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6_工事監査\新工事監査\020　入札契約・執行関係\70　総合評価方式入札\R7    総合評価\HP掲載\"/>
    </mc:Choice>
  </mc:AlternateContent>
  <xr:revisionPtr revIDLastSave="0" documentId="13_ncr:1_{A7FFE8BF-A1B4-46DC-97A9-70E92941BCE1}" xr6:coauthVersionLast="36" xr6:coauthVersionMax="36" xr10:uidLastSave="{00000000-0000-0000-0000-000000000000}"/>
  <bookViews>
    <workbookView xWindow="0" yWindow="0" windowWidth="19200" windowHeight="8265" tabRatio="691" firstSheet="1" activeTab="5" xr2:uid="{00000000-000D-0000-FFFF-FFFF00000000}"/>
  </bookViews>
  <sheets>
    <sheet name="申請書鏡" sheetId="8" r:id="rId1"/>
    <sheet name="一般土木0.6～1.3億 " sheetId="9" r:id="rId2"/>
    <sheet name="一般土木１．３～３億" sheetId="4" r:id="rId3"/>
    <sheet name="橋梁上部ＰＣ工事０．6～ＷＴＯ" sheetId="10" r:id="rId4"/>
    <sheet name="電気工事０．6～ＷＴＯ " sheetId="11" r:id="rId5"/>
    <sheet name="とび・土工・コンクリート工事　３億～WTO" sheetId="12" r:id="rId6"/>
  </sheets>
  <externalReferences>
    <externalReference r:id="rId7"/>
  </externalReferences>
  <definedNames>
    <definedName name="H22発注箇所1" localSheetId="5">#REF!</definedName>
    <definedName name="H22発注箇所1" localSheetId="1">#REF!</definedName>
    <definedName name="H22発注箇所1" localSheetId="3">#REF!</definedName>
    <definedName name="H22発注箇所1" localSheetId="4">#REF!</definedName>
    <definedName name="H22発注箇所1">#REF!</definedName>
    <definedName name="H23総合評価工事成績評点_JV10年_許可番号_のコピー" localSheetId="5">#REF!</definedName>
    <definedName name="H23総合評価工事成績評点_JV10年_許可番号_のコピー" localSheetId="1">#REF!</definedName>
    <definedName name="H23総合評価工事成績評点_JV10年_許可番号_のコピー" localSheetId="3">#REF!</definedName>
    <definedName name="H23総合評価工事成績評点_JV10年_許可番号_のコピー" localSheetId="4">#REF!</definedName>
    <definedName name="H23総合評価工事成績評点_JV10年_許可番号_のコピー">#REF!</definedName>
    <definedName name="_xlnm.Print_Area" localSheetId="5">'とび・土工・コンクリート工事　３億～WTO'!$A$1:$M$38</definedName>
    <definedName name="_xlnm.Print_Area" localSheetId="1">'一般土木0.6～1.3億 '!$A$1:$M$35</definedName>
    <definedName name="_xlnm.Print_Area" localSheetId="2">'一般土木１．３～３億'!$A$1:$M$36</definedName>
    <definedName name="_xlnm.Print_Area" localSheetId="3">'橋梁上部ＰＣ工事０．6～ＷＴＯ'!$A$1:$M$23</definedName>
    <definedName name="_xlnm.Print_Area" localSheetId="0">申請書鏡!$A$1:$Z$31</definedName>
    <definedName name="_xlnm.Print_Area" localSheetId="4">'電気工事０．6～ＷＴＯ '!$A$1:$M$27</definedName>
    <definedName name="工事">'[1]工事実績内訳(土木過去3年)'!$C$8:$AJ$402</definedName>
  </definedNames>
  <calcPr calcId="191029" iterate="1" iterateCount="1"/>
</workbook>
</file>

<file path=xl/calcChain.xml><?xml version="1.0" encoding="utf-8"?>
<calcChain xmlns="http://schemas.openxmlformats.org/spreadsheetml/2006/main">
  <c r="K29" i="12" l="1"/>
  <c r="M29" i="12" s="1"/>
  <c r="M27" i="12"/>
  <c r="I27" i="12"/>
  <c r="L26" i="12"/>
  <c r="L25" i="12"/>
  <c r="L23" i="12"/>
  <c r="M23" i="12" s="1"/>
  <c r="I23" i="12"/>
  <c r="M15" i="12"/>
  <c r="M8" i="12"/>
  <c r="J34" i="12" s="1"/>
  <c r="I8" i="12"/>
  <c r="H34" i="12" s="1"/>
  <c r="H35" i="12" s="1"/>
  <c r="H27" i="11" l="1"/>
  <c r="K27" i="4"/>
  <c r="H33" i="4"/>
  <c r="M20" i="11" l="1"/>
  <c r="M16" i="11"/>
  <c r="M24" i="11"/>
  <c r="L23" i="11"/>
  <c r="L22" i="11"/>
  <c r="L20" i="11"/>
  <c r="M8" i="11"/>
  <c r="I8" i="11"/>
  <c r="J27" i="11" l="1"/>
  <c r="I19" i="9"/>
  <c r="H32" i="9"/>
  <c r="J23" i="10" l="1"/>
  <c r="H23" i="10"/>
  <c r="L17" i="10" l="1"/>
  <c r="L19" i="10"/>
  <c r="L20" i="10"/>
  <c r="M13" i="10"/>
  <c r="M17" i="4"/>
  <c r="M8" i="9" l="1"/>
  <c r="M14" i="9"/>
  <c r="M15" i="9"/>
  <c r="K25" i="9" l="1"/>
  <c r="M23" i="9" s="1"/>
  <c r="M8" i="4" l="1"/>
  <c r="M21" i="10" l="1"/>
  <c r="I8" i="10"/>
  <c r="I21" i="10"/>
  <c r="I17" i="10"/>
  <c r="M8" i="10"/>
  <c r="M17" i="10" l="1"/>
  <c r="H33" i="9"/>
  <c r="I21" i="4"/>
  <c r="H34" i="4"/>
  <c r="L19" i="9"/>
  <c r="L24" i="4"/>
  <c r="L23" i="4"/>
  <c r="L21" i="4"/>
  <c r="M21" i="4" l="1"/>
  <c r="L22" i="9"/>
  <c r="L21" i="9"/>
  <c r="M19" i="9" l="1"/>
  <c r="J32" i="9" s="1"/>
  <c r="I8" i="9"/>
  <c r="M25" i="4" l="1"/>
  <c r="M14" i="4" l="1"/>
  <c r="J33" i="4" l="1"/>
  <c r="I8" i="4" l="1"/>
  <c r="I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B1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2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1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3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1" authorId="0" shapeId="0" xr:uid="{B3D25F07-F9E1-4DD0-A2FE-1EC35A11F29F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2" authorId="0" shapeId="0" xr:uid="{AFC2FAF1-6CE0-4929-B089-560C001937EA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17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5D87D3E5-1113-49FB-9751-C417460F7D9A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FFCA69F3-5ADE-4430-893C-2959B04D93FB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20" authorId="0" shapeId="0" xr:uid="{80E48FB5-6603-4171-BF5E-1485D910D0EA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E32EBB1-FDEB-43C6-AA88-80C6AE3241FB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27123F62-0249-42DF-91DB-B227AFBB36DF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23" authorId="0" shapeId="0" xr:uid="{A3523DB0-3ACB-40D9-9DAB-F7227C7AE1FF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3" authorId="0" shapeId="0" xr:uid="{6D89620F-C684-4C1A-8139-9C10EA6456AF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5" authorId="0" shapeId="0" xr:uid="{ABF0C411-6994-450E-9C72-A0B09043FFA1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<sst xmlns="http://schemas.openxmlformats.org/spreadsheetml/2006/main" count="247" uniqueCount="115">
  <si>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</si>
  <si>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</si>
  <si>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</si>
  <si>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</si>
  <si>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</si>
  <si>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</si>
  <si>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</si>
  <si>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</si>
  <si>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</si>
  <si>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－</t>
    <phoneticPr fontId="2"/>
  </si>
  <si>
    <t>工事場所</t>
    <rPh sb="0" eb="2">
      <t>コウジ</t>
    </rPh>
    <rPh sb="2" eb="4">
      <t>バショ</t>
    </rPh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</si>
  <si>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</si>
  <si>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過去１０年間における国（九州内）又は県の表彰実績　※直近も含む。</t>
    <phoneticPr fontId="2"/>
  </si>
  <si>
    <t>－</t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</si>
  <si>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</si>
  <si>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</si>
  <si>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</si>
  <si>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</si>
  <si>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</t>
    <phoneticPr fontId="2"/>
  </si>
  <si>
    <t>①</t>
    <phoneticPr fontId="2"/>
  </si>
  <si>
    <t>　消防団員の雇用</t>
    <phoneticPr fontId="2"/>
  </si>
  <si>
    <t>②</t>
    <phoneticPr fontId="2"/>
  </si>
  <si>
    <t>③</t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</si>
  <si>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</si>
  <si>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>総合評価方式（特別簡易型）評価自己採点表 
 一般土木工事 （１億３千万円～３億円未満）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4" eb="36">
      <t>センマン</t>
    </rPh>
    <rPh sb="36" eb="37">
      <t>エン</t>
    </rPh>
    <rPh sb="39" eb="40">
      <t>オク</t>
    </rPh>
    <rPh sb="40" eb="43">
      <t>エンミマン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</si>
  <si>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</si>
  <si>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地域への貢献</t>
    <rPh sb="0" eb="2">
      <t>チイキ</t>
    </rPh>
    <rPh sb="4" eb="6">
      <t>コウケン</t>
    </rPh>
    <phoneticPr fontId="2"/>
  </si>
  <si>
    <t>④</t>
    <phoneticPr fontId="2"/>
  </si>
  <si>
    <t>⑤</t>
    <phoneticPr fontId="2"/>
  </si>
  <si>
    <t>　過去５年間のﾎﾞﾗﾝﾃｨｱ活動等実績</t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</si>
  <si>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</si>
  <si>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</si>
  <si>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</si>
  <si>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</si>
  <si>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</si>
  <si>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</si>
  <si>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</si>
  <si>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―</t>
    <phoneticPr fontId="2"/>
  </si>
  <si>
    <t>(大臣：0，知事：46)</t>
    <rPh sb="1" eb="3">
      <t>ダイジン</t>
    </rPh>
    <rPh sb="6" eb="8">
      <t>チジ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</si>
  <si>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</si>
  <si>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</si>
  <si>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</si>
  <si>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総合評価方式自己採点表の提出について</t>
    <rPh sb="0" eb="2">
      <t>ソウゴウ</t>
    </rPh>
    <rPh sb="2" eb="4">
      <t>ヒョウカ</t>
    </rPh>
    <rPh sb="4" eb="6">
      <t>ホウシキ</t>
    </rPh>
    <rPh sb="6" eb="8">
      <t>ジコ</t>
    </rPh>
    <rPh sb="8" eb="10">
      <t>サイテン</t>
    </rPh>
    <rPh sb="10" eb="11">
      <t>ヒョウ</t>
    </rPh>
    <rPh sb="12" eb="14">
      <t>テイシュツ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</si>
  <si>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</si>
  <si>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</si>
  <si>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</si>
  <si>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</si>
  <si>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</si>
  <si>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</si>
  <si>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</si>
  <si>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</si>
  <si>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</si>
  <si>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</si>
  <si>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</si>
  <si>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発注者で
記入</t>
    <rPh sb="0" eb="3">
      <t>ハッチュウシャ</t>
    </rPh>
    <rPh sb="5" eb="7">
      <t>キニュウ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</si>
  <si>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</si>
  <si>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（１）</t>
    <phoneticPr fontId="2"/>
  </si>
  <si>
    <t>（２）</t>
    <phoneticPr fontId="2"/>
  </si>
  <si>
    <t xml:space="preserve">(1)または(2)のどちらかを選択
</t>
    <phoneticPr fontId="2"/>
  </si>
  <si>
    <t>過去５年間のﾎﾞﾗﾝﾃｨｱ活動等実績</t>
    <phoneticPr fontId="2"/>
  </si>
  <si>
    <t>消防団員の雇用</t>
    <phoneticPr fontId="2"/>
  </si>
  <si>
    <t>災害対応体制</t>
    <phoneticPr fontId="2"/>
  </si>
  <si>
    <t xml:space="preserve">(1)または(2)のどちらかを
選択
</t>
    <phoneticPr fontId="2"/>
  </si>
  <si>
    <t>配置予定技術者の資格保有（ＰＣ技士）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5" eb="17">
      <t>ギシ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</si>
  <si>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</si>
  <si>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過去２年間におけるICT活用工事の県内施工実績</t>
    <phoneticPr fontId="2"/>
  </si>
  <si>
    <t>当該工事における建設キャリアアップシステム活用</t>
    <phoneticPr fontId="2"/>
  </si>
  <si>
    <t>○○事業○○地区○○工区</t>
    <rPh sb="2" eb="4">
      <t>ジギョウ</t>
    </rPh>
    <rPh sb="6" eb="8">
      <t>チク</t>
    </rPh>
    <rPh sb="10" eb="12">
      <t>コウク</t>
    </rPh>
    <phoneticPr fontId="2"/>
  </si>
  <si>
    <t>　○○事業○○地区○○工区</t>
    <rPh sb="3" eb="5">
      <t>ジギョウ</t>
    </rPh>
    <rPh sb="7" eb="9">
      <t>チク</t>
    </rPh>
    <rPh sb="11" eb="13">
      <t>コウク</t>
    </rPh>
    <phoneticPr fontId="2"/>
  </si>
  <si>
    <t>前年度の水土里サークル活動の実績</t>
    <rPh sb="4" eb="5">
      <t>ミズ</t>
    </rPh>
    <rPh sb="5" eb="6">
      <t>ツチ</t>
    </rPh>
    <rPh sb="6" eb="7">
      <t>サト</t>
    </rPh>
    <phoneticPr fontId="2"/>
  </si>
  <si>
    <t>鳥獣被害対策実施隊員の雇用</t>
    <rPh sb="0" eb="2">
      <t>チョウジュウ</t>
    </rPh>
    <rPh sb="2" eb="4">
      <t>ヒガイ</t>
    </rPh>
    <rPh sb="4" eb="6">
      <t>タイサク</t>
    </rPh>
    <rPh sb="6" eb="8">
      <t>ジッシ</t>
    </rPh>
    <rPh sb="8" eb="10">
      <t>タイイン</t>
    </rPh>
    <rPh sb="11" eb="13">
      <t>コヨウ</t>
    </rPh>
    <phoneticPr fontId="2"/>
  </si>
  <si>
    <t>農地を利用した農業経営への参入実績</t>
    <rPh sb="0" eb="2">
      <t>ノウチ</t>
    </rPh>
    <rPh sb="3" eb="5">
      <t>リヨウ</t>
    </rPh>
    <rPh sb="7" eb="9">
      <t>ノウギョウ</t>
    </rPh>
    <rPh sb="9" eb="11">
      <t>ケイエイ</t>
    </rPh>
    <rPh sb="13" eb="15">
      <t>サンニュウ</t>
    </rPh>
    <rPh sb="15" eb="17">
      <t>ジッセキ</t>
    </rPh>
    <phoneticPr fontId="2"/>
  </si>
  <si>
    <t>当該工事における登録基幹技能者の活用</t>
    <rPh sb="8" eb="10">
      <t>トウロク</t>
    </rPh>
    <rPh sb="10" eb="12">
      <t>キカン</t>
    </rPh>
    <rPh sb="12" eb="14">
      <t>ギノウ</t>
    </rPh>
    <rPh sb="14" eb="15">
      <t>シャ</t>
    </rPh>
    <phoneticPr fontId="2"/>
  </si>
  <si>
    <t>過去５年間の土木一式工事の工事成績の平均点</t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</si>
  <si>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</si>
  <si>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</si>
  <si>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　前年度の水土里サークル活動の実績</t>
    <phoneticPr fontId="2"/>
  </si>
  <si>
    <r>
      <t>過去１０年間における</t>
    </r>
    <r>
      <rPr>
        <sz val="10"/>
        <color rgb="FFFF0000"/>
        <rFont val="ＭＳ Ｐゴシック"/>
        <family val="3"/>
        <charset val="128"/>
      </rPr>
      <t>九州内</t>
    </r>
    <r>
      <rPr>
        <sz val="10"/>
        <rFont val="ＭＳ Ｐゴシック"/>
        <family val="3"/>
        <charset val="128"/>
      </rPr>
      <t>での国（九州内）・</t>
    </r>
    <r>
      <rPr>
        <sz val="10"/>
        <color rgb="FFFF0000"/>
        <rFont val="ＭＳ Ｐゴシック"/>
        <family val="3"/>
        <charset val="128"/>
      </rPr>
      <t>各県（九州内）</t>
    </r>
    <r>
      <rPr>
        <sz val="10"/>
        <rFont val="ＭＳ Ｐゴシック"/>
        <family val="3"/>
        <charset val="128"/>
      </rPr>
      <t>・</t>
    </r>
    <r>
      <rPr>
        <sz val="10"/>
        <color rgb="FFFF0000"/>
        <rFont val="ＭＳ Ｐゴシック"/>
        <family val="3"/>
        <charset val="128"/>
      </rPr>
      <t>各政令市（九州内）</t>
    </r>
    <r>
      <rPr>
        <sz val="10"/>
        <rFont val="ＭＳ Ｐゴシック"/>
        <family val="3"/>
        <charset val="128"/>
      </rPr>
      <t>・市町村（県内）・特殊法人</t>
    </r>
    <r>
      <rPr>
        <sz val="10"/>
        <color rgb="FFFF0000"/>
        <rFont val="ＭＳ Ｐゴシック"/>
        <family val="3"/>
        <charset val="128"/>
      </rPr>
      <t>（九州内）</t>
    </r>
    <r>
      <rPr>
        <sz val="10"/>
        <rFont val="ＭＳ Ｐゴシック"/>
        <family val="3"/>
        <charset val="128"/>
      </rPr>
      <t>のPC橋上部工事（道路橋）（当該最大支間長以上）・ＰＣファームポンド工事の施工実績</t>
    </r>
    <phoneticPr fontId="2"/>
  </si>
  <si>
    <r>
      <t>過去５年間における</t>
    </r>
    <r>
      <rPr>
        <sz val="10"/>
        <color rgb="FFFF0000"/>
        <rFont val="ＭＳ Ｐゴシック"/>
        <family val="3"/>
        <charset val="128"/>
      </rPr>
      <t>九州内</t>
    </r>
    <r>
      <rPr>
        <sz val="10"/>
        <rFont val="ＭＳ Ｐゴシック"/>
        <family val="3"/>
        <charset val="128"/>
      </rPr>
      <t>での国（九州内）・</t>
    </r>
    <r>
      <rPr>
        <sz val="10"/>
        <color rgb="FFFF0000"/>
        <rFont val="ＭＳ Ｐゴシック"/>
        <family val="3"/>
        <charset val="128"/>
      </rPr>
      <t>各県（九州内）</t>
    </r>
    <r>
      <rPr>
        <sz val="10"/>
        <rFont val="ＭＳ Ｐゴシック"/>
        <family val="3"/>
        <charset val="128"/>
      </rPr>
      <t>の</t>
    </r>
    <r>
      <rPr>
        <sz val="10"/>
        <color rgb="FFFF0000"/>
        <rFont val="ＭＳ Ｐゴシック"/>
        <family val="3"/>
        <charset val="128"/>
      </rPr>
      <t>PC橋上部工事（道路橋）・ＰＣファームポンド工事</t>
    </r>
    <r>
      <rPr>
        <sz val="10"/>
        <rFont val="ＭＳ Ｐゴシック"/>
        <family val="3"/>
        <charset val="128"/>
      </rPr>
      <t>の工事成績評定点の</t>
    </r>
    <r>
      <rPr>
        <sz val="10"/>
        <color rgb="FFFF0000"/>
        <rFont val="ＭＳ Ｐゴシック"/>
        <family val="3"/>
        <charset val="128"/>
      </rPr>
      <t>上位３件</t>
    </r>
    <r>
      <rPr>
        <sz val="10"/>
        <rFont val="ＭＳ Ｐゴシック"/>
        <family val="3"/>
        <charset val="128"/>
      </rPr>
      <t>の平均点</t>
    </r>
    <phoneticPr fontId="2"/>
  </si>
  <si>
    <r>
      <t>過去２年間におけるICT活用工事</t>
    </r>
    <r>
      <rPr>
        <sz val="10"/>
        <color rgb="FFFF0000"/>
        <rFont val="ＭＳ Ｐゴシック"/>
        <family val="3"/>
        <charset val="128"/>
      </rPr>
      <t>の施工実績</t>
    </r>
    <phoneticPr fontId="2"/>
  </si>
  <si>
    <r>
      <rPr>
        <sz val="10"/>
        <color rgb="FFFF0000"/>
        <rFont val="ＭＳ Ｐゴシック"/>
        <family val="3"/>
        <charset val="128"/>
      </rPr>
      <t>営業所</t>
    </r>
    <r>
      <rPr>
        <sz val="10"/>
        <rFont val="ＭＳ Ｐゴシック"/>
        <family val="3"/>
        <charset val="128"/>
      </rPr>
      <t>又は工場の有無</t>
    </r>
    <rPh sb="2" eb="3">
      <t>ショ</t>
    </rPh>
    <rPh sb="3" eb="4">
      <t>マタ</t>
    </rPh>
    <rPh sb="5" eb="7">
      <t>コウジョウ</t>
    </rPh>
    <phoneticPr fontId="2"/>
  </si>
  <si>
    <r>
      <rPr>
        <sz val="10"/>
        <color rgb="FFFF0000"/>
        <rFont val="ＭＳ Ｐゴシック"/>
        <family val="3"/>
        <charset val="128"/>
      </rPr>
      <t>前々年度</t>
    </r>
    <r>
      <rPr>
        <sz val="10"/>
        <rFont val="ＭＳ Ｐゴシック"/>
        <family val="3"/>
        <charset val="128"/>
      </rPr>
      <t>の継続学習制度（CPD）又は前年度のCPDS（１級土木施工管理技士）の単位取得状況</t>
    </r>
    <rPh sb="0" eb="2">
      <t>ゼンゼン</t>
    </rPh>
    <rPh sb="2" eb="4">
      <t>ネンド</t>
    </rPh>
    <rPh sb="5" eb="7">
      <t>ケイゾク</t>
    </rPh>
    <rPh sb="7" eb="9">
      <t>ガクシュウ</t>
    </rPh>
    <rPh sb="9" eb="11">
      <t>セイド</t>
    </rPh>
    <rPh sb="16" eb="17">
      <t>マタ</t>
    </rPh>
    <rPh sb="18" eb="21">
      <t>ゼンエンド</t>
    </rPh>
    <rPh sb="28" eb="29">
      <t>キュウ</t>
    </rPh>
    <rPh sb="29" eb="31">
      <t>ドボク</t>
    </rPh>
    <rPh sb="31" eb="33">
      <t>セコウ</t>
    </rPh>
    <rPh sb="33" eb="35">
      <t>カンリ</t>
    </rPh>
    <rPh sb="35" eb="37">
      <t>ギシ</t>
    </rPh>
    <rPh sb="39" eb="41">
      <t>タンイ</t>
    </rPh>
    <rPh sb="41" eb="43">
      <t>シュトク</t>
    </rPh>
    <rPh sb="43" eb="45">
      <t>ジョウキョウ</t>
    </rPh>
    <phoneticPr fontId="2"/>
  </si>
  <si>
    <r>
      <rPr>
        <sz val="10"/>
        <color rgb="FFFF0000"/>
        <rFont val="ＭＳ Ｐゴシック"/>
        <family val="3"/>
        <charset val="128"/>
      </rPr>
      <t>前々年度</t>
    </r>
    <r>
      <rPr>
        <sz val="10"/>
        <rFont val="ＭＳ Ｐゴシック"/>
        <family val="3"/>
        <charset val="128"/>
      </rPr>
      <t>の継続学習制度（CPD）又は前年度のCPDS（１級土木施工管理技士）の単位取得状況</t>
    </r>
    <rPh sb="0" eb="2">
      <t>ゼンゼン</t>
    </rPh>
    <rPh sb="2" eb="4">
      <t>ネンド</t>
    </rPh>
    <rPh sb="5" eb="7">
      <t>ケイゾク</t>
    </rPh>
    <rPh sb="7" eb="9">
      <t>ガクシュウ</t>
    </rPh>
    <rPh sb="9" eb="11">
      <t>セイド</t>
    </rPh>
    <rPh sb="16" eb="17">
      <t>マタ</t>
    </rPh>
    <rPh sb="18" eb="21">
      <t>ゼンネンド</t>
    </rPh>
    <rPh sb="28" eb="29">
      <t>キュウ</t>
    </rPh>
    <rPh sb="29" eb="31">
      <t>ドボク</t>
    </rPh>
    <rPh sb="31" eb="33">
      <t>セコウ</t>
    </rPh>
    <rPh sb="33" eb="35">
      <t>カンリ</t>
    </rPh>
    <rPh sb="35" eb="37">
      <t>ギシ</t>
    </rPh>
    <rPh sb="39" eb="41">
      <t>タンイ</t>
    </rPh>
    <rPh sb="41" eb="43">
      <t>シュトク</t>
    </rPh>
    <rPh sb="43" eb="45">
      <t>ジョウキョウ</t>
    </rPh>
    <phoneticPr fontId="2"/>
  </si>
  <si>
    <t>過去５年間における国（九州内）又は県の同種工事の施工実績</t>
    <rPh sb="11" eb="14">
      <t>キュウシュウナイ</t>
    </rPh>
    <phoneticPr fontId="2"/>
  </si>
  <si>
    <r>
      <t>総合評価方式（特別簡易型）評価自己採点表 
 一般土木工事 （</t>
    </r>
    <r>
      <rPr>
        <b/>
        <sz val="15"/>
        <color rgb="FFFF0000"/>
        <rFont val="ＭＳ Ｐゴシック"/>
        <family val="3"/>
        <charset val="128"/>
      </rPr>
      <t>6</t>
    </r>
    <r>
      <rPr>
        <b/>
        <sz val="15"/>
        <rFont val="ＭＳ Ｐゴシック"/>
        <family val="3"/>
        <charset val="128"/>
      </rPr>
      <t>千万円～１億３千万円未満）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4">
      <t>センマン</t>
    </rPh>
    <rPh sb="34" eb="35">
      <t>エン</t>
    </rPh>
    <rPh sb="37" eb="38">
      <t>オク</t>
    </rPh>
    <rPh sb="39" eb="41">
      <t>ゼンマン</t>
    </rPh>
    <rPh sb="41" eb="44">
      <t>エンミマン</t>
    </rPh>
    <phoneticPr fontId="2"/>
  </si>
  <si>
    <t>農政部所管一般競争入札等の土木一式工事成績評定最高点</t>
    <rPh sb="0" eb="3">
      <t>ノウセイブ</t>
    </rPh>
    <rPh sb="3" eb="5">
      <t>ショカン</t>
    </rPh>
    <rPh sb="5" eb="7">
      <t>イッパン</t>
    </rPh>
    <rPh sb="7" eb="9">
      <t>キョウソウ</t>
    </rPh>
    <rPh sb="9" eb="11">
      <t>ニュウサツ</t>
    </rPh>
    <rPh sb="11" eb="12">
      <t>トウ</t>
    </rPh>
    <rPh sb="13" eb="15">
      <t>ドボク</t>
    </rPh>
    <rPh sb="15" eb="17">
      <t>イッシキ</t>
    </rPh>
    <phoneticPr fontId="2"/>
  </si>
  <si>
    <r>
      <t>過去</t>
    </r>
    <r>
      <rPr>
        <sz val="10"/>
        <color rgb="FFFF0000"/>
        <rFont val="ＭＳ Ｐゴシック"/>
        <family val="3"/>
        <charset val="128"/>
      </rPr>
      <t>5</t>
    </r>
    <r>
      <rPr>
        <sz val="10"/>
        <rFont val="ＭＳ Ｐゴシック"/>
        <family val="3"/>
        <charset val="128"/>
      </rPr>
      <t>年間における家畜伝染病予防法に基づく防疫活動実績</t>
    </r>
    <rPh sb="0" eb="2">
      <t>カコ</t>
    </rPh>
    <rPh sb="3" eb="5">
      <t>ネンカン</t>
    </rPh>
    <rPh sb="9" eb="11">
      <t>カチク</t>
    </rPh>
    <rPh sb="11" eb="14">
      <t>デンセンビョウ</t>
    </rPh>
    <rPh sb="14" eb="17">
      <t>ヨボウホウ</t>
    </rPh>
    <rPh sb="18" eb="19">
      <t>モト</t>
    </rPh>
    <rPh sb="21" eb="23">
      <t>ボウエキ</t>
    </rPh>
    <rPh sb="23" eb="25">
      <t>カツドウ</t>
    </rPh>
    <rPh sb="25" eb="27">
      <t>ジッセキ</t>
    </rPh>
    <phoneticPr fontId="2"/>
  </si>
  <si>
    <r>
      <t>総合評価方式（特別簡易型）評価自己採点表 
橋梁上部ＰＣ工事（</t>
    </r>
    <r>
      <rPr>
        <b/>
        <sz val="15"/>
        <color rgb="FFFF0000"/>
        <rFont val="ＭＳ Ｐゴシック"/>
        <family val="3"/>
        <charset val="128"/>
      </rPr>
      <t>６</t>
    </r>
    <r>
      <rPr>
        <b/>
        <sz val="15"/>
        <rFont val="ＭＳ Ｐゴシック"/>
        <family val="3"/>
        <charset val="128"/>
      </rPr>
      <t>千万以上 ＷＴＯ対象未満）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キョウリョウ</t>
    </rPh>
    <rPh sb="24" eb="26">
      <t>ジョウブ</t>
    </rPh>
    <rPh sb="28" eb="30">
      <t>コウジ</t>
    </rPh>
    <phoneticPr fontId="2"/>
  </si>
  <si>
    <r>
      <t>総合評価方式（特別簡易型）評価自己採点表 
電気工事（</t>
    </r>
    <r>
      <rPr>
        <b/>
        <sz val="15"/>
        <color rgb="FFFF0000"/>
        <rFont val="ＭＳ Ｐゴシック"/>
        <family val="3"/>
        <charset val="128"/>
      </rPr>
      <t>６</t>
    </r>
    <r>
      <rPr>
        <b/>
        <sz val="15"/>
        <rFont val="ＭＳ Ｐゴシック"/>
        <family val="3"/>
        <charset val="128"/>
      </rPr>
      <t>千万以上 ＷＴＯ対象未満）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デンキ</t>
    </rPh>
    <rPh sb="24" eb="26">
      <t>コウジ</t>
    </rPh>
    <phoneticPr fontId="2"/>
  </si>
  <si>
    <r>
      <t>過去</t>
    </r>
    <r>
      <rPr>
        <sz val="10"/>
        <color rgb="FFFF0000"/>
        <rFont val="ＭＳ Ｐゴシック"/>
        <family val="3"/>
        <charset val="128"/>
      </rPr>
      <t>15</t>
    </r>
    <r>
      <rPr>
        <sz val="10"/>
        <rFont val="ＭＳ Ｐゴシック"/>
        <family val="3"/>
        <charset val="128"/>
      </rPr>
      <t>間における国（九州内）又は県の表彰実績　※直近も含む。</t>
    </r>
    <phoneticPr fontId="2"/>
  </si>
  <si>
    <r>
      <t>過去</t>
    </r>
    <r>
      <rPr>
        <sz val="10"/>
        <color rgb="FFFF0000"/>
        <rFont val="ＭＳ Ｐゴシック"/>
        <family val="3"/>
        <charset val="128"/>
      </rPr>
      <t>10</t>
    </r>
    <r>
      <rPr>
        <sz val="10"/>
        <rFont val="ＭＳ Ｐゴシック"/>
        <family val="3"/>
        <charset val="128"/>
      </rPr>
      <t>年間における国（九州内）又は県の同種工事の施工実績</t>
    </r>
    <rPh sb="12" eb="15">
      <t>キュウシュウナイ</t>
    </rPh>
    <phoneticPr fontId="2"/>
  </si>
  <si>
    <t>過去10年間の電気工事の工事成績の平均点</t>
    <rPh sb="7" eb="9">
      <t>デンキ</t>
    </rPh>
    <phoneticPr fontId="2"/>
  </si>
  <si>
    <t>受注工事量</t>
    <rPh sb="0" eb="2">
      <t>ジュチュウ</t>
    </rPh>
    <rPh sb="2" eb="5">
      <t>コウジリョウ</t>
    </rPh>
    <phoneticPr fontId="2"/>
  </si>
  <si>
    <t>障害者雇用，高齢者雇用，又は鹿児島県協力雇用主会等への登録</t>
    <rPh sb="0" eb="3">
      <t>ショウガイシャ</t>
    </rPh>
    <rPh sb="3" eb="5">
      <t>コヨウ</t>
    </rPh>
    <rPh sb="6" eb="9">
      <t>コウレイシャ</t>
    </rPh>
    <rPh sb="12" eb="13">
      <t>マタ</t>
    </rPh>
    <rPh sb="14" eb="18">
      <t>カゴシマケン</t>
    </rPh>
    <rPh sb="18" eb="20">
      <t>キョウリョク</t>
    </rPh>
    <rPh sb="20" eb="22">
      <t>コヨウ</t>
    </rPh>
    <rPh sb="22" eb="23">
      <t>ヌシ</t>
    </rPh>
    <rPh sb="23" eb="24">
      <t>カイ</t>
    </rPh>
    <rPh sb="24" eb="25">
      <t>トウ</t>
    </rPh>
    <rPh sb="27" eb="29">
      <t>トウロク</t>
    </rPh>
    <phoneticPr fontId="2"/>
  </si>
  <si>
    <t>過去１5年間における国（九州内）又は県の表彰実績　※直近も含む。</t>
    <phoneticPr fontId="2"/>
  </si>
  <si>
    <t>前々年度の継続学習制度（CPD）又は前年度のCPDS（１級土木施工管理技士）の単位取得状況</t>
  </si>
  <si>
    <r>
      <rPr>
        <sz val="10"/>
        <color rgb="FFFF0000"/>
        <rFont val="ＭＳ Ｐゴシック"/>
        <family val="3"/>
        <charset val="128"/>
      </rPr>
      <t>前年度</t>
    </r>
    <r>
      <rPr>
        <sz val="10"/>
        <rFont val="ＭＳ Ｐゴシック"/>
        <family val="3"/>
        <charset val="128"/>
      </rPr>
      <t>の継続学習制度（CPD）の単位取得状況</t>
    </r>
    <rPh sb="0" eb="3">
      <t>ゼンネンド</t>
    </rPh>
    <rPh sb="1" eb="3">
      <t>ネンド</t>
    </rPh>
    <rPh sb="4" eb="6">
      <t>ケイゾク</t>
    </rPh>
    <rPh sb="6" eb="8">
      <t>ガクシュウ</t>
    </rPh>
    <rPh sb="8" eb="10">
      <t>セイド</t>
    </rPh>
    <rPh sb="16" eb="18">
      <t>タンイ</t>
    </rPh>
    <rPh sb="18" eb="20">
      <t>シュトク</t>
    </rPh>
    <rPh sb="20" eb="22">
      <t>ジョウキョウ</t>
    </rPh>
    <phoneticPr fontId="2"/>
  </si>
  <si>
    <t>市町村との災害協定</t>
    <rPh sb="0" eb="3">
      <t>シチョウソン</t>
    </rPh>
    <rPh sb="5" eb="7">
      <t>サイガイ</t>
    </rPh>
    <rPh sb="7" eb="9">
      <t>キョウテイ</t>
    </rPh>
    <phoneticPr fontId="2"/>
  </si>
  <si>
    <t>災害協定</t>
    <rPh sb="0" eb="2">
      <t>サイガイ</t>
    </rPh>
    <rPh sb="2" eb="4">
      <t>キョウテイ</t>
    </rPh>
    <phoneticPr fontId="2"/>
  </si>
  <si>
    <t>農地を利用した農業分野への参入実績</t>
    <rPh sb="0" eb="2">
      <t>ノウチ</t>
    </rPh>
    <rPh sb="3" eb="5">
      <t>リヨウ</t>
    </rPh>
    <rPh sb="7" eb="9">
      <t>ノウギョウ</t>
    </rPh>
    <rPh sb="9" eb="11">
      <t>ブンヤ</t>
    </rPh>
    <rPh sb="13" eb="15">
      <t>サンニュウ</t>
    </rPh>
    <rPh sb="15" eb="17">
      <t>ジッセキ</t>
    </rPh>
    <phoneticPr fontId="2"/>
  </si>
  <si>
    <t>総合評価方式（特別簡易型）評価自己採点表 
 とび・土工・コンクリート工事 （３億円以上ＷＴＯ対象未満）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6" eb="28">
      <t>ドコウ</t>
    </rPh>
    <rPh sb="35" eb="37">
      <t>コウジ</t>
    </rPh>
    <rPh sb="37" eb="39">
      <t>モッコウジ</t>
    </rPh>
    <rPh sb="40" eb="41">
      <t>オク</t>
    </rPh>
    <rPh sb="41" eb="42">
      <t>エン</t>
    </rPh>
    <rPh sb="42" eb="44">
      <t>イジョウ</t>
    </rPh>
    <rPh sb="47" eb="49">
      <t>タイショウ</t>
    </rPh>
    <rPh sb="49" eb="51">
      <t>ミマン</t>
    </rPh>
    <phoneticPr fontId="2"/>
  </si>
  <si>
    <t>過去１０年間における国（九州内）又は県の橋梁補修工事の施工実績</t>
    <rPh sb="12" eb="15">
      <t>キュウシュウナイ</t>
    </rPh>
    <rPh sb="20" eb="22">
      <t>キョウリョウ</t>
    </rPh>
    <rPh sb="22" eb="24">
      <t>ホシュウ</t>
    </rPh>
    <phoneticPr fontId="2"/>
  </si>
  <si>
    <t>過去５年間の橋梁補修工事の工事成績の平均点</t>
    <rPh sb="6" eb="8">
      <t>キョウリョウ</t>
    </rPh>
    <rPh sb="8" eb="10">
      <t>ホシュウ</t>
    </rPh>
    <phoneticPr fontId="2"/>
  </si>
  <si>
    <t>ワーク・ライフ・バランスの取組</t>
  </si>
  <si>
    <t>ワーク・ライフ・バランスの取組</t>
    <rPh sb="13" eb="14">
      <t>ト</t>
    </rPh>
    <rPh sb="14" eb="15">
      <t>ク</t>
    </rPh>
    <phoneticPr fontId="2"/>
  </si>
  <si>
    <t>代表者</t>
    <rPh sb="0" eb="3">
      <t>ダイヒョウシャ</t>
    </rPh>
    <phoneticPr fontId="2"/>
  </si>
  <si>
    <t>代表者以外
の構成員</t>
    <rPh sb="0" eb="3">
      <t>ダイヒョウシャ</t>
    </rPh>
    <rPh sb="3" eb="5">
      <t>イガイ</t>
    </rPh>
    <rPh sb="7" eb="10">
      <t>コウセイイン</t>
    </rPh>
    <phoneticPr fontId="2"/>
  </si>
  <si>
    <t>代表者</t>
  </si>
  <si>
    <t>代表者以外
の構成員</t>
    <phoneticPr fontId="2"/>
  </si>
  <si>
    <t>前々年度の継続学習制度（CPD）又は前年度のCPDS（１級土木施工管理技士）の単位取得状況</t>
    <rPh sb="0" eb="2">
      <t>ゼンゼン</t>
    </rPh>
    <rPh sb="2" eb="4">
      <t>ネンド</t>
    </rPh>
    <rPh sb="5" eb="7">
      <t>ケイゾク</t>
    </rPh>
    <rPh sb="7" eb="9">
      <t>ガクシュウ</t>
    </rPh>
    <rPh sb="9" eb="11">
      <t>セイド</t>
    </rPh>
    <rPh sb="16" eb="17">
      <t>マタ</t>
    </rPh>
    <rPh sb="18" eb="21">
      <t>ゼンネンド</t>
    </rPh>
    <rPh sb="28" eb="29">
      <t>キュウ</t>
    </rPh>
    <rPh sb="29" eb="31">
      <t>ドボク</t>
    </rPh>
    <rPh sb="31" eb="33">
      <t>セコウ</t>
    </rPh>
    <rPh sb="33" eb="35">
      <t>カンリ</t>
    </rPh>
    <rPh sb="35" eb="37">
      <t>ギシ</t>
    </rPh>
    <rPh sb="39" eb="41">
      <t>タンイ</t>
    </rPh>
    <rPh sb="41" eb="43">
      <t>シュトク</t>
    </rPh>
    <rPh sb="43" eb="45">
      <t>ジョウキョウ</t>
    </rPh>
    <phoneticPr fontId="2"/>
  </si>
  <si>
    <t>営業所の有無〔代表者〕</t>
    <rPh sb="7" eb="10">
      <t>ダイヒョウシャ</t>
    </rPh>
    <phoneticPr fontId="2"/>
  </si>
  <si>
    <t>営業所の有無〔代表者以外の構成員〕</t>
    <rPh sb="0" eb="3">
      <t>エイギョウショ</t>
    </rPh>
    <rPh sb="4" eb="6">
      <t>ウム</t>
    </rPh>
    <rPh sb="7" eb="10">
      <t>ダイヒョウシャ</t>
    </rPh>
    <rPh sb="10" eb="12">
      <t>イガイ</t>
    </rPh>
    <rPh sb="13" eb="16">
      <t>コウセイイン</t>
    </rPh>
    <phoneticPr fontId="2"/>
  </si>
  <si>
    <r>
      <rPr>
        <sz val="6"/>
        <rFont val="ＭＳ Ｐゴシック"/>
        <family val="3"/>
        <charset val="128"/>
      </rPr>
      <t>〔代表者又は代表者以外の構成員〕</t>
    </r>
    <r>
      <rPr>
        <sz val="10"/>
        <rFont val="ＭＳ Ｐゴシック"/>
        <family val="3"/>
        <charset val="128"/>
      </rPr>
      <t xml:space="preserve">
地域への貢献</t>
    </r>
    <rPh sb="1" eb="4">
      <t>ダイヒョウシャ</t>
    </rPh>
    <rPh sb="4" eb="5">
      <t>マタ</t>
    </rPh>
    <rPh sb="6" eb="9">
      <t>ダイヒョウシャ</t>
    </rPh>
    <rPh sb="9" eb="11">
      <t>イガイ</t>
    </rPh>
    <rPh sb="12" eb="15">
      <t>コウセイイン</t>
    </rPh>
    <phoneticPr fontId="2"/>
  </si>
  <si>
    <t>　鳥獣被害対策実施隊員の雇用</t>
    <rPh sb="1" eb="3">
      <t>チョウジュウ</t>
    </rPh>
    <rPh sb="3" eb="5">
      <t>ヒガイ</t>
    </rPh>
    <rPh sb="5" eb="7">
      <t>タイサク</t>
    </rPh>
    <rPh sb="7" eb="9">
      <t>ジッシ</t>
    </rPh>
    <rPh sb="9" eb="11">
      <t>タイイン</t>
    </rPh>
    <rPh sb="12" eb="14">
      <t>コヨウ</t>
    </rPh>
    <phoneticPr fontId="2"/>
  </si>
  <si>
    <t>　過去5年間における家畜伝染病予防法に基づく
　防疫活動実績</t>
    <rPh sb="1" eb="3">
      <t>カコ</t>
    </rPh>
    <rPh sb="4" eb="6">
      <t>ネンカン</t>
    </rPh>
    <rPh sb="10" eb="12">
      <t>カチク</t>
    </rPh>
    <rPh sb="12" eb="15">
      <t>デンセンビョウ</t>
    </rPh>
    <rPh sb="15" eb="18">
      <t>ヨボウホウ</t>
    </rPh>
    <rPh sb="19" eb="20">
      <t>モト</t>
    </rPh>
    <rPh sb="24" eb="26">
      <t>ボウエキ</t>
    </rPh>
    <rPh sb="26" eb="28">
      <t>カツドウ</t>
    </rPh>
    <rPh sb="28" eb="30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</si>
</sst>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5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37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 wrapText="1"/>
    </xf>
    <xf numFmtId="176" fontId="1" fillId="0" borderId="40" xfId="0" applyNumberFormat="1" applyFont="1" applyBorder="1" applyAlignment="1">
      <alignment horizontal="right" vertical="center"/>
    </xf>
    <xf numFmtId="176" fontId="3" fillId="25" borderId="53" xfId="0" applyNumberFormat="1" applyFont="1" applyFill="1" applyBorder="1" applyAlignment="1" applyProtection="1">
      <alignment horizontal="center" vertical="center" wrapText="1"/>
      <protection locked="0"/>
    </xf>
    <xf numFmtId="176" fontId="1" fillId="26" borderId="37" xfId="0" applyNumberFormat="1" applyFont="1" applyFill="1" applyBorder="1" applyAlignment="1">
      <alignment horizontal="right" vertical="center"/>
    </xf>
    <xf numFmtId="176" fontId="3" fillId="0" borderId="56" xfId="0" applyNumberFormat="1" applyFont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 shrinkToFit="1"/>
    </xf>
    <xf numFmtId="176" fontId="1" fillId="0" borderId="37" xfId="0" applyNumberFormat="1" applyFont="1" applyBorder="1" applyAlignment="1">
      <alignment horizontal="right" vertical="center"/>
    </xf>
    <xf numFmtId="176" fontId="1" fillId="0" borderId="35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0" fontId="29" fillId="0" borderId="0" xfId="43" applyFont="1" applyAlignment="1">
      <alignment vertical="center"/>
    </xf>
    <xf numFmtId="0" fontId="30" fillId="0" borderId="0" xfId="43" applyFont="1" applyAlignment="1">
      <alignment horizontal="center" vertical="center"/>
    </xf>
    <xf numFmtId="0" fontId="29" fillId="0" borderId="0" xfId="43" applyFont="1" applyAlignment="1">
      <alignment horizontal="right" vertical="center"/>
    </xf>
    <xf numFmtId="0" fontId="31" fillId="0" borderId="0" xfId="43" applyFont="1" applyBorder="1" applyAlignment="1">
      <alignment horizontal="left" vertical="center"/>
    </xf>
    <xf numFmtId="0" fontId="29" fillId="0" borderId="0" xfId="43" applyFont="1" applyAlignment="1">
      <alignment horizontal="center" vertical="center"/>
    </xf>
    <xf numFmtId="0" fontId="33" fillId="0" borderId="0" xfId="43" applyFont="1" applyAlignment="1">
      <alignment vertical="center"/>
    </xf>
    <xf numFmtId="0" fontId="29" fillId="0" borderId="68" xfId="43" applyFont="1" applyBorder="1" applyAlignment="1">
      <alignment vertical="center"/>
    </xf>
    <xf numFmtId="0" fontId="29" fillId="0" borderId="50" xfId="43" applyFont="1" applyBorder="1" applyAlignment="1">
      <alignment vertical="center"/>
    </xf>
    <xf numFmtId="176" fontId="1" fillId="0" borderId="57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40" xfId="0" applyNumberFormat="1" applyFont="1" applyBorder="1" applyAlignment="1">
      <alignment horizontal="center" vertical="center" wrapText="1"/>
    </xf>
    <xf numFmtId="176" fontId="1" fillId="0" borderId="80" xfId="0" applyNumberFormat="1" applyFont="1" applyBorder="1" applyAlignment="1">
      <alignment horizontal="right" vertical="center"/>
    </xf>
    <xf numFmtId="0" fontId="5" fillId="0" borderId="50" xfId="0" quotePrefix="1" applyFont="1" applyBorder="1" applyAlignment="1">
      <alignment vertical="center" wrapText="1" shrinkToFit="1"/>
    </xf>
    <xf numFmtId="0" fontId="0" fillId="0" borderId="73" xfId="0" applyBorder="1" applyAlignment="1">
      <alignment horizontal="center" vertical="center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0" fontId="0" fillId="25" borderId="0" xfId="0" applyFill="1" applyBorder="1" applyAlignment="1">
      <alignment vertical="center" shrinkToFit="1"/>
    </xf>
    <xf numFmtId="177" fontId="0" fillId="25" borderId="0" xfId="0" applyNumberFormat="1" applyFill="1" applyBorder="1" applyAlignment="1">
      <alignment vertical="center" shrinkToFit="1"/>
    </xf>
    <xf numFmtId="176" fontId="34" fillId="27" borderId="0" xfId="0" applyNumberFormat="1" applyFont="1" applyFill="1" applyBorder="1" applyAlignment="1">
      <alignment horizontal="center" vertical="center" shrinkToFit="1"/>
    </xf>
    <xf numFmtId="176" fontId="34" fillId="27" borderId="14" xfId="0" applyNumberFormat="1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vertical="center" shrinkToFit="1"/>
    </xf>
    <xf numFmtId="0" fontId="3" fillId="25" borderId="0" xfId="0" applyFont="1" applyFill="1" applyBorder="1" applyAlignment="1">
      <alignment horizontal="center" vertical="center" shrinkToFit="1"/>
    </xf>
    <xf numFmtId="176" fontId="3" fillId="25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84" xfId="0" applyNumberFormat="1" applyFont="1" applyBorder="1" applyAlignment="1">
      <alignment horizontal="center" vertical="center"/>
    </xf>
    <xf numFmtId="176" fontId="3" fillId="0" borderId="85" xfId="0" applyNumberFormat="1" applyFont="1" applyBorder="1" applyAlignment="1">
      <alignment horizontal="center" vertical="center"/>
    </xf>
    <xf numFmtId="176" fontId="1" fillId="0" borderId="87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right" vertical="center" wrapText="1"/>
    </xf>
    <xf numFmtId="176" fontId="1" fillId="0" borderId="41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25" borderId="0" xfId="0" applyFont="1" applyFill="1" applyBorder="1" applyAlignment="1">
      <alignment vertical="center"/>
    </xf>
    <xf numFmtId="0" fontId="3" fillId="25" borderId="14" xfId="0" applyFont="1" applyFill="1" applyBorder="1" applyAlignment="1">
      <alignment vertical="center"/>
    </xf>
    <xf numFmtId="0" fontId="3" fillId="25" borderId="13" xfId="0" applyFont="1" applyFill="1" applyBorder="1" applyAlignment="1">
      <alignment horizontal="center" vertical="center" shrinkToFit="1"/>
    </xf>
    <xf numFmtId="0" fontId="3" fillId="25" borderId="21" xfId="0" applyFont="1" applyFill="1" applyBorder="1" applyAlignment="1">
      <alignment vertical="center"/>
    </xf>
    <xf numFmtId="0" fontId="3" fillId="25" borderId="17" xfId="0" applyFont="1" applyFill="1" applyBorder="1" applyAlignment="1">
      <alignment vertical="center"/>
    </xf>
    <xf numFmtId="0" fontId="3" fillId="25" borderId="48" xfId="0" applyFont="1" applyFill="1" applyBorder="1" applyAlignment="1">
      <alignment vertical="center"/>
    </xf>
    <xf numFmtId="176" fontId="0" fillId="0" borderId="57" xfId="0" applyNumberFormat="1" applyFont="1" applyBorder="1" applyAlignment="1">
      <alignment horizontal="right" vertical="center"/>
    </xf>
    <xf numFmtId="176" fontId="0" fillId="0" borderId="35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176" fontId="0" fillId="0" borderId="87" xfId="0" applyNumberFormat="1" applyFont="1" applyBorder="1" applyAlignment="1">
      <alignment horizontal="right" vertical="center"/>
    </xf>
    <xf numFmtId="0" fontId="0" fillId="25" borderId="13" xfId="0" applyFont="1" applyFill="1" applyBorder="1" applyAlignment="1">
      <alignment vertical="center" shrinkToFit="1"/>
    </xf>
    <xf numFmtId="0" fontId="0" fillId="25" borderId="0" xfId="0" applyFont="1" applyFill="1" applyBorder="1" applyAlignment="1">
      <alignment vertical="center" shrinkToFit="1"/>
    </xf>
    <xf numFmtId="0" fontId="0" fillId="25" borderId="14" xfId="0" applyFont="1" applyFill="1" applyBorder="1" applyAlignment="1">
      <alignment vertical="center" shrinkToFit="1"/>
    </xf>
    <xf numFmtId="176" fontId="0" fillId="0" borderId="51" xfId="0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176" fontId="0" fillId="0" borderId="12" xfId="0" applyNumberFormat="1" applyFont="1" applyBorder="1" applyAlignment="1">
      <alignment horizontal="right" vertical="center"/>
    </xf>
    <xf numFmtId="176" fontId="38" fillId="0" borderId="40" xfId="0" applyNumberFormat="1" applyFont="1" applyBorder="1" applyAlignment="1">
      <alignment horizontal="right" vertical="center"/>
    </xf>
    <xf numFmtId="0" fontId="5" fillId="0" borderId="50" xfId="0" quotePrefix="1" applyFont="1" applyBorder="1" applyAlignment="1">
      <alignment horizontal="center" vertical="center" wrapText="1" shrinkToFit="1"/>
    </xf>
    <xf numFmtId="176" fontId="3" fillId="25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14" xfId="0" applyFont="1" applyFill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/>
    </xf>
    <xf numFmtId="0" fontId="36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29" fillId="0" borderId="68" xfId="43" applyFont="1" applyBorder="1" applyAlignment="1">
      <alignment horizontal="right" vertical="center"/>
    </xf>
    <xf numFmtId="0" fontId="29" fillId="0" borderId="50" xfId="43" applyFont="1" applyBorder="1" applyAlignment="1">
      <alignment horizontal="right" vertical="center"/>
    </xf>
    <xf numFmtId="0" fontId="30" fillId="0" borderId="0" xfId="43" applyFont="1" applyAlignment="1">
      <alignment horizontal="center" vertical="center"/>
    </xf>
    <xf numFmtId="0" fontId="29" fillId="0" borderId="0" xfId="43" applyFont="1" applyAlignment="1">
      <alignment horizontal="distributed" vertical="center"/>
    </xf>
    <xf numFmtId="0" fontId="32" fillId="0" borderId="0" xfId="43" applyFont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25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5" xfId="0" applyFont="1" applyBorder="1" applyAlignment="1">
      <alignment horizontal="center" vertical="center" textRotation="255" wrapTex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vertical="center" shrinkToFit="1"/>
      <protection locked="0"/>
    </xf>
    <xf numFmtId="0" fontId="3" fillId="25" borderId="24" xfId="0" applyFont="1" applyFill="1" applyBorder="1" applyAlignment="1">
      <alignment vertical="center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176" fontId="3" fillId="0" borderId="2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3" fillId="25" borderId="5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6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1" xfId="0" applyFont="1" applyFill="1" applyBorder="1" applyAlignment="1" applyProtection="1">
      <alignment horizontal="left" vertical="center" shrinkToFit="1"/>
    </xf>
    <xf numFmtId="0" fontId="5" fillId="0" borderId="48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left" vertical="center" shrinkToFit="1"/>
    </xf>
    <xf numFmtId="0" fontId="3" fillId="0" borderId="52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50" xfId="0" applyFont="1" applyFill="1" applyBorder="1" applyAlignment="1">
      <alignment horizontal="left" vertical="center" wrapText="1" shrinkToFit="1"/>
    </xf>
    <xf numFmtId="0" fontId="5" fillId="0" borderId="76" xfId="0" applyFont="1" applyFill="1" applyBorder="1" applyAlignment="1">
      <alignment horizontal="left" vertical="center" wrapText="1" shrinkToFit="1"/>
    </xf>
    <xf numFmtId="176" fontId="3" fillId="25" borderId="57" xfId="0" applyNumberFormat="1" applyFont="1" applyFill="1" applyBorder="1" applyAlignment="1">
      <alignment vertical="center" shrinkToFit="1"/>
    </xf>
    <xf numFmtId="0" fontId="0" fillId="25" borderId="23" xfId="0" applyFont="1" applyFill="1" applyBorder="1" applyAlignment="1">
      <alignment vertical="center" shrinkToFit="1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176" fontId="3" fillId="25" borderId="11" xfId="0" applyNumberFormat="1" applyFont="1" applyFill="1" applyBorder="1" applyAlignment="1" applyProtection="1">
      <alignment vertical="center"/>
      <protection locked="0"/>
    </xf>
    <xf numFmtId="0" fontId="3" fillId="25" borderId="24" xfId="0" applyFont="1" applyFill="1" applyBorder="1" applyAlignment="1">
      <alignment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177" fontId="3" fillId="0" borderId="86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3" fillId="25" borderId="55" xfId="0" applyNumberFormat="1" applyFont="1" applyFill="1" applyBorder="1" applyAlignment="1" applyProtection="1">
      <alignment vertical="center" shrinkToFit="1"/>
      <protection locked="0"/>
    </xf>
    <xf numFmtId="0" fontId="3" fillId="25" borderId="4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wrapText="1" shrinkToFit="1"/>
    </xf>
    <xf numFmtId="176" fontId="3" fillId="25" borderId="53" xfId="0" applyNumberFormat="1" applyFont="1" applyFill="1" applyBorder="1" applyAlignment="1">
      <alignment vertical="center" shrinkToFit="1"/>
    </xf>
    <xf numFmtId="0" fontId="0" fillId="25" borderId="30" xfId="0" applyFill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177" fontId="3" fillId="25" borderId="55" xfId="0" applyNumberFormat="1" applyFont="1" applyFill="1" applyBorder="1" applyAlignment="1">
      <alignment vertical="center" shrinkToFit="1"/>
    </xf>
    <xf numFmtId="177" fontId="0" fillId="25" borderId="42" xfId="0" applyNumberFormat="1" applyFill="1" applyBorder="1" applyAlignment="1">
      <alignment vertical="center" shrinkToFit="1"/>
    </xf>
    <xf numFmtId="177" fontId="3" fillId="25" borderId="57" xfId="0" applyNumberFormat="1" applyFont="1" applyFill="1" applyBorder="1" applyAlignment="1">
      <alignment vertical="center" shrinkToFit="1"/>
    </xf>
    <xf numFmtId="177" fontId="0" fillId="25" borderId="23" xfId="0" applyNumberFormat="1" applyFill="1" applyBorder="1" applyAlignment="1">
      <alignment vertical="center" shrinkToFit="1"/>
    </xf>
    <xf numFmtId="0" fontId="5" fillId="26" borderId="31" xfId="0" applyFont="1" applyFill="1" applyBorder="1" applyAlignment="1">
      <alignment horizontal="left" vertical="center" wrapText="1" shrinkToFit="1"/>
    </xf>
    <xf numFmtId="0" fontId="5" fillId="26" borderId="32" xfId="0" applyFont="1" applyFill="1" applyBorder="1" applyAlignment="1">
      <alignment horizontal="left" vertical="center" wrapText="1" shrinkToFit="1"/>
    </xf>
    <xf numFmtId="176" fontId="34" fillId="27" borderId="53" xfId="0" applyNumberFormat="1" applyFont="1" applyFill="1" applyBorder="1" applyAlignment="1">
      <alignment horizontal="center" vertical="center" wrapText="1" shrinkToFit="1"/>
    </xf>
    <xf numFmtId="176" fontId="34" fillId="27" borderId="30" xfId="0" applyNumberFormat="1" applyFont="1" applyFill="1" applyBorder="1" applyAlignment="1">
      <alignment horizontal="center" vertical="center" shrinkToFit="1"/>
    </xf>
    <xf numFmtId="176" fontId="34" fillId="27" borderId="12" xfId="0" applyNumberFormat="1" applyFont="1" applyFill="1" applyBorder="1" applyAlignment="1">
      <alignment horizontal="center" vertical="center" shrinkToFit="1"/>
    </xf>
    <xf numFmtId="176" fontId="34" fillId="27" borderId="29" xfId="0" applyNumberFormat="1" applyFont="1" applyFill="1" applyBorder="1" applyAlignment="1">
      <alignment horizontal="center" vertical="center" shrinkToFit="1"/>
    </xf>
    <xf numFmtId="0" fontId="5" fillId="24" borderId="66" xfId="0" applyFont="1" applyFill="1" applyBorder="1" applyAlignment="1">
      <alignment horizontal="left" vertical="center" wrapText="1" shrinkToFit="1"/>
    </xf>
    <xf numFmtId="0" fontId="5" fillId="24" borderId="45" xfId="0" applyFont="1" applyFill="1" applyBorder="1" applyAlignment="1">
      <alignment horizontal="left" vertical="center" wrapText="1" shrinkToFit="1"/>
    </xf>
    <xf numFmtId="0" fontId="5" fillId="24" borderId="46" xfId="0" applyFont="1" applyFill="1" applyBorder="1" applyAlignment="1">
      <alignment horizontal="left" vertical="center" wrapText="1" shrinkToFit="1"/>
    </xf>
    <xf numFmtId="0" fontId="37" fillId="0" borderId="67" xfId="0" applyFont="1" applyFill="1" applyBorder="1" applyAlignment="1">
      <alignment horizontal="left" vertical="center" wrapText="1" shrinkToFit="1"/>
    </xf>
    <xf numFmtId="0" fontId="38" fillId="0" borderId="68" xfId="0" applyFont="1" applyFill="1" applyBorder="1" applyAlignment="1">
      <alignment horizontal="left" vertical="center" wrapText="1" shrinkToFit="1"/>
    </xf>
    <xf numFmtId="0" fontId="38" fillId="0" borderId="69" xfId="0" applyFont="1" applyFill="1" applyBorder="1" applyAlignment="1">
      <alignment horizontal="left" vertical="center" wrapText="1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/>
    </xf>
    <xf numFmtId="0" fontId="5" fillId="0" borderId="72" xfId="0" applyFont="1" applyFill="1" applyBorder="1" applyAlignment="1">
      <alignment horizontal="left" vertical="center" wrapText="1" shrinkToFit="1"/>
    </xf>
    <xf numFmtId="0" fontId="0" fillId="0" borderId="73" xfId="0" applyFont="1" applyFill="1" applyBorder="1" applyAlignment="1">
      <alignment horizontal="left" vertical="center" wrapText="1" shrinkToFit="1"/>
    </xf>
    <xf numFmtId="0" fontId="0" fillId="0" borderId="74" xfId="0" applyFont="1" applyFill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>
      <alignment vertical="center" shrinkToFit="1"/>
    </xf>
    <xf numFmtId="0" fontId="0" fillId="25" borderId="54" xfId="0" applyFont="1" applyFill="1" applyBorder="1" applyAlignment="1">
      <alignment vertical="center" shrinkToFit="1"/>
    </xf>
    <xf numFmtId="0" fontId="0" fillId="0" borderId="50" xfId="0" applyFont="1" applyFill="1" applyBorder="1" applyAlignment="1">
      <alignment horizontal="left" vertical="center" wrapText="1" shrinkToFit="1"/>
    </xf>
    <xf numFmtId="0" fontId="0" fillId="0" borderId="76" xfId="0" applyFont="1" applyFill="1" applyBorder="1" applyAlignment="1">
      <alignment horizontal="left" vertical="center" wrapText="1" shrinkToFit="1"/>
    </xf>
    <xf numFmtId="176" fontId="3" fillId="25" borderId="36" xfId="0" applyNumberFormat="1" applyFont="1" applyFill="1" applyBorder="1" applyAlignment="1">
      <alignment vertical="center" shrinkToFit="1"/>
    </xf>
    <xf numFmtId="0" fontId="0" fillId="25" borderId="88" xfId="0" applyFont="1" applyFill="1" applyBorder="1" applyAlignment="1">
      <alignment vertical="center" shrinkToFi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75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 applyProtection="1">
      <alignment horizontal="right" vertical="center" shrinkToFit="1"/>
    </xf>
    <xf numFmtId="0" fontId="3" fillId="25" borderId="54" xfId="0" applyFont="1" applyFill="1" applyBorder="1" applyAlignment="1">
      <alignment horizontal="right" vertical="center" shrinkToFit="1"/>
    </xf>
    <xf numFmtId="176" fontId="3" fillId="25" borderId="81" xfId="0" applyNumberFormat="1" applyFont="1" applyFill="1" applyBorder="1" applyAlignment="1" applyProtection="1">
      <alignment vertical="center" shrinkToFit="1"/>
      <protection locked="0"/>
    </xf>
    <xf numFmtId="0" fontId="3" fillId="25" borderId="82" xfId="0" applyFont="1" applyFill="1" applyBorder="1" applyAlignment="1">
      <alignment vertical="center" shrinkToFit="1"/>
    </xf>
    <xf numFmtId="176" fontId="35" fillId="25" borderId="81" xfId="0" applyNumberFormat="1" applyFont="1" applyFill="1" applyBorder="1" applyAlignment="1" applyProtection="1">
      <alignment vertical="center" shrinkToFit="1"/>
      <protection locked="0"/>
    </xf>
    <xf numFmtId="0" fontId="35" fillId="25" borderId="82" xfId="0" applyFont="1" applyFill="1" applyBorder="1" applyAlignment="1">
      <alignment vertical="center" shrinkToFit="1"/>
    </xf>
    <xf numFmtId="0" fontId="5" fillId="0" borderId="60" xfId="0" applyFont="1" applyBorder="1" applyAlignment="1">
      <alignment horizontal="left" vertical="center" wrapText="1" shrinkToFit="1"/>
    </xf>
    <xf numFmtId="0" fontId="5" fillId="0" borderId="61" xfId="0" applyFont="1" applyBorder="1" applyAlignment="1">
      <alignment horizontal="left" vertical="center" wrapText="1" shrinkToFit="1"/>
    </xf>
    <xf numFmtId="0" fontId="5" fillId="0" borderId="83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left" vertical="center" wrapText="1" shrinkToFit="1"/>
    </xf>
    <xf numFmtId="0" fontId="5" fillId="0" borderId="78" xfId="0" applyFont="1" applyBorder="1" applyAlignment="1">
      <alignment horizontal="left" vertical="center" wrapText="1" shrinkToFit="1"/>
    </xf>
    <xf numFmtId="0" fontId="5" fillId="0" borderId="79" xfId="0" applyFont="1" applyBorder="1" applyAlignment="1">
      <alignment horizontal="left" vertical="center" wrapText="1" shrinkToFit="1"/>
    </xf>
    <xf numFmtId="0" fontId="37" fillId="0" borderId="19" xfId="0" applyFont="1" applyBorder="1" applyAlignment="1">
      <alignment horizontal="left" vertical="center" wrapText="1" shrinkToFit="1"/>
    </xf>
    <xf numFmtId="0" fontId="37" fillId="0" borderId="50" xfId="0" applyFont="1" applyBorder="1" applyAlignment="1">
      <alignment horizontal="left" vertical="center" wrapText="1" shrinkToFit="1"/>
    </xf>
    <xf numFmtId="0" fontId="37" fillId="0" borderId="76" xfId="0" applyFont="1" applyBorder="1" applyAlignment="1">
      <alignment horizontal="left" vertical="center" wrapText="1" shrinkToFit="1"/>
    </xf>
    <xf numFmtId="0" fontId="5" fillId="0" borderId="24" xfId="0" quotePrefix="1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7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176" fontId="3" fillId="0" borderId="7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28" borderId="44" xfId="0" applyNumberFormat="1" applyFont="1" applyFill="1" applyBorder="1" applyAlignment="1">
      <alignment horizontal="center" vertical="center"/>
    </xf>
    <xf numFmtId="176" fontId="3" fillId="28" borderId="45" xfId="0" applyNumberFormat="1" applyFont="1" applyFill="1" applyBorder="1" applyAlignment="1">
      <alignment horizontal="center" vertical="center"/>
    </xf>
    <xf numFmtId="176" fontId="3" fillId="28" borderId="46" xfId="0" applyNumberFormat="1" applyFont="1" applyFill="1" applyBorder="1" applyAlignment="1">
      <alignment horizontal="center" vertical="center"/>
    </xf>
    <xf numFmtId="176" fontId="3" fillId="25" borderId="7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176" fontId="3" fillId="0" borderId="33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25" borderId="53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30" xfId="0" applyNumberFormat="1" applyFont="1" applyFill="1" applyBorder="1" applyAlignment="1" applyProtection="1">
      <alignment horizontal="center" vertical="center" wrapText="1"/>
      <protection locked="0"/>
    </xf>
    <xf numFmtId="176" fontId="35" fillId="25" borderId="51" xfId="0" applyNumberFormat="1" applyFont="1" applyFill="1" applyBorder="1" applyAlignment="1" applyProtection="1">
      <alignment vertical="center" shrinkToFit="1"/>
      <protection locked="0"/>
    </xf>
    <xf numFmtId="0" fontId="35" fillId="25" borderId="65" xfId="0" applyFont="1" applyFill="1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 shrinkToFit="1"/>
    </xf>
    <xf numFmtId="176" fontId="3" fillId="25" borderId="51" xfId="0" applyNumberFormat="1" applyFont="1" applyFill="1" applyBorder="1" applyAlignment="1">
      <alignment vertical="center" shrinkToFit="1"/>
    </xf>
    <xf numFmtId="0" fontId="0" fillId="25" borderId="65" xfId="0" applyFont="1" applyFill="1" applyBorder="1" applyAlignment="1">
      <alignment vertical="center" shrinkToFit="1"/>
    </xf>
    <xf numFmtId="0" fontId="0" fillId="0" borderId="73" xfId="0" applyFill="1" applyBorder="1" applyAlignment="1">
      <alignment horizontal="left" vertical="center" wrapText="1" shrinkToFit="1"/>
    </xf>
    <xf numFmtId="0" fontId="0" fillId="0" borderId="74" xfId="0" applyFill="1" applyBorder="1" applyAlignment="1">
      <alignment horizontal="left" vertical="center" wrapText="1" shrinkToFit="1"/>
    </xf>
    <xf numFmtId="0" fontId="0" fillId="25" borderId="23" xfId="0" applyFill="1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25" borderId="30" xfId="0" applyFont="1" applyFill="1" applyBorder="1" applyAlignment="1">
      <alignment vertical="center" shrinkToFit="1"/>
    </xf>
    <xf numFmtId="177" fontId="0" fillId="25" borderId="42" xfId="0" applyNumberFormat="1" applyFont="1" applyFill="1" applyBorder="1" applyAlignment="1">
      <alignment vertical="center" shrinkToFit="1"/>
    </xf>
    <xf numFmtId="177" fontId="0" fillId="25" borderId="23" xfId="0" applyNumberFormat="1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/>
    </xf>
    <xf numFmtId="177" fontId="3" fillId="0" borderId="44" xfId="0" applyNumberFormat="1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6" xfId="0" applyNumberFormat="1" applyFont="1" applyBorder="1" applyAlignment="1">
      <alignment horizontal="center" vertical="center"/>
    </xf>
    <xf numFmtId="176" fontId="3" fillId="25" borderId="52" xfId="0" applyNumberFormat="1" applyFont="1" applyFill="1" applyBorder="1" applyAlignment="1" applyProtection="1">
      <alignment vertical="center" shrinkToFit="1"/>
      <protection locked="0"/>
    </xf>
    <xf numFmtId="0" fontId="3" fillId="25" borderId="54" xfId="0" applyFont="1" applyFill="1" applyBorder="1" applyAlignment="1">
      <alignment vertical="center" shrinkToFit="1"/>
    </xf>
    <xf numFmtId="0" fontId="5" fillId="0" borderId="3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left" vertical="center" wrapText="1" shrinkToFit="1"/>
    </xf>
    <xf numFmtId="176" fontId="3" fillId="0" borderId="25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 wrapText="1"/>
    </xf>
    <xf numFmtId="176" fontId="3" fillId="25" borderId="55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4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67" xfId="0" applyFont="1" applyBorder="1" applyAlignment="1">
      <alignment horizontal="left" vertical="center" wrapText="1" shrinkToFit="1"/>
    </xf>
    <xf numFmtId="0" fontId="5" fillId="0" borderId="68" xfId="0" applyFont="1" applyBorder="1" applyAlignment="1">
      <alignment horizontal="left" vertical="center" wrapText="1" shrinkToFit="1"/>
    </xf>
    <xf numFmtId="0" fontId="5" fillId="0" borderId="69" xfId="0" applyFont="1" applyBorder="1" applyAlignment="1">
      <alignment horizontal="left" vertical="center" wrapText="1" shrinkToFit="1"/>
    </xf>
    <xf numFmtId="176" fontId="3" fillId="0" borderId="86" xfId="0" applyNumberFormat="1" applyFont="1" applyBorder="1" applyAlignment="1">
      <alignment horizontal="center" vertical="center"/>
    </xf>
    <xf numFmtId="0" fontId="37" fillId="0" borderId="31" xfId="0" applyFont="1" applyFill="1" applyBorder="1" applyAlignment="1">
      <alignment horizontal="left" vertical="center" wrapText="1" shrinkToFit="1"/>
    </xf>
    <xf numFmtId="0" fontId="37" fillId="0" borderId="32" xfId="0" applyFont="1" applyFill="1" applyBorder="1" applyAlignment="1">
      <alignment horizontal="left" vertical="center" wrapText="1" shrinkToFit="1"/>
    </xf>
    <xf numFmtId="0" fontId="37" fillId="0" borderId="21" xfId="0" applyFont="1" applyFill="1" applyBorder="1" applyAlignment="1">
      <alignment horizontal="left" vertical="center" wrapText="1" shrinkToFit="1"/>
    </xf>
    <xf numFmtId="0" fontId="38" fillId="0" borderId="0" xfId="0" applyFont="1" applyFill="1" applyBorder="1" applyAlignment="1">
      <alignment horizontal="left" vertical="center" wrapText="1" shrinkToFit="1"/>
    </xf>
    <xf numFmtId="0" fontId="38" fillId="0" borderId="75" xfId="0" applyFont="1" applyFill="1" applyBorder="1" applyAlignment="1">
      <alignment horizontal="left" vertical="center" wrapText="1" shrinkToFit="1"/>
    </xf>
    <xf numFmtId="0" fontId="37" fillId="0" borderId="47" xfId="0" applyFont="1" applyFill="1" applyBorder="1" applyAlignment="1">
      <alignment horizontal="left" vertical="center" wrapText="1" shrinkToFit="1"/>
    </xf>
    <xf numFmtId="0" fontId="38" fillId="0" borderId="48" xfId="0" applyFont="1" applyFill="1" applyBorder="1" applyAlignment="1">
      <alignment horizontal="left" vertical="center" wrapText="1" shrinkToFit="1"/>
    </xf>
    <xf numFmtId="0" fontId="38" fillId="0" borderId="49" xfId="0" applyFont="1" applyFill="1" applyBorder="1" applyAlignment="1">
      <alignment horizontal="left" vertical="center" wrapText="1" shrinkToFit="1"/>
    </xf>
    <xf numFmtId="176" fontId="3" fillId="25" borderId="55" xfId="0" applyNumberFormat="1" applyFont="1" applyFill="1" applyBorder="1" applyAlignment="1">
      <alignment vertical="center" shrinkToFit="1"/>
    </xf>
    <xf numFmtId="176" fontId="3" fillId="25" borderId="42" xfId="0" applyNumberFormat="1" applyFont="1" applyFill="1" applyBorder="1" applyAlignment="1">
      <alignment vertical="center" shrinkToFit="1"/>
    </xf>
    <xf numFmtId="0" fontId="37" fillId="0" borderId="67" xfId="0" applyFont="1" applyBorder="1" applyAlignment="1">
      <alignment horizontal="left" vertical="center" wrapText="1" shrinkToFit="1"/>
    </xf>
    <xf numFmtId="0" fontId="37" fillId="0" borderId="68" xfId="0" applyFont="1" applyBorder="1" applyAlignment="1">
      <alignment horizontal="left" vertical="center" wrapText="1" shrinkToFit="1"/>
    </xf>
    <xf numFmtId="0" fontId="37" fillId="0" borderId="69" xfId="0" applyFont="1" applyBorder="1" applyAlignment="1">
      <alignment horizontal="left" vertical="center" wrapText="1" shrinkToFit="1"/>
    </xf>
    <xf numFmtId="176" fontId="3" fillId="25" borderId="55" xfId="0" applyNumberFormat="1" applyFont="1" applyFill="1" applyBorder="1" applyAlignment="1" applyProtection="1">
      <alignment horizontal="right" vertical="center" shrinkToFit="1"/>
    </xf>
    <xf numFmtId="0" fontId="3" fillId="25" borderId="42" xfId="0" applyFont="1" applyFill="1" applyBorder="1" applyAlignment="1">
      <alignment horizontal="right" vertical="center" shrinkToFit="1"/>
    </xf>
    <xf numFmtId="0" fontId="37" fillId="0" borderId="19" xfId="0" applyFont="1" applyFill="1" applyBorder="1" applyAlignment="1">
      <alignment horizontal="left" vertical="center" wrapText="1" shrinkToFit="1"/>
    </xf>
    <xf numFmtId="0" fontId="37" fillId="0" borderId="50" xfId="0" applyFont="1" applyFill="1" applyBorder="1" applyAlignment="1">
      <alignment horizontal="left" vertical="center" wrapText="1" shrinkToFit="1"/>
    </xf>
    <xf numFmtId="0" fontId="37" fillId="0" borderId="76" xfId="0" applyFont="1" applyFill="1" applyBorder="1" applyAlignment="1">
      <alignment horizontal="left" vertical="center" wrapText="1" shrinkToFit="1"/>
    </xf>
    <xf numFmtId="176" fontId="3" fillId="25" borderId="12" xfId="0" applyNumberFormat="1" applyFont="1" applyFill="1" applyBorder="1" applyAlignment="1" applyProtection="1">
      <alignment horizontal="right" vertical="center" shrinkToFit="1"/>
    </xf>
    <xf numFmtId="0" fontId="3" fillId="25" borderId="29" xfId="0" applyFont="1" applyFill="1" applyBorder="1" applyAlignment="1">
      <alignment horizontal="right" vertical="center" shrinkToFit="1"/>
    </xf>
    <xf numFmtId="177" fontId="3" fillId="25" borderId="55" xfId="0" applyNumberFormat="1" applyFont="1" applyFill="1" applyBorder="1" applyAlignment="1">
      <alignment horizontal="center" vertical="center" shrinkToFit="1"/>
    </xf>
    <xf numFmtId="177" fontId="3" fillId="25" borderId="42" xfId="0" applyNumberFormat="1" applyFont="1" applyFill="1" applyBorder="1" applyAlignment="1">
      <alignment horizontal="center" vertical="center" shrinkToFit="1"/>
    </xf>
    <xf numFmtId="176" fontId="3" fillId="25" borderId="55" xfId="0" applyNumberFormat="1" applyFont="1" applyFill="1" applyBorder="1" applyAlignment="1" applyProtection="1">
      <alignment vertical="center"/>
      <protection locked="0"/>
    </xf>
    <xf numFmtId="0" fontId="3" fillId="25" borderId="42" xfId="0" applyFont="1" applyFill="1" applyBorder="1" applyAlignment="1">
      <alignment vertical="center"/>
    </xf>
    <xf numFmtId="0" fontId="0" fillId="25" borderId="42" xfId="0" applyFont="1" applyFill="1" applyBorder="1" applyAlignment="1">
      <alignment vertical="center" shrinkToFit="1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54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176" fontId="0" fillId="0" borderId="34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vertical="center"/>
    </xf>
    <xf numFmtId="176" fontId="0" fillId="0" borderId="35" xfId="0" applyNumberFormat="1" applyFont="1" applyFill="1" applyBorder="1" applyAlignment="1">
      <alignment horizontal="right" vertical="center"/>
    </xf>
    <xf numFmtId="177" fontId="0" fillId="25" borderId="0" xfId="0" applyNumberFormat="1" applyFont="1" applyFill="1" applyBorder="1" applyAlignment="1">
      <alignment vertical="center" shrinkToFit="1"/>
    </xf>
    <xf numFmtId="176" fontId="0" fillId="0" borderId="87" xfId="0" applyNumberFormat="1" applyFont="1" applyFill="1" applyBorder="1" applyAlignment="1">
      <alignment horizontal="right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25" borderId="52" xfId="0" applyNumberFormat="1" applyFont="1" applyFill="1" applyBorder="1" applyAlignment="1" applyProtection="1">
      <alignment vertical="center"/>
      <protection locked="0"/>
    </xf>
    <xf numFmtId="0" fontId="3" fillId="25" borderId="54" xfId="0" applyFont="1" applyFill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0" fontId="5" fillId="0" borderId="28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89" xfId="0" applyFont="1" applyFill="1" applyBorder="1" applyAlignment="1">
      <alignment horizontal="center" vertical="center" wrapText="1" shrinkToFit="1"/>
    </xf>
    <xf numFmtId="0" fontId="5" fillId="0" borderId="90" xfId="0" applyFont="1" applyFill="1" applyBorder="1" applyAlignment="1">
      <alignment horizontal="center" vertical="center" wrapText="1" shrinkToFit="1"/>
    </xf>
    <xf numFmtId="176" fontId="0" fillId="0" borderId="91" xfId="0" applyNumberFormat="1" applyFont="1" applyBorder="1" applyAlignment="1">
      <alignment horizontal="right" vertical="center"/>
    </xf>
    <xf numFmtId="176" fontId="3" fillId="25" borderId="92" xfId="0" applyNumberFormat="1" applyFont="1" applyFill="1" applyBorder="1" applyAlignment="1" applyProtection="1">
      <alignment horizontal="center" vertical="center"/>
      <protection locked="0"/>
    </xf>
    <xf numFmtId="176" fontId="3" fillId="25" borderId="93" xfId="0" applyNumberFormat="1" applyFont="1" applyFill="1" applyBorder="1" applyAlignment="1" applyProtection="1">
      <alignment horizontal="center" vertical="center"/>
      <protection locked="0"/>
    </xf>
    <xf numFmtId="176" fontId="3" fillId="0" borderId="75" xfId="0" applyNumberFormat="1" applyFont="1" applyBorder="1" applyAlignment="1">
      <alignment vertical="center"/>
    </xf>
    <xf numFmtId="0" fontId="5" fillId="0" borderId="67" xfId="0" applyFont="1" applyFill="1" applyBorder="1" applyAlignment="1">
      <alignment horizontal="center" vertical="center" wrapText="1" shrinkToFit="1"/>
    </xf>
    <xf numFmtId="0" fontId="5" fillId="0" borderId="68" xfId="0" applyFont="1" applyFill="1" applyBorder="1" applyAlignment="1">
      <alignment horizontal="center" vertical="center" wrapText="1" shrinkToFit="1"/>
    </xf>
    <xf numFmtId="0" fontId="7" fillId="0" borderId="94" xfId="0" applyFont="1" applyFill="1" applyBorder="1" applyAlignment="1">
      <alignment horizontal="center" vertical="center" wrapText="1" shrinkToFit="1"/>
    </xf>
    <xf numFmtId="0" fontId="7" fillId="0" borderId="95" xfId="0" applyFont="1" applyFill="1" applyBorder="1" applyAlignment="1">
      <alignment horizontal="center" vertical="center" wrapText="1" shrinkToFit="1"/>
    </xf>
    <xf numFmtId="176" fontId="0" fillId="0" borderId="96" xfId="0" applyNumberFormat="1" applyFont="1" applyBorder="1" applyAlignment="1">
      <alignment horizontal="right" vertical="center"/>
    </xf>
    <xf numFmtId="176" fontId="3" fillId="25" borderId="97" xfId="0" applyNumberFormat="1" applyFont="1" applyFill="1" applyBorder="1" applyAlignment="1" applyProtection="1">
      <alignment horizontal="center" vertical="center"/>
      <protection locked="0"/>
    </xf>
    <xf numFmtId="176" fontId="3" fillId="25" borderId="98" xfId="0" applyNumberFormat="1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99" xfId="0" applyFont="1" applyFill="1" applyBorder="1" applyAlignment="1">
      <alignment horizontal="center" vertical="center" wrapText="1" shrinkToFit="1"/>
    </xf>
    <xf numFmtId="0" fontId="5" fillId="0" borderId="100" xfId="0" applyFont="1" applyFill="1" applyBorder="1" applyAlignment="1">
      <alignment horizontal="center" vertical="center" wrapText="1" shrinkToFit="1"/>
    </xf>
    <xf numFmtId="176" fontId="0" fillId="0" borderId="101" xfId="0" applyNumberFormat="1" applyFont="1" applyBorder="1" applyAlignment="1">
      <alignment horizontal="right" vertical="center"/>
    </xf>
    <xf numFmtId="176" fontId="3" fillId="25" borderId="102" xfId="0" applyNumberFormat="1" applyFont="1" applyFill="1" applyBorder="1" applyAlignment="1" applyProtection="1">
      <alignment horizontal="center" vertical="center"/>
      <protection locked="0"/>
    </xf>
    <xf numFmtId="176" fontId="3" fillId="25" borderId="103" xfId="0" applyNumberFormat="1" applyFont="1" applyFill="1" applyBorder="1" applyAlignment="1" applyProtection="1">
      <alignment horizontal="center" vertical="center"/>
      <protection locked="0"/>
    </xf>
    <xf numFmtId="176" fontId="0" fillId="0" borderId="104" xfId="0" applyNumberFormat="1" applyFont="1" applyBorder="1" applyAlignment="1">
      <alignment horizontal="right" vertical="center"/>
    </xf>
    <xf numFmtId="176" fontId="3" fillId="25" borderId="102" xfId="0" applyNumberFormat="1" applyFont="1" applyFill="1" applyBorder="1" applyAlignment="1">
      <alignment horizontal="center" vertical="center" shrinkToFit="1"/>
    </xf>
    <xf numFmtId="176" fontId="3" fillId="25" borderId="103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7" fillId="0" borderId="105" xfId="0" applyFont="1" applyFill="1" applyBorder="1" applyAlignment="1">
      <alignment horizontal="center" vertical="center" wrapText="1" shrinkToFit="1"/>
    </xf>
    <xf numFmtId="0" fontId="7" fillId="0" borderId="106" xfId="0" applyFont="1" applyFill="1" applyBorder="1" applyAlignment="1">
      <alignment horizontal="center" vertical="center" wrapText="1" shrinkToFit="1"/>
    </xf>
    <xf numFmtId="176" fontId="3" fillId="0" borderId="27" xfId="0" applyNumberFormat="1" applyFont="1" applyBorder="1" applyAlignment="1">
      <alignment horizontal="center" vertical="center" shrinkToFit="1"/>
    </xf>
    <xf numFmtId="176" fontId="3" fillId="25" borderId="107" xfId="0" applyNumberFormat="1" applyFont="1" applyFill="1" applyBorder="1" applyAlignment="1">
      <alignment horizontal="center" vertical="center" shrinkToFit="1"/>
    </xf>
    <xf numFmtId="176" fontId="3" fillId="25" borderId="108" xfId="0" applyNumberFormat="1" applyFont="1" applyFill="1" applyBorder="1" applyAlignment="1">
      <alignment horizontal="center" vertical="center" shrinkToFit="1"/>
    </xf>
    <xf numFmtId="176" fontId="3" fillId="0" borderId="109" xfId="0" applyNumberFormat="1" applyFont="1" applyBorder="1" applyAlignment="1">
      <alignment vertical="center"/>
    </xf>
    <xf numFmtId="176" fontId="0" fillId="0" borderId="40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vertical="center" wrapText="1"/>
    </xf>
    <xf numFmtId="176" fontId="0" fillId="0" borderId="80" xfId="0" applyNumberFormat="1" applyFont="1" applyBorder="1" applyAlignment="1">
      <alignment horizontal="right" vertical="center"/>
    </xf>
    <xf numFmtId="176" fontId="3" fillId="0" borderId="75" xfId="0" applyNumberFormat="1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left" vertical="center" wrapText="1" shrinkToFit="1"/>
    </xf>
    <xf numFmtId="176" fontId="3" fillId="25" borderId="51" xfId="0" applyNumberFormat="1" applyFont="1" applyFill="1" applyBorder="1" applyAlignment="1" applyProtection="1">
      <alignment vertical="center" shrinkToFit="1"/>
      <protection locked="0"/>
    </xf>
    <xf numFmtId="0" fontId="3" fillId="25" borderId="65" xfId="0" applyFont="1" applyFill="1" applyBorder="1" applyAlignment="1">
      <alignment vertical="center" shrinkToFit="1"/>
    </xf>
    <xf numFmtId="176" fontId="0" fillId="0" borderId="37" xfId="0" applyNumberFormat="1" applyFont="1" applyBorder="1" applyAlignment="1">
      <alignment horizontal="right" vertical="center"/>
    </xf>
    <xf numFmtId="0" fontId="0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70" xfId="0" applyFont="1" applyBorder="1" applyAlignment="1">
      <alignment horizontal="center" vertical="center"/>
    </xf>
    <xf numFmtId="0" fontId="5" fillId="0" borderId="47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0" fillId="0" borderId="22" xfId="0" applyFont="1" applyBorder="1" applyAlignment="1">
      <alignment horizontal="center" vertical="center"/>
    </xf>
    <xf numFmtId="176" fontId="0" fillId="0" borderId="22" xfId="0" applyNumberFormat="1" applyFont="1" applyBorder="1" applyAlignment="1">
      <alignment vertical="center"/>
    </xf>
    <xf numFmtId="0" fontId="5" fillId="0" borderId="71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72" xfId="0" applyFont="1" applyBorder="1" applyAlignment="1">
      <alignment vertical="center" wrapText="1"/>
    </xf>
    <xf numFmtId="0" fontId="5" fillId="0" borderId="7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0" fillId="0" borderId="27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1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30"/>
  <sheetViews>
    <sheetView view="pageBreakPreview" topLeftCell="A4" zoomScale="142" zoomScaleNormal="100" zoomScaleSheetLayoutView="142" workbookViewId="0">
      <selection activeCell="H11" sqref="H11"/>
    </sheetView>
  </sheetViews>
  <sheetFormatPr defaultColWidth="2.75" defaultRowHeight="24" customHeight="1"/>
  <cols>
    <col min="1" max="1" width="2.125" style="29" customWidth="1"/>
    <col min="2" max="25" width="3.625" style="29" customWidth="1"/>
    <col min="26" max="26" width="2.125" style="29" customWidth="1"/>
    <col min="27" max="256" width="2.75" style="29"/>
    <col min="257" max="257" width="2.125" style="29" customWidth="1"/>
    <col min="258" max="281" width="3.625" style="29" customWidth="1"/>
    <col min="282" max="282" width="2.125" style="29" customWidth="1"/>
    <col min="283" max="512" width="2.75" style="29"/>
    <col min="513" max="513" width="2.125" style="29" customWidth="1"/>
    <col min="514" max="537" width="3.625" style="29" customWidth="1"/>
    <col min="538" max="538" width="2.125" style="29" customWidth="1"/>
    <col min="539" max="768" width="2.75" style="29"/>
    <col min="769" max="769" width="2.125" style="29" customWidth="1"/>
    <col min="770" max="793" width="3.625" style="29" customWidth="1"/>
    <col min="794" max="794" width="2.125" style="29" customWidth="1"/>
    <col min="795" max="1024" width="2.75" style="29"/>
    <col min="1025" max="1025" width="2.125" style="29" customWidth="1"/>
    <col min="1026" max="1049" width="3.625" style="29" customWidth="1"/>
    <col min="1050" max="1050" width="2.125" style="29" customWidth="1"/>
    <col min="1051" max="1280" width="2.75" style="29"/>
    <col min="1281" max="1281" width="2.125" style="29" customWidth="1"/>
    <col min="1282" max="1305" width="3.625" style="29" customWidth="1"/>
    <col min="1306" max="1306" width="2.125" style="29" customWidth="1"/>
    <col min="1307" max="1536" width="2.75" style="29"/>
    <col min="1537" max="1537" width="2.125" style="29" customWidth="1"/>
    <col min="1538" max="1561" width="3.625" style="29" customWidth="1"/>
    <col min="1562" max="1562" width="2.125" style="29" customWidth="1"/>
    <col min="1563" max="1792" width="2.75" style="29"/>
    <col min="1793" max="1793" width="2.125" style="29" customWidth="1"/>
    <col min="1794" max="1817" width="3.625" style="29" customWidth="1"/>
    <col min="1818" max="1818" width="2.125" style="29" customWidth="1"/>
    <col min="1819" max="2048" width="2.75" style="29"/>
    <col min="2049" max="2049" width="2.125" style="29" customWidth="1"/>
    <col min="2050" max="2073" width="3.625" style="29" customWidth="1"/>
    <col min="2074" max="2074" width="2.125" style="29" customWidth="1"/>
    <col min="2075" max="2304" width="2.75" style="29"/>
    <col min="2305" max="2305" width="2.125" style="29" customWidth="1"/>
    <col min="2306" max="2329" width="3.625" style="29" customWidth="1"/>
    <col min="2330" max="2330" width="2.125" style="29" customWidth="1"/>
    <col min="2331" max="2560" width="2.75" style="29"/>
    <col min="2561" max="2561" width="2.125" style="29" customWidth="1"/>
    <col min="2562" max="2585" width="3.625" style="29" customWidth="1"/>
    <col min="2586" max="2586" width="2.125" style="29" customWidth="1"/>
    <col min="2587" max="2816" width="2.75" style="29"/>
    <col min="2817" max="2817" width="2.125" style="29" customWidth="1"/>
    <col min="2818" max="2841" width="3.625" style="29" customWidth="1"/>
    <col min="2842" max="2842" width="2.125" style="29" customWidth="1"/>
    <col min="2843" max="3072" width="2.75" style="29"/>
    <col min="3073" max="3073" width="2.125" style="29" customWidth="1"/>
    <col min="3074" max="3097" width="3.625" style="29" customWidth="1"/>
    <col min="3098" max="3098" width="2.125" style="29" customWidth="1"/>
    <col min="3099" max="3328" width="2.75" style="29"/>
    <col min="3329" max="3329" width="2.125" style="29" customWidth="1"/>
    <col min="3330" max="3353" width="3.625" style="29" customWidth="1"/>
    <col min="3354" max="3354" width="2.125" style="29" customWidth="1"/>
    <col min="3355" max="3584" width="2.75" style="29"/>
    <col min="3585" max="3585" width="2.125" style="29" customWidth="1"/>
    <col min="3586" max="3609" width="3.625" style="29" customWidth="1"/>
    <col min="3610" max="3610" width="2.125" style="29" customWidth="1"/>
    <col min="3611" max="3840" width="2.75" style="29"/>
    <col min="3841" max="3841" width="2.125" style="29" customWidth="1"/>
    <col min="3842" max="3865" width="3.625" style="29" customWidth="1"/>
    <col min="3866" max="3866" width="2.125" style="29" customWidth="1"/>
    <col min="3867" max="4096" width="2.75" style="29"/>
    <col min="4097" max="4097" width="2.125" style="29" customWidth="1"/>
    <col min="4098" max="4121" width="3.625" style="29" customWidth="1"/>
    <col min="4122" max="4122" width="2.125" style="29" customWidth="1"/>
    <col min="4123" max="4352" width="2.75" style="29"/>
    <col min="4353" max="4353" width="2.125" style="29" customWidth="1"/>
    <col min="4354" max="4377" width="3.625" style="29" customWidth="1"/>
    <col min="4378" max="4378" width="2.125" style="29" customWidth="1"/>
    <col min="4379" max="4608" width="2.75" style="29"/>
    <col min="4609" max="4609" width="2.125" style="29" customWidth="1"/>
    <col min="4610" max="4633" width="3.625" style="29" customWidth="1"/>
    <col min="4634" max="4634" width="2.125" style="29" customWidth="1"/>
    <col min="4635" max="4864" width="2.75" style="29"/>
    <col min="4865" max="4865" width="2.125" style="29" customWidth="1"/>
    <col min="4866" max="4889" width="3.625" style="29" customWidth="1"/>
    <col min="4890" max="4890" width="2.125" style="29" customWidth="1"/>
    <col min="4891" max="5120" width="2.75" style="29"/>
    <col min="5121" max="5121" width="2.125" style="29" customWidth="1"/>
    <col min="5122" max="5145" width="3.625" style="29" customWidth="1"/>
    <col min="5146" max="5146" width="2.125" style="29" customWidth="1"/>
    <col min="5147" max="5376" width="2.75" style="29"/>
    <col min="5377" max="5377" width="2.125" style="29" customWidth="1"/>
    <col min="5378" max="5401" width="3.625" style="29" customWidth="1"/>
    <col min="5402" max="5402" width="2.125" style="29" customWidth="1"/>
    <col min="5403" max="5632" width="2.75" style="29"/>
    <col min="5633" max="5633" width="2.125" style="29" customWidth="1"/>
    <col min="5634" max="5657" width="3.625" style="29" customWidth="1"/>
    <col min="5658" max="5658" width="2.125" style="29" customWidth="1"/>
    <col min="5659" max="5888" width="2.75" style="29"/>
    <col min="5889" max="5889" width="2.125" style="29" customWidth="1"/>
    <col min="5890" max="5913" width="3.625" style="29" customWidth="1"/>
    <col min="5914" max="5914" width="2.125" style="29" customWidth="1"/>
    <col min="5915" max="6144" width="2.75" style="29"/>
    <col min="6145" max="6145" width="2.125" style="29" customWidth="1"/>
    <col min="6146" max="6169" width="3.625" style="29" customWidth="1"/>
    <col min="6170" max="6170" width="2.125" style="29" customWidth="1"/>
    <col min="6171" max="6400" width="2.75" style="29"/>
    <col min="6401" max="6401" width="2.125" style="29" customWidth="1"/>
    <col min="6402" max="6425" width="3.625" style="29" customWidth="1"/>
    <col min="6426" max="6426" width="2.125" style="29" customWidth="1"/>
    <col min="6427" max="6656" width="2.75" style="29"/>
    <col min="6657" max="6657" width="2.125" style="29" customWidth="1"/>
    <col min="6658" max="6681" width="3.625" style="29" customWidth="1"/>
    <col min="6682" max="6682" width="2.125" style="29" customWidth="1"/>
    <col min="6683" max="6912" width="2.75" style="29"/>
    <col min="6913" max="6913" width="2.125" style="29" customWidth="1"/>
    <col min="6914" max="6937" width="3.625" style="29" customWidth="1"/>
    <col min="6938" max="6938" width="2.125" style="29" customWidth="1"/>
    <col min="6939" max="7168" width="2.75" style="29"/>
    <col min="7169" max="7169" width="2.125" style="29" customWidth="1"/>
    <col min="7170" max="7193" width="3.625" style="29" customWidth="1"/>
    <col min="7194" max="7194" width="2.125" style="29" customWidth="1"/>
    <col min="7195" max="7424" width="2.75" style="29"/>
    <col min="7425" max="7425" width="2.125" style="29" customWidth="1"/>
    <col min="7426" max="7449" width="3.625" style="29" customWidth="1"/>
    <col min="7450" max="7450" width="2.125" style="29" customWidth="1"/>
    <col min="7451" max="7680" width="2.75" style="29"/>
    <col min="7681" max="7681" width="2.125" style="29" customWidth="1"/>
    <col min="7682" max="7705" width="3.625" style="29" customWidth="1"/>
    <col min="7706" max="7706" width="2.125" style="29" customWidth="1"/>
    <col min="7707" max="7936" width="2.75" style="29"/>
    <col min="7937" max="7937" width="2.125" style="29" customWidth="1"/>
    <col min="7938" max="7961" width="3.625" style="29" customWidth="1"/>
    <col min="7962" max="7962" width="2.125" style="29" customWidth="1"/>
    <col min="7963" max="8192" width="2.75" style="29"/>
    <col min="8193" max="8193" width="2.125" style="29" customWidth="1"/>
    <col min="8194" max="8217" width="3.625" style="29" customWidth="1"/>
    <col min="8218" max="8218" width="2.125" style="29" customWidth="1"/>
    <col min="8219" max="8448" width="2.75" style="29"/>
    <col min="8449" max="8449" width="2.125" style="29" customWidth="1"/>
    <col min="8450" max="8473" width="3.625" style="29" customWidth="1"/>
    <col min="8474" max="8474" width="2.125" style="29" customWidth="1"/>
    <col min="8475" max="8704" width="2.75" style="29"/>
    <col min="8705" max="8705" width="2.125" style="29" customWidth="1"/>
    <col min="8706" max="8729" width="3.625" style="29" customWidth="1"/>
    <col min="8730" max="8730" width="2.125" style="29" customWidth="1"/>
    <col min="8731" max="8960" width="2.75" style="29"/>
    <col min="8961" max="8961" width="2.125" style="29" customWidth="1"/>
    <col min="8962" max="8985" width="3.625" style="29" customWidth="1"/>
    <col min="8986" max="8986" width="2.125" style="29" customWidth="1"/>
    <col min="8987" max="9216" width="2.75" style="29"/>
    <col min="9217" max="9217" width="2.125" style="29" customWidth="1"/>
    <col min="9218" max="9241" width="3.625" style="29" customWidth="1"/>
    <col min="9242" max="9242" width="2.125" style="29" customWidth="1"/>
    <col min="9243" max="9472" width="2.75" style="29"/>
    <col min="9473" max="9473" width="2.125" style="29" customWidth="1"/>
    <col min="9474" max="9497" width="3.625" style="29" customWidth="1"/>
    <col min="9498" max="9498" width="2.125" style="29" customWidth="1"/>
    <col min="9499" max="9728" width="2.75" style="29"/>
    <col min="9729" max="9729" width="2.125" style="29" customWidth="1"/>
    <col min="9730" max="9753" width="3.625" style="29" customWidth="1"/>
    <col min="9754" max="9754" width="2.125" style="29" customWidth="1"/>
    <col min="9755" max="9984" width="2.75" style="29"/>
    <col min="9985" max="9985" width="2.125" style="29" customWidth="1"/>
    <col min="9986" max="10009" width="3.625" style="29" customWidth="1"/>
    <col min="10010" max="10010" width="2.125" style="29" customWidth="1"/>
    <col min="10011" max="10240" width="2.75" style="29"/>
    <col min="10241" max="10241" width="2.125" style="29" customWidth="1"/>
    <col min="10242" max="10265" width="3.625" style="29" customWidth="1"/>
    <col min="10266" max="10266" width="2.125" style="29" customWidth="1"/>
    <col min="10267" max="10496" width="2.75" style="29"/>
    <col min="10497" max="10497" width="2.125" style="29" customWidth="1"/>
    <col min="10498" max="10521" width="3.625" style="29" customWidth="1"/>
    <col min="10522" max="10522" width="2.125" style="29" customWidth="1"/>
    <col min="10523" max="10752" width="2.75" style="29"/>
    <col min="10753" max="10753" width="2.125" style="29" customWidth="1"/>
    <col min="10754" max="10777" width="3.625" style="29" customWidth="1"/>
    <col min="10778" max="10778" width="2.125" style="29" customWidth="1"/>
    <col min="10779" max="11008" width="2.75" style="29"/>
    <col min="11009" max="11009" width="2.125" style="29" customWidth="1"/>
    <col min="11010" max="11033" width="3.625" style="29" customWidth="1"/>
    <col min="11034" max="11034" width="2.125" style="29" customWidth="1"/>
    <col min="11035" max="11264" width="2.75" style="29"/>
    <col min="11265" max="11265" width="2.125" style="29" customWidth="1"/>
    <col min="11266" max="11289" width="3.625" style="29" customWidth="1"/>
    <col min="11290" max="11290" width="2.125" style="29" customWidth="1"/>
    <col min="11291" max="11520" width="2.75" style="29"/>
    <col min="11521" max="11521" width="2.125" style="29" customWidth="1"/>
    <col min="11522" max="11545" width="3.625" style="29" customWidth="1"/>
    <col min="11546" max="11546" width="2.125" style="29" customWidth="1"/>
    <col min="11547" max="11776" width="2.75" style="29"/>
    <col min="11777" max="11777" width="2.125" style="29" customWidth="1"/>
    <col min="11778" max="11801" width="3.625" style="29" customWidth="1"/>
    <col min="11802" max="11802" width="2.125" style="29" customWidth="1"/>
    <col min="11803" max="12032" width="2.75" style="29"/>
    <col min="12033" max="12033" width="2.125" style="29" customWidth="1"/>
    <col min="12034" max="12057" width="3.625" style="29" customWidth="1"/>
    <col min="12058" max="12058" width="2.125" style="29" customWidth="1"/>
    <col min="12059" max="12288" width="2.75" style="29"/>
    <col min="12289" max="12289" width="2.125" style="29" customWidth="1"/>
    <col min="12290" max="12313" width="3.625" style="29" customWidth="1"/>
    <col min="12314" max="12314" width="2.125" style="29" customWidth="1"/>
    <col min="12315" max="12544" width="2.75" style="29"/>
    <col min="12545" max="12545" width="2.125" style="29" customWidth="1"/>
    <col min="12546" max="12569" width="3.625" style="29" customWidth="1"/>
    <col min="12570" max="12570" width="2.125" style="29" customWidth="1"/>
    <col min="12571" max="12800" width="2.75" style="29"/>
    <col min="12801" max="12801" width="2.125" style="29" customWidth="1"/>
    <col min="12802" max="12825" width="3.625" style="29" customWidth="1"/>
    <col min="12826" max="12826" width="2.125" style="29" customWidth="1"/>
    <col min="12827" max="13056" width="2.75" style="29"/>
    <col min="13057" max="13057" width="2.125" style="29" customWidth="1"/>
    <col min="13058" max="13081" width="3.625" style="29" customWidth="1"/>
    <col min="13082" max="13082" width="2.125" style="29" customWidth="1"/>
    <col min="13083" max="13312" width="2.75" style="29"/>
    <col min="13313" max="13313" width="2.125" style="29" customWidth="1"/>
    <col min="13314" max="13337" width="3.625" style="29" customWidth="1"/>
    <col min="13338" max="13338" width="2.125" style="29" customWidth="1"/>
    <col min="13339" max="13568" width="2.75" style="29"/>
    <col min="13569" max="13569" width="2.125" style="29" customWidth="1"/>
    <col min="13570" max="13593" width="3.625" style="29" customWidth="1"/>
    <col min="13594" max="13594" width="2.125" style="29" customWidth="1"/>
    <col min="13595" max="13824" width="2.75" style="29"/>
    <col min="13825" max="13825" width="2.125" style="29" customWidth="1"/>
    <col min="13826" max="13849" width="3.625" style="29" customWidth="1"/>
    <col min="13850" max="13850" width="2.125" style="29" customWidth="1"/>
    <col min="13851" max="14080" width="2.75" style="29"/>
    <col min="14081" max="14081" width="2.125" style="29" customWidth="1"/>
    <col min="14082" max="14105" width="3.625" style="29" customWidth="1"/>
    <col min="14106" max="14106" width="2.125" style="29" customWidth="1"/>
    <col min="14107" max="14336" width="2.75" style="29"/>
    <col min="14337" max="14337" width="2.125" style="29" customWidth="1"/>
    <col min="14338" max="14361" width="3.625" style="29" customWidth="1"/>
    <col min="14362" max="14362" width="2.125" style="29" customWidth="1"/>
    <col min="14363" max="14592" width="2.75" style="29"/>
    <col min="14593" max="14593" width="2.125" style="29" customWidth="1"/>
    <col min="14594" max="14617" width="3.625" style="29" customWidth="1"/>
    <col min="14618" max="14618" width="2.125" style="29" customWidth="1"/>
    <col min="14619" max="14848" width="2.75" style="29"/>
    <col min="14849" max="14849" width="2.125" style="29" customWidth="1"/>
    <col min="14850" max="14873" width="3.625" style="29" customWidth="1"/>
    <col min="14874" max="14874" width="2.125" style="29" customWidth="1"/>
    <col min="14875" max="15104" width="2.75" style="29"/>
    <col min="15105" max="15105" width="2.125" style="29" customWidth="1"/>
    <col min="15106" max="15129" width="3.625" style="29" customWidth="1"/>
    <col min="15130" max="15130" width="2.125" style="29" customWidth="1"/>
    <col min="15131" max="15360" width="2.75" style="29"/>
    <col min="15361" max="15361" width="2.125" style="29" customWidth="1"/>
    <col min="15362" max="15385" width="3.625" style="29" customWidth="1"/>
    <col min="15386" max="15386" width="2.125" style="29" customWidth="1"/>
    <col min="15387" max="15616" width="2.75" style="29"/>
    <col min="15617" max="15617" width="2.125" style="29" customWidth="1"/>
    <col min="15618" max="15641" width="3.625" style="29" customWidth="1"/>
    <col min="15642" max="15642" width="2.125" style="29" customWidth="1"/>
    <col min="15643" max="15872" width="2.75" style="29"/>
    <col min="15873" max="15873" width="2.125" style="29" customWidth="1"/>
    <col min="15874" max="15897" width="3.625" style="29" customWidth="1"/>
    <col min="15898" max="15898" width="2.125" style="29" customWidth="1"/>
    <col min="15899" max="16128" width="2.75" style="29"/>
    <col min="16129" max="16129" width="2.125" style="29" customWidth="1"/>
    <col min="16130" max="16153" width="3.625" style="29" customWidth="1"/>
    <col min="16154" max="16154" width="2.125" style="29" customWidth="1"/>
    <col min="16155" max="16384" width="2.75" style="29"/>
  </cols>
  <sheetData>
    <row r="1" spans="1:27" ht="6.75" customHeight="1"/>
    <row r="2" spans="1:27" ht="29.2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30"/>
    </row>
    <row r="3" spans="1:27" ht="11.25" customHeight="1"/>
    <row r="4" spans="1:27" ht="18.75" customHeight="1">
      <c r="S4" s="31"/>
      <c r="T4" s="31"/>
      <c r="U4" s="29" t="s">
        <v>31</v>
      </c>
      <c r="V4" s="31"/>
      <c r="W4" s="29" t="s">
        <v>32</v>
      </c>
      <c r="X4" s="31"/>
      <c r="Y4" s="29" t="s">
        <v>33</v>
      </c>
    </row>
    <row r="5" spans="1:27" ht="11.25" customHeight="1"/>
    <row r="6" spans="1:27" ht="18.75" customHeight="1">
      <c r="B6" s="29" t="s">
        <v>34</v>
      </c>
    </row>
    <row r="7" spans="1:27" ht="11.25" customHeight="1"/>
    <row r="8" spans="1:27" ht="18.75" customHeight="1">
      <c r="M8" s="96" t="s">
        <v>35</v>
      </c>
      <c r="N8" s="96"/>
      <c r="O8" s="96"/>
      <c r="P8" s="96"/>
    </row>
    <row r="9" spans="1:27" ht="18.75" customHeight="1">
      <c r="M9" s="96" t="s">
        <v>36</v>
      </c>
      <c r="N9" s="96"/>
      <c r="O9" s="96"/>
      <c r="P9" s="96"/>
      <c r="R9" s="29" t="s">
        <v>37</v>
      </c>
      <c r="V9" s="32" t="s">
        <v>38</v>
      </c>
    </row>
    <row r="10" spans="1:27" ht="18.75" customHeight="1">
      <c r="M10" s="96" t="s">
        <v>39</v>
      </c>
      <c r="N10" s="96"/>
      <c r="O10" s="96"/>
      <c r="P10" s="96"/>
    </row>
    <row r="11" spans="1:27" ht="18.75" customHeight="1">
      <c r="M11" s="96" t="s">
        <v>40</v>
      </c>
      <c r="N11" s="96"/>
      <c r="O11" s="96"/>
      <c r="P11" s="96"/>
      <c r="Y11" s="29" t="s">
        <v>41</v>
      </c>
    </row>
    <row r="12" spans="1:27" ht="36" customHeight="1"/>
    <row r="13" spans="1:27" ht="23.25" customHeight="1">
      <c r="B13" s="97" t="s">
        <v>42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33"/>
      <c r="AA13" s="33"/>
    </row>
    <row r="14" spans="1:27" ht="33.75" customHeight="1"/>
    <row r="15" spans="1:27" ht="18.75" customHeight="1">
      <c r="C15" s="91" t="s">
        <v>67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29" t="s">
        <v>43</v>
      </c>
      <c r="O15" s="34"/>
      <c r="P15" s="34"/>
      <c r="Q15" s="34"/>
    </row>
    <row r="16" spans="1:27" ht="18.75" customHeight="1">
      <c r="C16" s="29" t="s">
        <v>44</v>
      </c>
    </row>
    <row r="17" spans="2:27" ht="18.75" customHeight="1">
      <c r="C17" s="29" t="s">
        <v>45</v>
      </c>
    </row>
    <row r="18" spans="2:27" ht="18.75" customHeight="1">
      <c r="C18" s="29" t="s">
        <v>46</v>
      </c>
    </row>
    <row r="19" spans="2:27" ht="18.75" customHeight="1">
      <c r="C19" s="29" t="s">
        <v>47</v>
      </c>
    </row>
    <row r="20" spans="2:27" ht="18.75" customHeight="1">
      <c r="C20" s="29" t="s">
        <v>48</v>
      </c>
    </row>
    <row r="21" spans="2:27" ht="18.75" customHeight="1">
      <c r="C21" s="29" t="s">
        <v>49</v>
      </c>
    </row>
    <row r="22" spans="2:27" ht="18.75" customHeight="1">
      <c r="C22" s="29" t="s">
        <v>50</v>
      </c>
    </row>
    <row r="23" spans="2:27" ht="18.75" customHeight="1"/>
    <row r="24" spans="2:27" ht="18.75" customHeight="1"/>
    <row r="25" spans="2:27" ht="11.25" customHeight="1"/>
    <row r="26" spans="2:27" ht="18.75" customHeight="1"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33"/>
      <c r="AA26" s="33"/>
    </row>
    <row r="27" spans="2:27" ht="11.25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2:27" ht="21" customHeight="1">
      <c r="B28" s="29" t="s">
        <v>51</v>
      </c>
    </row>
    <row r="29" spans="2:27" ht="21" customHeight="1">
      <c r="F29" s="93" t="s">
        <v>52</v>
      </c>
      <c r="G29" s="93"/>
      <c r="H29" s="93"/>
      <c r="I29" s="93"/>
      <c r="J29" s="93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7" ht="21" customHeight="1">
      <c r="F30" s="94" t="s">
        <v>53</v>
      </c>
      <c r="G30" s="94"/>
      <c r="H30" s="94"/>
      <c r="I30" s="94"/>
      <c r="J30" s="94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7" ht="7.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</sheetData>
  <mergeCells count="10">
    <mergeCell ref="C15:M15"/>
    <mergeCell ref="B26:Y26"/>
    <mergeCell ref="F29:J29"/>
    <mergeCell ref="F30:J30"/>
    <mergeCell ref="A2:Z2"/>
    <mergeCell ref="M8:P8"/>
    <mergeCell ref="M9:P9"/>
    <mergeCell ref="M10:P10"/>
    <mergeCell ref="M11:P11"/>
    <mergeCell ref="B13:Y13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fitToPage="1"/>
  </sheetPr>
  <dimension ref="A1:N82"/>
  <sheetViews>
    <sheetView view="pageBreakPreview" topLeftCell="A18" zoomScale="95" zoomScaleNormal="100" zoomScaleSheetLayoutView="95" workbookViewId="0">
      <selection activeCell="K25" sqref="K25:K29"/>
    </sheetView>
  </sheetViews>
  <sheetFormatPr defaultRowHeight="13.5"/>
  <cols>
    <col min="1" max="1" width="4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5" width="15.875" customWidth="1"/>
  </cols>
  <sheetData>
    <row r="1" spans="1:13" ht="4.5" customHeight="1"/>
    <row r="2" spans="1:13" ht="39" customHeight="1">
      <c r="A2" s="158" t="s">
        <v>84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3" customHeight="1"/>
    <row r="4" spans="1:13" ht="27.75" customHeight="1" thickBot="1">
      <c r="A4" s="160" t="s">
        <v>0</v>
      </c>
      <c r="B4" s="160"/>
      <c r="C4" s="68" t="s">
        <v>68</v>
      </c>
      <c r="D4" s="10"/>
      <c r="E4" s="10"/>
      <c r="F4" s="11" t="s">
        <v>10</v>
      </c>
      <c r="H4" s="161"/>
      <c r="I4" s="162"/>
      <c r="J4" s="162"/>
      <c r="K4" s="162"/>
      <c r="L4" s="162"/>
      <c r="M4" s="162"/>
    </row>
    <row r="5" spans="1:13" ht="46.5" customHeight="1" thickBot="1">
      <c r="A5" s="163" t="s">
        <v>30</v>
      </c>
      <c r="B5" s="164"/>
      <c r="C5" s="165" t="s">
        <v>25</v>
      </c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13" s="1" customFormat="1" ht="19.5" customHeight="1">
      <c r="A6" s="125" t="s">
        <v>1</v>
      </c>
      <c r="B6" s="126"/>
      <c r="C6" s="126"/>
      <c r="D6" s="126"/>
      <c r="E6" s="126"/>
      <c r="F6" s="126"/>
      <c r="G6" s="126"/>
      <c r="H6" s="125" t="s">
        <v>2</v>
      </c>
      <c r="I6" s="126"/>
      <c r="J6" s="129"/>
      <c r="K6" s="130"/>
      <c r="L6" s="130"/>
      <c r="M6" s="131"/>
    </row>
    <row r="7" spans="1:13" s="1" customFormat="1" ht="27.75" customHeight="1" thickBot="1">
      <c r="A7" s="127"/>
      <c r="B7" s="128"/>
      <c r="C7" s="128"/>
      <c r="D7" s="128"/>
      <c r="E7" s="128"/>
      <c r="F7" s="128"/>
      <c r="G7" s="128"/>
      <c r="H7" s="127"/>
      <c r="I7" s="128"/>
      <c r="J7" s="132" t="s">
        <v>14</v>
      </c>
      <c r="K7" s="133"/>
      <c r="L7" s="44"/>
      <c r="M7" s="9" t="s">
        <v>7</v>
      </c>
    </row>
    <row r="8" spans="1:13" s="1" customFormat="1" ht="30" customHeight="1">
      <c r="A8" s="139" t="s">
        <v>3</v>
      </c>
      <c r="B8" s="142" t="s">
        <v>12</v>
      </c>
      <c r="C8" s="143"/>
      <c r="D8" s="143"/>
      <c r="E8" s="143"/>
      <c r="F8" s="143"/>
      <c r="G8" s="144"/>
      <c r="H8" s="5">
        <v>0.5</v>
      </c>
      <c r="I8" s="112">
        <f>SUM(H8:H13)</f>
        <v>5.5</v>
      </c>
      <c r="J8" s="145"/>
      <c r="K8" s="146"/>
      <c r="L8" s="45"/>
      <c r="M8" s="147">
        <f>SUM(J8:K12)</f>
        <v>0</v>
      </c>
    </row>
    <row r="9" spans="1:13" s="1" customFormat="1" ht="30" customHeight="1">
      <c r="A9" s="140"/>
      <c r="B9" s="150" t="s">
        <v>83</v>
      </c>
      <c r="C9" s="151"/>
      <c r="D9" s="151"/>
      <c r="E9" s="151"/>
      <c r="F9" s="151"/>
      <c r="G9" s="151"/>
      <c r="H9" s="6">
        <v>0.5</v>
      </c>
      <c r="I9" s="113"/>
      <c r="J9" s="152"/>
      <c r="K9" s="153"/>
      <c r="L9" s="70"/>
      <c r="M9" s="148"/>
    </row>
    <row r="10" spans="1:13" s="1" customFormat="1" ht="30" customHeight="1">
      <c r="A10" s="140"/>
      <c r="B10" s="154" t="s">
        <v>73</v>
      </c>
      <c r="C10" s="155"/>
      <c r="D10" s="155"/>
      <c r="E10" s="155"/>
      <c r="F10" s="155"/>
      <c r="G10" s="155"/>
      <c r="H10" s="21">
        <v>3</v>
      </c>
      <c r="I10" s="113"/>
      <c r="J10" s="156"/>
      <c r="K10" s="157"/>
      <c r="L10" s="70"/>
      <c r="M10" s="148"/>
    </row>
    <row r="11" spans="1:13" s="1" customFormat="1" ht="30" customHeight="1">
      <c r="A11" s="140"/>
      <c r="B11" s="154" t="s">
        <v>5</v>
      </c>
      <c r="C11" s="155"/>
      <c r="D11" s="155"/>
      <c r="E11" s="155"/>
      <c r="F11" s="155"/>
      <c r="G11" s="155"/>
      <c r="H11" s="21">
        <v>0.3</v>
      </c>
      <c r="I11" s="113"/>
      <c r="J11" s="168"/>
      <c r="K11" s="169"/>
      <c r="L11" s="70"/>
      <c r="M11" s="148"/>
    </row>
    <row r="12" spans="1:13" s="2" customFormat="1" ht="30" customHeight="1">
      <c r="A12" s="140"/>
      <c r="B12" s="154" t="s">
        <v>11</v>
      </c>
      <c r="C12" s="155"/>
      <c r="D12" s="155"/>
      <c r="E12" s="155"/>
      <c r="F12" s="155"/>
      <c r="G12" s="155"/>
      <c r="H12" s="21">
        <v>0.2</v>
      </c>
      <c r="I12" s="113"/>
      <c r="J12" s="170"/>
      <c r="K12" s="171"/>
      <c r="L12" s="70"/>
      <c r="M12" s="148"/>
    </row>
    <row r="13" spans="1:13" s="1" customFormat="1" ht="30" customHeight="1" thickBot="1">
      <c r="A13" s="140"/>
      <c r="B13" s="172" t="s">
        <v>17</v>
      </c>
      <c r="C13" s="173"/>
      <c r="D13" s="173"/>
      <c r="E13" s="173"/>
      <c r="F13" s="173"/>
      <c r="G13" s="173"/>
      <c r="H13" s="17">
        <v>1</v>
      </c>
      <c r="I13" s="113"/>
      <c r="J13" s="174" t="s">
        <v>54</v>
      </c>
      <c r="K13" s="175"/>
      <c r="L13" s="70"/>
      <c r="M13" s="149"/>
    </row>
    <row r="14" spans="1:13" s="1" customFormat="1" ht="30" customHeight="1" thickBot="1">
      <c r="A14" s="140"/>
      <c r="B14" s="178" t="s">
        <v>15</v>
      </c>
      <c r="C14" s="179"/>
      <c r="D14" s="179"/>
      <c r="E14" s="179"/>
      <c r="F14" s="179"/>
      <c r="G14" s="180"/>
      <c r="H14" s="38"/>
      <c r="I14" s="18"/>
      <c r="J14" s="176"/>
      <c r="K14" s="177"/>
      <c r="L14" s="71"/>
      <c r="M14" s="8">
        <f>SUM(J13:K14)</f>
        <v>0</v>
      </c>
    </row>
    <row r="15" spans="1:13" s="1" customFormat="1" ht="30" customHeight="1">
      <c r="A15" s="140"/>
      <c r="B15" s="181" t="s">
        <v>104</v>
      </c>
      <c r="C15" s="182"/>
      <c r="D15" s="182"/>
      <c r="E15" s="182"/>
      <c r="F15" s="182"/>
      <c r="G15" s="183"/>
      <c r="H15" s="76">
        <v>0.4</v>
      </c>
      <c r="I15" s="184">
        <v>1</v>
      </c>
      <c r="J15" s="137"/>
      <c r="K15" s="138"/>
      <c r="L15" s="70"/>
      <c r="M15" s="118">
        <f>IF(J15+J16+J18+J17&gt;=1,1,J15+J16+J17+J18)</f>
        <v>0</v>
      </c>
    </row>
    <row r="16" spans="1:13" s="1" customFormat="1" ht="30" customHeight="1">
      <c r="A16" s="140"/>
      <c r="B16" s="134" t="s">
        <v>65</v>
      </c>
      <c r="C16" s="135"/>
      <c r="D16" s="135"/>
      <c r="E16" s="135"/>
      <c r="F16" s="135"/>
      <c r="G16" s="136"/>
      <c r="H16" s="77">
        <v>0.4</v>
      </c>
      <c r="I16" s="184"/>
      <c r="J16" s="137"/>
      <c r="K16" s="138"/>
      <c r="L16" s="70"/>
      <c r="M16" s="186"/>
    </row>
    <row r="17" spans="1:14" s="1" customFormat="1" ht="30" customHeight="1">
      <c r="A17" s="140"/>
      <c r="B17" s="134" t="s">
        <v>66</v>
      </c>
      <c r="C17" s="192"/>
      <c r="D17" s="192"/>
      <c r="E17" s="192"/>
      <c r="F17" s="192"/>
      <c r="G17" s="193"/>
      <c r="H17" s="78">
        <v>0.4</v>
      </c>
      <c r="I17" s="184"/>
      <c r="J17" s="194"/>
      <c r="K17" s="195"/>
      <c r="L17" s="70"/>
      <c r="M17" s="186"/>
    </row>
    <row r="18" spans="1:14" s="1" customFormat="1" ht="30" customHeight="1" thickBot="1">
      <c r="A18" s="141"/>
      <c r="B18" s="187" t="s">
        <v>72</v>
      </c>
      <c r="C18" s="188"/>
      <c r="D18" s="188"/>
      <c r="E18" s="188"/>
      <c r="F18" s="188"/>
      <c r="G18" s="189"/>
      <c r="H18" s="79">
        <v>0.2</v>
      </c>
      <c r="I18" s="185"/>
      <c r="J18" s="190"/>
      <c r="K18" s="191"/>
      <c r="L18" s="70"/>
      <c r="M18" s="186"/>
    </row>
    <row r="19" spans="1:14" s="1" customFormat="1" ht="43.5" customHeight="1">
      <c r="A19" s="109" t="s">
        <v>6</v>
      </c>
      <c r="B19" s="217" t="s">
        <v>62</v>
      </c>
      <c r="C19" s="215" t="s">
        <v>56</v>
      </c>
      <c r="D19" s="206" t="s">
        <v>12</v>
      </c>
      <c r="E19" s="207"/>
      <c r="F19" s="207"/>
      <c r="G19" s="208"/>
      <c r="H19" s="15">
        <v>0.5</v>
      </c>
      <c r="I19" s="112">
        <f>H19+H22</f>
        <v>1.5</v>
      </c>
      <c r="J19" s="114"/>
      <c r="K19" s="115"/>
      <c r="L19" s="220">
        <f>IF(J19+J20&gt;=0.5,0.5,J19+J20)</f>
        <v>0</v>
      </c>
      <c r="M19" s="196">
        <f>IF(L19=0,L21+L22,IF(L21=0,L19+L22,IF(L19+L21=0,L22,"入力ｴﾗｰ")))</f>
        <v>0</v>
      </c>
    </row>
    <row r="20" spans="1:14" s="1" customFormat="1" ht="43.5" customHeight="1">
      <c r="A20" s="110"/>
      <c r="B20" s="218"/>
      <c r="C20" s="216"/>
      <c r="D20" s="209" t="s">
        <v>55</v>
      </c>
      <c r="E20" s="210"/>
      <c r="F20" s="210"/>
      <c r="G20" s="211"/>
      <c r="H20" s="42">
        <v>0.3</v>
      </c>
      <c r="I20" s="113"/>
      <c r="J20" s="202"/>
      <c r="K20" s="203"/>
      <c r="L20" s="221"/>
      <c r="M20" s="197"/>
    </row>
    <row r="21" spans="1:14" s="1" customFormat="1" ht="43.5" customHeight="1">
      <c r="A21" s="110"/>
      <c r="B21" s="219"/>
      <c r="C21" s="87" t="s">
        <v>57</v>
      </c>
      <c r="D21" s="212" t="s">
        <v>85</v>
      </c>
      <c r="E21" s="213"/>
      <c r="F21" s="213"/>
      <c r="G21" s="214"/>
      <c r="H21" s="6">
        <v>0.3</v>
      </c>
      <c r="I21" s="113"/>
      <c r="J21" s="204"/>
      <c r="K21" s="205"/>
      <c r="L21" s="55">
        <f>J21</f>
        <v>0</v>
      </c>
      <c r="M21" s="197"/>
    </row>
    <row r="22" spans="1:14" s="1" customFormat="1" ht="34.5" customHeight="1" thickBot="1">
      <c r="A22" s="111"/>
      <c r="B22" s="198" t="s">
        <v>81</v>
      </c>
      <c r="C22" s="199"/>
      <c r="D22" s="199"/>
      <c r="E22" s="199"/>
      <c r="F22" s="199"/>
      <c r="G22" s="199"/>
      <c r="H22" s="4">
        <v>1</v>
      </c>
      <c r="I22" s="113"/>
      <c r="J22" s="200"/>
      <c r="K22" s="201"/>
      <c r="L22" s="57">
        <f>J22</f>
        <v>0</v>
      </c>
      <c r="M22" s="197"/>
    </row>
    <row r="23" spans="1:14" s="1" customFormat="1" ht="30" customHeight="1">
      <c r="A23" s="98" t="s">
        <v>4</v>
      </c>
      <c r="B23" s="116" t="s">
        <v>8</v>
      </c>
      <c r="C23" s="117"/>
      <c r="D23" s="117"/>
      <c r="E23" s="117"/>
      <c r="F23" s="117"/>
      <c r="G23" s="117"/>
      <c r="H23" s="15">
        <v>1</v>
      </c>
      <c r="I23" s="118">
        <v>2.2000000000000002</v>
      </c>
      <c r="J23" s="114"/>
      <c r="K23" s="115"/>
      <c r="L23" s="45"/>
      <c r="M23" s="118">
        <f>SUM(J23,K25,J30,J31)</f>
        <v>0</v>
      </c>
    </row>
    <row r="24" spans="1:14" s="1" customFormat="1" ht="30" customHeight="1" thickBot="1">
      <c r="A24" s="99"/>
      <c r="B24" s="101" t="s">
        <v>26</v>
      </c>
      <c r="C24" s="102"/>
      <c r="D24" s="102"/>
      <c r="E24" s="102"/>
      <c r="F24" s="102"/>
      <c r="G24" s="103"/>
      <c r="H24" s="20">
        <v>1.2</v>
      </c>
      <c r="I24" s="119"/>
      <c r="J24" s="240"/>
      <c r="K24" s="241"/>
      <c r="L24" s="70"/>
      <c r="M24" s="186"/>
      <c r="N24" s="7"/>
    </row>
    <row r="25" spans="1:14" s="1" customFormat="1" ht="30" customHeight="1">
      <c r="A25" s="99"/>
      <c r="B25" s="60" t="s">
        <v>19</v>
      </c>
      <c r="C25" s="122" t="s">
        <v>59</v>
      </c>
      <c r="D25" s="123"/>
      <c r="E25" s="123"/>
      <c r="F25" s="124"/>
      <c r="G25" s="24" t="s">
        <v>9</v>
      </c>
      <c r="H25" s="41">
        <v>0.3</v>
      </c>
      <c r="I25" s="104"/>
      <c r="J25" s="64"/>
      <c r="K25" s="227">
        <f>IF(SUM(J25:J29)&gt;1.2,1.2,SUM(J25:J29))</f>
        <v>0</v>
      </c>
      <c r="L25" s="73"/>
      <c r="M25" s="186"/>
      <c r="N25" s="7"/>
    </row>
    <row r="26" spans="1:14" s="1" customFormat="1" ht="30" customHeight="1">
      <c r="A26" s="99"/>
      <c r="B26" s="61" t="s">
        <v>21</v>
      </c>
      <c r="C26" s="229" t="s">
        <v>69</v>
      </c>
      <c r="D26" s="230"/>
      <c r="E26" s="230"/>
      <c r="F26" s="230"/>
      <c r="G26" s="25" t="s">
        <v>9</v>
      </c>
      <c r="H26" s="14">
        <v>0.3</v>
      </c>
      <c r="I26" s="105"/>
      <c r="J26" s="64"/>
      <c r="K26" s="227"/>
      <c r="L26" s="73"/>
      <c r="M26" s="186"/>
      <c r="N26" s="7"/>
    </row>
    <row r="27" spans="1:14" s="1" customFormat="1" ht="30" customHeight="1">
      <c r="A27" s="99"/>
      <c r="B27" s="61" t="s">
        <v>22</v>
      </c>
      <c r="C27" s="229" t="s">
        <v>70</v>
      </c>
      <c r="D27" s="230"/>
      <c r="E27" s="230"/>
      <c r="F27" s="230"/>
      <c r="G27" s="27" t="s">
        <v>13</v>
      </c>
      <c r="H27" s="14">
        <v>0.3</v>
      </c>
      <c r="I27" s="105"/>
      <c r="J27" s="64"/>
      <c r="K27" s="227"/>
      <c r="L27" s="73"/>
      <c r="M27" s="186"/>
      <c r="N27" s="7"/>
    </row>
    <row r="28" spans="1:14" s="1" customFormat="1" ht="30" customHeight="1">
      <c r="A28" s="99"/>
      <c r="B28" s="61" t="s">
        <v>27</v>
      </c>
      <c r="C28" s="229" t="s">
        <v>60</v>
      </c>
      <c r="D28" s="230"/>
      <c r="E28" s="230"/>
      <c r="F28" s="231"/>
      <c r="G28" s="27" t="s">
        <v>13</v>
      </c>
      <c r="H28" s="14">
        <v>0.3</v>
      </c>
      <c r="I28" s="105"/>
      <c r="J28" s="40"/>
      <c r="K28" s="227"/>
      <c r="L28" s="73"/>
      <c r="M28" s="186"/>
      <c r="N28" s="7"/>
    </row>
    <row r="29" spans="1:14" s="1" customFormat="1" ht="30" customHeight="1" thickBot="1">
      <c r="A29" s="99"/>
      <c r="B29" s="62" t="s">
        <v>28</v>
      </c>
      <c r="C29" s="232" t="s">
        <v>86</v>
      </c>
      <c r="D29" s="233"/>
      <c r="E29" s="233"/>
      <c r="F29" s="234"/>
      <c r="G29" s="26" t="s">
        <v>13</v>
      </c>
      <c r="H29" s="28">
        <v>0.3</v>
      </c>
      <c r="I29" s="106"/>
      <c r="J29" s="39"/>
      <c r="K29" s="228"/>
      <c r="L29" s="74"/>
      <c r="M29" s="186"/>
      <c r="N29" s="7"/>
    </row>
    <row r="30" spans="1:14" s="1" customFormat="1" ht="30" customHeight="1">
      <c r="A30" s="99"/>
      <c r="B30" s="101" t="s">
        <v>61</v>
      </c>
      <c r="C30" s="102"/>
      <c r="D30" s="102"/>
      <c r="E30" s="102"/>
      <c r="F30" s="102"/>
      <c r="G30" s="103"/>
      <c r="H30" s="5">
        <v>0.5</v>
      </c>
      <c r="I30" s="67">
        <v>0.5</v>
      </c>
      <c r="J30" s="120"/>
      <c r="K30" s="121"/>
      <c r="L30" s="75"/>
      <c r="M30" s="186"/>
      <c r="N30" s="7"/>
    </row>
    <row r="31" spans="1:14" s="1" customFormat="1" ht="30" customHeight="1" thickBot="1">
      <c r="A31" s="100"/>
      <c r="B31" s="101" t="s">
        <v>71</v>
      </c>
      <c r="C31" s="102"/>
      <c r="D31" s="102"/>
      <c r="E31" s="102"/>
      <c r="F31" s="102"/>
      <c r="G31" s="103"/>
      <c r="H31" s="66">
        <v>0.3</v>
      </c>
      <c r="I31" s="56">
        <v>0.3</v>
      </c>
      <c r="J31" s="107"/>
      <c r="K31" s="108"/>
      <c r="L31" s="70"/>
      <c r="M31" s="239"/>
      <c r="N31" s="7"/>
    </row>
    <row r="32" spans="1:14" s="1" customFormat="1" ht="30" customHeight="1" thickBot="1">
      <c r="A32" s="22" t="s">
        <v>16</v>
      </c>
      <c r="B32" s="13"/>
      <c r="C32" s="13"/>
      <c r="D32" s="13"/>
      <c r="E32" s="13"/>
      <c r="F32" s="13"/>
      <c r="G32" s="13"/>
      <c r="H32" s="235">
        <f>+SUM(H8,H9,H10,H11,H12,I15,I19,H23,H24,H30,H31)</f>
        <v>10</v>
      </c>
      <c r="I32" s="125"/>
      <c r="J32" s="236">
        <f>SUM(M8,M15,M19,M23)</f>
        <v>0</v>
      </c>
      <c r="K32" s="237"/>
      <c r="L32" s="237"/>
      <c r="M32" s="238"/>
      <c r="N32" s="7"/>
    </row>
    <row r="33" spans="1:13" s="1" customFormat="1" ht="30" customHeight="1" thickBot="1">
      <c r="A33" s="23" t="s">
        <v>23</v>
      </c>
      <c r="B33" s="12"/>
      <c r="C33" s="12"/>
      <c r="D33" s="12"/>
      <c r="E33" s="12"/>
      <c r="F33" s="12"/>
      <c r="G33" s="12"/>
      <c r="H33" s="222">
        <f>SUM(H13,H14)+H32</f>
        <v>11</v>
      </c>
      <c r="I33" s="223"/>
      <c r="J33" s="224"/>
      <c r="K33" s="225"/>
      <c r="L33" s="225"/>
      <c r="M33" s="226"/>
    </row>
    <row r="34" spans="1:13" s="2" customFormat="1" ht="10.5"/>
    <row r="35" spans="1:13" s="2" customFormat="1" ht="10.5"/>
    <row r="36" spans="1:13" s="2" customFormat="1" ht="10.5">
      <c r="E36" s="3"/>
    </row>
    <row r="37" spans="1:13" s="2" customFormat="1" ht="10.5">
      <c r="E37" s="3"/>
    </row>
    <row r="38" spans="1:13" s="2" customFormat="1" ht="10.5">
      <c r="E38" s="3"/>
    </row>
    <row r="39" spans="1:13" s="2" customFormat="1" ht="10.5">
      <c r="E39" s="3"/>
    </row>
    <row r="40" spans="1:13" s="2" customFormat="1" ht="10.5">
      <c r="E40" s="1"/>
    </row>
    <row r="41" spans="1:13" s="2" customFormat="1" ht="10.5">
      <c r="E41" s="1"/>
    </row>
    <row r="42" spans="1:13" s="2" customFormat="1" ht="10.5">
      <c r="E42" s="1"/>
    </row>
    <row r="43" spans="1:13" s="2" customFormat="1" ht="10.5">
      <c r="E43" s="3"/>
    </row>
    <row r="44" spans="1:13" s="2" customFormat="1" ht="10.5">
      <c r="E44" s="1"/>
    </row>
    <row r="45" spans="1:13" s="2" customFormat="1" ht="10.5">
      <c r="E45" s="3"/>
    </row>
    <row r="46" spans="1:13" s="2" customFormat="1" ht="10.5">
      <c r="E46" s="3"/>
    </row>
    <row r="47" spans="1:13" s="2" customFormat="1" ht="10.5">
      <c r="E47" s="1"/>
    </row>
    <row r="48" spans="1:13" s="2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</sheetData>
  <mergeCells count="71">
    <mergeCell ref="H33:I33"/>
    <mergeCell ref="J33:M33"/>
    <mergeCell ref="K25:K29"/>
    <mergeCell ref="C26:F26"/>
    <mergeCell ref="C27:F27"/>
    <mergeCell ref="C28:F28"/>
    <mergeCell ref="C29:F29"/>
    <mergeCell ref="H32:I32"/>
    <mergeCell ref="J32:M32"/>
    <mergeCell ref="M23:M31"/>
    <mergeCell ref="J24:K24"/>
    <mergeCell ref="M19:M22"/>
    <mergeCell ref="B22:G22"/>
    <mergeCell ref="J22:K22"/>
    <mergeCell ref="J20:K20"/>
    <mergeCell ref="J21:K21"/>
    <mergeCell ref="D19:G19"/>
    <mergeCell ref="D20:G20"/>
    <mergeCell ref="D21:G21"/>
    <mergeCell ref="C19:C20"/>
    <mergeCell ref="B19:B21"/>
    <mergeCell ref="L19:L20"/>
    <mergeCell ref="B15:G15"/>
    <mergeCell ref="I15:I18"/>
    <mergeCell ref="J15:K15"/>
    <mergeCell ref="M15:M18"/>
    <mergeCell ref="B18:G18"/>
    <mergeCell ref="J18:K18"/>
    <mergeCell ref="B17:G17"/>
    <mergeCell ref="J17:K17"/>
    <mergeCell ref="J11:K11"/>
    <mergeCell ref="B12:G12"/>
    <mergeCell ref="J12:K12"/>
    <mergeCell ref="B13:G13"/>
    <mergeCell ref="J13:K14"/>
    <mergeCell ref="B14:G14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B16:G16"/>
    <mergeCell ref="J16:K16"/>
    <mergeCell ref="A8:A18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A23:A31"/>
    <mergeCell ref="B31:G31"/>
    <mergeCell ref="I25:I29"/>
    <mergeCell ref="J31:K31"/>
    <mergeCell ref="A19:A22"/>
    <mergeCell ref="I19:I22"/>
    <mergeCell ref="J19:K19"/>
    <mergeCell ref="B23:G23"/>
    <mergeCell ref="I23:I24"/>
    <mergeCell ref="J23:K23"/>
    <mergeCell ref="B30:G30"/>
    <mergeCell ref="J30:K30"/>
    <mergeCell ref="B24:G24"/>
    <mergeCell ref="C25:F25"/>
  </mergeCells>
  <phoneticPr fontId="2"/>
  <conditionalFormatting sqref="J21:K21">
    <cfRule type="expression" dxfId="18" priority="8">
      <formula>($J$19+$J$20)&gt;0</formula>
    </cfRule>
  </conditionalFormatting>
  <conditionalFormatting sqref="J19:K20">
    <cfRule type="expression" dxfId="17" priority="7">
      <formula>$J$21&gt;0</formula>
    </cfRule>
  </conditionalFormatting>
  <conditionalFormatting sqref="M19:M22">
    <cfRule type="duplicateValues" dxfId="16" priority="3"/>
  </conditionalFormatting>
  <dataValidations count="14">
    <dataValidation type="list" allowBlank="1" showInputMessage="1" showErrorMessage="1" sqref="J8:K9" xr:uid="{00000000-0002-0000-0100-000000000000}">
      <formula1>"0.5,0"</formula1>
    </dataValidation>
    <dataValidation type="list" allowBlank="1" showInputMessage="1" showErrorMessage="1" sqref="J12:K12" xr:uid="{00000000-0002-0000-0100-000001000000}">
      <formula1>"0.2,0.15,0.1,0"</formula1>
    </dataValidation>
    <dataValidation type="list" allowBlank="1" showInputMessage="1" showErrorMessage="1" sqref="J11:K11" xr:uid="{00000000-0002-0000-0100-000002000000}">
      <formula1>"0.3,0.25,0.2,0.15,0.1,0"</formula1>
    </dataValidation>
    <dataValidation type="list" allowBlank="1" showInputMessage="1" showErrorMessage="1" sqref="J19:K19 J9:K9" xr:uid="{00000000-0002-0000-0100-000003000000}">
      <formula1>"0.5,0.3,0"</formula1>
    </dataValidation>
    <dataValidation type="list" allowBlank="1" showInputMessage="1" showErrorMessage="1" sqref="J20:K20" xr:uid="{00000000-0002-0000-0100-000004000000}">
      <formula1>"0.3,0.2,0"</formula1>
    </dataValidation>
    <dataValidation type="list" allowBlank="1" showInputMessage="1" showErrorMessage="1" sqref="J21:K21" xr:uid="{00000000-0002-0000-0100-000005000000}">
      <formula1>"0.3,0.1,0"</formula1>
    </dataValidation>
    <dataValidation type="list" allowBlank="1" showInputMessage="1" showErrorMessage="1" sqref="J30:K30" xr:uid="{00000000-0002-0000-0100-000006000000}">
      <formula1>"0.5,0.3,0.0"</formula1>
    </dataValidation>
    <dataValidation type="list" allowBlank="1" showInputMessage="1" showErrorMessage="1" sqref="J31:K31" xr:uid="{00000000-0002-0000-0100-000007000000}">
      <formula1>"0.3,0.1,0.0"</formula1>
    </dataValidation>
    <dataValidation type="list" allowBlank="1" showInputMessage="1" showErrorMessage="1" sqref="J15:K16" xr:uid="{00000000-0002-0000-0100-000008000000}">
      <formula1>"0.4,0.2,0"</formula1>
    </dataValidation>
    <dataValidation type="list" allowBlank="1" showInputMessage="1" showErrorMessage="1" sqref="J17:K17" xr:uid="{00000000-0002-0000-0100-00000A000000}">
      <formula1>"0.4,0.2,０"</formula1>
    </dataValidation>
    <dataValidation type="list" allowBlank="1" showInputMessage="1" showErrorMessage="1" sqref="J18:K18" xr:uid="{00000000-0002-0000-0100-00000B000000}">
      <formula1>"0.2,０"</formula1>
    </dataValidation>
    <dataValidation type="list" allowBlank="1" showInputMessage="1" showErrorMessage="1" sqref="J25:J29" xr:uid="{00000000-0002-0000-0100-00000C000000}">
      <formula1>"0.3,0.2,0.0"</formula1>
    </dataValidation>
    <dataValidation type="list" allowBlank="1" showInputMessage="1" showErrorMessage="1" sqref="J22:K22" xr:uid="{00000000-0002-0000-0100-00000E000000}">
      <formula1>"1.0,0.5,0"</formula1>
    </dataValidation>
    <dataValidation type="list" allowBlank="1" showInputMessage="1" showErrorMessage="1" sqref="J23:K23" xr:uid="{00000000-0002-0000-0100-00000F000000}">
      <formula1>"1.0,0.8,0.6,0.3,0"</formula1>
    </dataValidation>
  </dataValidations>
  <printOptions horizontalCentered="1"/>
  <pageMargins left="0.49" right="0.55000000000000004" top="0.39370078740157483" bottom="0.39370078740157483" header="0" footer="0"/>
  <pageSetup paperSize="9" scale="85" firstPageNumber="50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N83"/>
  <sheetViews>
    <sheetView view="pageBreakPreview" topLeftCell="A8" zoomScale="91" zoomScaleNormal="100" zoomScaleSheetLayoutView="91" workbookViewId="0">
      <selection activeCell="B17" sqref="B17:G17"/>
    </sheetView>
  </sheetViews>
  <sheetFormatPr defaultRowHeight="13.5"/>
  <cols>
    <col min="1" max="1" width="4" customWidth="1"/>
    <col min="2" max="2" width="11.62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8" t="s">
        <v>24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3" customHeight="1"/>
    <row r="4" spans="1:13" ht="27.75" customHeight="1" thickBot="1">
      <c r="A4" s="160" t="s">
        <v>0</v>
      </c>
      <c r="B4" s="160"/>
      <c r="C4" s="68" t="s">
        <v>68</v>
      </c>
      <c r="D4" s="69"/>
      <c r="E4" s="10"/>
      <c r="F4" s="11" t="s">
        <v>10</v>
      </c>
      <c r="H4" s="161"/>
      <c r="I4" s="162"/>
      <c r="J4" s="162"/>
      <c r="K4" s="162"/>
      <c r="L4" s="162"/>
      <c r="M4" s="162"/>
    </row>
    <row r="5" spans="1:13" ht="46.5" customHeight="1" thickBot="1">
      <c r="A5" s="163" t="s">
        <v>30</v>
      </c>
      <c r="B5" s="164"/>
      <c r="C5" s="165" t="s">
        <v>25</v>
      </c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13" s="1" customFormat="1" ht="19.5" customHeight="1">
      <c r="A6" s="125" t="s">
        <v>1</v>
      </c>
      <c r="B6" s="126"/>
      <c r="C6" s="126"/>
      <c r="D6" s="126"/>
      <c r="E6" s="126"/>
      <c r="F6" s="126"/>
      <c r="G6" s="126"/>
      <c r="H6" s="125" t="s">
        <v>2</v>
      </c>
      <c r="I6" s="126"/>
      <c r="J6" s="129"/>
      <c r="K6" s="130"/>
      <c r="L6" s="130"/>
      <c r="M6" s="131"/>
    </row>
    <row r="7" spans="1:13" s="1" customFormat="1" ht="27.75" customHeight="1" thickBot="1">
      <c r="A7" s="127"/>
      <c r="B7" s="128"/>
      <c r="C7" s="128"/>
      <c r="D7" s="128"/>
      <c r="E7" s="128"/>
      <c r="F7" s="128"/>
      <c r="G7" s="128"/>
      <c r="H7" s="127"/>
      <c r="I7" s="128"/>
      <c r="J7" s="132" t="s">
        <v>14</v>
      </c>
      <c r="K7" s="133"/>
      <c r="L7" s="44"/>
      <c r="M7" s="9" t="s">
        <v>7</v>
      </c>
    </row>
    <row r="8" spans="1:13" s="1" customFormat="1" ht="30" customHeight="1" thickBot="1">
      <c r="A8" s="139" t="s">
        <v>3</v>
      </c>
      <c r="B8" s="142" t="s">
        <v>12</v>
      </c>
      <c r="C8" s="143"/>
      <c r="D8" s="143"/>
      <c r="E8" s="143"/>
      <c r="F8" s="143"/>
      <c r="G8" s="144"/>
      <c r="H8" s="5">
        <v>0.5</v>
      </c>
      <c r="I8" s="112">
        <f>SUM(H8:H13)</f>
        <v>5.5</v>
      </c>
      <c r="J8" s="145"/>
      <c r="K8" s="146"/>
      <c r="L8" s="45"/>
      <c r="M8" s="147">
        <f>SUM(J8:K12)</f>
        <v>0</v>
      </c>
    </row>
    <row r="9" spans="1:13" s="1" customFormat="1" ht="30" customHeight="1">
      <c r="A9" s="140"/>
      <c r="B9" s="150" t="s">
        <v>83</v>
      </c>
      <c r="C9" s="151"/>
      <c r="D9" s="151"/>
      <c r="E9" s="151"/>
      <c r="F9" s="151"/>
      <c r="G9" s="151"/>
      <c r="H9" s="6">
        <v>0.5</v>
      </c>
      <c r="I9" s="113"/>
      <c r="J9" s="145"/>
      <c r="K9" s="146"/>
      <c r="L9" s="46"/>
      <c r="M9" s="148"/>
    </row>
    <row r="10" spans="1:13" s="1" customFormat="1" ht="30" customHeight="1">
      <c r="A10" s="140"/>
      <c r="B10" s="154" t="s">
        <v>73</v>
      </c>
      <c r="C10" s="155"/>
      <c r="D10" s="155"/>
      <c r="E10" s="155"/>
      <c r="F10" s="155"/>
      <c r="G10" s="155"/>
      <c r="H10" s="21">
        <v>3</v>
      </c>
      <c r="I10" s="113"/>
      <c r="J10" s="156"/>
      <c r="K10" s="253"/>
      <c r="L10" s="47"/>
      <c r="M10" s="148"/>
    </row>
    <row r="11" spans="1:13" s="1" customFormat="1" ht="30" customHeight="1">
      <c r="A11" s="140"/>
      <c r="B11" s="154" t="s">
        <v>5</v>
      </c>
      <c r="C11" s="155"/>
      <c r="D11" s="155"/>
      <c r="E11" s="155"/>
      <c r="F11" s="155"/>
      <c r="G11" s="155"/>
      <c r="H11" s="21">
        <v>0.3</v>
      </c>
      <c r="I11" s="113"/>
      <c r="J11" s="168"/>
      <c r="K11" s="254"/>
      <c r="L11" s="48"/>
      <c r="M11" s="148"/>
    </row>
    <row r="12" spans="1:13" s="2" customFormat="1" ht="30" customHeight="1">
      <c r="A12" s="140"/>
      <c r="B12" s="154" t="s">
        <v>11</v>
      </c>
      <c r="C12" s="155"/>
      <c r="D12" s="155"/>
      <c r="E12" s="155"/>
      <c r="F12" s="155"/>
      <c r="G12" s="155"/>
      <c r="H12" s="21">
        <v>0.2</v>
      </c>
      <c r="I12" s="113"/>
      <c r="J12" s="170"/>
      <c r="K12" s="255"/>
      <c r="L12" s="48"/>
      <c r="M12" s="148"/>
    </row>
    <row r="13" spans="1:13" s="1" customFormat="1" ht="30" customHeight="1" thickBot="1">
      <c r="A13" s="140"/>
      <c r="B13" s="172" t="s">
        <v>17</v>
      </c>
      <c r="C13" s="173"/>
      <c r="D13" s="173"/>
      <c r="E13" s="173"/>
      <c r="F13" s="173"/>
      <c r="G13" s="173"/>
      <c r="H13" s="17">
        <v>1</v>
      </c>
      <c r="I13" s="113"/>
      <c r="J13" s="174" t="s">
        <v>54</v>
      </c>
      <c r="K13" s="175"/>
      <c r="L13" s="49"/>
      <c r="M13" s="148"/>
    </row>
    <row r="14" spans="1:13" s="1" customFormat="1" ht="30" customHeight="1" thickBot="1">
      <c r="A14" s="140"/>
      <c r="B14" s="178" t="s">
        <v>15</v>
      </c>
      <c r="C14" s="179"/>
      <c r="D14" s="179"/>
      <c r="E14" s="179"/>
      <c r="F14" s="179"/>
      <c r="G14" s="180"/>
      <c r="H14" s="38"/>
      <c r="I14" s="18"/>
      <c r="J14" s="176"/>
      <c r="K14" s="177"/>
      <c r="L14" s="50"/>
      <c r="M14" s="8">
        <f>SUM(J13:K14)</f>
        <v>0</v>
      </c>
    </row>
    <row r="15" spans="1:13" s="1" customFormat="1" ht="30" hidden="1" customHeight="1">
      <c r="A15" s="140"/>
      <c r="B15" s="181"/>
      <c r="C15" s="182"/>
      <c r="D15" s="182"/>
      <c r="E15" s="182"/>
      <c r="F15" s="182"/>
      <c r="G15" s="183"/>
      <c r="H15" s="37"/>
      <c r="I15" s="184"/>
      <c r="J15" s="137"/>
      <c r="K15" s="251"/>
      <c r="L15" s="47"/>
      <c r="M15" s="118"/>
    </row>
    <row r="16" spans="1:13" s="1" customFormat="1" ht="30" hidden="1" customHeight="1" thickBot="1">
      <c r="A16" s="140"/>
      <c r="B16" s="187"/>
      <c r="C16" s="249"/>
      <c r="D16" s="249"/>
      <c r="E16" s="249"/>
      <c r="F16" s="249"/>
      <c r="G16" s="250"/>
      <c r="H16" s="59"/>
      <c r="I16" s="252"/>
      <c r="J16" s="156"/>
      <c r="K16" s="157"/>
      <c r="L16" s="47"/>
      <c r="M16" s="186"/>
    </row>
    <row r="17" spans="1:14" s="1" customFormat="1" ht="30" customHeight="1">
      <c r="A17" s="140"/>
      <c r="B17" s="181" t="s">
        <v>103</v>
      </c>
      <c r="C17" s="182"/>
      <c r="D17" s="182"/>
      <c r="E17" s="182"/>
      <c r="F17" s="182"/>
      <c r="G17" s="183"/>
      <c r="H17" s="76">
        <v>0.4</v>
      </c>
      <c r="I17" s="246">
        <v>1</v>
      </c>
      <c r="J17" s="247"/>
      <c r="K17" s="248"/>
      <c r="L17" s="80"/>
      <c r="M17" s="118">
        <f>IF(J17+J18+J20+J19&gt;=1,1,J17+J18+J19+J20)</f>
        <v>0</v>
      </c>
    </row>
    <row r="18" spans="1:14" s="1" customFormat="1" ht="30" customHeight="1">
      <c r="A18" s="140"/>
      <c r="B18" s="134" t="s">
        <v>65</v>
      </c>
      <c r="C18" s="135"/>
      <c r="D18" s="135"/>
      <c r="E18" s="135"/>
      <c r="F18" s="135"/>
      <c r="G18" s="136"/>
      <c r="H18" s="78">
        <v>0.4</v>
      </c>
      <c r="I18" s="184"/>
      <c r="J18" s="137"/>
      <c r="K18" s="138"/>
      <c r="L18" s="81"/>
      <c r="M18" s="186"/>
    </row>
    <row r="19" spans="1:14" s="1" customFormat="1" ht="30" customHeight="1">
      <c r="A19" s="140"/>
      <c r="B19" s="134" t="s">
        <v>74</v>
      </c>
      <c r="C19" s="192"/>
      <c r="D19" s="192"/>
      <c r="E19" s="192"/>
      <c r="F19" s="192"/>
      <c r="G19" s="193"/>
      <c r="H19" s="77">
        <v>0.4</v>
      </c>
      <c r="I19" s="184"/>
      <c r="J19" s="194"/>
      <c r="K19" s="195"/>
      <c r="L19" s="81"/>
      <c r="M19" s="186"/>
    </row>
    <row r="20" spans="1:14" s="1" customFormat="1" ht="30" customHeight="1" thickBot="1">
      <c r="A20" s="141"/>
      <c r="B20" s="187" t="s">
        <v>75</v>
      </c>
      <c r="C20" s="188"/>
      <c r="D20" s="188"/>
      <c r="E20" s="188"/>
      <c r="F20" s="188"/>
      <c r="G20" s="189"/>
      <c r="H20" s="79">
        <v>0.2</v>
      </c>
      <c r="I20" s="185"/>
      <c r="J20" s="190"/>
      <c r="K20" s="191"/>
      <c r="L20" s="82"/>
      <c r="M20" s="239"/>
    </row>
    <row r="21" spans="1:14" s="1" customFormat="1" ht="30" customHeight="1">
      <c r="A21" s="109" t="s">
        <v>6</v>
      </c>
      <c r="B21" s="217" t="s">
        <v>58</v>
      </c>
      <c r="C21" s="215" t="s">
        <v>56</v>
      </c>
      <c r="D21" s="206" t="s">
        <v>12</v>
      </c>
      <c r="E21" s="207"/>
      <c r="F21" s="207"/>
      <c r="G21" s="208"/>
      <c r="H21" s="15">
        <v>0.5</v>
      </c>
      <c r="I21" s="112">
        <f>H21+H24</f>
        <v>1.5</v>
      </c>
      <c r="J21" s="114"/>
      <c r="K21" s="115"/>
      <c r="L21" s="220">
        <f>IF(J21+J22&gt;=0.5,0.5,J21+J22)</f>
        <v>0</v>
      </c>
      <c r="M21" s="196">
        <f>IF(L21=0,L23+L24,IF(L23=0,L21+L24,IF(L21+L23=0,L24,"入力ｴﾗｰ")))</f>
        <v>0</v>
      </c>
    </row>
    <row r="22" spans="1:14" s="1" customFormat="1" ht="30" customHeight="1">
      <c r="A22" s="110"/>
      <c r="B22" s="218"/>
      <c r="C22" s="216"/>
      <c r="D22" s="209" t="s">
        <v>55</v>
      </c>
      <c r="E22" s="210"/>
      <c r="F22" s="210"/>
      <c r="G22" s="211"/>
      <c r="H22" s="42">
        <v>0.3</v>
      </c>
      <c r="I22" s="113"/>
      <c r="J22" s="202"/>
      <c r="K22" s="203"/>
      <c r="L22" s="221"/>
      <c r="M22" s="197"/>
    </row>
    <row r="23" spans="1:14" s="1" customFormat="1" ht="30" customHeight="1">
      <c r="A23" s="110"/>
      <c r="B23" s="219"/>
      <c r="C23" s="43" t="s">
        <v>57</v>
      </c>
      <c r="D23" s="212" t="s">
        <v>85</v>
      </c>
      <c r="E23" s="213"/>
      <c r="F23" s="213"/>
      <c r="G23" s="214"/>
      <c r="H23" s="6">
        <v>0.3</v>
      </c>
      <c r="I23" s="113"/>
      <c r="J23" s="204"/>
      <c r="K23" s="205"/>
      <c r="L23" s="55">
        <f>J23</f>
        <v>0</v>
      </c>
      <c r="M23" s="197"/>
    </row>
    <row r="24" spans="1:14" s="1" customFormat="1" ht="30" customHeight="1" thickBot="1">
      <c r="A24" s="111"/>
      <c r="B24" s="198" t="s">
        <v>82</v>
      </c>
      <c r="C24" s="199"/>
      <c r="D24" s="199"/>
      <c r="E24" s="199"/>
      <c r="F24" s="199"/>
      <c r="G24" s="199"/>
      <c r="H24" s="4">
        <v>1</v>
      </c>
      <c r="I24" s="113"/>
      <c r="J24" s="200"/>
      <c r="K24" s="201"/>
      <c r="L24" s="57">
        <f>J24</f>
        <v>0</v>
      </c>
      <c r="M24" s="197"/>
    </row>
    <row r="25" spans="1:14" s="1" customFormat="1" ht="30" customHeight="1">
      <c r="A25" s="256" t="s">
        <v>4</v>
      </c>
      <c r="B25" s="116" t="s">
        <v>8</v>
      </c>
      <c r="C25" s="117"/>
      <c r="D25" s="117"/>
      <c r="E25" s="117"/>
      <c r="F25" s="117"/>
      <c r="G25" s="117"/>
      <c r="H25" s="15">
        <v>1</v>
      </c>
      <c r="I25" s="118">
        <f>SUM(H25:H26)</f>
        <v>2.2000000000000002</v>
      </c>
      <c r="J25" s="114"/>
      <c r="K25" s="115"/>
      <c r="L25" s="51"/>
      <c r="M25" s="118">
        <f>SUM(J25,K27:K32)</f>
        <v>0</v>
      </c>
    </row>
    <row r="26" spans="1:14" s="1" customFormat="1" ht="30" customHeight="1" thickBot="1">
      <c r="A26" s="257"/>
      <c r="B26" s="101" t="s">
        <v>26</v>
      </c>
      <c r="C26" s="102"/>
      <c r="D26" s="102"/>
      <c r="E26" s="102"/>
      <c r="F26" s="102"/>
      <c r="G26" s="103"/>
      <c r="H26" s="20">
        <v>1.2</v>
      </c>
      <c r="I26" s="119"/>
      <c r="J26" s="16"/>
      <c r="K26" s="19"/>
      <c r="L26" s="52"/>
      <c r="M26" s="119"/>
      <c r="N26" s="7"/>
    </row>
    <row r="27" spans="1:14" s="1" customFormat="1" ht="30" customHeight="1">
      <c r="A27" s="257"/>
      <c r="B27" s="65" t="s">
        <v>19</v>
      </c>
      <c r="C27" s="122" t="s">
        <v>29</v>
      </c>
      <c r="D27" s="123"/>
      <c r="E27" s="123"/>
      <c r="F27" s="124"/>
      <c r="G27" s="24" t="s">
        <v>9</v>
      </c>
      <c r="H27" s="63">
        <v>0.3</v>
      </c>
      <c r="I27" s="244">
        <v>1.2</v>
      </c>
      <c r="J27" s="64"/>
      <c r="K27" s="227">
        <f>IF(SUM(J27:J32)&gt;1.2,1.2,SUM(J27:J32))</f>
        <v>0</v>
      </c>
      <c r="L27" s="53"/>
      <c r="M27" s="119"/>
      <c r="N27" s="7"/>
    </row>
    <row r="28" spans="1:14" s="1" customFormat="1" ht="30" customHeight="1">
      <c r="A28" s="257"/>
      <c r="B28" s="61" t="s">
        <v>21</v>
      </c>
      <c r="C28" s="229" t="s">
        <v>76</v>
      </c>
      <c r="D28" s="230"/>
      <c r="E28" s="230"/>
      <c r="F28" s="230"/>
      <c r="G28" s="27" t="s">
        <v>9</v>
      </c>
      <c r="H28" s="14">
        <v>0.3</v>
      </c>
      <c r="I28" s="119"/>
      <c r="J28" s="64"/>
      <c r="K28" s="227"/>
      <c r="L28" s="53"/>
      <c r="M28" s="119"/>
      <c r="N28" s="7"/>
    </row>
    <row r="29" spans="1:14" s="1" customFormat="1" ht="30" customHeight="1">
      <c r="A29" s="257"/>
      <c r="B29" s="61" t="s">
        <v>22</v>
      </c>
      <c r="C29" s="229" t="s">
        <v>20</v>
      </c>
      <c r="D29" s="230"/>
      <c r="E29" s="230"/>
      <c r="F29" s="231"/>
      <c r="G29" s="27" t="s">
        <v>13</v>
      </c>
      <c r="H29" s="14">
        <v>0.3</v>
      </c>
      <c r="I29" s="119"/>
      <c r="J29" s="40"/>
      <c r="K29" s="227"/>
      <c r="L29" s="53"/>
      <c r="M29" s="119"/>
      <c r="N29" s="7"/>
    </row>
    <row r="30" spans="1:14" s="1" customFormat="1" ht="30" customHeight="1" thickBot="1">
      <c r="A30" s="257"/>
      <c r="B30" s="62" t="s">
        <v>27</v>
      </c>
      <c r="C30" s="232" t="s">
        <v>86</v>
      </c>
      <c r="D30" s="233"/>
      <c r="E30" s="233"/>
      <c r="F30" s="234"/>
      <c r="G30" s="26" t="s">
        <v>13</v>
      </c>
      <c r="H30" s="28">
        <v>0.4</v>
      </c>
      <c r="I30" s="119"/>
      <c r="J30" s="88"/>
      <c r="K30" s="227"/>
      <c r="L30" s="53"/>
      <c r="M30" s="119"/>
      <c r="N30" s="7"/>
    </row>
    <row r="31" spans="1:14" s="1" customFormat="1" ht="30" customHeight="1">
      <c r="A31" s="257"/>
      <c r="B31" s="101" t="s">
        <v>98</v>
      </c>
      <c r="C31" s="102"/>
      <c r="D31" s="102"/>
      <c r="E31" s="102"/>
      <c r="F31" s="102"/>
      <c r="G31" s="103"/>
      <c r="H31" s="20">
        <v>0.5</v>
      </c>
      <c r="I31" s="244">
        <v>0.8</v>
      </c>
      <c r="J31" s="242"/>
      <c r="K31" s="243"/>
      <c r="L31" s="53"/>
      <c r="M31" s="119"/>
      <c r="N31" s="7"/>
    </row>
    <row r="32" spans="1:14" s="1" customFormat="1" ht="30" customHeight="1" thickBot="1">
      <c r="A32" s="257"/>
      <c r="B32" s="101" t="s">
        <v>99</v>
      </c>
      <c r="C32" s="102"/>
      <c r="D32" s="102"/>
      <c r="E32" s="102"/>
      <c r="F32" s="102"/>
      <c r="G32" s="103"/>
      <c r="H32" s="20">
        <v>0.3</v>
      </c>
      <c r="I32" s="245"/>
      <c r="J32" s="204"/>
      <c r="K32" s="205"/>
      <c r="L32" s="54"/>
      <c r="M32" s="245"/>
      <c r="N32" s="7"/>
    </row>
    <row r="33" spans="1:14" s="1" customFormat="1" ht="30" customHeight="1" thickBot="1">
      <c r="A33" s="22" t="s">
        <v>16</v>
      </c>
      <c r="B33" s="13"/>
      <c r="C33" s="13"/>
      <c r="D33" s="13"/>
      <c r="E33" s="13"/>
      <c r="F33" s="13"/>
      <c r="G33" s="13"/>
      <c r="H33" s="235">
        <f>+SUM(H8,H9,H10,H11,H12,H15,H16,I21,H25,H26,I17,I31)</f>
        <v>10</v>
      </c>
      <c r="I33" s="125"/>
      <c r="J33" s="236">
        <f>SUM(M8,M15,M21,M25,M17)</f>
        <v>0</v>
      </c>
      <c r="K33" s="237"/>
      <c r="L33" s="237"/>
      <c r="M33" s="238"/>
      <c r="N33" s="7"/>
    </row>
    <row r="34" spans="1:14" s="1" customFormat="1" ht="30" customHeight="1" thickBot="1">
      <c r="A34" s="23" t="s">
        <v>23</v>
      </c>
      <c r="B34" s="12"/>
      <c r="C34" s="12"/>
      <c r="D34" s="12"/>
      <c r="E34" s="12"/>
      <c r="F34" s="12"/>
      <c r="G34" s="12"/>
      <c r="H34" s="222">
        <f>SUM(H13,H14)+H33</f>
        <v>11</v>
      </c>
      <c r="I34" s="223"/>
      <c r="J34" s="224"/>
      <c r="K34" s="225"/>
      <c r="L34" s="225"/>
      <c r="M34" s="226"/>
    </row>
    <row r="35" spans="1:14" s="2" customFormat="1" ht="10.5"/>
    <row r="36" spans="1:14" s="2" customFormat="1" ht="10.5"/>
    <row r="37" spans="1:14" s="2" customFormat="1" ht="10.5">
      <c r="E37" s="3"/>
    </row>
    <row r="38" spans="1:14" s="2" customFormat="1" ht="10.5">
      <c r="E38" s="3"/>
    </row>
    <row r="39" spans="1:14" s="2" customFormat="1" ht="10.5">
      <c r="E39" s="3"/>
    </row>
    <row r="40" spans="1:14" s="2" customFormat="1" ht="10.5">
      <c r="E40" s="3"/>
    </row>
    <row r="41" spans="1:14" s="2" customFormat="1" ht="10.5">
      <c r="E41" s="1"/>
    </row>
    <row r="42" spans="1:14" s="2" customFormat="1" ht="10.5">
      <c r="E42" s="1"/>
    </row>
    <row r="43" spans="1:14" s="2" customFormat="1" ht="10.5">
      <c r="E43" s="1"/>
    </row>
    <row r="44" spans="1:14" s="2" customFormat="1" ht="10.5">
      <c r="E44" s="3"/>
    </row>
    <row r="45" spans="1:14" s="2" customFormat="1" ht="10.5">
      <c r="E45" s="1"/>
    </row>
    <row r="46" spans="1:14" s="2" customFormat="1" ht="10.5">
      <c r="E46" s="3"/>
    </row>
    <row r="47" spans="1:14" s="2" customFormat="1" ht="10.5">
      <c r="E47" s="3"/>
    </row>
    <row r="48" spans="1:14" s="2" customFormat="1" ht="10.5">
      <c r="E48" s="1"/>
    </row>
    <row r="49" spans="5:5" s="2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>
      <c r="E56" s="3"/>
    </row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  <row r="83" s="1" customFormat="1" ht="10.5"/>
  </sheetData>
  <mergeCells count="76">
    <mergeCell ref="I21:I24"/>
    <mergeCell ref="B20:G20"/>
    <mergeCell ref="J34:M34"/>
    <mergeCell ref="J33:M33"/>
    <mergeCell ref="M21:M24"/>
    <mergeCell ref="C28:F28"/>
    <mergeCell ref="H34:I34"/>
    <mergeCell ref="H33:I33"/>
    <mergeCell ref="J25:K25"/>
    <mergeCell ref="M25:M32"/>
    <mergeCell ref="I25:I26"/>
    <mergeCell ref="J21:K21"/>
    <mergeCell ref="J24:K24"/>
    <mergeCell ref="B25:G25"/>
    <mergeCell ref="B26:G26"/>
    <mergeCell ref="J20:K20"/>
    <mergeCell ref="A25:A32"/>
    <mergeCell ref="C29:F29"/>
    <mergeCell ref="A8:A20"/>
    <mergeCell ref="B12:G12"/>
    <mergeCell ref="B13:G13"/>
    <mergeCell ref="B8:G8"/>
    <mergeCell ref="A21:A24"/>
    <mergeCell ref="B24:G24"/>
    <mergeCell ref="B14:G14"/>
    <mergeCell ref="B10:G10"/>
    <mergeCell ref="B9:G9"/>
    <mergeCell ref="B11:G11"/>
    <mergeCell ref="C30:F30"/>
    <mergeCell ref="B31:G31"/>
    <mergeCell ref="B32:G32"/>
    <mergeCell ref="C27:F27"/>
    <mergeCell ref="B16:G16"/>
    <mergeCell ref="M15:M16"/>
    <mergeCell ref="J15:K15"/>
    <mergeCell ref="J16:K16"/>
    <mergeCell ref="M8:M13"/>
    <mergeCell ref="B15:G15"/>
    <mergeCell ref="I15:I16"/>
    <mergeCell ref="J8:K8"/>
    <mergeCell ref="J9:K9"/>
    <mergeCell ref="J13:K14"/>
    <mergeCell ref="J10:K10"/>
    <mergeCell ref="J11:K11"/>
    <mergeCell ref="J12:K12"/>
    <mergeCell ref="I8:I13"/>
    <mergeCell ref="A2:M2"/>
    <mergeCell ref="C5:M5"/>
    <mergeCell ref="A5:B5"/>
    <mergeCell ref="A4:B4"/>
    <mergeCell ref="A6:G7"/>
    <mergeCell ref="J6:M6"/>
    <mergeCell ref="H4:M4"/>
    <mergeCell ref="H6:I7"/>
    <mergeCell ref="J7:K7"/>
    <mergeCell ref="M17:M20"/>
    <mergeCell ref="B21:B23"/>
    <mergeCell ref="C21:C22"/>
    <mergeCell ref="D21:G21"/>
    <mergeCell ref="L21:L22"/>
    <mergeCell ref="D22:G22"/>
    <mergeCell ref="J22:K22"/>
    <mergeCell ref="D23:G23"/>
    <mergeCell ref="J23:K23"/>
    <mergeCell ref="B19:G19"/>
    <mergeCell ref="J19:K19"/>
    <mergeCell ref="B17:G17"/>
    <mergeCell ref="I17:I20"/>
    <mergeCell ref="B18:G18"/>
    <mergeCell ref="J17:K17"/>
    <mergeCell ref="J18:K18"/>
    <mergeCell ref="K27:K30"/>
    <mergeCell ref="J31:K31"/>
    <mergeCell ref="J32:K32"/>
    <mergeCell ref="I27:I30"/>
    <mergeCell ref="I31:I32"/>
  </mergeCells>
  <phoneticPr fontId="2"/>
  <conditionalFormatting sqref="J23">
    <cfRule type="expression" dxfId="15" priority="5">
      <formula>($J$21+$J$22)&gt;0</formula>
    </cfRule>
  </conditionalFormatting>
  <conditionalFormatting sqref="J21:K22">
    <cfRule type="expression" dxfId="14" priority="4">
      <formula>$J$23&gt;0</formula>
    </cfRule>
  </conditionalFormatting>
  <conditionalFormatting sqref="M21:M24">
    <cfRule type="duplicateValues" dxfId="13" priority="3"/>
  </conditionalFormatting>
  <conditionalFormatting sqref="J31">
    <cfRule type="expression" dxfId="12" priority="2">
      <formula>($J$21+$J$22)&gt;0</formula>
    </cfRule>
  </conditionalFormatting>
  <conditionalFormatting sqref="J32">
    <cfRule type="expression" dxfId="11" priority="1">
      <formula>($J$21+$J$22)&gt;0</formula>
    </cfRule>
  </conditionalFormatting>
  <dataValidations count="15">
    <dataValidation type="list" allowBlank="1" showInputMessage="1" showErrorMessage="1" sqref="L9 J16:L16 J21:K21" xr:uid="{00000000-0002-0000-0200-000000000000}">
      <formula1>"0.5,0.3,0"</formula1>
    </dataValidation>
    <dataValidation type="list" allowBlank="1" showInputMessage="1" showErrorMessage="1" sqref="J11:L11" xr:uid="{00000000-0002-0000-0200-000001000000}">
      <formula1>"0.3,0.25,0.2,0.15,0.1,0"</formula1>
    </dataValidation>
    <dataValidation type="list" allowBlank="1" showInputMessage="1" showErrorMessage="1" sqref="J12:L12" xr:uid="{00000000-0002-0000-0200-000002000000}">
      <formula1>"0.2,0.15,0.1,0"</formula1>
    </dataValidation>
    <dataValidation type="list" allowBlank="1" showInputMessage="1" showErrorMessage="1" sqref="J15:L15 J25:L25 J8:K9" xr:uid="{00000000-0002-0000-0200-000003000000}">
      <formula1>"0.5,0"</formula1>
    </dataValidation>
    <dataValidation type="list" allowBlank="1" showInputMessage="1" showErrorMessage="1" sqref="L20" xr:uid="{00000000-0002-0000-0200-000004000000}">
      <formula1>"0.2,0.1,０"</formula1>
    </dataValidation>
    <dataValidation type="list" allowBlank="1" showInputMessage="1" showErrorMessage="1" sqref="J22:K22 L18:L19" xr:uid="{00000000-0002-0000-0200-000005000000}">
      <formula1>"0.3,0.2,0"</formula1>
    </dataValidation>
    <dataValidation type="list" allowBlank="1" showInputMessage="1" showErrorMessage="1" sqref="L17" xr:uid="{00000000-0002-0000-0200-000006000000}">
      <formula1>"0.3,0.2,0.1,0"</formula1>
    </dataValidation>
    <dataValidation type="list" allowBlank="1" showInputMessage="1" showErrorMessage="1" sqref="J23:K23 J31:K32" xr:uid="{00000000-0002-0000-0200-000007000000}">
      <formula1>"0.3,0.1,0"</formula1>
    </dataValidation>
    <dataValidation type="list" allowBlank="1" showInputMessage="1" showErrorMessage="1" sqref="J20:K20" xr:uid="{00000000-0002-0000-0200-000008000000}">
      <formula1>"0.2,０"</formula1>
    </dataValidation>
    <dataValidation type="list" allowBlank="1" showInputMessage="1" showErrorMessage="1" sqref="J19:K19" xr:uid="{00000000-0002-0000-0200-000009000000}">
      <formula1>"0.4,0.2,０"</formula1>
    </dataValidation>
    <dataValidation type="list" allowBlank="1" showInputMessage="1" showErrorMessage="1" sqref="J18:K18" xr:uid="{00000000-0002-0000-0200-00000A000000}">
      <formula1>"0.4,0.2,0"</formula1>
    </dataValidation>
    <dataValidation type="list" allowBlank="1" showInputMessage="1" showErrorMessage="1" sqref="J17:K17" xr:uid="{00000000-0002-0000-0200-00000B000000}">
      <formula1>"0.4,0.2,,0"</formula1>
    </dataValidation>
    <dataValidation type="list" allowBlank="1" showInputMessage="1" showErrorMessage="1" sqref="J24:K24" xr:uid="{00000000-0002-0000-0200-00000C000000}">
      <formula1>"1.0,0.5,0"</formula1>
    </dataValidation>
    <dataValidation type="list" allowBlank="1" showInputMessage="1" showErrorMessage="1" sqref="J27:J29" xr:uid="{7371AA31-3AC9-48BE-BC5E-7D9846249222}">
      <formula1>"0.3,0"</formula1>
    </dataValidation>
    <dataValidation type="list" allowBlank="1" showInputMessage="1" showErrorMessage="1" sqref="J30" xr:uid="{FE5F61A2-0926-4A81-8D83-7B156A639757}">
      <formula1>"0.4,0.3,0.2,0"</formula1>
    </dataValidation>
  </dataValidations>
  <printOptions horizontalCentered="1"/>
  <pageMargins left="0.49" right="0.55000000000000004" top="0.39370078740157483" bottom="0.39370078740157483" header="0" footer="0"/>
  <pageSetup paperSize="9" scale="92" firstPageNumber="50" orientation="portrait" useFirstPageNumber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N72"/>
  <sheetViews>
    <sheetView view="pageBreakPreview" zoomScale="85" zoomScaleNormal="100" zoomScaleSheetLayoutView="85" workbookViewId="0">
      <selection activeCell="B20" sqref="B20:G20"/>
    </sheetView>
  </sheetViews>
  <sheetFormatPr defaultRowHeight="13.5"/>
  <cols>
    <col min="1" max="1" width="6.125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8" t="s">
        <v>87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3" customHeight="1"/>
    <row r="4" spans="1:13" ht="27.75" customHeight="1" thickBot="1">
      <c r="A4" s="160" t="s">
        <v>0</v>
      </c>
      <c r="B4" s="160"/>
      <c r="C4" s="68" t="s">
        <v>68</v>
      </c>
      <c r="D4" s="10"/>
      <c r="E4" s="10"/>
      <c r="F4" s="11" t="s">
        <v>10</v>
      </c>
      <c r="H4" s="161"/>
      <c r="I4" s="162"/>
      <c r="J4" s="162"/>
      <c r="K4" s="162"/>
      <c r="L4" s="162"/>
      <c r="M4" s="162"/>
    </row>
    <row r="5" spans="1:13" ht="46.5" customHeight="1" thickBot="1">
      <c r="A5" s="163" t="s">
        <v>30</v>
      </c>
      <c r="B5" s="164"/>
      <c r="C5" s="165" t="s">
        <v>25</v>
      </c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13" s="1" customFormat="1" ht="19.5" customHeight="1">
      <c r="A6" s="125" t="s">
        <v>1</v>
      </c>
      <c r="B6" s="126"/>
      <c r="C6" s="126"/>
      <c r="D6" s="126"/>
      <c r="E6" s="126"/>
      <c r="F6" s="126"/>
      <c r="G6" s="126"/>
      <c r="H6" s="125" t="s">
        <v>2</v>
      </c>
      <c r="I6" s="126"/>
      <c r="J6" s="129"/>
      <c r="K6" s="130"/>
      <c r="L6" s="130"/>
      <c r="M6" s="131"/>
    </row>
    <row r="7" spans="1:13" s="1" customFormat="1" ht="27.75" customHeight="1" thickBot="1">
      <c r="A7" s="127"/>
      <c r="B7" s="128"/>
      <c r="C7" s="128"/>
      <c r="D7" s="128"/>
      <c r="E7" s="128"/>
      <c r="F7" s="128"/>
      <c r="G7" s="128"/>
      <c r="H7" s="127"/>
      <c r="I7" s="128"/>
      <c r="J7" s="132" t="s">
        <v>14</v>
      </c>
      <c r="K7" s="133"/>
      <c r="L7" s="44"/>
      <c r="M7" s="9" t="s">
        <v>7</v>
      </c>
    </row>
    <row r="8" spans="1:13" s="1" customFormat="1" ht="30" customHeight="1">
      <c r="A8" s="139" t="s">
        <v>3</v>
      </c>
      <c r="B8" s="142" t="s">
        <v>12</v>
      </c>
      <c r="C8" s="143"/>
      <c r="D8" s="143"/>
      <c r="E8" s="143"/>
      <c r="F8" s="143"/>
      <c r="G8" s="144"/>
      <c r="H8" s="5">
        <v>1</v>
      </c>
      <c r="I8" s="118">
        <f>SUM(H8:H12)</f>
        <v>5</v>
      </c>
      <c r="J8" s="145"/>
      <c r="K8" s="146"/>
      <c r="L8" s="45"/>
      <c r="M8" s="147">
        <f>SUM(J8:K12)</f>
        <v>0</v>
      </c>
    </row>
    <row r="9" spans="1:13" s="1" customFormat="1" ht="46.5" customHeight="1">
      <c r="A9" s="140"/>
      <c r="B9" s="150" t="s">
        <v>77</v>
      </c>
      <c r="C9" s="151"/>
      <c r="D9" s="151"/>
      <c r="E9" s="151"/>
      <c r="F9" s="151"/>
      <c r="G9" s="151"/>
      <c r="H9" s="6">
        <v>0.5</v>
      </c>
      <c r="I9" s="186"/>
      <c r="J9" s="152"/>
      <c r="K9" s="153"/>
      <c r="L9" s="70"/>
      <c r="M9" s="148"/>
    </row>
    <row r="10" spans="1:13" s="1" customFormat="1" ht="30" customHeight="1">
      <c r="A10" s="140"/>
      <c r="B10" s="154" t="s">
        <v>78</v>
      </c>
      <c r="C10" s="155"/>
      <c r="D10" s="155"/>
      <c r="E10" s="155"/>
      <c r="F10" s="155"/>
      <c r="G10" s="155"/>
      <c r="H10" s="21">
        <v>3</v>
      </c>
      <c r="I10" s="186"/>
      <c r="J10" s="156"/>
      <c r="K10" s="253"/>
      <c r="L10" s="70"/>
      <c r="M10" s="148"/>
    </row>
    <row r="11" spans="1:13" s="1" customFormat="1" ht="30" customHeight="1">
      <c r="A11" s="140"/>
      <c r="B11" s="154" t="s">
        <v>5</v>
      </c>
      <c r="C11" s="155"/>
      <c r="D11" s="155"/>
      <c r="E11" s="155"/>
      <c r="F11" s="155"/>
      <c r="G11" s="155"/>
      <c r="H11" s="21">
        <v>0.3</v>
      </c>
      <c r="I11" s="186"/>
      <c r="J11" s="168"/>
      <c r="K11" s="254"/>
      <c r="L11" s="70"/>
      <c r="M11" s="148"/>
    </row>
    <row r="12" spans="1:13" s="2" customFormat="1" ht="30" customHeight="1" thickBot="1">
      <c r="A12" s="140"/>
      <c r="B12" s="134" t="s">
        <v>11</v>
      </c>
      <c r="C12" s="135"/>
      <c r="D12" s="135"/>
      <c r="E12" s="135"/>
      <c r="F12" s="135"/>
      <c r="G12" s="136"/>
      <c r="H12" s="21">
        <v>0.2</v>
      </c>
      <c r="I12" s="274"/>
      <c r="J12" s="170"/>
      <c r="K12" s="255"/>
      <c r="L12" s="70"/>
      <c r="M12" s="148"/>
    </row>
    <row r="13" spans="1:13" s="1" customFormat="1" ht="30" customHeight="1">
      <c r="A13" s="140"/>
      <c r="B13" s="181" t="s">
        <v>103</v>
      </c>
      <c r="C13" s="182"/>
      <c r="D13" s="182"/>
      <c r="E13" s="182"/>
      <c r="F13" s="182"/>
      <c r="G13" s="183"/>
      <c r="H13" s="83">
        <v>0.4</v>
      </c>
      <c r="I13" s="246">
        <v>1</v>
      </c>
      <c r="J13" s="247"/>
      <c r="K13" s="248"/>
      <c r="L13" s="45"/>
      <c r="M13" s="118">
        <f>IF(J13+J14+J16+J15&gt;=1,1,J13+J14+J15+J16)</f>
        <v>0</v>
      </c>
    </row>
    <row r="14" spans="1:13" s="1" customFormat="1" ht="30" customHeight="1">
      <c r="A14" s="140"/>
      <c r="B14" s="134" t="s">
        <v>79</v>
      </c>
      <c r="C14" s="135"/>
      <c r="D14" s="135"/>
      <c r="E14" s="135"/>
      <c r="F14" s="135"/>
      <c r="G14" s="136"/>
      <c r="H14" s="84">
        <v>0.4</v>
      </c>
      <c r="I14" s="184"/>
      <c r="J14" s="137"/>
      <c r="K14" s="138"/>
      <c r="L14" s="70"/>
      <c r="M14" s="186"/>
    </row>
    <row r="15" spans="1:13" s="1" customFormat="1" ht="30" customHeight="1">
      <c r="A15" s="140"/>
      <c r="B15" s="134" t="s">
        <v>74</v>
      </c>
      <c r="C15" s="192"/>
      <c r="D15" s="192"/>
      <c r="E15" s="192"/>
      <c r="F15" s="192"/>
      <c r="G15" s="193"/>
      <c r="H15" s="77">
        <v>0.4</v>
      </c>
      <c r="I15" s="184"/>
      <c r="J15" s="194"/>
      <c r="K15" s="195"/>
      <c r="L15" s="70"/>
      <c r="M15" s="186"/>
    </row>
    <row r="16" spans="1:13" s="1" customFormat="1" ht="30" customHeight="1" thickBot="1">
      <c r="A16" s="141"/>
      <c r="B16" s="187" t="s">
        <v>75</v>
      </c>
      <c r="C16" s="188"/>
      <c r="D16" s="188"/>
      <c r="E16" s="188"/>
      <c r="F16" s="188"/>
      <c r="G16" s="189"/>
      <c r="H16" s="85">
        <v>0.2</v>
      </c>
      <c r="I16" s="185"/>
      <c r="J16" s="190"/>
      <c r="K16" s="191"/>
      <c r="L16" s="71"/>
      <c r="M16" s="239"/>
    </row>
    <row r="17" spans="1:14" s="1" customFormat="1" ht="30" customHeight="1">
      <c r="A17" s="264" t="s">
        <v>64</v>
      </c>
      <c r="B17" s="116" t="s">
        <v>12</v>
      </c>
      <c r="C17" s="117"/>
      <c r="D17" s="117"/>
      <c r="E17" s="117"/>
      <c r="F17" s="117"/>
      <c r="G17" s="265"/>
      <c r="H17" s="15">
        <v>0.5</v>
      </c>
      <c r="I17" s="113">
        <f>H17+H19+H20</f>
        <v>2.5</v>
      </c>
      <c r="J17" s="269"/>
      <c r="K17" s="270"/>
      <c r="L17" s="266">
        <f>IF(J17+J18&gt;=0.5,0.5,J17+J18)</f>
        <v>0</v>
      </c>
      <c r="M17" s="268">
        <f>L17+L19+L20</f>
        <v>0</v>
      </c>
    </row>
    <row r="18" spans="1:14" s="1" customFormat="1" ht="30" customHeight="1">
      <c r="A18" s="264"/>
      <c r="B18" s="209" t="s">
        <v>55</v>
      </c>
      <c r="C18" s="210"/>
      <c r="D18" s="210"/>
      <c r="E18" s="210"/>
      <c r="F18" s="210"/>
      <c r="G18" s="211"/>
      <c r="H18" s="42">
        <v>0.3</v>
      </c>
      <c r="I18" s="113"/>
      <c r="J18" s="269"/>
      <c r="K18" s="270"/>
      <c r="L18" s="267"/>
      <c r="M18" s="268"/>
    </row>
    <row r="19" spans="1:14" s="1" customFormat="1" ht="30" customHeight="1">
      <c r="A19" s="264"/>
      <c r="B19" s="271" t="s">
        <v>63</v>
      </c>
      <c r="C19" s="272"/>
      <c r="D19" s="272"/>
      <c r="E19" s="272"/>
      <c r="F19" s="272"/>
      <c r="G19" s="273"/>
      <c r="H19" s="6">
        <v>1</v>
      </c>
      <c r="I19" s="113"/>
      <c r="J19" s="269"/>
      <c r="K19" s="270"/>
      <c r="L19" s="58">
        <f>J19</f>
        <v>0</v>
      </c>
      <c r="M19" s="268"/>
    </row>
    <row r="20" spans="1:14" s="1" customFormat="1" ht="30" customHeight="1" thickBot="1">
      <c r="A20" s="257"/>
      <c r="B20" s="198" t="s">
        <v>82</v>
      </c>
      <c r="C20" s="199"/>
      <c r="D20" s="199"/>
      <c r="E20" s="199"/>
      <c r="F20" s="199"/>
      <c r="G20" s="199"/>
      <c r="H20" s="4">
        <v>1</v>
      </c>
      <c r="I20" s="113"/>
      <c r="J20" s="200"/>
      <c r="K20" s="201"/>
      <c r="L20" s="57">
        <f>J20</f>
        <v>0</v>
      </c>
      <c r="M20" s="268"/>
    </row>
    <row r="21" spans="1:14" s="1" customFormat="1" ht="41.45" customHeight="1">
      <c r="A21" s="256" t="s">
        <v>4</v>
      </c>
      <c r="B21" s="116" t="s">
        <v>80</v>
      </c>
      <c r="C21" s="117"/>
      <c r="D21" s="117"/>
      <c r="E21" s="117"/>
      <c r="F21" s="117"/>
      <c r="G21" s="117"/>
      <c r="H21" s="86">
        <v>1</v>
      </c>
      <c r="I21" s="118">
        <f>SUM(H21,H22,)</f>
        <v>2.5</v>
      </c>
      <c r="J21" s="114"/>
      <c r="K21" s="115"/>
      <c r="L21" s="72"/>
      <c r="M21" s="118">
        <f>SUM(J21,J22)</f>
        <v>0</v>
      </c>
    </row>
    <row r="22" spans="1:14" s="1" customFormat="1" ht="41.45" customHeight="1" thickBot="1">
      <c r="A22" s="257"/>
      <c r="B22" s="101" t="s">
        <v>26</v>
      </c>
      <c r="C22" s="102"/>
      <c r="D22" s="102"/>
      <c r="E22" s="102"/>
      <c r="F22" s="102"/>
      <c r="G22" s="103"/>
      <c r="H22" s="20">
        <v>1.5</v>
      </c>
      <c r="I22" s="186"/>
      <c r="J22" s="262"/>
      <c r="K22" s="263"/>
      <c r="L22" s="52"/>
      <c r="M22" s="119"/>
      <c r="N22" s="7"/>
    </row>
    <row r="23" spans="1:14" s="1" customFormat="1" ht="30" customHeight="1" thickBot="1">
      <c r="A23" s="23" t="s">
        <v>16</v>
      </c>
      <c r="B23" s="12"/>
      <c r="C23" s="12"/>
      <c r="D23" s="12"/>
      <c r="E23" s="12"/>
      <c r="F23" s="12"/>
      <c r="G23" s="12"/>
      <c r="H23" s="222">
        <f>+SUM(H8:H12,I13,H17,H19,H20,H21,H22)</f>
        <v>11</v>
      </c>
      <c r="I23" s="258"/>
      <c r="J23" s="259">
        <f>SUM(M8,M13,M17,M21)</f>
        <v>0</v>
      </c>
      <c r="K23" s="260"/>
      <c r="L23" s="260"/>
      <c r="M23" s="261"/>
      <c r="N23" s="7"/>
    </row>
    <row r="24" spans="1:14" s="2" customFormat="1" ht="10.5"/>
    <row r="25" spans="1:14" s="2" customFormat="1" ht="10.5"/>
    <row r="26" spans="1:14" s="2" customFormat="1" ht="10.5">
      <c r="E26" s="3"/>
    </row>
    <row r="27" spans="1:14" s="2" customFormat="1" ht="10.5">
      <c r="E27" s="3"/>
    </row>
    <row r="28" spans="1:14" s="2" customFormat="1" ht="10.5">
      <c r="E28" s="3"/>
    </row>
    <row r="29" spans="1:14" s="2" customFormat="1" ht="10.5">
      <c r="E29" s="3"/>
    </row>
    <row r="30" spans="1:14" s="2" customFormat="1" ht="10.5">
      <c r="E30" s="1"/>
    </row>
    <row r="31" spans="1:14" s="2" customFormat="1" ht="10.5">
      <c r="E31" s="1"/>
    </row>
    <row r="32" spans="1:14" s="2" customFormat="1" ht="10.5">
      <c r="E32" s="1"/>
    </row>
    <row r="33" spans="5:5" s="2" customFormat="1" ht="10.5">
      <c r="E33" s="3"/>
    </row>
    <row r="34" spans="5:5" s="2" customFormat="1" ht="10.5">
      <c r="E34" s="1"/>
    </row>
    <row r="35" spans="5:5" s="2" customFormat="1" ht="10.5">
      <c r="E35" s="3"/>
    </row>
    <row r="36" spans="5:5" s="2" customFormat="1" ht="10.5">
      <c r="E36" s="3"/>
    </row>
    <row r="37" spans="5:5" s="2" customFormat="1" ht="10.5">
      <c r="E37" s="1"/>
    </row>
    <row r="38" spans="5:5" s="2" customFormat="1" ht="10.5">
      <c r="E38" s="3"/>
    </row>
    <row r="39" spans="5:5" s="1" customFormat="1" ht="10.5">
      <c r="E39" s="3"/>
    </row>
    <row r="40" spans="5:5" s="1" customFormat="1" ht="10.5">
      <c r="E40" s="3"/>
    </row>
    <row r="41" spans="5:5" s="1" customFormat="1" ht="10.5">
      <c r="E41" s="3"/>
    </row>
    <row r="42" spans="5:5" s="1" customFormat="1" ht="10.5">
      <c r="E42" s="3"/>
    </row>
    <row r="43" spans="5:5" s="1" customFormat="1" ht="10.5">
      <c r="E43" s="3"/>
    </row>
    <row r="44" spans="5:5" s="1" customFormat="1" ht="10.5">
      <c r="E44" s="3"/>
    </row>
    <row r="45" spans="5:5" s="1" customFormat="1" ht="10.5">
      <c r="E45" s="3"/>
    </row>
    <row r="46" spans="5:5" s="1" customFormat="1" ht="10.5"/>
    <row r="47" spans="5:5" s="1" customFormat="1" ht="10.5"/>
    <row r="48" spans="5:5" s="1" customFormat="1" ht="10.5"/>
    <row r="49" s="1" customFormat="1" ht="10.5"/>
    <row r="50" s="1" customFormat="1" ht="10.5"/>
    <row r="51" s="1" customFormat="1" ht="10.5"/>
    <row r="52" s="1" customFormat="1" ht="10.5"/>
    <row r="53" s="1" customFormat="1" ht="10.5"/>
    <row r="54" s="1" customFormat="1" ht="10.5"/>
    <row r="55" s="1" customFormat="1" ht="10.5"/>
    <row r="56" s="1" customFormat="1" ht="10.5"/>
    <row r="57" s="1" customFormat="1" ht="10.5"/>
    <row r="58" s="1" customFormat="1" ht="10.5"/>
    <row r="59" s="1" customFormat="1" ht="10.5"/>
    <row r="60" s="1" customFormat="1" ht="10.5"/>
    <row r="61" s="1" customFormat="1" ht="10.5"/>
    <row r="62" s="1" customFormat="1" ht="10.5"/>
    <row r="63" s="1" customFormat="1" ht="10.5"/>
    <row r="64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</sheetData>
  <mergeCells count="53">
    <mergeCell ref="A2:M2"/>
    <mergeCell ref="A4:B4"/>
    <mergeCell ref="H4:M4"/>
    <mergeCell ref="A5:B5"/>
    <mergeCell ref="C5:M5"/>
    <mergeCell ref="B12:G12"/>
    <mergeCell ref="J12:K12"/>
    <mergeCell ref="A6:G7"/>
    <mergeCell ref="H6:I7"/>
    <mergeCell ref="J6:M6"/>
    <mergeCell ref="J7:K7"/>
    <mergeCell ref="J9:K9"/>
    <mergeCell ref="B10:G10"/>
    <mergeCell ref="J10:K10"/>
    <mergeCell ref="B11:G11"/>
    <mergeCell ref="J11:K11"/>
    <mergeCell ref="A8:A16"/>
    <mergeCell ref="B8:G8"/>
    <mergeCell ref="I8:I12"/>
    <mergeCell ref="J8:K8"/>
    <mergeCell ref="M13:M16"/>
    <mergeCell ref="B16:G16"/>
    <mergeCell ref="J16:K16"/>
    <mergeCell ref="B13:G13"/>
    <mergeCell ref="I13:I16"/>
    <mergeCell ref="J13:K13"/>
    <mergeCell ref="B15:G15"/>
    <mergeCell ref="J15:K15"/>
    <mergeCell ref="M8:M12"/>
    <mergeCell ref="B9:G9"/>
    <mergeCell ref="A17:A20"/>
    <mergeCell ref="I17:I20"/>
    <mergeCell ref="B17:G17"/>
    <mergeCell ref="B18:G18"/>
    <mergeCell ref="L17:L18"/>
    <mergeCell ref="M17:M20"/>
    <mergeCell ref="J18:K18"/>
    <mergeCell ref="B19:G19"/>
    <mergeCell ref="J19:K19"/>
    <mergeCell ref="B20:G20"/>
    <mergeCell ref="J20:K20"/>
    <mergeCell ref="J17:K17"/>
    <mergeCell ref="B14:G14"/>
    <mergeCell ref="J14:K14"/>
    <mergeCell ref="H23:I23"/>
    <mergeCell ref="J23:M23"/>
    <mergeCell ref="J22:K22"/>
    <mergeCell ref="A21:A22"/>
    <mergeCell ref="B21:G21"/>
    <mergeCell ref="I21:I22"/>
    <mergeCell ref="J21:K21"/>
    <mergeCell ref="M21:M22"/>
    <mergeCell ref="B22:G22"/>
  </mergeCells>
  <phoneticPr fontId="2"/>
  <conditionalFormatting sqref="J17:K18">
    <cfRule type="expression" dxfId="10" priority="10">
      <formula>#REF!&gt;0</formula>
    </cfRule>
  </conditionalFormatting>
  <dataValidations count="10">
    <dataValidation type="list" allowBlank="1" showInputMessage="1" showErrorMessage="1" sqref="J21:K21" xr:uid="{00000000-0002-0000-0300-000000000000}">
      <formula1>"1.0,0.8,0.5,0"</formula1>
    </dataValidation>
    <dataValidation type="list" allowBlank="1" showInputMessage="1" showErrorMessage="1" sqref="J18:K18" xr:uid="{00000000-0002-0000-0300-000001000000}">
      <formula1>"0.3,0.2,0"</formula1>
    </dataValidation>
    <dataValidation type="list" allowBlank="1" showInputMessage="1" showErrorMessage="1" sqref="J17:K17 J9:K9" xr:uid="{00000000-0002-0000-0300-000002000000}">
      <formula1>"0.5,0.3,0"</formula1>
    </dataValidation>
    <dataValidation type="list" allowBlank="1" showInputMessage="1" showErrorMessage="1" sqref="J11:K11" xr:uid="{00000000-0002-0000-0300-000003000000}">
      <formula1>"0.3,0.25,0.2,0.15,0.1,0"</formula1>
    </dataValidation>
    <dataValidation type="list" allowBlank="1" showInputMessage="1" showErrorMessage="1" sqref="J12:K12" xr:uid="{00000000-0002-0000-0300-000004000000}">
      <formula1>"0.2,0.15,0.1,0"</formula1>
    </dataValidation>
    <dataValidation type="list" allowBlank="1" showInputMessage="1" showErrorMessage="1" sqref="J19:K19" xr:uid="{00000000-0002-0000-0300-000005000000}">
      <formula1>"1.0,0"</formula1>
    </dataValidation>
    <dataValidation type="list" allowBlank="1" showInputMessage="1" showErrorMessage="1" sqref="J20:K20 J8:K8" xr:uid="{00000000-0002-0000-0300-000006000000}">
      <formula1>"1.0,0.5,0"</formula1>
    </dataValidation>
    <dataValidation type="list" allowBlank="1" showInputMessage="1" showErrorMessage="1" sqref="J22:K22" xr:uid="{00000000-0002-0000-0300-000007000000}">
      <formula1>"1.5,1.0,0"</formula1>
    </dataValidation>
    <dataValidation type="list" allowBlank="1" showInputMessage="1" showErrorMessage="1" sqref="J13:K15" xr:uid="{00000000-0002-0000-0300-000008000000}">
      <formula1>"0.4,0.2,0"</formula1>
    </dataValidation>
    <dataValidation type="list" allowBlank="1" showInputMessage="1" showErrorMessage="1" sqref="J16:K16" xr:uid="{00000000-0002-0000-0300-00000A000000}">
      <formula1>"0.2,０"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B252-7EA9-426E-AE0D-8A0CDDA74DCF}">
  <sheetPr>
    <tabColor theme="4" tint="0.59999389629810485"/>
  </sheetPr>
  <dimension ref="A1:N76"/>
  <sheetViews>
    <sheetView view="pageBreakPreview" topLeftCell="A7" zoomScale="85" zoomScaleNormal="100" zoomScaleSheetLayoutView="85" workbookViewId="0">
      <selection activeCell="B16" sqref="B16:G16"/>
    </sheetView>
  </sheetViews>
  <sheetFormatPr defaultRowHeight="13.5"/>
  <cols>
    <col min="1" max="1" width="6.125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8" t="s">
        <v>88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3" customHeight="1"/>
    <row r="4" spans="1:13" ht="27.75" customHeight="1" thickBot="1">
      <c r="A4" s="160" t="s">
        <v>0</v>
      </c>
      <c r="B4" s="160"/>
      <c r="C4" s="68" t="s">
        <v>68</v>
      </c>
      <c r="D4" s="10"/>
      <c r="E4" s="10"/>
      <c r="F4" s="11" t="s">
        <v>10</v>
      </c>
      <c r="H4" s="161"/>
      <c r="I4" s="162"/>
      <c r="J4" s="162"/>
      <c r="K4" s="162"/>
      <c r="L4" s="162"/>
      <c r="M4" s="162"/>
    </row>
    <row r="5" spans="1:13" ht="46.5" customHeight="1" thickBot="1">
      <c r="A5" s="163" t="s">
        <v>30</v>
      </c>
      <c r="B5" s="164"/>
      <c r="C5" s="165" t="s">
        <v>25</v>
      </c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13" s="1" customFormat="1" ht="19.5" customHeight="1">
      <c r="A6" s="125" t="s">
        <v>1</v>
      </c>
      <c r="B6" s="126"/>
      <c r="C6" s="126"/>
      <c r="D6" s="126"/>
      <c r="E6" s="126"/>
      <c r="F6" s="126"/>
      <c r="G6" s="126"/>
      <c r="H6" s="125" t="s">
        <v>2</v>
      </c>
      <c r="I6" s="126"/>
      <c r="J6" s="129"/>
      <c r="K6" s="130"/>
      <c r="L6" s="130"/>
      <c r="M6" s="131"/>
    </row>
    <row r="7" spans="1:13" s="1" customFormat="1" ht="27.75" customHeight="1" thickBot="1">
      <c r="A7" s="127"/>
      <c r="B7" s="128"/>
      <c r="C7" s="128"/>
      <c r="D7" s="128"/>
      <c r="E7" s="128"/>
      <c r="F7" s="128"/>
      <c r="G7" s="128"/>
      <c r="H7" s="127"/>
      <c r="I7" s="128"/>
      <c r="J7" s="132" t="s">
        <v>14</v>
      </c>
      <c r="K7" s="133"/>
      <c r="L7" s="44"/>
      <c r="M7" s="9" t="s">
        <v>7</v>
      </c>
    </row>
    <row r="8" spans="1:13" s="1" customFormat="1" ht="30" customHeight="1">
      <c r="A8" s="139" t="s">
        <v>3</v>
      </c>
      <c r="B8" s="142" t="s">
        <v>89</v>
      </c>
      <c r="C8" s="143"/>
      <c r="D8" s="143"/>
      <c r="E8" s="143"/>
      <c r="F8" s="143"/>
      <c r="G8" s="144"/>
      <c r="H8" s="5">
        <v>0.5</v>
      </c>
      <c r="I8" s="118">
        <f>SUM(H8:H15)</f>
        <v>5.5</v>
      </c>
      <c r="J8" s="145"/>
      <c r="K8" s="146"/>
      <c r="L8" s="45"/>
      <c r="M8" s="147">
        <f>SUM(J8:K15)</f>
        <v>0</v>
      </c>
    </row>
    <row r="9" spans="1:13" s="1" customFormat="1" ht="31.5" customHeight="1">
      <c r="A9" s="140"/>
      <c r="B9" s="150" t="s">
        <v>90</v>
      </c>
      <c r="C9" s="151"/>
      <c r="D9" s="151"/>
      <c r="E9" s="151"/>
      <c r="F9" s="151"/>
      <c r="G9" s="151"/>
      <c r="H9" s="6">
        <v>0.5</v>
      </c>
      <c r="I9" s="186"/>
      <c r="J9" s="152"/>
      <c r="K9" s="153"/>
      <c r="L9" s="70"/>
      <c r="M9" s="148"/>
    </row>
    <row r="10" spans="1:13" s="1" customFormat="1" ht="30" customHeight="1">
      <c r="A10" s="140"/>
      <c r="B10" s="275" t="s">
        <v>91</v>
      </c>
      <c r="C10" s="276"/>
      <c r="D10" s="276"/>
      <c r="E10" s="276"/>
      <c r="F10" s="276"/>
      <c r="G10" s="276"/>
      <c r="H10" s="21">
        <v>3</v>
      </c>
      <c r="I10" s="186"/>
      <c r="J10" s="156"/>
      <c r="K10" s="253"/>
      <c r="L10" s="70"/>
      <c r="M10" s="148"/>
    </row>
    <row r="11" spans="1:13" s="1" customFormat="1" ht="30" customHeight="1">
      <c r="A11" s="140"/>
      <c r="B11" s="154" t="s">
        <v>5</v>
      </c>
      <c r="C11" s="155"/>
      <c r="D11" s="155"/>
      <c r="E11" s="155"/>
      <c r="F11" s="155"/>
      <c r="G11" s="155"/>
      <c r="H11" s="21">
        <v>0.3</v>
      </c>
      <c r="I11" s="186"/>
      <c r="J11" s="168"/>
      <c r="K11" s="254"/>
      <c r="L11" s="70"/>
      <c r="M11" s="148"/>
    </row>
    <row r="12" spans="1:13" s="1" customFormat="1" ht="30" customHeight="1">
      <c r="A12" s="140"/>
      <c r="B12" s="134" t="s">
        <v>11</v>
      </c>
      <c r="C12" s="135"/>
      <c r="D12" s="135"/>
      <c r="E12" s="135"/>
      <c r="F12" s="135"/>
      <c r="G12" s="136"/>
      <c r="H12" s="21">
        <v>0.2</v>
      </c>
      <c r="I12" s="186"/>
      <c r="J12" s="295"/>
      <c r="K12" s="296"/>
      <c r="L12" s="70"/>
      <c r="M12" s="148"/>
    </row>
    <row r="13" spans="1:13" s="1" customFormat="1" ht="30" customHeight="1">
      <c r="A13" s="140"/>
      <c r="B13" s="290" t="s">
        <v>92</v>
      </c>
      <c r="C13" s="291"/>
      <c r="D13" s="291"/>
      <c r="E13" s="291"/>
      <c r="F13" s="291"/>
      <c r="G13" s="292"/>
      <c r="H13" s="21">
        <v>0</v>
      </c>
      <c r="I13" s="186"/>
      <c r="J13" s="295"/>
      <c r="K13" s="296"/>
      <c r="L13" s="70"/>
      <c r="M13" s="148"/>
    </row>
    <row r="14" spans="1:13" s="1" customFormat="1" ht="30" customHeight="1">
      <c r="A14" s="140"/>
      <c r="B14" s="181" t="s">
        <v>18</v>
      </c>
      <c r="C14" s="182"/>
      <c r="D14" s="182"/>
      <c r="E14" s="182"/>
      <c r="F14" s="182"/>
      <c r="G14" s="183"/>
      <c r="H14" s="21">
        <v>0.5</v>
      </c>
      <c r="I14" s="186"/>
      <c r="J14" s="295"/>
      <c r="K14" s="296"/>
      <c r="L14" s="70"/>
      <c r="M14" s="148"/>
    </row>
    <row r="15" spans="1:13" s="2" customFormat="1" ht="30" customHeight="1" thickBot="1">
      <c r="A15" s="140"/>
      <c r="B15" s="277" t="s">
        <v>93</v>
      </c>
      <c r="C15" s="278"/>
      <c r="D15" s="278"/>
      <c r="E15" s="278"/>
      <c r="F15" s="278"/>
      <c r="G15" s="279"/>
      <c r="H15" s="21">
        <v>0.5</v>
      </c>
      <c r="I15" s="274"/>
      <c r="J15" s="170"/>
      <c r="K15" s="255"/>
      <c r="L15" s="70"/>
      <c r="M15" s="148"/>
    </row>
    <row r="16" spans="1:13" s="1" customFormat="1" ht="30" customHeight="1">
      <c r="A16" s="140"/>
      <c r="B16" s="280" t="s">
        <v>103</v>
      </c>
      <c r="C16" s="281"/>
      <c r="D16" s="281"/>
      <c r="E16" s="281"/>
      <c r="F16" s="281"/>
      <c r="G16" s="282"/>
      <c r="H16" s="83">
        <v>0.4</v>
      </c>
      <c r="I16" s="246">
        <v>0.6</v>
      </c>
      <c r="J16" s="247"/>
      <c r="K16" s="248"/>
      <c r="L16" s="45"/>
      <c r="M16" s="118">
        <f>IF(J16+J17+J19+J18&gt;=0.6,0.6,J16+J17+J18+J19)</f>
        <v>0</v>
      </c>
    </row>
    <row r="17" spans="1:14" s="1" customFormat="1" ht="30" hidden="1" customHeight="1">
      <c r="A17" s="140"/>
      <c r="B17" s="134"/>
      <c r="C17" s="135"/>
      <c r="D17" s="135"/>
      <c r="E17" s="135"/>
      <c r="F17" s="135"/>
      <c r="G17" s="136"/>
      <c r="H17" s="84"/>
      <c r="I17" s="184"/>
      <c r="J17" s="283"/>
      <c r="K17" s="284"/>
      <c r="L17" s="70"/>
      <c r="M17" s="186"/>
    </row>
    <row r="18" spans="1:14" s="1" customFormat="1" ht="30" customHeight="1">
      <c r="A18" s="140"/>
      <c r="B18" s="134" t="s">
        <v>74</v>
      </c>
      <c r="C18" s="135"/>
      <c r="D18" s="135"/>
      <c r="E18" s="135"/>
      <c r="F18" s="135"/>
      <c r="G18" s="136"/>
      <c r="H18" s="77">
        <v>0.4</v>
      </c>
      <c r="I18" s="184"/>
      <c r="J18" s="194"/>
      <c r="K18" s="195"/>
      <c r="L18" s="70"/>
      <c r="M18" s="186"/>
    </row>
    <row r="19" spans="1:14" s="1" customFormat="1" ht="30" customHeight="1" thickBot="1">
      <c r="A19" s="141"/>
      <c r="B19" s="187" t="s">
        <v>75</v>
      </c>
      <c r="C19" s="188"/>
      <c r="D19" s="188"/>
      <c r="E19" s="188"/>
      <c r="F19" s="188"/>
      <c r="G19" s="189"/>
      <c r="H19" s="85">
        <v>0.2</v>
      </c>
      <c r="I19" s="185"/>
      <c r="J19" s="190"/>
      <c r="K19" s="191"/>
      <c r="L19" s="71"/>
      <c r="M19" s="239"/>
    </row>
    <row r="20" spans="1:14" s="1" customFormat="1" ht="30" customHeight="1">
      <c r="A20" s="264" t="s">
        <v>6</v>
      </c>
      <c r="B20" s="116" t="s">
        <v>94</v>
      </c>
      <c r="C20" s="117"/>
      <c r="D20" s="117"/>
      <c r="E20" s="117"/>
      <c r="F20" s="117"/>
      <c r="G20" s="265"/>
      <c r="H20" s="15">
        <v>0.5</v>
      </c>
      <c r="I20" s="113">
        <v>1.5</v>
      </c>
      <c r="J20" s="269"/>
      <c r="K20" s="270"/>
      <c r="L20" s="266">
        <f>IF(J20+J21&gt;=0.5,0.5,J20+J21)</f>
        <v>0</v>
      </c>
      <c r="M20" s="268">
        <f>IF(J20+J21+J23+J22&gt;=1.5,1.5,J20+J21+J22+J23)</f>
        <v>0</v>
      </c>
    </row>
    <row r="21" spans="1:14" s="1" customFormat="1" ht="30" customHeight="1">
      <c r="A21" s="264"/>
      <c r="B21" s="209" t="s">
        <v>55</v>
      </c>
      <c r="C21" s="210"/>
      <c r="D21" s="210"/>
      <c r="E21" s="210"/>
      <c r="F21" s="210"/>
      <c r="G21" s="211"/>
      <c r="H21" s="42">
        <v>0.3</v>
      </c>
      <c r="I21" s="113"/>
      <c r="J21" s="269"/>
      <c r="K21" s="270"/>
      <c r="L21" s="267"/>
      <c r="M21" s="268"/>
    </row>
    <row r="22" spans="1:14" s="1" customFormat="1" ht="30" customHeight="1">
      <c r="A22" s="264"/>
      <c r="B22" s="285" t="s">
        <v>95</v>
      </c>
      <c r="C22" s="286"/>
      <c r="D22" s="286"/>
      <c r="E22" s="286"/>
      <c r="F22" s="286"/>
      <c r="G22" s="287"/>
      <c r="H22" s="6">
        <v>1</v>
      </c>
      <c r="I22" s="113"/>
      <c r="J22" s="288"/>
      <c r="K22" s="289"/>
      <c r="L22" s="58">
        <f>J22</f>
        <v>0</v>
      </c>
      <c r="M22" s="268"/>
    </row>
    <row r="23" spans="1:14" s="1" customFormat="1" ht="30" customHeight="1" thickBot="1">
      <c r="A23" s="257"/>
      <c r="B23" s="198" t="s">
        <v>96</v>
      </c>
      <c r="C23" s="199"/>
      <c r="D23" s="199"/>
      <c r="E23" s="199"/>
      <c r="F23" s="199"/>
      <c r="G23" s="199"/>
      <c r="H23" s="4">
        <v>1</v>
      </c>
      <c r="I23" s="113"/>
      <c r="J23" s="293"/>
      <c r="K23" s="294"/>
      <c r="L23" s="57">
        <f>J23</f>
        <v>0</v>
      </c>
      <c r="M23" s="268"/>
    </row>
    <row r="24" spans="1:14" s="1" customFormat="1" ht="41.45" customHeight="1">
      <c r="A24" s="256" t="s">
        <v>4</v>
      </c>
      <c r="B24" s="116" t="s">
        <v>80</v>
      </c>
      <c r="C24" s="117"/>
      <c r="D24" s="117"/>
      <c r="E24" s="117"/>
      <c r="F24" s="117"/>
      <c r="G24" s="117"/>
      <c r="H24" s="86">
        <v>0.5</v>
      </c>
      <c r="I24" s="118">
        <v>3</v>
      </c>
      <c r="J24" s="269"/>
      <c r="K24" s="270"/>
      <c r="L24" s="72"/>
      <c r="M24" s="118">
        <f>SUM(J24,J26)</f>
        <v>0</v>
      </c>
    </row>
    <row r="25" spans="1:14" s="1" customFormat="1" ht="41.45" customHeight="1">
      <c r="A25" s="264"/>
      <c r="B25" s="101" t="s">
        <v>26</v>
      </c>
      <c r="C25" s="102"/>
      <c r="D25" s="102"/>
      <c r="E25" s="102"/>
      <c r="F25" s="102"/>
      <c r="G25" s="103"/>
      <c r="H25" s="20">
        <v>1.5</v>
      </c>
      <c r="I25" s="186"/>
      <c r="J25" s="269"/>
      <c r="K25" s="270"/>
      <c r="L25" s="52"/>
      <c r="M25" s="186"/>
    </row>
    <row r="26" spans="1:14" s="1" customFormat="1" ht="41.45" customHeight="1" thickBot="1">
      <c r="A26" s="257"/>
      <c r="B26" s="101" t="s">
        <v>97</v>
      </c>
      <c r="C26" s="102"/>
      <c r="D26" s="102"/>
      <c r="E26" s="102"/>
      <c r="F26" s="102"/>
      <c r="G26" s="103"/>
      <c r="H26" s="20">
        <v>1</v>
      </c>
      <c r="I26" s="186"/>
      <c r="J26" s="262"/>
      <c r="K26" s="263"/>
      <c r="L26" s="52"/>
      <c r="M26" s="119"/>
      <c r="N26" s="7"/>
    </row>
    <row r="27" spans="1:14" s="1" customFormat="1" ht="30" customHeight="1" thickBot="1">
      <c r="A27" s="23" t="s">
        <v>16</v>
      </c>
      <c r="B27" s="12"/>
      <c r="C27" s="12"/>
      <c r="D27" s="12"/>
      <c r="E27" s="12"/>
      <c r="F27" s="12"/>
      <c r="G27" s="12"/>
      <c r="H27" s="222">
        <f>+SUM(H8:H15,I16,I20,I24)</f>
        <v>10.6</v>
      </c>
      <c r="I27" s="258"/>
      <c r="J27" s="259">
        <f>SUM(M8,M16,M20,M24)</f>
        <v>0</v>
      </c>
      <c r="K27" s="260"/>
      <c r="L27" s="260"/>
      <c r="M27" s="261"/>
      <c r="N27" s="7"/>
    </row>
    <row r="28" spans="1:14" s="2" customFormat="1" ht="10.5"/>
    <row r="29" spans="1:14" s="2" customFormat="1" ht="10.5"/>
    <row r="30" spans="1:14" s="2" customFormat="1" ht="10.5">
      <c r="E30" s="3"/>
    </row>
    <row r="31" spans="1:14" s="2" customFormat="1" ht="10.5">
      <c r="E31" s="3"/>
    </row>
    <row r="32" spans="1:14" s="2" customFormat="1" ht="10.5">
      <c r="E32" s="3"/>
    </row>
    <row r="33" spans="5:5" s="2" customFormat="1" ht="10.5">
      <c r="E33" s="3"/>
    </row>
    <row r="34" spans="5:5" s="2" customFormat="1" ht="10.5">
      <c r="E34" s="1"/>
    </row>
    <row r="35" spans="5:5" s="2" customFormat="1" ht="10.5">
      <c r="E35" s="1"/>
    </row>
    <row r="36" spans="5:5" s="2" customFormat="1" ht="10.5">
      <c r="E36" s="1"/>
    </row>
    <row r="37" spans="5:5" s="2" customFormat="1" ht="10.5">
      <c r="E37" s="3"/>
    </row>
    <row r="38" spans="5:5" s="2" customFormat="1" ht="10.5">
      <c r="E38" s="1"/>
    </row>
    <row r="39" spans="5:5" s="2" customFormat="1" ht="10.5">
      <c r="E39" s="3"/>
    </row>
    <row r="40" spans="5:5" s="2" customFormat="1" ht="10.5">
      <c r="E40" s="3"/>
    </row>
    <row r="41" spans="5:5" s="2" customFormat="1" ht="10.5">
      <c r="E41" s="1"/>
    </row>
    <row r="42" spans="5:5" s="2" customFormat="1" ht="10.5">
      <c r="E42" s="3"/>
    </row>
    <row r="43" spans="5:5" s="1" customFormat="1" ht="10.5">
      <c r="E43" s="3"/>
    </row>
    <row r="44" spans="5:5" s="1" customFormat="1" ht="10.5">
      <c r="E44" s="3"/>
    </row>
    <row r="45" spans="5:5" s="1" customFormat="1" ht="10.5">
      <c r="E45" s="3"/>
    </row>
    <row r="46" spans="5:5" s="1" customFormat="1" ht="10.5">
      <c r="E46" s="3"/>
    </row>
    <row r="47" spans="5:5" s="1" customFormat="1" ht="10.5">
      <c r="E47" s="3"/>
    </row>
    <row r="48" spans="5:5" s="1" customFormat="1" ht="10.5">
      <c r="E48" s="3"/>
    </row>
    <row r="49" spans="5:5" s="1" customFormat="1" ht="10.5">
      <c r="E49" s="3"/>
    </row>
    <row r="50" spans="5:5" s="1" customFormat="1" ht="10.5"/>
    <row r="51" spans="5:5" s="1" customFormat="1" ht="10.5"/>
    <row r="52" spans="5:5" s="1" customFormat="1" ht="10.5"/>
    <row r="53" spans="5:5" s="1" customFormat="1" ht="10.5"/>
    <row r="54" spans="5:5" s="1" customFormat="1" ht="10.5"/>
    <row r="55" spans="5:5" s="1" customFormat="1" ht="10.5"/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</sheetData>
  <mergeCells count="61">
    <mergeCell ref="M24:M26"/>
    <mergeCell ref="B26:G26"/>
    <mergeCell ref="J26:K26"/>
    <mergeCell ref="H27:I27"/>
    <mergeCell ref="J27:M27"/>
    <mergeCell ref="B12:G12"/>
    <mergeCell ref="B13:G13"/>
    <mergeCell ref="B14:G14"/>
    <mergeCell ref="B25:G25"/>
    <mergeCell ref="J25:K25"/>
    <mergeCell ref="B23:G23"/>
    <mergeCell ref="J23:K23"/>
    <mergeCell ref="J12:K12"/>
    <mergeCell ref="J13:K13"/>
    <mergeCell ref="J14:K14"/>
    <mergeCell ref="A24:A26"/>
    <mergeCell ref="B24:G24"/>
    <mergeCell ref="I24:I26"/>
    <mergeCell ref="J24:K24"/>
    <mergeCell ref="A20:A23"/>
    <mergeCell ref="B20:G20"/>
    <mergeCell ref="I20:I23"/>
    <mergeCell ref="J20:K20"/>
    <mergeCell ref="L20:L21"/>
    <mergeCell ref="M20:M23"/>
    <mergeCell ref="B21:G21"/>
    <mergeCell ref="J21:K21"/>
    <mergeCell ref="B22:G22"/>
    <mergeCell ref="J22:K22"/>
    <mergeCell ref="M16:M19"/>
    <mergeCell ref="B17:G17"/>
    <mergeCell ref="J17:K17"/>
    <mergeCell ref="B18:G18"/>
    <mergeCell ref="J18:K18"/>
    <mergeCell ref="B19:G19"/>
    <mergeCell ref="J19:K19"/>
    <mergeCell ref="A8:A19"/>
    <mergeCell ref="B8:G8"/>
    <mergeCell ref="I8:I15"/>
    <mergeCell ref="J8:K8"/>
    <mergeCell ref="M8:M15"/>
    <mergeCell ref="B9:G9"/>
    <mergeCell ref="J9:K9"/>
    <mergeCell ref="B10:G10"/>
    <mergeCell ref="J10:K10"/>
    <mergeCell ref="B11:G11"/>
    <mergeCell ref="J11:K11"/>
    <mergeCell ref="B15:G15"/>
    <mergeCell ref="J15:K15"/>
    <mergeCell ref="B16:G16"/>
    <mergeCell ref="I16:I19"/>
    <mergeCell ref="J16:K16"/>
    <mergeCell ref="A6:G7"/>
    <mergeCell ref="H6:I7"/>
    <mergeCell ref="J6:M6"/>
    <mergeCell ref="J7:K7"/>
    <mergeCell ref="A2:M2"/>
    <mergeCell ref="A4:B4"/>
    <mergeCell ref="H4:M4"/>
    <mergeCell ref="A5:B5"/>
    <mergeCell ref="C5:M5"/>
  </mergeCells>
  <phoneticPr fontId="2"/>
  <conditionalFormatting sqref="J20:K21">
    <cfRule type="expression" dxfId="9" priority="2">
      <formula>#REF!&gt;0</formula>
    </cfRule>
  </conditionalFormatting>
  <conditionalFormatting sqref="J24:K25">
    <cfRule type="expression" dxfId="8" priority="1">
      <formula>#REF!&gt;0</formula>
    </cfRule>
  </conditionalFormatting>
  <dataValidations count="12">
    <dataValidation type="list" allowBlank="1" showInputMessage="1" showErrorMessage="1" sqref="J19:K19" xr:uid="{0993DA82-C5C5-4B27-9832-2AD350DB9BE7}">
      <formula1>"0.2,０"</formula1>
    </dataValidation>
    <dataValidation type="list" allowBlank="1" showInputMessage="1" showErrorMessage="1" sqref="J16:K18" xr:uid="{27446DD7-6B0E-4765-B2C3-4BF7B75E9299}">
      <formula1>"0.4,0.2,0"</formula1>
    </dataValidation>
    <dataValidation type="list" allowBlank="1" showInputMessage="1" showErrorMessage="1" sqref="J26:K26 J22:K23" xr:uid="{36A6172C-6E17-4588-98BC-D55893A8446B}">
      <formula1>"1.0,0.5,0"</formula1>
    </dataValidation>
    <dataValidation type="list" allowBlank="1" showInputMessage="1" showErrorMessage="1" sqref="J12:K12" xr:uid="{F1BA1A6F-CC5A-4ABE-9695-711BC2F91C35}">
      <formula1>"0.2,0.15,0.1,0"</formula1>
    </dataValidation>
    <dataValidation type="list" allowBlank="1" showInputMessage="1" showErrorMessage="1" sqref="J11:K11" xr:uid="{1BBC5C01-9163-430D-872E-EAE6C094868E}">
      <formula1>"0.3,0.25,0.2,0.15,0.1,0"</formula1>
    </dataValidation>
    <dataValidation type="list" allowBlank="1" showInputMessage="1" showErrorMessage="1" sqref="J20:K20 J15:K15" xr:uid="{D746EBFD-262C-4015-86F1-DEAC66CFDF65}">
      <formula1>"0.5,0.3,0"</formula1>
    </dataValidation>
    <dataValidation type="list" allowBlank="1" showInputMessage="1" showErrorMessage="1" sqref="J21:K21" xr:uid="{45FBBFDF-3143-4AA2-86FE-B7EE093C6676}">
      <formula1>"0.3,0.2,0"</formula1>
    </dataValidation>
    <dataValidation type="list" allowBlank="1" showInputMessage="1" showErrorMessage="1" sqref="J8:K9" xr:uid="{B61712C2-94A4-47C0-B47D-5E5DE322F1E7}">
      <formula1>"0.5,0"</formula1>
    </dataValidation>
    <dataValidation type="list" allowBlank="1" showInputMessage="1" showErrorMessage="1" sqref="J13:K13" xr:uid="{EC268D96-592D-4DC8-908D-81AC54C62904}">
      <formula1>"0.0,-1.5,-3.0,-4.5"</formula1>
    </dataValidation>
    <dataValidation type="list" allowBlank="1" showInputMessage="1" showErrorMessage="1" sqref="J14:K14" xr:uid="{8BB50F37-8FCA-456C-A2CB-9D370F1EDADE}">
      <formula1>"0.5,0."</formula1>
    </dataValidation>
    <dataValidation type="list" allowBlank="1" showInputMessage="1" showErrorMessage="1" sqref="J24:K24" xr:uid="{A3827DD9-D473-42E0-8E3A-A1FB7F1CB56D}">
      <formula1>"0.5,0.2,0"</formula1>
    </dataValidation>
    <dataValidation type="list" allowBlank="1" showInputMessage="1" showErrorMessage="1" sqref="J25:K25" xr:uid="{8351EAAC-D917-4E10-B07B-2EA7A41F34B2}">
      <formula1>"1.5,1.0,0.5,0"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4D63-91B7-409F-83F3-8614D552BDEB}">
  <sheetPr>
    <tabColor theme="2" tint="-0.249977111117893"/>
    <pageSetUpPr fitToPage="1"/>
  </sheetPr>
  <dimension ref="A1:N84"/>
  <sheetViews>
    <sheetView tabSelected="1" view="pageBreakPreview" topLeftCell="A19" zoomScale="91" zoomScaleNormal="100" zoomScaleSheetLayoutView="91" workbookViewId="0">
      <selection activeCell="D32" sqref="D32:F32"/>
    </sheetView>
  </sheetViews>
  <sheetFormatPr defaultRowHeight="13.5"/>
  <cols>
    <col min="1" max="1" width="4" customWidth="1"/>
    <col min="2" max="2" width="11.62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8" t="s">
        <v>100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3" customHeight="1"/>
    <row r="4" spans="1:13" ht="27.75" customHeight="1" thickBot="1">
      <c r="A4" s="160" t="s">
        <v>0</v>
      </c>
      <c r="B4" s="160"/>
      <c r="C4" s="68" t="s">
        <v>68</v>
      </c>
      <c r="D4" s="69"/>
      <c r="E4" s="10"/>
      <c r="F4" s="11" t="s">
        <v>10</v>
      </c>
      <c r="H4" s="161"/>
      <c r="I4" s="162"/>
      <c r="J4" s="162"/>
      <c r="K4" s="162"/>
      <c r="L4" s="162"/>
      <c r="M4" s="162"/>
    </row>
    <row r="5" spans="1:13" ht="46.5" customHeight="1" thickBot="1">
      <c r="A5" s="163" t="s">
        <v>30</v>
      </c>
      <c r="B5" s="164"/>
      <c r="C5" s="300" t="s">
        <v>25</v>
      </c>
      <c r="D5" s="301"/>
      <c r="E5" s="301"/>
      <c r="F5" s="301"/>
      <c r="G5" s="301"/>
      <c r="H5" s="301"/>
      <c r="I5" s="301"/>
      <c r="J5" s="301"/>
      <c r="K5" s="301"/>
      <c r="L5" s="301"/>
      <c r="M5" s="302"/>
    </row>
    <row r="6" spans="1:13" s="1" customFormat="1" ht="19.5" customHeight="1">
      <c r="A6" s="125" t="s">
        <v>1</v>
      </c>
      <c r="B6" s="126"/>
      <c r="C6" s="126"/>
      <c r="D6" s="126"/>
      <c r="E6" s="126"/>
      <c r="F6" s="126"/>
      <c r="G6" s="126"/>
      <c r="H6" s="125" t="s">
        <v>2</v>
      </c>
      <c r="I6" s="126"/>
      <c r="J6" s="129"/>
      <c r="K6" s="130"/>
      <c r="L6" s="130"/>
      <c r="M6" s="131"/>
    </row>
    <row r="7" spans="1:13" s="1" customFormat="1" ht="27.75" customHeight="1" thickBot="1">
      <c r="A7" s="127"/>
      <c r="B7" s="128"/>
      <c r="C7" s="128"/>
      <c r="D7" s="128"/>
      <c r="E7" s="128"/>
      <c r="F7" s="128"/>
      <c r="G7" s="128"/>
      <c r="H7" s="127"/>
      <c r="I7" s="128"/>
      <c r="J7" s="132" t="s">
        <v>14</v>
      </c>
      <c r="K7" s="303"/>
      <c r="L7" s="304"/>
      <c r="M7" s="9" t="s">
        <v>7</v>
      </c>
    </row>
    <row r="8" spans="1:13" s="1" customFormat="1" ht="30" customHeight="1">
      <c r="A8" s="139" t="s">
        <v>3</v>
      </c>
      <c r="B8" s="142" t="s">
        <v>12</v>
      </c>
      <c r="C8" s="143"/>
      <c r="D8" s="143"/>
      <c r="E8" s="143"/>
      <c r="F8" s="143"/>
      <c r="G8" s="144"/>
      <c r="H8" s="305">
        <v>0.5</v>
      </c>
      <c r="I8" s="112">
        <f>SUM(H8:H14)</f>
        <v>5.5</v>
      </c>
      <c r="J8" s="145"/>
      <c r="K8" s="146"/>
      <c r="L8" s="45"/>
      <c r="M8" s="306">
        <f>SUM(J8:K14)</f>
        <v>0</v>
      </c>
    </row>
    <row r="9" spans="1:13" s="1" customFormat="1" ht="30" customHeight="1">
      <c r="A9" s="140"/>
      <c r="B9" s="150" t="s">
        <v>101</v>
      </c>
      <c r="C9" s="151"/>
      <c r="D9" s="151"/>
      <c r="E9" s="151"/>
      <c r="F9" s="151"/>
      <c r="G9" s="151"/>
      <c r="H9" s="307">
        <v>0.5</v>
      </c>
      <c r="I9" s="113"/>
      <c r="J9" s="297"/>
      <c r="K9" s="298"/>
      <c r="L9" s="46"/>
      <c r="M9" s="308"/>
    </row>
    <row r="10" spans="1:13" s="1" customFormat="1" ht="30" customHeight="1">
      <c r="A10" s="140"/>
      <c r="B10" s="154" t="s">
        <v>102</v>
      </c>
      <c r="C10" s="155"/>
      <c r="D10" s="155"/>
      <c r="E10" s="155"/>
      <c r="F10" s="155"/>
      <c r="G10" s="155"/>
      <c r="H10" s="309">
        <v>3</v>
      </c>
      <c r="I10" s="113"/>
      <c r="J10" s="283"/>
      <c r="K10" s="299"/>
      <c r="L10" s="81"/>
      <c r="M10" s="308"/>
    </row>
    <row r="11" spans="1:13" s="1" customFormat="1" ht="30" customHeight="1">
      <c r="A11" s="140"/>
      <c r="B11" s="154" t="s">
        <v>5</v>
      </c>
      <c r="C11" s="155"/>
      <c r="D11" s="155"/>
      <c r="E11" s="155"/>
      <c r="F11" s="155"/>
      <c r="G11" s="155"/>
      <c r="H11" s="309">
        <v>0.3</v>
      </c>
      <c r="I11" s="113"/>
      <c r="J11" s="168"/>
      <c r="K11" s="254"/>
      <c r="L11" s="310"/>
      <c r="M11" s="308"/>
    </row>
    <row r="12" spans="1:13" s="2" customFormat="1" ht="30" customHeight="1">
      <c r="A12" s="140"/>
      <c r="B12" s="154" t="s">
        <v>11</v>
      </c>
      <c r="C12" s="155"/>
      <c r="D12" s="155"/>
      <c r="E12" s="155"/>
      <c r="F12" s="155"/>
      <c r="G12" s="155"/>
      <c r="H12" s="309">
        <v>0.2</v>
      </c>
      <c r="I12" s="113"/>
      <c r="J12" s="168"/>
      <c r="K12" s="254"/>
      <c r="L12" s="310"/>
      <c r="M12" s="308"/>
    </row>
    <row r="13" spans="1:13" s="1" customFormat="1" ht="30" customHeight="1">
      <c r="A13" s="140"/>
      <c r="B13" s="134" t="s">
        <v>18</v>
      </c>
      <c r="C13" s="135"/>
      <c r="D13" s="135"/>
      <c r="E13" s="135"/>
      <c r="F13" s="135"/>
      <c r="G13" s="136"/>
      <c r="H13" s="309">
        <v>0.5</v>
      </c>
      <c r="I13" s="113"/>
      <c r="J13" s="297"/>
      <c r="K13" s="298"/>
      <c r="L13" s="70"/>
      <c r="M13" s="308"/>
    </row>
    <row r="14" spans="1:13" s="1" customFormat="1" ht="30" customHeight="1" thickBot="1">
      <c r="A14" s="140"/>
      <c r="B14" s="187" t="s">
        <v>93</v>
      </c>
      <c r="C14" s="188"/>
      <c r="D14" s="188"/>
      <c r="E14" s="188"/>
      <c r="F14" s="188"/>
      <c r="G14" s="189"/>
      <c r="H14" s="311">
        <v>0.5</v>
      </c>
      <c r="I14" s="312"/>
      <c r="J14" s="313"/>
      <c r="K14" s="314"/>
      <c r="L14" s="71"/>
      <c r="M14" s="315"/>
    </row>
    <row r="15" spans="1:13" s="1" customFormat="1" ht="23.1" customHeight="1">
      <c r="A15" s="140"/>
      <c r="B15" s="316" t="s">
        <v>103</v>
      </c>
      <c r="C15" s="317"/>
      <c r="D15" s="317"/>
      <c r="E15" s="317"/>
      <c r="F15" s="318" t="s">
        <v>105</v>
      </c>
      <c r="G15" s="319"/>
      <c r="H15" s="320">
        <v>0.5</v>
      </c>
      <c r="I15" s="184">
        <v>1.5</v>
      </c>
      <c r="J15" s="321"/>
      <c r="K15" s="322"/>
      <c r="L15" s="81"/>
      <c r="M15" s="323">
        <f>IF(SUM(J15:K22)&gt;=1.5,1.5,SUM(J15:K22))</f>
        <v>0</v>
      </c>
    </row>
    <row r="16" spans="1:13" s="1" customFormat="1" ht="23.1" customHeight="1">
      <c r="A16" s="140"/>
      <c r="B16" s="324"/>
      <c r="C16" s="325"/>
      <c r="D16" s="325"/>
      <c r="E16" s="325"/>
      <c r="F16" s="326" t="s">
        <v>106</v>
      </c>
      <c r="G16" s="327"/>
      <c r="H16" s="328">
        <v>0.5</v>
      </c>
      <c r="I16" s="184"/>
      <c r="J16" s="329"/>
      <c r="K16" s="330"/>
      <c r="L16" s="81"/>
      <c r="M16" s="323"/>
    </row>
    <row r="17" spans="1:14" s="1" customFormat="1" ht="23.1" customHeight="1">
      <c r="A17" s="140"/>
      <c r="B17" s="331" t="s">
        <v>65</v>
      </c>
      <c r="C17" s="332"/>
      <c r="D17" s="332"/>
      <c r="E17" s="332"/>
      <c r="F17" s="333" t="s">
        <v>107</v>
      </c>
      <c r="G17" s="334"/>
      <c r="H17" s="335">
        <v>0.5</v>
      </c>
      <c r="I17" s="184"/>
      <c r="J17" s="336"/>
      <c r="K17" s="337"/>
      <c r="L17" s="81"/>
      <c r="M17" s="323"/>
    </row>
    <row r="18" spans="1:14" s="1" customFormat="1" ht="23.1" customHeight="1">
      <c r="A18" s="140"/>
      <c r="B18" s="324"/>
      <c r="C18" s="325"/>
      <c r="D18" s="325"/>
      <c r="E18" s="325"/>
      <c r="F18" s="326" t="s">
        <v>108</v>
      </c>
      <c r="G18" s="327"/>
      <c r="H18" s="338">
        <v>0.5</v>
      </c>
      <c r="I18" s="184"/>
      <c r="J18" s="329"/>
      <c r="K18" s="330"/>
      <c r="L18" s="81"/>
      <c r="M18" s="323"/>
    </row>
    <row r="19" spans="1:14" s="1" customFormat="1" ht="23.1" customHeight="1">
      <c r="A19" s="140"/>
      <c r="B19" s="331" t="s">
        <v>74</v>
      </c>
      <c r="C19" s="332"/>
      <c r="D19" s="332"/>
      <c r="E19" s="332"/>
      <c r="F19" s="333" t="s">
        <v>107</v>
      </c>
      <c r="G19" s="334"/>
      <c r="H19" s="335">
        <v>0.5</v>
      </c>
      <c r="I19" s="184"/>
      <c r="J19" s="336"/>
      <c r="K19" s="337"/>
      <c r="L19" s="81"/>
      <c r="M19" s="323"/>
    </row>
    <row r="20" spans="1:14" s="1" customFormat="1" ht="23.1" customHeight="1">
      <c r="A20" s="140"/>
      <c r="B20" s="324"/>
      <c r="C20" s="325"/>
      <c r="D20" s="325"/>
      <c r="E20" s="325"/>
      <c r="F20" s="326" t="s">
        <v>108</v>
      </c>
      <c r="G20" s="327"/>
      <c r="H20" s="338">
        <v>0.5</v>
      </c>
      <c r="I20" s="184"/>
      <c r="J20" s="329"/>
      <c r="K20" s="330"/>
      <c r="L20" s="81"/>
      <c r="M20" s="323"/>
    </row>
    <row r="21" spans="1:14" s="1" customFormat="1" ht="23.1" customHeight="1" thickBot="1">
      <c r="A21" s="140"/>
      <c r="B21" s="331" t="s">
        <v>75</v>
      </c>
      <c r="C21" s="332"/>
      <c r="D21" s="332"/>
      <c r="E21" s="332"/>
      <c r="F21" s="333" t="s">
        <v>107</v>
      </c>
      <c r="G21" s="334"/>
      <c r="H21" s="335">
        <v>0.5</v>
      </c>
      <c r="I21" s="184"/>
      <c r="J21" s="339"/>
      <c r="K21" s="340"/>
      <c r="L21" s="82"/>
      <c r="M21" s="323"/>
    </row>
    <row r="22" spans="1:14" s="1" customFormat="1" ht="23.1" customHeight="1" thickBot="1">
      <c r="A22" s="141"/>
      <c r="B22" s="341"/>
      <c r="C22" s="342"/>
      <c r="D22" s="342"/>
      <c r="E22" s="342"/>
      <c r="F22" s="343" t="s">
        <v>108</v>
      </c>
      <c r="G22" s="344"/>
      <c r="H22" s="338">
        <v>0.5</v>
      </c>
      <c r="I22" s="345"/>
      <c r="J22" s="346"/>
      <c r="K22" s="347"/>
      <c r="L22" s="81"/>
      <c r="M22" s="348"/>
    </row>
    <row r="23" spans="1:14" s="1" customFormat="1" ht="30" customHeight="1">
      <c r="A23" s="109" t="s">
        <v>6</v>
      </c>
      <c r="B23" s="217" t="s">
        <v>58</v>
      </c>
      <c r="C23" s="215" t="s">
        <v>56</v>
      </c>
      <c r="D23" s="206" t="s">
        <v>12</v>
      </c>
      <c r="E23" s="207"/>
      <c r="F23" s="207"/>
      <c r="G23" s="208"/>
      <c r="H23" s="349">
        <v>0.5</v>
      </c>
      <c r="I23" s="112">
        <f>H23+H26</f>
        <v>1.5</v>
      </c>
      <c r="J23" s="114"/>
      <c r="K23" s="115"/>
      <c r="L23" s="220">
        <f>IF(J23+J24&gt;=0.5,0.5,J23+J24)</f>
        <v>0</v>
      </c>
      <c r="M23" s="350">
        <f>IF(L23=0,L25+L26,IF(L25=0,L23+L26,IF(L23+L25=0,L26,"入力ｴﾗｰ")))</f>
        <v>0</v>
      </c>
    </row>
    <row r="24" spans="1:14" s="1" customFormat="1" ht="30" customHeight="1">
      <c r="A24" s="110"/>
      <c r="B24" s="218"/>
      <c r="C24" s="216"/>
      <c r="D24" s="209" t="s">
        <v>55</v>
      </c>
      <c r="E24" s="210"/>
      <c r="F24" s="210"/>
      <c r="G24" s="211"/>
      <c r="H24" s="351">
        <v>0.3</v>
      </c>
      <c r="I24" s="113"/>
      <c r="J24" s="202"/>
      <c r="K24" s="203"/>
      <c r="L24" s="221"/>
      <c r="M24" s="352"/>
    </row>
    <row r="25" spans="1:14" s="1" customFormat="1" ht="30" customHeight="1">
      <c r="A25" s="110"/>
      <c r="B25" s="219"/>
      <c r="C25" s="43" t="s">
        <v>57</v>
      </c>
      <c r="D25" s="353" t="s">
        <v>85</v>
      </c>
      <c r="E25" s="354"/>
      <c r="F25" s="354"/>
      <c r="G25" s="355"/>
      <c r="H25" s="307">
        <v>0.3</v>
      </c>
      <c r="I25" s="113"/>
      <c r="J25" s="202"/>
      <c r="K25" s="203"/>
      <c r="L25" s="90">
        <f>J25</f>
        <v>0</v>
      </c>
      <c r="M25" s="352"/>
    </row>
    <row r="26" spans="1:14" s="1" customFormat="1" ht="30" customHeight="1" thickBot="1">
      <c r="A26" s="111"/>
      <c r="B26" s="198" t="s">
        <v>109</v>
      </c>
      <c r="C26" s="199"/>
      <c r="D26" s="199"/>
      <c r="E26" s="199"/>
      <c r="F26" s="199"/>
      <c r="G26" s="199"/>
      <c r="H26" s="77">
        <v>1</v>
      </c>
      <c r="I26" s="113"/>
      <c r="J26" s="200"/>
      <c r="K26" s="201"/>
      <c r="L26" s="57">
        <f>J26</f>
        <v>0</v>
      </c>
      <c r="M26" s="352"/>
    </row>
    <row r="27" spans="1:14" s="1" customFormat="1" ht="30" customHeight="1">
      <c r="A27" s="256" t="s">
        <v>4</v>
      </c>
      <c r="B27" s="116" t="s">
        <v>110</v>
      </c>
      <c r="C27" s="117"/>
      <c r="D27" s="117"/>
      <c r="E27" s="117"/>
      <c r="F27" s="117"/>
      <c r="G27" s="117"/>
      <c r="H27" s="349">
        <v>0.5</v>
      </c>
      <c r="I27" s="118">
        <f>SUM(H27:H28)</f>
        <v>1</v>
      </c>
      <c r="J27" s="356"/>
      <c r="K27" s="357"/>
      <c r="L27" s="51"/>
      <c r="M27" s="306">
        <f>SUM(J27:J28)</f>
        <v>0</v>
      </c>
    </row>
    <row r="28" spans="1:14" s="1" customFormat="1" ht="30" customHeight="1" thickBot="1">
      <c r="A28" s="257"/>
      <c r="B28" s="101" t="s">
        <v>111</v>
      </c>
      <c r="C28" s="102"/>
      <c r="D28" s="102"/>
      <c r="E28" s="102"/>
      <c r="F28" s="102"/>
      <c r="G28" s="103"/>
      <c r="H28" s="358">
        <v>0.5</v>
      </c>
      <c r="I28" s="359"/>
      <c r="J28" s="262"/>
      <c r="K28" s="263"/>
      <c r="L28" s="89"/>
      <c r="M28" s="315"/>
      <c r="N28" s="7"/>
    </row>
    <row r="29" spans="1:14" s="1" customFormat="1" ht="30" customHeight="1">
      <c r="A29" s="257"/>
      <c r="B29" s="360" t="s">
        <v>112</v>
      </c>
      <c r="C29" s="361" t="s">
        <v>19</v>
      </c>
      <c r="D29" s="362" t="s">
        <v>29</v>
      </c>
      <c r="E29" s="363"/>
      <c r="F29" s="364"/>
      <c r="G29" s="24" t="s">
        <v>9</v>
      </c>
      <c r="H29" s="63">
        <v>0.3</v>
      </c>
      <c r="I29" s="365">
        <v>1.5</v>
      </c>
      <c r="J29" s="88"/>
      <c r="K29" s="227">
        <f>IF(SUM(J29:J33)&gt;1.5,1.5,SUM(J29:J33))</f>
        <v>0</v>
      </c>
      <c r="L29" s="53"/>
      <c r="M29" s="366">
        <f>SUM(K29)</f>
        <v>0</v>
      </c>
      <c r="N29" s="7"/>
    </row>
    <row r="30" spans="1:14" s="1" customFormat="1" ht="30" customHeight="1">
      <c r="A30" s="257"/>
      <c r="B30" s="367"/>
      <c r="C30" s="368" t="s">
        <v>21</v>
      </c>
      <c r="D30" s="369" t="s">
        <v>76</v>
      </c>
      <c r="E30" s="370"/>
      <c r="F30" s="371"/>
      <c r="G30" s="27" t="s">
        <v>9</v>
      </c>
      <c r="H30" s="14">
        <v>0.3</v>
      </c>
      <c r="I30" s="365"/>
      <c r="J30" s="64"/>
      <c r="K30" s="227"/>
      <c r="L30" s="53"/>
      <c r="M30" s="372"/>
      <c r="N30" s="7"/>
    </row>
    <row r="31" spans="1:14" s="1" customFormat="1" ht="30" customHeight="1">
      <c r="A31" s="257"/>
      <c r="B31" s="367"/>
      <c r="C31" s="368" t="s">
        <v>22</v>
      </c>
      <c r="D31" s="369" t="s">
        <v>113</v>
      </c>
      <c r="E31" s="370"/>
      <c r="F31" s="371"/>
      <c r="G31" s="27" t="s">
        <v>9</v>
      </c>
      <c r="H31" s="14">
        <v>0.3</v>
      </c>
      <c r="I31" s="365"/>
      <c r="J31" s="64"/>
      <c r="K31" s="227"/>
      <c r="L31" s="53"/>
      <c r="M31" s="372"/>
      <c r="N31" s="7"/>
    </row>
    <row r="32" spans="1:14" s="1" customFormat="1" ht="30" customHeight="1">
      <c r="A32" s="257"/>
      <c r="B32" s="367"/>
      <c r="C32" s="368" t="s">
        <v>27</v>
      </c>
      <c r="D32" s="369" t="s">
        <v>20</v>
      </c>
      <c r="E32" s="370"/>
      <c r="F32" s="371"/>
      <c r="G32" s="27" t="s">
        <v>13</v>
      </c>
      <c r="H32" s="14">
        <v>0.3</v>
      </c>
      <c r="I32" s="365"/>
      <c r="J32" s="40"/>
      <c r="K32" s="227"/>
      <c r="L32" s="53"/>
      <c r="M32" s="372"/>
      <c r="N32" s="7"/>
    </row>
    <row r="33" spans="1:14" s="1" customFormat="1" ht="30" customHeight="1" thickBot="1">
      <c r="A33" s="257"/>
      <c r="B33" s="373"/>
      <c r="C33" s="368" t="s">
        <v>28</v>
      </c>
      <c r="D33" s="374" t="s">
        <v>114</v>
      </c>
      <c r="E33" s="375"/>
      <c r="F33" s="376"/>
      <c r="G33" s="26" t="s">
        <v>13</v>
      </c>
      <c r="H33" s="28">
        <v>0.3</v>
      </c>
      <c r="I33" s="365"/>
      <c r="J33" s="39"/>
      <c r="K33" s="228"/>
      <c r="L33" s="53"/>
      <c r="M33" s="377"/>
      <c r="N33" s="7"/>
    </row>
    <row r="34" spans="1:14" s="1" customFormat="1" ht="30" customHeight="1" thickBot="1">
      <c r="A34" s="22" t="s">
        <v>16</v>
      </c>
      <c r="B34" s="13"/>
      <c r="C34" s="13"/>
      <c r="D34" s="13"/>
      <c r="E34" s="13"/>
      <c r="F34" s="13"/>
      <c r="G34" s="13"/>
      <c r="H34" s="235">
        <f>SUM(I8,I15,I23,I27,I29)</f>
        <v>11</v>
      </c>
      <c r="I34" s="125"/>
      <c r="J34" s="236">
        <f>SUM(M8,M15,M23,M27,M29)</f>
        <v>0</v>
      </c>
      <c r="K34" s="237"/>
      <c r="L34" s="237"/>
      <c r="M34" s="238"/>
      <c r="N34" s="7"/>
    </row>
    <row r="35" spans="1:14" s="1" customFormat="1" ht="30" customHeight="1" thickBot="1">
      <c r="A35" s="23" t="s">
        <v>23</v>
      </c>
      <c r="B35" s="12"/>
      <c r="C35" s="12"/>
      <c r="D35" s="12"/>
      <c r="E35" s="12"/>
      <c r="F35" s="12"/>
      <c r="G35" s="12"/>
      <c r="H35" s="222">
        <f>H34</f>
        <v>11</v>
      </c>
      <c r="I35" s="223"/>
      <c r="J35" s="224"/>
      <c r="K35" s="225"/>
      <c r="L35" s="225"/>
      <c r="M35" s="226"/>
    </row>
    <row r="36" spans="1:14" s="2" customFormat="1" ht="10.5"/>
    <row r="37" spans="1:14" s="2" customFormat="1" ht="10.5"/>
    <row r="38" spans="1:14" s="2" customFormat="1" ht="10.5">
      <c r="E38" s="3"/>
    </row>
    <row r="39" spans="1:14" s="2" customFormat="1" ht="10.5">
      <c r="E39" s="3"/>
    </row>
    <row r="40" spans="1:14" s="2" customFormat="1" ht="10.5">
      <c r="E40" s="3"/>
    </row>
    <row r="41" spans="1:14" s="2" customFormat="1" ht="10.5">
      <c r="E41" s="3"/>
    </row>
    <row r="42" spans="1:14" s="2" customFormat="1" ht="10.5">
      <c r="E42" s="1"/>
    </row>
    <row r="43" spans="1:14" s="2" customFormat="1" ht="10.5">
      <c r="E43" s="1"/>
    </row>
    <row r="44" spans="1:14" s="2" customFormat="1" ht="10.5">
      <c r="E44" s="1"/>
    </row>
    <row r="45" spans="1:14" s="2" customFormat="1" ht="10.5">
      <c r="E45" s="3"/>
    </row>
    <row r="46" spans="1:14" s="2" customFormat="1" ht="10.5">
      <c r="E46" s="1"/>
    </row>
    <row r="47" spans="1:14" s="2" customFormat="1" ht="10.5">
      <c r="E47" s="3"/>
    </row>
    <row r="48" spans="1:14" s="2" customFormat="1" ht="10.5">
      <c r="E48" s="3"/>
    </row>
    <row r="49" spans="5:5" s="2" customFormat="1" ht="10.5">
      <c r="E49" s="1"/>
    </row>
    <row r="50" spans="5:5" s="2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>
      <c r="E56" s="3"/>
    </row>
    <row r="57" spans="5:5" s="1" customFormat="1" ht="10.5">
      <c r="E57" s="3"/>
    </row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  <row r="83" s="1" customFormat="1" ht="10.5"/>
    <row r="84" s="1" customFormat="1" ht="10.5"/>
  </sheetData>
  <mergeCells count="82">
    <mergeCell ref="J34:M34"/>
    <mergeCell ref="L23:L24"/>
    <mergeCell ref="M23:M26"/>
    <mergeCell ref="D25:G25"/>
    <mergeCell ref="A27:A33"/>
    <mergeCell ref="I27:I28"/>
    <mergeCell ref="M27:M28"/>
    <mergeCell ref="B28:G28"/>
    <mergeCell ref="J28:K28"/>
    <mergeCell ref="B29:B33"/>
    <mergeCell ref="D29:F29"/>
    <mergeCell ref="I29:I33"/>
    <mergeCell ref="K29:K33"/>
    <mergeCell ref="M29:M33"/>
    <mergeCell ref="D30:F30"/>
    <mergeCell ref="D31:F31"/>
    <mergeCell ref="D32:F32"/>
    <mergeCell ref="H35:I35"/>
    <mergeCell ref="J35:M35"/>
    <mergeCell ref="B13:G13"/>
    <mergeCell ref="J13:K13"/>
    <mergeCell ref="J14:K14"/>
    <mergeCell ref="J15:K15"/>
    <mergeCell ref="B26:G26"/>
    <mergeCell ref="J26:K26"/>
    <mergeCell ref="B27:G27"/>
    <mergeCell ref="J27:K27"/>
    <mergeCell ref="A23:A26"/>
    <mergeCell ref="B23:B25"/>
    <mergeCell ref="C23:C24"/>
    <mergeCell ref="I23:I26"/>
    <mergeCell ref="D33:F33"/>
    <mergeCell ref="H34:I34"/>
    <mergeCell ref="D23:G23"/>
    <mergeCell ref="J23:K23"/>
    <mergeCell ref="D24:G24"/>
    <mergeCell ref="J24:K24"/>
    <mergeCell ref="J25:K25"/>
    <mergeCell ref="J22:K22"/>
    <mergeCell ref="I15:I22"/>
    <mergeCell ref="M15:M22"/>
    <mergeCell ref="F16:G16"/>
    <mergeCell ref="B17:E18"/>
    <mergeCell ref="F17:G17"/>
    <mergeCell ref="F18:G18"/>
    <mergeCell ref="A8:A22"/>
    <mergeCell ref="B15:E16"/>
    <mergeCell ref="F15:G15"/>
    <mergeCell ref="B19:E20"/>
    <mergeCell ref="F19:G19"/>
    <mergeCell ref="F20:G20"/>
    <mergeCell ref="B21:E22"/>
    <mergeCell ref="F21:G21"/>
    <mergeCell ref="F22:G22"/>
    <mergeCell ref="J17:K17"/>
    <mergeCell ref="J18:K18"/>
    <mergeCell ref="J19:K19"/>
    <mergeCell ref="J20:K20"/>
    <mergeCell ref="J21:K21"/>
    <mergeCell ref="B12:G12"/>
    <mergeCell ref="J12:K12"/>
    <mergeCell ref="B14:G14"/>
    <mergeCell ref="J16:K16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B8:G8"/>
    <mergeCell ref="I8:I14"/>
    <mergeCell ref="J8:K8"/>
    <mergeCell ref="M8:M14"/>
    <mergeCell ref="B9:G9"/>
    <mergeCell ref="J9:K9"/>
    <mergeCell ref="B10:G10"/>
    <mergeCell ref="J10:K10"/>
    <mergeCell ref="B11:G11"/>
    <mergeCell ref="J11:K11"/>
  </mergeCells>
  <phoneticPr fontId="2"/>
  <conditionalFormatting sqref="J25">
    <cfRule type="expression" dxfId="2" priority="3">
      <formula>($J$23+$J$24)&gt;0</formula>
    </cfRule>
  </conditionalFormatting>
  <conditionalFormatting sqref="J23:K24">
    <cfRule type="expression" dxfId="1" priority="2">
      <formula>$J$25&gt;0</formula>
    </cfRule>
  </conditionalFormatting>
  <conditionalFormatting sqref="M23:M26">
    <cfRule type="duplicateValues" dxfId="0" priority="1"/>
  </conditionalFormatting>
  <dataValidations count="10">
    <dataValidation type="list" allowBlank="1" showInputMessage="1" showErrorMessage="1" sqref="J26:K26" xr:uid="{504D07E8-BBD4-44B6-901F-333654587ED7}">
      <formula1>"1.0,0.5,0"</formula1>
    </dataValidation>
    <dataValidation type="list" allowBlank="1" showInputMessage="1" showErrorMessage="1" sqref="J25:K25" xr:uid="{B778F607-2F70-44D8-9011-5B2416E3B701}">
      <formula1>"0.3,0.1,0"</formula1>
    </dataValidation>
    <dataValidation type="list" allowBlank="1" showInputMessage="1" showErrorMessage="1" sqref="L15:L16" xr:uid="{02ABBE6C-23C4-4000-8213-51B7C6DED500}">
      <formula1>"0.3,0.2,0.1,0"</formula1>
    </dataValidation>
    <dataValidation type="list" allowBlank="1" showInputMessage="1" showErrorMessage="1" sqref="J24:K24 L17:L20 J29:J33" xr:uid="{1B69900C-2DBB-434C-A73C-9E64A50C034D}">
      <formula1>"0.3,0.2,0"</formula1>
    </dataValidation>
    <dataValidation type="list" allowBlank="1" showInputMessage="1" showErrorMessage="1" sqref="L21:L22" xr:uid="{FDB68141-F062-4845-906D-16F819A529E7}">
      <formula1>"0.2,0.1,０"</formula1>
    </dataValidation>
    <dataValidation type="list" allowBlank="1" showInputMessage="1" showErrorMessage="1" sqref="J27:L27 J8:K8 J13:K13 J28:K28" xr:uid="{07FBECF9-BE88-40E0-9900-A1102849D838}">
      <formula1>"0.5,0"</formula1>
    </dataValidation>
    <dataValidation type="list" allowBlank="1" showInputMessage="1" showErrorMessage="1" sqref="J12:L12" xr:uid="{7388A6BA-3C75-4F4D-88F3-8E4303836BAB}">
      <formula1>"0.2,0.15,0.1,0"</formula1>
    </dataValidation>
    <dataValidation type="list" allowBlank="1" showInputMessage="1" showErrorMessage="1" sqref="J11:L11" xr:uid="{C115B3C7-03E2-4382-862B-0622EA3DA971}">
      <formula1>"0.3,0.25,0.2,0.15,0.1,0"</formula1>
    </dataValidation>
    <dataValidation type="list" allowBlank="1" showInputMessage="1" showErrorMessage="1" sqref="J9:L9 J14:K23" xr:uid="{2DFF92F3-D965-4DD5-BADA-48339F74F31D}">
      <formula1>"0.5,0.3,0"</formula1>
    </dataValidation>
    <dataValidation type="decimal" allowBlank="1" showInputMessage="1" showErrorMessage="1" sqref="J10:K10" xr:uid="{BDED3ABD-A000-4AEA-AEF6-B6BAED026648}">
      <formula1>0</formula1>
      <formula2>3</formula2>
    </dataValidation>
  </dataValidations>
  <printOptions horizontalCentered="1"/>
  <pageMargins left="0.49" right="0.55000000000000004" top="0.39370078740157483" bottom="0.39370078740157483" header="0" footer="0"/>
  <pageSetup paperSize="9" scale="88" firstPageNumber="5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申請書鏡</vt:lpstr>
      <vt:lpstr>一般土木0.6～1.3億 </vt:lpstr>
      <vt:lpstr>一般土木１．３～３億</vt:lpstr>
      <vt:lpstr>橋梁上部ＰＣ工事０．6～ＷＴＯ</vt:lpstr>
      <vt:lpstr>電気工事０．6～ＷＴＯ </vt:lpstr>
      <vt:lpstr>とび・土工・コンクリート工事　３億～WTO</vt:lpstr>
      <vt:lpstr>'とび・土工・コンクリート工事　３億～WTO'!Print_Area</vt:lpstr>
      <vt:lpstr>'一般土木0.6～1.3億 '!Print_Area</vt:lpstr>
      <vt:lpstr>'一般土木１．３～３億'!Print_Area</vt:lpstr>
      <vt:lpstr>'橋梁上部ＰＣ工事０．6～ＷＴＯ'!Print_Area</vt:lpstr>
      <vt:lpstr>申請書鏡!Print_Area</vt:lpstr>
      <vt:lpstr>'電気工事０．6～ＷＴＯ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2024-04-10T07:45:59Z</cp:lastPrinted>
  <dcterms:created xsi:type="dcterms:W3CDTF">2008-11-09T07:53:56Z</dcterms:created>
  <dcterms:modified xsi:type="dcterms:W3CDTF">2025-06-22T23:16:25Z</dcterms:modified>
</cp:coreProperties>
</file>