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esktop\kz\20250226\"/>
    </mc:Choice>
  </mc:AlternateContent>
  <bookViews>
    <workbookView xWindow="0" yWindow="0" windowWidth="7905" windowHeight="7455"/>
  </bookViews>
  <sheets>
    <sheet name="調査票" sheetId="1" r:id="rId1"/>
    <sheet name="集計用（編集厳禁）" sheetId="2" r:id="rId2"/>
    <sheet name="リスト（編集厳禁）" sheetId="3" r:id="rId3"/>
  </sheets>
  <definedNames>
    <definedName name="_xlnm.Print_Area" localSheetId="0">調査票!$A$1:$M$87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 i="2" l="1"/>
  <c r="AS3" i="2"/>
  <c r="V3" i="2"/>
  <c r="T3" i="2"/>
  <c r="R3" i="2"/>
  <c r="P3" i="2"/>
  <c r="BC3" i="2" l="1"/>
  <c r="O3" i="2" l="1"/>
  <c r="Q3" i="2"/>
  <c r="S3" i="2"/>
  <c r="U3" i="2"/>
  <c r="AD3" i="2"/>
  <c r="AT3" i="2"/>
  <c r="AV3" i="2"/>
  <c r="AX3" i="2"/>
  <c r="AY3" i="2"/>
  <c r="AZ3" i="2"/>
  <c r="BA3" i="2"/>
  <c r="BB3" i="2"/>
  <c r="B3" i="2"/>
  <c r="C3" i="2"/>
  <c r="D3" i="2"/>
  <c r="J3" i="2"/>
  <c r="A3" i="2"/>
  <c r="A9" i="3" l="1"/>
  <c r="A8" i="3"/>
  <c r="A7" i="3"/>
  <c r="AY2" i="2"/>
  <c r="AX2" i="2"/>
  <c r="AW2" i="2"/>
  <c r="AW3" i="2" s="1"/>
  <c r="AV2" i="2"/>
  <c r="AU2" i="2"/>
  <c r="AU3" i="2" s="1"/>
  <c r="AT2" i="2"/>
  <c r="AS2" i="2"/>
  <c r="AR2" i="2"/>
  <c r="AR3" i="2" s="1"/>
  <c r="AQ2" i="2"/>
  <c r="AQ3" i="2" s="1"/>
  <c r="AO2" i="2"/>
  <c r="AO3" i="2" s="1"/>
  <c r="AM2" i="2"/>
  <c r="AM3" i="2" s="1"/>
  <c r="AP2" i="2"/>
  <c r="AP3" i="2" s="1"/>
  <c r="AN2" i="2"/>
  <c r="AN3" i="2" s="1"/>
  <c r="AL2" i="2"/>
  <c r="AL3" i="2" s="1"/>
  <c r="AK2" i="2"/>
  <c r="AK3" i="2" s="1"/>
  <c r="AI2" i="2"/>
  <c r="AI3" i="2" s="1"/>
  <c r="AG2" i="2"/>
  <c r="AG3" i="2" s="1"/>
  <c r="AE2" i="2"/>
  <c r="AE3" i="2" s="1"/>
  <c r="AJ2" i="2"/>
  <c r="AJ3" i="2" s="1"/>
  <c r="AH2" i="2"/>
  <c r="AH3" i="2" s="1"/>
  <c r="AF2" i="2"/>
  <c r="AF3" i="2" s="1"/>
  <c r="AC2" i="2"/>
  <c r="AC3" i="2" s="1"/>
  <c r="AB2" i="2"/>
  <c r="AB3" i="2" s="1"/>
  <c r="AA2" i="2"/>
  <c r="AA3" i="2" s="1"/>
  <c r="Z2" i="2"/>
  <c r="Z3" i="2" s="1"/>
  <c r="Y2" i="2"/>
  <c r="Y3" i="2" s="1"/>
  <c r="X2" i="2"/>
  <c r="X3" i="2" s="1"/>
  <c r="W2" i="2"/>
  <c r="W3" i="2" s="1"/>
  <c r="V2" i="2"/>
  <c r="T2" i="2"/>
  <c r="R2" i="2"/>
  <c r="U2" i="2"/>
  <c r="S2" i="2"/>
  <c r="Q2" i="2"/>
  <c r="P2" i="2"/>
  <c r="O2" i="2"/>
  <c r="N2" i="2"/>
  <c r="N3" i="2" s="1"/>
  <c r="M2" i="2"/>
  <c r="M3" i="2" s="1"/>
  <c r="L2" i="2"/>
  <c r="L3" i="2" s="1"/>
  <c r="K2" i="2"/>
  <c r="K3" i="2" s="1"/>
  <c r="J2" i="2"/>
  <c r="I2" i="2"/>
  <c r="I3" i="2" s="1"/>
  <c r="H2" i="2"/>
  <c r="H3" i="2" s="1"/>
  <c r="G2" i="2"/>
  <c r="G3" i="2" s="1"/>
  <c r="F2" i="2"/>
  <c r="F3" i="2" s="1"/>
  <c r="E2" i="2"/>
  <c r="E3" i="2" s="1"/>
</calcChain>
</file>

<file path=xl/sharedStrings.xml><?xml version="1.0" encoding="utf-8"?>
<sst xmlns="http://schemas.openxmlformats.org/spreadsheetml/2006/main" count="141" uniqueCount="114">
  <si>
    <t>ＨＴＬＶ－１に係る対応状況アンケート（産科医療機関）</t>
    <rPh sb="7" eb="8">
      <t>カカ</t>
    </rPh>
    <rPh sb="9" eb="11">
      <t>タイオウ</t>
    </rPh>
    <rPh sb="11" eb="13">
      <t>ジョウキョウ</t>
    </rPh>
    <rPh sb="19" eb="21">
      <t>サンカ</t>
    </rPh>
    <rPh sb="21" eb="23">
      <t>イリョウ</t>
    </rPh>
    <rPh sb="23" eb="25">
      <t>キカン</t>
    </rPh>
    <phoneticPr fontId="1"/>
  </si>
  <si>
    <t>各設問について，令和５年度（令和５年４月から令和６年３月）における対応状況を御回答ください。</t>
    <rPh sb="0" eb="1">
      <t>カク</t>
    </rPh>
    <rPh sb="1" eb="3">
      <t>セツモン</t>
    </rPh>
    <rPh sb="8" eb="10">
      <t>レイワ</t>
    </rPh>
    <rPh sb="11" eb="13">
      <t>ネンド</t>
    </rPh>
    <rPh sb="14" eb="16">
      <t>レイワ</t>
    </rPh>
    <rPh sb="17" eb="18">
      <t>ネン</t>
    </rPh>
    <rPh sb="19" eb="20">
      <t>ツキ</t>
    </rPh>
    <rPh sb="22" eb="24">
      <t>レイワ</t>
    </rPh>
    <rPh sb="25" eb="26">
      <t>ネン</t>
    </rPh>
    <rPh sb="27" eb="28">
      <t>ツキ</t>
    </rPh>
    <rPh sb="33" eb="35">
      <t>タイオウ</t>
    </rPh>
    <rPh sb="35" eb="37">
      <t>ジョウキョウ</t>
    </rPh>
    <rPh sb="38" eb="41">
      <t>ゴカイトウ</t>
    </rPh>
    <phoneticPr fontId="1"/>
  </si>
  <si>
    <t>なお，ＨＴＬＶ－１抗体検査で陽性だった妊婦を”キャリア妊婦”と表記します。</t>
    <rPh sb="9" eb="11">
      <t>コウタイ</t>
    </rPh>
    <rPh sb="11" eb="13">
      <t>ケンサ</t>
    </rPh>
    <rPh sb="14" eb="16">
      <t>ヨウセイ</t>
    </rPh>
    <rPh sb="19" eb="21">
      <t>ニンプ</t>
    </rPh>
    <rPh sb="27" eb="29">
      <t>ニンプ</t>
    </rPh>
    <rPh sb="31" eb="33">
      <t>ヒョウキ</t>
    </rPh>
    <phoneticPr fontId="1"/>
  </si>
  <si>
    <t>１　医療機関名</t>
    <rPh sb="2" eb="4">
      <t>イリョウ</t>
    </rPh>
    <rPh sb="4" eb="7">
      <t>キカンメイ</t>
    </rPh>
    <phoneticPr fontId="1"/>
  </si>
  <si>
    <t>２　医療機関所在地</t>
    <rPh sb="2" eb="4">
      <t>イリョウ</t>
    </rPh>
    <rPh sb="4" eb="6">
      <t>キカン</t>
    </rPh>
    <rPh sb="6" eb="9">
      <t>ショザイチ</t>
    </rPh>
    <phoneticPr fontId="1"/>
  </si>
  <si>
    <t>３　調査担当所属・氏名</t>
    <rPh sb="2" eb="4">
      <t>チョウサ</t>
    </rPh>
    <rPh sb="4" eb="6">
      <t>タントウ</t>
    </rPh>
    <rPh sb="6" eb="8">
      <t>ショゾク</t>
    </rPh>
    <rPh sb="9" eb="11">
      <t>シメイ</t>
    </rPh>
    <phoneticPr fontId="1"/>
  </si>
  <si>
    <t>４　電話番号</t>
    <rPh sb="2" eb="4">
      <t>デンワ</t>
    </rPh>
    <rPh sb="4" eb="6">
      <t>バンゴウ</t>
    </rPh>
    <phoneticPr fontId="1"/>
  </si>
  <si>
    <t>スクリーニング検査（妊婦健診）</t>
    <rPh sb="7" eb="9">
      <t>ケンサ</t>
    </rPh>
    <rPh sb="10" eb="12">
      <t>ニンプ</t>
    </rPh>
    <rPh sb="12" eb="14">
      <t>ケンシン</t>
    </rPh>
    <phoneticPr fontId="1"/>
  </si>
  <si>
    <t>実施数</t>
    <rPh sb="0" eb="2">
      <t>ジッシ</t>
    </rPh>
    <rPh sb="2" eb="3">
      <t>スウ</t>
    </rPh>
    <phoneticPr fontId="1"/>
  </si>
  <si>
    <t>結果</t>
    <rPh sb="0" eb="2">
      <t>ケッカ</t>
    </rPh>
    <phoneticPr fontId="1"/>
  </si>
  <si>
    <t>陰性</t>
    <rPh sb="0" eb="2">
      <t>インセイ</t>
    </rPh>
    <phoneticPr fontId="1"/>
  </si>
  <si>
    <t>↓</t>
    <phoneticPr fontId="1"/>
  </si>
  <si>
    <t>陽性</t>
    <rPh sb="0" eb="2">
      <t>ヨウセイ</t>
    </rPh>
    <phoneticPr fontId="1"/>
  </si>
  <si>
    <t>判定保留</t>
    <rPh sb="0" eb="2">
      <t>ハンテイ</t>
    </rPh>
    <rPh sb="2" eb="4">
      <t>ホリュウ</t>
    </rPh>
    <phoneticPr fontId="1"/>
  </si>
  <si>
    <t>陰性または検出感度以下</t>
    <rPh sb="0" eb="2">
      <t>インセイ</t>
    </rPh>
    <rPh sb="5" eb="7">
      <t>ケンシュツ</t>
    </rPh>
    <rPh sb="7" eb="9">
      <t>カンド</t>
    </rPh>
    <rPh sb="9" eb="11">
      <t>イカ</t>
    </rPh>
    <phoneticPr fontId="1"/>
  </si>
  <si>
    <t>人</t>
    <rPh sb="0" eb="1">
      <t>ニン</t>
    </rPh>
    <phoneticPr fontId="1"/>
  </si>
  <si>
    <t>６　妊婦のＨＴＬＶ－１抗体検査の実施状況（下表に人数をご記入ください。）</t>
    <rPh sb="2" eb="4">
      <t>ニンプ</t>
    </rPh>
    <rPh sb="11" eb="13">
      <t>コウタイ</t>
    </rPh>
    <rPh sb="13" eb="15">
      <t>ケンサ</t>
    </rPh>
    <rPh sb="16" eb="18">
      <t>ジッシ</t>
    </rPh>
    <rPh sb="18" eb="20">
      <t>ジョウキョウ</t>
    </rPh>
    <rPh sb="21" eb="23">
      <t>カヒョウ</t>
    </rPh>
    <rPh sb="24" eb="26">
      <t>ニンズウ</t>
    </rPh>
    <rPh sb="28" eb="30">
      <t>キニュウ</t>
    </rPh>
    <phoneticPr fontId="1"/>
  </si>
  <si>
    <t>７　確認検査（ＬＩＡ法）を実施しなかった場合，その理由</t>
    <rPh sb="2" eb="4">
      <t>カクニン</t>
    </rPh>
    <rPh sb="4" eb="6">
      <t>ケンサ</t>
    </rPh>
    <rPh sb="10" eb="11">
      <t>ホウ</t>
    </rPh>
    <rPh sb="13" eb="15">
      <t>ジッシ</t>
    </rPh>
    <rPh sb="20" eb="22">
      <t>バアイ</t>
    </rPh>
    <rPh sb="25" eb="27">
      <t>リユウ</t>
    </rPh>
    <phoneticPr fontId="1"/>
  </si>
  <si>
    <t>９　ＨＴＬＶ－１陽性者の栄養方法について　※６の陽性者数と一致するように数値を入力</t>
    <rPh sb="8" eb="11">
      <t>ヨウセイシャ</t>
    </rPh>
    <rPh sb="12" eb="14">
      <t>エイヨウ</t>
    </rPh>
    <rPh sb="14" eb="16">
      <t>ホウホウ</t>
    </rPh>
    <rPh sb="24" eb="27">
      <t>ヨウセイシャ</t>
    </rPh>
    <rPh sb="27" eb="28">
      <t>スウ</t>
    </rPh>
    <rPh sb="29" eb="31">
      <t>イッチ</t>
    </rPh>
    <rPh sb="36" eb="38">
      <t>スウチ</t>
    </rPh>
    <rPh sb="39" eb="41">
      <t>ニュウリョク</t>
    </rPh>
    <phoneticPr fontId="1"/>
  </si>
  <si>
    <t>10　短期母乳栄養を選択し場合の対応</t>
    <rPh sb="3" eb="5">
      <t>タンキ</t>
    </rPh>
    <rPh sb="5" eb="7">
      <t>ボニュウ</t>
    </rPh>
    <rPh sb="7" eb="9">
      <t>エイヨウ</t>
    </rPh>
    <rPh sb="10" eb="12">
      <t>センタク</t>
    </rPh>
    <rPh sb="13" eb="15">
      <t>バアイ</t>
    </rPh>
    <rPh sb="16" eb="18">
      <t>タイオウ</t>
    </rPh>
    <phoneticPr fontId="1"/>
  </si>
  <si>
    <t>11　小児科等へ紹介した人数</t>
    <rPh sb="3" eb="6">
      <t>ショウニカ</t>
    </rPh>
    <rPh sb="6" eb="7">
      <t>トウ</t>
    </rPh>
    <rPh sb="8" eb="10">
      <t>ショウカイ</t>
    </rPh>
    <rPh sb="12" eb="14">
      <t>ニンズウ</t>
    </rPh>
    <phoneticPr fontId="1"/>
  </si>
  <si>
    <t>13　紹介先</t>
    <rPh sb="3" eb="6">
      <t>ショウカイサキ</t>
    </rPh>
    <phoneticPr fontId="1"/>
  </si>
  <si>
    <t>15　県の対策で有用な施策立案のため，貴院でHTLV-1母子感染対策に取り組んでいる事例がありましたら御記入ください</t>
    <phoneticPr fontId="1"/>
  </si>
  <si>
    <t>　例）助産師（乳房）外来でのフォロー，専門医療機関・行政との連携，スタッフの勉強会・ケースワークなど</t>
    <phoneticPr fontId="1"/>
  </si>
  <si>
    <t>16　貴院でHTLV-1母子感染対策でお困りの事例がありましたら御記入ください</t>
    <phoneticPr fontId="1"/>
  </si>
  <si>
    <t>17　その他HTLV-1母子感染対策について御意見がありましたら御記入ください</t>
    <phoneticPr fontId="1"/>
  </si>
  <si>
    <t>　　ウを選択した場合，その理由</t>
    <rPh sb="4" eb="6">
      <t>センタク</t>
    </rPh>
    <rPh sb="8" eb="10">
      <t>バアイ</t>
    </rPh>
    <rPh sb="13" eb="15">
      <t>リユウ</t>
    </rPh>
    <phoneticPr fontId="1"/>
  </si>
  <si>
    <r>
      <t xml:space="preserve">確認検査
</t>
    </r>
    <r>
      <rPr>
        <sz val="6"/>
        <color theme="1"/>
        <rFont val="ＭＳ ゴシック"/>
        <family val="3"/>
        <charset val="128"/>
      </rPr>
      <t>（ＬＩＡ法）</t>
    </r>
    <rPh sb="0" eb="2">
      <t>カクニン</t>
    </rPh>
    <rPh sb="2" eb="4">
      <t>ケンサ</t>
    </rPh>
    <rPh sb="9" eb="10">
      <t>ホウ</t>
    </rPh>
    <phoneticPr fontId="1"/>
  </si>
  <si>
    <r>
      <t xml:space="preserve">確認検査
</t>
    </r>
    <r>
      <rPr>
        <sz val="6"/>
        <color theme="1"/>
        <rFont val="ＭＳ ゴシック"/>
        <family val="3"/>
        <charset val="128"/>
      </rPr>
      <t>（ＰＣＲ法）</t>
    </r>
    <rPh sb="0" eb="2">
      <t>カクニン</t>
    </rPh>
    <rPh sb="2" eb="4">
      <t>ケンサ</t>
    </rPh>
    <rPh sb="9" eb="10">
      <t>ホウ</t>
    </rPh>
    <phoneticPr fontId="1"/>
  </si>
  <si>
    <r>
      <t xml:space="preserve">陽性
</t>
    </r>
    <r>
      <rPr>
        <sz val="6"/>
        <color theme="1"/>
        <rFont val="ＭＳ ゴシック"/>
        <family val="3"/>
        <charset val="128"/>
      </rPr>
      <t>（判定保留）</t>
    </r>
    <rPh sb="0" eb="2">
      <t>ヨウセイ</t>
    </rPh>
    <rPh sb="4" eb="6">
      <t>ハンテイ</t>
    </rPh>
    <rPh sb="6" eb="8">
      <t>ホリュウ</t>
    </rPh>
    <phoneticPr fontId="1"/>
  </si>
  <si>
    <t>ア　全員実施</t>
    <rPh sb="2" eb="4">
      <t>ゼンイン</t>
    </rPh>
    <rPh sb="4" eb="6">
      <t>ジッシ</t>
    </rPh>
    <phoneticPr fontId="1"/>
  </si>
  <si>
    <t>イ　希望者のみ</t>
    <rPh sb="2" eb="5">
      <t>キボウシャ</t>
    </rPh>
    <phoneticPr fontId="1"/>
  </si>
  <si>
    <t>ウ　実施せず</t>
    <rPh sb="2" eb="4">
      <t>ジッシ</t>
    </rPh>
    <phoneticPr fontId="1"/>
  </si>
  <si>
    <t>エ　その他</t>
    <rPh sb="4" eb="5">
      <t>タ</t>
    </rPh>
    <phoneticPr fontId="1"/>
  </si>
  <si>
    <t>　</t>
    <phoneticPr fontId="1"/>
  </si>
  <si>
    <t>８　ＨＴＬＶ－１陽性者の居住市町村</t>
    <rPh sb="8" eb="11">
      <t>ヨウセイシャ</t>
    </rPh>
    <rPh sb="12" eb="14">
      <t>キョジュウ</t>
    </rPh>
    <rPh sb="14" eb="17">
      <t>シチョウソン</t>
    </rPh>
    <phoneticPr fontId="1"/>
  </si>
  <si>
    <t>　エ　その他と回答した場合，その内容</t>
    <rPh sb="5" eb="6">
      <t>タ</t>
    </rPh>
    <rPh sb="7" eb="9">
      <t>カイトウ</t>
    </rPh>
    <rPh sb="11" eb="13">
      <t>バアイ</t>
    </rPh>
    <rPh sb="16" eb="18">
      <t>ナイヨウ</t>
    </rPh>
    <phoneticPr fontId="1"/>
  </si>
  <si>
    <t>５　妊婦のＨＴＬＶ－１抗体検査を行っていますか。（リストから選択）</t>
    <rPh sb="2" eb="4">
      <t>ニンプ</t>
    </rPh>
    <rPh sb="11" eb="13">
      <t>コウタイ</t>
    </rPh>
    <rPh sb="13" eb="15">
      <t>ケンサ</t>
    </rPh>
    <rPh sb="16" eb="17">
      <t>オコナ</t>
    </rPh>
    <rPh sb="30" eb="32">
      <t>センタク</t>
    </rPh>
    <phoneticPr fontId="1"/>
  </si>
  <si>
    <t>　※　医療機関を指定していない場合は，空欄で差し支えありません。</t>
    <rPh sb="3" eb="5">
      <t>イリョウ</t>
    </rPh>
    <rPh sb="5" eb="7">
      <t>キカン</t>
    </rPh>
    <rPh sb="8" eb="10">
      <t>シテイ</t>
    </rPh>
    <rPh sb="15" eb="17">
      <t>バアイ</t>
    </rPh>
    <rPh sb="19" eb="21">
      <t>クウラン</t>
    </rPh>
    <rPh sb="22" eb="23">
      <t>サ</t>
    </rPh>
    <rPh sb="24" eb="25">
      <t>ツカ</t>
    </rPh>
    <phoneticPr fontId="1"/>
  </si>
  <si>
    <t>ア　知っており対応できている</t>
    <rPh sb="2" eb="3">
      <t>シ</t>
    </rPh>
    <rPh sb="7" eb="9">
      <t>タイオウ</t>
    </rPh>
    <phoneticPr fontId="1"/>
  </si>
  <si>
    <t>イ　知らなかったので，今後体制を整える予定である</t>
    <rPh sb="2" eb="3">
      <t>シ</t>
    </rPh>
    <rPh sb="11" eb="13">
      <t>コンゴ</t>
    </rPh>
    <rPh sb="13" eb="15">
      <t>タイセイ</t>
    </rPh>
    <rPh sb="16" eb="17">
      <t>トトノ</t>
    </rPh>
    <rPh sb="19" eb="21">
      <t>ヨテイ</t>
    </rPh>
    <phoneticPr fontId="1"/>
  </si>
  <si>
    <t>ウ　知っていたが対応できない・知らなかったし対応できそうもない</t>
    <rPh sb="2" eb="3">
      <t>シ</t>
    </rPh>
    <rPh sb="8" eb="10">
      <t>タイオウ</t>
    </rPh>
    <rPh sb="15" eb="16">
      <t>シ</t>
    </rPh>
    <rPh sb="22" eb="24">
      <t>タイオウ</t>
    </rPh>
    <phoneticPr fontId="1"/>
  </si>
  <si>
    <t>14　キャリア妊婦から出生した児の３歳以降の抗体検査が可能であることを説明していますか（リストから選択）</t>
    <rPh sb="49" eb="51">
      <t>センタク</t>
    </rPh>
    <phoneticPr fontId="1"/>
  </si>
  <si>
    <t>12　11のうち診療情報提供書（※）を作成した人</t>
    <rPh sb="8" eb="10">
      <t>シンリョウ</t>
    </rPh>
    <rPh sb="10" eb="12">
      <t>ジョウホウ</t>
    </rPh>
    <rPh sb="12" eb="15">
      <t>テイキョウショ</t>
    </rPh>
    <rPh sb="19" eb="21">
      <t>サクセイ</t>
    </rPh>
    <rPh sb="23" eb="24">
      <t>ヒト</t>
    </rPh>
    <phoneticPr fontId="1"/>
  </si>
  <si>
    <t>No.</t>
  </si>
  <si>
    <t>受付年月日</t>
  </si>
  <si>
    <t>受付番号</t>
  </si>
  <si>
    <t>【1】パスワード</t>
  </si>
  <si>
    <t>【2】医療機関名</t>
  </si>
  <si>
    <t>【3】医療機関所在地</t>
  </si>
  <si>
    <t>【4】調査担当者所属・氏名</t>
  </si>
  <si>
    <t>【5】電話番号</t>
  </si>
  <si>
    <t>【6】妊婦のHTLV-1抗体検査を行っていますか。</t>
  </si>
  <si>
    <t>【7】その他の内容</t>
  </si>
  <si>
    <t>【8】妊婦健診におけるＨＴＬＶ－１抗体検査の実施数</t>
  </si>
  <si>
    <t>【9】スクリーニング検査の陰性数</t>
  </si>
  <si>
    <t>【10】スクリーニング検査の陽性（判定保留）数</t>
  </si>
  <si>
    <t>【11】確認検査（ＬＩＡ法）の実施数</t>
  </si>
  <si>
    <t>【12】確認検査（LIA法）を実施しなかった場合，その理由:ア　前回出産時に陽性だったため（数量）</t>
  </si>
  <si>
    <t>【12】確認検査（LIA法）を実施しなかった場合，その理由:イ　転院したため（数量）</t>
  </si>
  <si>
    <t>【12】確認検査（LIA法）を実施しなかった場合，その理由:ウ　経済的理由（数量）</t>
  </si>
  <si>
    <t>【12】確認検査（LIA法）を実施しなかった場合，その理由:エ　その他（数量）</t>
  </si>
  <si>
    <t>【13】確認検査（ＬＩＡ法）の陰性数</t>
  </si>
  <si>
    <t>【14】確認検査（ＬＩＡ法）の陽性数</t>
  </si>
  <si>
    <t>【15】確認検査（ＬＩＡ法）の判定保留数</t>
  </si>
  <si>
    <t>【16】確認検査（ＰＣＲ法）の実施数</t>
  </si>
  <si>
    <t>【17】確認検査（ＰＣＲ法）の陰性（検出感度以下）数</t>
  </si>
  <si>
    <t>【18】確認検査（ＰＣＲ法）の陽性数</t>
  </si>
  <si>
    <t>【19】HTLV-1陽性者の居住市町村</t>
  </si>
  <si>
    <t>【20】栄養方法の選択について:ア　完全人工栄養（数量）</t>
  </si>
  <si>
    <t>【20】栄養方法の選択について:イ　凍結母乳栄養（数量）</t>
  </si>
  <si>
    <t>【20】栄養方法の選択について:ウ　短期母乳栄養（数量）</t>
  </si>
  <si>
    <t>【20】栄養方法の選択について:エ　不明（数量）</t>
  </si>
  <si>
    <t>【21】短期母乳栄養を選択した場合の対応:ア　生後90日時点で完全人工栄養への移行が完了していることを確認した（数量）</t>
  </si>
  <si>
    <t>【21】短期母乳栄養を選択した場合の対応:イ　小児科・行政に連絡し完全人工栄養への移行を確認してもらっている（数量）</t>
  </si>
  <si>
    <t>【21】短期母乳栄養を選択した場合の対応:ウ　確認できていない（数量）</t>
  </si>
  <si>
    <t>【22】小児科等へ紹介した人数（診療情報提供書の作成を含む）</t>
  </si>
  <si>
    <t>【23】うち診療情報提供書を作成した人数</t>
  </si>
  <si>
    <t>【24】紹介先医療機関</t>
  </si>
  <si>
    <t>【25】キャリア妊婦から出生した児の３歳以降の抗体検査が可能であることを説明していますか</t>
  </si>
  <si>
    <t>【26】その理由</t>
  </si>
  <si>
    <t>【27】県の対策で有用な施策立案のため，貴院でHTLV-1母子感染対策に取り組んでいる事例がありましたら御記入ください</t>
  </si>
  <si>
    <t>【28】貴院でHTLV-1母子感染対策でお困りの事例がありましたら御記入ください</t>
  </si>
  <si>
    <t>【29】その他HTLV-1母子感染対策について御意見がありましたら御記入ください</t>
  </si>
  <si>
    <t>回答入力端末種別</t>
  </si>
  <si>
    <t>回答入力端末名</t>
  </si>
  <si>
    <t>メールアドレス</t>
  </si>
  <si>
    <t>申請元区分</t>
  </si>
  <si>
    <t>【12】確認検査（LIA法）を実施しなかった場合，その理由:ア　前回出産時に陽性だったため</t>
    <phoneticPr fontId="1"/>
  </si>
  <si>
    <t>ﾒｰﾙ</t>
    <phoneticPr fontId="1"/>
  </si>
  <si>
    <t>　ア　前回出産時に陽性だったため</t>
    <rPh sb="3" eb="5">
      <t>ゼンカイ</t>
    </rPh>
    <rPh sb="5" eb="8">
      <t>シュッサンジ</t>
    </rPh>
    <rPh sb="9" eb="11">
      <t>ヨウセイ</t>
    </rPh>
    <phoneticPr fontId="1"/>
  </si>
  <si>
    <t>　イ　転院したため</t>
    <rPh sb="3" eb="5">
      <t>テンイン</t>
    </rPh>
    <phoneticPr fontId="1"/>
  </si>
  <si>
    <t>　ウ　経済的理由</t>
    <rPh sb="3" eb="6">
      <t>ケイザイテキ</t>
    </rPh>
    <rPh sb="6" eb="8">
      <t>リユウ</t>
    </rPh>
    <phoneticPr fontId="1"/>
  </si>
  <si>
    <t>　エ　その他</t>
    <rPh sb="5" eb="6">
      <t>タ</t>
    </rPh>
    <phoneticPr fontId="1"/>
  </si>
  <si>
    <t>　ア　完全人工栄養</t>
    <rPh sb="3" eb="5">
      <t>カンゼン</t>
    </rPh>
    <rPh sb="5" eb="7">
      <t>ジンコウ</t>
    </rPh>
    <rPh sb="7" eb="9">
      <t>エイヨウ</t>
    </rPh>
    <phoneticPr fontId="1"/>
  </si>
  <si>
    <t>　イ　凍結母乳栄養</t>
    <rPh sb="3" eb="5">
      <t>トウケツ</t>
    </rPh>
    <rPh sb="5" eb="7">
      <t>ボニュウ</t>
    </rPh>
    <rPh sb="7" eb="9">
      <t>エイヨウ</t>
    </rPh>
    <phoneticPr fontId="1"/>
  </si>
  <si>
    <t>　ウ　短期母乳栄養</t>
    <rPh sb="3" eb="5">
      <t>タンキ</t>
    </rPh>
    <rPh sb="5" eb="7">
      <t>ボニュウ</t>
    </rPh>
    <rPh sb="7" eb="9">
      <t>エイヨウ</t>
    </rPh>
    <phoneticPr fontId="1"/>
  </si>
  <si>
    <t>　エ　不明</t>
    <rPh sb="3" eb="5">
      <t>フメイ</t>
    </rPh>
    <phoneticPr fontId="1"/>
  </si>
  <si>
    <t>　ア　生後90日時点で完全人工栄養への移行が完了していることを確認した</t>
    <rPh sb="3" eb="5">
      <t>セイゴ</t>
    </rPh>
    <rPh sb="7" eb="8">
      <t>ニチ</t>
    </rPh>
    <rPh sb="8" eb="10">
      <t>ジテン</t>
    </rPh>
    <rPh sb="11" eb="13">
      <t>カンゼン</t>
    </rPh>
    <rPh sb="13" eb="15">
      <t>ジンコウ</t>
    </rPh>
    <rPh sb="15" eb="17">
      <t>エイヨウ</t>
    </rPh>
    <rPh sb="19" eb="21">
      <t>イコウ</t>
    </rPh>
    <rPh sb="22" eb="24">
      <t>カンリョウ</t>
    </rPh>
    <rPh sb="31" eb="33">
      <t>カクニン</t>
    </rPh>
    <phoneticPr fontId="1"/>
  </si>
  <si>
    <t>　イ　小児科・行政に連絡し，①を確認してもらっている</t>
    <rPh sb="3" eb="6">
      <t>ショウニカ</t>
    </rPh>
    <rPh sb="7" eb="9">
      <t>ギョウセイ</t>
    </rPh>
    <rPh sb="10" eb="12">
      <t>レンラク</t>
    </rPh>
    <rPh sb="16" eb="18">
      <t>カクニン</t>
    </rPh>
    <phoneticPr fontId="1"/>
  </si>
  <si>
    <t>　ウ　確認できていない</t>
    <rPh sb="3" eb="5">
      <t>カクニン</t>
    </rPh>
    <phoneticPr fontId="1"/>
  </si>
  <si>
    <t>【12】確認検査（LIA法）を実施しなかった場合，その理由:イ　転院したため</t>
    <phoneticPr fontId="1"/>
  </si>
  <si>
    <t>【12】確認検査（LIA法）を実施しなかった場合，その理由:ウ　経済的理由</t>
    <phoneticPr fontId="1"/>
  </si>
  <si>
    <t>【12】確認検査（LIA法）を実施しなかった場合，その理由:エ　その他</t>
    <phoneticPr fontId="1"/>
  </si>
  <si>
    <t>【20】栄養方法の選択について:ア　完全人工栄養</t>
    <phoneticPr fontId="1"/>
  </si>
  <si>
    <t>【20】栄養方法の選択について:イ　凍結母乳栄養</t>
    <phoneticPr fontId="1"/>
  </si>
  <si>
    <t>【20】栄養方法の選択について:ウ　短期母乳栄養</t>
    <phoneticPr fontId="1"/>
  </si>
  <si>
    <t>【20】栄養方法の選択について:エ　不明</t>
    <phoneticPr fontId="1"/>
  </si>
  <si>
    <t>【21】短期母乳栄養を選択した場合の対応:ア　生後90日時点で完全人工栄養への移行が完了していることを確認した</t>
    <phoneticPr fontId="1"/>
  </si>
  <si>
    <t>【21】短期母乳栄養を選択した場合の対応:イ　小児科・行政に連絡し完全人工栄養への移行を確認してもらっている</t>
    <phoneticPr fontId="1"/>
  </si>
  <si>
    <t>【21】短期母乳栄養を選択した場合の対応:ウ　確認できていない</t>
    <phoneticPr fontId="1"/>
  </si>
  <si>
    <t>　※　診療情報提供書で紹介した場合は，医療機関名のうしろに”○”をご記入ください。（例：A病院○）</t>
    <rPh sb="3" eb="5">
      <t>シンリョウ</t>
    </rPh>
    <rPh sb="5" eb="7">
      <t>ジョウホウ</t>
    </rPh>
    <rPh sb="7" eb="10">
      <t>テイキョウショ</t>
    </rPh>
    <rPh sb="11" eb="13">
      <t>ショウカイ</t>
    </rPh>
    <rPh sb="15" eb="17">
      <t>バアイ</t>
    </rPh>
    <rPh sb="19" eb="21">
      <t>イリョウ</t>
    </rPh>
    <rPh sb="21" eb="24">
      <t>キカンメイ</t>
    </rPh>
    <rPh sb="34" eb="36">
      <t>キニュウ</t>
    </rPh>
    <phoneticPr fontId="1"/>
  </si>
  <si>
    <t>　※令和６年２月の県ＨＴＬＶ－１感染対応マニュアルの改訂に伴い作成した，産科医療機関から小児科医療機関
    への診療情報提供書のひな形のことをいう。</t>
    <rPh sb="9" eb="10">
      <t>ケン</t>
    </rPh>
    <rPh sb="29" eb="30">
      <t>トモナ</t>
    </rPh>
    <rPh sb="31" eb="33">
      <t>サクセイ</t>
    </rPh>
    <phoneticPr fontId="1"/>
  </si>
  <si>
    <t>調査は以上となります。御協力いただき，誠にありがとうございました。</t>
    <rPh sb="0" eb="2">
      <t>チョウサ</t>
    </rPh>
    <rPh sb="3" eb="5">
      <t>イジョウ</t>
    </rPh>
    <rPh sb="11" eb="14">
      <t>ゴキョウリョク</t>
    </rPh>
    <rPh sb="19" eb="20">
      <t>マコト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</si>
</sst>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ゴシック"/>
      <family val="2"/>
      <charset val="128"/>
    </font>
    <font>
      <sz val="6"/>
      <name val="ＭＳ ゴシック"/>
      <family val="2"/>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20"/>
      <color theme="1"/>
      <name val="ＭＳ ゴシック"/>
      <family val="3"/>
      <charset val="128"/>
    </font>
    <font>
      <b/>
      <sz val="11"/>
      <color theme="1"/>
      <name val="ＭＳ ゴシック"/>
      <family val="3"/>
      <charset val="128"/>
    </font>
    <font>
      <sz val="10"/>
      <name val="Arial"/>
      <family val="2"/>
    </font>
    <font>
      <sz val="6"/>
      <color theme="1"/>
      <name val="ＭＳ ゴシック"/>
      <family val="2"/>
      <charset val="128"/>
    </font>
    <font>
      <sz val="14"/>
      <color theme="1"/>
      <name val="ＭＳ ゴシック"/>
      <family val="2"/>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cellStyleXfs>
  <cellXfs count="26">
    <xf numFmtId="0" fontId="0" fillId="0" borderId="0" xfId="0">
      <alignment vertical="center"/>
    </xf>
    <xf numFmtId="49" fontId="8" fillId="0" borderId="0" xfId="1" applyNumberFormat="1" applyFont="1"/>
    <xf numFmtId="49" fontId="0" fillId="0" borderId="0" xfId="0" applyNumberFormat="1">
      <alignment vertical="center"/>
    </xf>
    <xf numFmtId="0" fontId="0" fillId="0" borderId="0" xfId="0" applyProtection="1">
      <alignment vertical="center"/>
      <protection locked="0"/>
    </xf>
    <xf numFmtId="0" fontId="0" fillId="0" borderId="0" xfId="0" applyBorder="1" applyAlignment="1" applyProtection="1">
      <alignment vertical="center"/>
      <protection locked="0"/>
    </xf>
    <xf numFmtId="0" fontId="0" fillId="0" borderId="0" xfId="0" applyBorder="1" applyProtection="1">
      <alignment vertical="center"/>
      <protection locked="0"/>
    </xf>
    <xf numFmtId="0" fontId="0" fillId="0" borderId="1" xfId="0" applyBorder="1" applyAlignment="1" applyProtection="1">
      <alignment horizontal="left" vertical="center"/>
      <protection locked="0"/>
    </xf>
    <xf numFmtId="0" fontId="2" fillId="0" borderId="0" xfId="0" applyFont="1" applyBorder="1" applyProtection="1">
      <alignment vertical="center"/>
      <protection locked="0"/>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2" fillId="0" borderId="1" xfId="0" applyFont="1" applyBorder="1" applyProtection="1">
      <alignment vertical="center"/>
      <protection locked="0"/>
    </xf>
    <xf numFmtId="0" fontId="6" fillId="0" borderId="0" xfId="0" applyFont="1" applyAlignment="1" applyProtection="1">
      <alignment horizontal="center" vertical="center"/>
      <protection locked="0"/>
    </xf>
    <xf numFmtId="0" fontId="0" fillId="0" borderId="1" xfId="0" applyBorder="1" applyAlignment="1" applyProtection="1">
      <alignment horizontal="right" vertical="center"/>
      <protection locked="0"/>
    </xf>
    <xf numFmtId="0" fontId="9" fillId="0" borderId="0" xfId="0" applyFont="1" applyProtection="1">
      <alignment vertical="center"/>
      <protection locked="0"/>
    </xf>
    <xf numFmtId="0" fontId="0" fillId="0" borderId="0" xfId="0" applyNumberFormat="1">
      <alignment vertical="center"/>
    </xf>
    <xf numFmtId="49" fontId="8" fillId="2" borderId="0" xfId="1" applyNumberFormat="1" applyFont="1" applyFill="1"/>
    <xf numFmtId="49" fontId="8" fillId="0" borderId="0" xfId="1" applyNumberFormat="1" applyFont="1" applyFill="1"/>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49" fontId="0" fillId="0" borderId="1" xfId="0" applyNumberFormat="1" applyBorder="1" applyAlignment="1" applyProtection="1">
      <alignment horizontal="left" vertical="center"/>
      <protection locked="0"/>
    </xf>
  </cellXfs>
  <cellStyles count="2">
    <cellStyle name="Normal" xfId="1"/>
    <cellStyle name="標準" xfId="0" builtinId="0"/>
  </cellStyles>
  <dxfs count="3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86"/>
  <sheetViews>
    <sheetView showGridLines="0" tabSelected="1" view="pageBreakPreview" zoomScaleNormal="100" zoomScaleSheetLayoutView="100" workbookViewId="0">
      <selection activeCell="B71" sqref="B71:H71"/>
    </sheetView>
  </sheetViews>
  <sheetFormatPr defaultColWidth="8.875" defaultRowHeight="13.5" x14ac:dyDescent="0.15"/>
  <cols>
    <col min="1" max="1" width="6.125" style="3" customWidth="1"/>
    <col min="2" max="2" width="15.25" style="3" customWidth="1"/>
    <col min="3" max="3" width="8.875" style="3"/>
    <col min="4" max="4" width="8.875" style="3" customWidth="1"/>
    <col min="5" max="8" width="8.875" style="3"/>
    <col min="9" max="9" width="9.875" style="3" customWidth="1"/>
    <col min="10" max="10" width="8.875" style="3" customWidth="1"/>
    <col min="11" max="12" width="8.875" style="3"/>
    <col min="13" max="13" width="13.75" style="3" customWidth="1"/>
    <col min="14" max="16384" width="8.875" style="3"/>
  </cols>
  <sheetData>
    <row r="2" spans="1:13" ht="24" x14ac:dyDescent="0.15">
      <c r="A2" s="22" t="s">
        <v>0</v>
      </c>
      <c r="B2" s="22"/>
      <c r="C2" s="22"/>
      <c r="D2" s="22"/>
      <c r="E2" s="22"/>
      <c r="F2" s="22"/>
      <c r="G2" s="22"/>
      <c r="H2" s="22"/>
      <c r="I2" s="22"/>
      <c r="J2" s="22"/>
      <c r="K2" s="22"/>
      <c r="L2" s="22"/>
      <c r="M2" s="22"/>
    </row>
    <row r="4" spans="1:13" x14ac:dyDescent="0.15">
      <c r="B4" s="3" t="s">
        <v>1</v>
      </c>
    </row>
    <row r="5" spans="1:13" x14ac:dyDescent="0.15">
      <c r="B5" s="3" t="s">
        <v>2</v>
      </c>
    </row>
    <row r="7" spans="1:13" x14ac:dyDescent="0.15">
      <c r="B7" s="3" t="s">
        <v>3</v>
      </c>
    </row>
    <row r="8" spans="1:13" ht="18" customHeight="1" x14ac:dyDescent="0.15">
      <c r="B8" s="18"/>
      <c r="C8" s="19"/>
      <c r="D8" s="19"/>
      <c r="E8" s="19"/>
      <c r="F8" s="19"/>
      <c r="G8" s="20"/>
      <c r="H8" s="4"/>
      <c r="I8" s="4"/>
      <c r="J8" s="4"/>
      <c r="K8" s="4"/>
      <c r="L8" s="4"/>
    </row>
    <row r="9" spans="1:13" x14ac:dyDescent="0.15">
      <c r="B9" s="5"/>
    </row>
    <row r="10" spans="1:13" x14ac:dyDescent="0.15">
      <c r="B10" s="3" t="s">
        <v>4</v>
      </c>
    </row>
    <row r="11" spans="1:13" ht="18" customHeight="1" x14ac:dyDescent="0.15">
      <c r="B11" s="17"/>
      <c r="C11" s="17"/>
      <c r="D11" s="17"/>
      <c r="E11" s="17"/>
      <c r="F11" s="17"/>
      <c r="G11" s="17"/>
      <c r="H11" s="4"/>
      <c r="I11" s="4"/>
      <c r="J11" s="4"/>
      <c r="K11" s="4"/>
      <c r="L11" s="4"/>
    </row>
    <row r="12" spans="1:13" x14ac:dyDescent="0.15">
      <c r="B12" s="5"/>
    </row>
    <row r="13" spans="1:13" x14ac:dyDescent="0.15">
      <c r="B13" s="3" t="s">
        <v>5</v>
      </c>
    </row>
    <row r="14" spans="1:13" ht="18" customHeight="1" x14ac:dyDescent="0.15">
      <c r="B14" s="17"/>
      <c r="C14" s="17"/>
      <c r="D14" s="17"/>
      <c r="E14" s="17"/>
      <c r="F14" s="17"/>
      <c r="G14" s="17"/>
      <c r="H14" s="4"/>
      <c r="I14" s="4"/>
      <c r="J14" s="4"/>
      <c r="K14" s="4"/>
      <c r="L14" s="4"/>
    </row>
    <row r="15" spans="1:13" x14ac:dyDescent="0.15">
      <c r="B15" s="5"/>
    </row>
    <row r="16" spans="1:13" x14ac:dyDescent="0.15">
      <c r="B16" s="3" t="s">
        <v>6</v>
      </c>
    </row>
    <row r="17" spans="2:12" ht="18" customHeight="1" x14ac:dyDescent="0.15">
      <c r="B17" s="25"/>
      <c r="C17" s="25"/>
      <c r="D17" s="25"/>
      <c r="E17" s="25"/>
      <c r="F17" s="25"/>
      <c r="G17" s="25"/>
      <c r="H17" s="4"/>
      <c r="I17" s="4"/>
      <c r="J17" s="4"/>
      <c r="K17" s="4"/>
      <c r="L17" s="4"/>
    </row>
    <row r="18" spans="2:12" x14ac:dyDescent="0.15">
      <c r="B18" s="5"/>
    </row>
    <row r="19" spans="2:12" x14ac:dyDescent="0.15">
      <c r="B19" s="3" t="s">
        <v>37</v>
      </c>
    </row>
    <row r="20" spans="2:12" ht="18" customHeight="1" x14ac:dyDescent="0.15">
      <c r="B20" s="6"/>
    </row>
    <row r="21" spans="2:12" ht="6" customHeight="1" x14ac:dyDescent="0.15">
      <c r="B21" s="5"/>
    </row>
    <row r="22" spans="2:12" x14ac:dyDescent="0.15">
      <c r="B22" s="3" t="s">
        <v>36</v>
      </c>
    </row>
    <row r="23" spans="2:12" ht="21.6" customHeight="1" x14ac:dyDescent="0.15">
      <c r="B23" s="17"/>
      <c r="C23" s="17"/>
      <c r="D23" s="17"/>
      <c r="E23" s="17"/>
      <c r="F23" s="17"/>
      <c r="G23" s="17"/>
      <c r="H23" s="17"/>
      <c r="I23" s="17"/>
      <c r="J23" s="17"/>
      <c r="K23" s="17"/>
    </row>
    <row r="24" spans="2:12" x14ac:dyDescent="0.15">
      <c r="B24" s="5"/>
    </row>
    <row r="25" spans="2:12" x14ac:dyDescent="0.15">
      <c r="B25" s="3" t="s">
        <v>16</v>
      </c>
    </row>
    <row r="26" spans="2:12" x14ac:dyDescent="0.15">
      <c r="B26" s="23" t="s">
        <v>7</v>
      </c>
      <c r="C26" s="24" t="s">
        <v>8</v>
      </c>
      <c r="D26" s="24" t="s">
        <v>9</v>
      </c>
      <c r="E26" s="24"/>
      <c r="F26" s="7"/>
    </row>
    <row r="27" spans="2:12" ht="19.5" x14ac:dyDescent="0.15">
      <c r="B27" s="23"/>
      <c r="C27" s="24"/>
      <c r="D27" s="8" t="s">
        <v>10</v>
      </c>
      <c r="E27" s="9" t="s">
        <v>29</v>
      </c>
      <c r="F27" s="7"/>
    </row>
    <row r="28" spans="2:12" ht="22.15" customHeight="1" x14ac:dyDescent="0.15">
      <c r="B28" s="23"/>
      <c r="C28" s="10"/>
      <c r="D28" s="10"/>
      <c r="E28" s="10"/>
      <c r="F28" s="7"/>
    </row>
    <row r="29" spans="2:12" x14ac:dyDescent="0.15">
      <c r="E29" s="11" t="s">
        <v>11</v>
      </c>
    </row>
    <row r="30" spans="2:12" x14ac:dyDescent="0.15">
      <c r="D30" s="23" t="s">
        <v>27</v>
      </c>
      <c r="E30" s="24" t="s">
        <v>8</v>
      </c>
      <c r="F30" s="24" t="s">
        <v>9</v>
      </c>
      <c r="G30" s="24"/>
      <c r="H30" s="24"/>
    </row>
    <row r="31" spans="2:12" x14ac:dyDescent="0.15">
      <c r="D31" s="24"/>
      <c r="E31" s="24"/>
      <c r="F31" s="8" t="s">
        <v>10</v>
      </c>
      <c r="G31" s="8" t="s">
        <v>12</v>
      </c>
      <c r="H31" s="8" t="s">
        <v>13</v>
      </c>
    </row>
    <row r="32" spans="2:12" ht="22.15" customHeight="1" x14ac:dyDescent="0.15">
      <c r="D32" s="24"/>
      <c r="E32" s="10"/>
      <c r="F32" s="10"/>
      <c r="G32" s="10"/>
      <c r="H32" s="10">
        <v>0</v>
      </c>
    </row>
    <row r="33" spans="2:11" x14ac:dyDescent="0.15">
      <c r="H33" s="11" t="s">
        <v>11</v>
      </c>
    </row>
    <row r="34" spans="2:11" ht="39.6" customHeight="1" x14ac:dyDescent="0.15">
      <c r="G34" s="23" t="s">
        <v>28</v>
      </c>
      <c r="H34" s="24" t="s">
        <v>8</v>
      </c>
      <c r="I34" s="24" t="s">
        <v>9</v>
      </c>
      <c r="J34" s="24"/>
    </row>
    <row r="35" spans="2:11" ht="21" x14ac:dyDescent="0.15">
      <c r="G35" s="23"/>
      <c r="H35" s="24"/>
      <c r="I35" s="9" t="s">
        <v>14</v>
      </c>
      <c r="J35" s="8" t="s">
        <v>12</v>
      </c>
    </row>
    <row r="36" spans="2:11" ht="22.15" customHeight="1" x14ac:dyDescent="0.15">
      <c r="G36" s="23"/>
      <c r="H36" s="10"/>
      <c r="I36" s="10"/>
      <c r="J36" s="10"/>
    </row>
    <row r="38" spans="2:11" x14ac:dyDescent="0.15">
      <c r="B38" s="3" t="s">
        <v>17</v>
      </c>
    </row>
    <row r="39" spans="2:11" x14ac:dyDescent="0.15">
      <c r="B39" s="3" t="s">
        <v>90</v>
      </c>
      <c r="F39" s="12"/>
      <c r="G39" s="3" t="s">
        <v>15</v>
      </c>
    </row>
    <row r="40" spans="2:11" x14ac:dyDescent="0.15">
      <c r="B40" s="3" t="s">
        <v>91</v>
      </c>
      <c r="F40" s="12"/>
      <c r="G40" s="3" t="s">
        <v>15</v>
      </c>
    </row>
    <row r="41" spans="2:11" x14ac:dyDescent="0.15">
      <c r="B41" s="3" t="s">
        <v>92</v>
      </c>
      <c r="F41" s="12"/>
      <c r="G41" s="3" t="s">
        <v>15</v>
      </c>
    </row>
    <row r="42" spans="2:11" x14ac:dyDescent="0.15">
      <c r="B42" s="3" t="s">
        <v>93</v>
      </c>
      <c r="F42" s="12"/>
      <c r="G42" s="3" t="s">
        <v>15</v>
      </c>
    </row>
    <row r="44" spans="2:11" x14ac:dyDescent="0.15">
      <c r="B44" s="3" t="s">
        <v>35</v>
      </c>
    </row>
    <row r="45" spans="2:11" ht="22.15" customHeight="1" x14ac:dyDescent="0.15">
      <c r="B45" s="17"/>
      <c r="C45" s="17"/>
      <c r="D45" s="17"/>
      <c r="E45" s="17"/>
      <c r="F45" s="17"/>
      <c r="G45" s="17"/>
      <c r="H45" s="17"/>
      <c r="I45" s="17"/>
      <c r="J45" s="17"/>
      <c r="K45" s="17"/>
    </row>
    <row r="46" spans="2:11" x14ac:dyDescent="0.15">
      <c r="B46" s="5"/>
    </row>
    <row r="47" spans="2:11" x14ac:dyDescent="0.15">
      <c r="B47" s="3" t="s">
        <v>18</v>
      </c>
    </row>
    <row r="48" spans="2:11" x14ac:dyDescent="0.15">
      <c r="B48" s="3" t="s">
        <v>94</v>
      </c>
      <c r="E48" s="12"/>
      <c r="F48" s="3" t="s">
        <v>15</v>
      </c>
    </row>
    <row r="49" spans="2:13" x14ac:dyDescent="0.15">
      <c r="B49" s="3" t="s">
        <v>95</v>
      </c>
      <c r="E49" s="12"/>
      <c r="F49" s="3" t="s">
        <v>15</v>
      </c>
    </row>
    <row r="50" spans="2:13" x14ac:dyDescent="0.15">
      <c r="B50" s="3" t="s">
        <v>96</v>
      </c>
      <c r="E50" s="12"/>
      <c r="F50" s="3" t="s">
        <v>15</v>
      </c>
    </row>
    <row r="51" spans="2:13" x14ac:dyDescent="0.15">
      <c r="B51" s="3" t="s">
        <v>97</v>
      </c>
      <c r="E51" s="12"/>
      <c r="F51" s="3" t="s">
        <v>15</v>
      </c>
    </row>
    <row r="53" spans="2:13" x14ac:dyDescent="0.15">
      <c r="B53" s="3" t="s">
        <v>19</v>
      </c>
    </row>
    <row r="54" spans="2:13" x14ac:dyDescent="0.15">
      <c r="B54" s="3" t="s">
        <v>98</v>
      </c>
      <c r="J54" s="12"/>
      <c r="K54" s="3" t="s">
        <v>15</v>
      </c>
    </row>
    <row r="55" spans="2:13" x14ac:dyDescent="0.15">
      <c r="B55" s="3" t="s">
        <v>99</v>
      </c>
      <c r="J55" s="12"/>
      <c r="K55" s="3" t="s">
        <v>15</v>
      </c>
    </row>
    <row r="56" spans="2:13" x14ac:dyDescent="0.15">
      <c r="B56" s="3" t="s">
        <v>100</v>
      </c>
      <c r="J56" s="12"/>
      <c r="K56" s="3" t="s">
        <v>15</v>
      </c>
    </row>
    <row r="58" spans="2:13" x14ac:dyDescent="0.15">
      <c r="B58" s="3" t="s">
        <v>20</v>
      </c>
    </row>
    <row r="59" spans="2:13" x14ac:dyDescent="0.15">
      <c r="B59" s="12"/>
      <c r="C59" s="3" t="s">
        <v>15</v>
      </c>
    </row>
    <row r="61" spans="2:13" x14ac:dyDescent="0.15">
      <c r="B61" s="3" t="s">
        <v>43</v>
      </c>
    </row>
    <row r="62" spans="2:13" ht="28.9" customHeight="1" x14ac:dyDescent="0.15">
      <c r="B62" s="21" t="s">
        <v>112</v>
      </c>
      <c r="C62" s="21"/>
      <c r="D62" s="21"/>
      <c r="E62" s="21"/>
      <c r="F62" s="21"/>
      <c r="G62" s="21"/>
      <c r="H62" s="21"/>
      <c r="I62" s="21"/>
      <c r="J62" s="21"/>
      <c r="K62" s="21"/>
      <c r="L62" s="21"/>
      <c r="M62" s="21"/>
    </row>
    <row r="63" spans="2:13" x14ac:dyDescent="0.15">
      <c r="B63" s="12"/>
      <c r="C63" s="3" t="s">
        <v>15</v>
      </c>
    </row>
    <row r="65" spans="2:11" x14ac:dyDescent="0.15">
      <c r="B65" s="3" t="s">
        <v>21</v>
      </c>
    </row>
    <row r="66" spans="2:11" x14ac:dyDescent="0.15">
      <c r="B66" s="3" t="s">
        <v>111</v>
      </c>
    </row>
    <row r="67" spans="2:11" x14ac:dyDescent="0.15">
      <c r="B67" s="3" t="s">
        <v>38</v>
      </c>
    </row>
    <row r="68" spans="2:11" ht="28.15" customHeight="1" x14ac:dyDescent="0.15">
      <c r="B68" s="18"/>
      <c r="C68" s="19"/>
      <c r="D68" s="19"/>
      <c r="E68" s="19"/>
      <c r="F68" s="19"/>
      <c r="G68" s="19"/>
      <c r="H68" s="19"/>
      <c r="I68" s="19"/>
      <c r="J68" s="19"/>
      <c r="K68" s="20"/>
    </row>
    <row r="70" spans="2:11" x14ac:dyDescent="0.15">
      <c r="B70" s="3" t="s">
        <v>42</v>
      </c>
    </row>
    <row r="71" spans="2:11" ht="18" customHeight="1" x14ac:dyDescent="0.15">
      <c r="B71" s="18"/>
      <c r="C71" s="19"/>
      <c r="D71" s="19"/>
      <c r="E71" s="19"/>
      <c r="F71" s="19"/>
      <c r="G71" s="19"/>
      <c r="H71" s="20"/>
      <c r="I71" s="4"/>
      <c r="J71" s="4"/>
      <c r="K71" s="4"/>
    </row>
    <row r="72" spans="2:11" ht="6" customHeight="1" x14ac:dyDescent="0.15">
      <c r="B72" s="5"/>
    </row>
    <row r="73" spans="2:11" x14ac:dyDescent="0.15">
      <c r="B73" s="3" t="s">
        <v>26</v>
      </c>
    </row>
    <row r="74" spans="2:11" ht="35.450000000000003" customHeight="1" x14ac:dyDescent="0.15">
      <c r="B74" s="17"/>
      <c r="C74" s="17"/>
      <c r="D74" s="17"/>
      <c r="E74" s="17"/>
      <c r="F74" s="17"/>
      <c r="G74" s="17"/>
      <c r="H74" s="17"/>
      <c r="I74" s="17"/>
      <c r="J74" s="17"/>
      <c r="K74" s="17"/>
    </row>
    <row r="76" spans="2:11" x14ac:dyDescent="0.15">
      <c r="B76" s="3" t="s">
        <v>22</v>
      </c>
    </row>
    <row r="77" spans="2:11" x14ac:dyDescent="0.15">
      <c r="B77" s="3" t="s">
        <v>23</v>
      </c>
    </row>
    <row r="78" spans="2:11" ht="37.9" customHeight="1" x14ac:dyDescent="0.15">
      <c r="B78" s="17"/>
      <c r="C78" s="17"/>
      <c r="D78" s="17"/>
      <c r="E78" s="17"/>
      <c r="F78" s="17"/>
      <c r="G78" s="17"/>
      <c r="H78" s="17"/>
      <c r="I78" s="17"/>
      <c r="J78" s="17"/>
      <c r="K78" s="17"/>
    </row>
    <row r="80" spans="2:11" x14ac:dyDescent="0.15">
      <c r="B80" s="3" t="s">
        <v>24</v>
      </c>
    </row>
    <row r="81" spans="2:11" ht="39.6" customHeight="1" x14ac:dyDescent="0.15">
      <c r="B81" s="17"/>
      <c r="C81" s="17"/>
      <c r="D81" s="17"/>
      <c r="E81" s="17"/>
      <c r="F81" s="17"/>
      <c r="G81" s="17"/>
      <c r="H81" s="17"/>
      <c r="I81" s="17"/>
      <c r="J81" s="17"/>
      <c r="K81" s="17"/>
    </row>
    <row r="83" spans="2:11" x14ac:dyDescent="0.15">
      <c r="B83" s="3" t="s">
        <v>25</v>
      </c>
    </row>
    <row r="84" spans="2:11" ht="55.15" customHeight="1" x14ac:dyDescent="0.15">
      <c r="B84" s="17"/>
      <c r="C84" s="17"/>
      <c r="D84" s="17"/>
      <c r="E84" s="17"/>
      <c r="F84" s="17"/>
      <c r="G84" s="17"/>
      <c r="H84" s="17"/>
      <c r="I84" s="17"/>
      <c r="J84" s="17"/>
      <c r="K84" s="17"/>
    </row>
    <row r="86" spans="2:11" ht="17.25" x14ac:dyDescent="0.15">
      <c r="B86" s="13" t="s">
        <v>113</v>
      </c>
    </row>
  </sheetData>
  <sheetProtection password="EC07" sheet="1" formatCells="0" formatColumns="0" formatRows="0" insertHyperlinks="0" sort="0" autoFilter="0" pivotTables="0"/>
  <mergeCells count="23">
    <mergeCell ref="A2:M2"/>
    <mergeCell ref="G34:G36"/>
    <mergeCell ref="H34:H35"/>
    <mergeCell ref="I34:J34"/>
    <mergeCell ref="B8:G8"/>
    <mergeCell ref="B11:G11"/>
    <mergeCell ref="B26:B28"/>
    <mergeCell ref="C26:C27"/>
    <mergeCell ref="D26:E26"/>
    <mergeCell ref="D30:D32"/>
    <mergeCell ref="F30:H30"/>
    <mergeCell ref="E30:E31"/>
    <mergeCell ref="B14:G14"/>
    <mergeCell ref="B17:G17"/>
    <mergeCell ref="B23:K23"/>
    <mergeCell ref="B45:K45"/>
    <mergeCell ref="B68:K68"/>
    <mergeCell ref="B84:K84"/>
    <mergeCell ref="B62:M62"/>
    <mergeCell ref="B74:K74"/>
    <mergeCell ref="B71:H71"/>
    <mergeCell ref="B78:K78"/>
    <mergeCell ref="B81:K81"/>
  </mergeCells>
  <phoneticPr fontId="1"/>
  <conditionalFormatting sqref="B8:G8">
    <cfRule type="expression" dxfId="35" priority="42">
      <formula>B8=""</formula>
    </cfRule>
  </conditionalFormatting>
  <conditionalFormatting sqref="B11:G11">
    <cfRule type="expression" dxfId="34" priority="41">
      <formula>$B$11=""</formula>
    </cfRule>
  </conditionalFormatting>
  <conditionalFormatting sqref="B14:G14">
    <cfRule type="expression" dxfId="33" priority="40">
      <formula>$B$14=""</formula>
    </cfRule>
  </conditionalFormatting>
  <conditionalFormatting sqref="B17:G17">
    <cfRule type="expression" dxfId="32" priority="39">
      <formula>$B$17=""</formula>
    </cfRule>
  </conditionalFormatting>
  <conditionalFormatting sqref="B20">
    <cfRule type="expression" dxfId="31" priority="38">
      <formula>$B$20=""</formula>
    </cfRule>
  </conditionalFormatting>
  <conditionalFormatting sqref="B23:K23">
    <cfRule type="expression" dxfId="30" priority="37">
      <formula>AND(B20="エ　その他", B23="")</formula>
    </cfRule>
  </conditionalFormatting>
  <conditionalFormatting sqref="C28">
    <cfRule type="expression" dxfId="29" priority="36">
      <formula>AND(C28="", B20&lt;&gt;"ウ　実施せず")</formula>
    </cfRule>
  </conditionalFormatting>
  <conditionalFormatting sqref="D28">
    <cfRule type="expression" dxfId="28" priority="31">
      <formula>AND(C28&lt;&gt;"", D28="")</formula>
    </cfRule>
  </conditionalFormatting>
  <conditionalFormatting sqref="E28">
    <cfRule type="expression" dxfId="27" priority="29">
      <formula>AND(C28&lt;&gt;"", E28&lt;&gt;(C28-D28))</formula>
    </cfRule>
  </conditionalFormatting>
  <conditionalFormatting sqref="E32">
    <cfRule type="expression" dxfId="26" priority="28">
      <formula>AND(E28&gt;=1, E32="")</formula>
    </cfRule>
  </conditionalFormatting>
  <conditionalFormatting sqref="F32">
    <cfRule type="expression" dxfId="25" priority="27">
      <formula>AND($E$32&lt;&gt;"", $F$32="")</formula>
    </cfRule>
  </conditionalFormatting>
  <conditionalFormatting sqref="G32">
    <cfRule type="expression" dxfId="24" priority="26">
      <formula>AND($E$32&lt;&gt;"", $G$32="")</formula>
    </cfRule>
  </conditionalFormatting>
  <conditionalFormatting sqref="H32">
    <cfRule type="expression" dxfId="23" priority="25">
      <formula>AND($E$32&lt;&gt;"", $H$32="")</formula>
    </cfRule>
  </conditionalFormatting>
  <conditionalFormatting sqref="H36">
    <cfRule type="expression" dxfId="22" priority="24">
      <formula>AND($H$32&gt;=1, H36="")</formula>
    </cfRule>
  </conditionalFormatting>
  <conditionalFormatting sqref="I36">
    <cfRule type="expression" dxfId="21" priority="23">
      <formula>AND($H$36&lt;&gt;"", $I$36="")</formula>
    </cfRule>
  </conditionalFormatting>
  <conditionalFormatting sqref="J36">
    <cfRule type="expression" dxfId="20" priority="22">
      <formula>AND($H$36&lt;&gt;"", $J$36="")</formula>
    </cfRule>
  </conditionalFormatting>
  <conditionalFormatting sqref="F39">
    <cfRule type="expression" dxfId="19" priority="21">
      <formula>AND($E$28&gt;$E$32, F39="")</formula>
    </cfRule>
  </conditionalFormatting>
  <conditionalFormatting sqref="F40">
    <cfRule type="expression" dxfId="18" priority="20">
      <formula>AND($E$28&gt;$E$32, F40="")</formula>
    </cfRule>
  </conditionalFormatting>
  <conditionalFormatting sqref="F41">
    <cfRule type="expression" dxfId="17" priority="19">
      <formula>AND($E$28&gt;$E$32, F41="")</formula>
    </cfRule>
  </conditionalFormatting>
  <conditionalFormatting sqref="F42">
    <cfRule type="expression" dxfId="16" priority="18">
      <formula>AND($E$28&gt;$E$32, F42="")</formula>
    </cfRule>
  </conditionalFormatting>
  <conditionalFormatting sqref="B45:K45">
    <cfRule type="expression" dxfId="15" priority="17">
      <formula>AND(G32+J36&gt;=1, B45="")</formula>
    </cfRule>
  </conditionalFormatting>
  <conditionalFormatting sqref="E48">
    <cfRule type="expression" dxfId="14" priority="16">
      <formula>AND($G$32+$J$36&gt;=1, E48="")</formula>
    </cfRule>
  </conditionalFormatting>
  <conditionalFormatting sqref="E49">
    <cfRule type="expression" dxfId="13" priority="15">
      <formula>AND($G$32+$J$36&gt;=1, E49="")</formula>
    </cfRule>
  </conditionalFormatting>
  <conditionalFormatting sqref="E50">
    <cfRule type="expression" dxfId="12" priority="14">
      <formula>AND($G$32+$J$36&gt;=1, E50="")</formula>
    </cfRule>
  </conditionalFormatting>
  <conditionalFormatting sqref="E51">
    <cfRule type="expression" dxfId="11" priority="13">
      <formula>AND($G$32+$J$36&gt;=1, E51="")</formula>
    </cfRule>
  </conditionalFormatting>
  <conditionalFormatting sqref="J54">
    <cfRule type="expression" dxfId="10" priority="12">
      <formula>AND($E$50&gt;=1, J54="")</formula>
    </cfRule>
  </conditionalFormatting>
  <conditionalFormatting sqref="J55">
    <cfRule type="expression" dxfId="9" priority="11">
      <formula>AND($E$50&gt;=1, J55="")</formula>
    </cfRule>
  </conditionalFormatting>
  <conditionalFormatting sqref="J56">
    <cfRule type="expression" dxfId="8" priority="10">
      <formula>AND($E$50&gt;=1, J56="")</formula>
    </cfRule>
  </conditionalFormatting>
  <conditionalFormatting sqref="B59">
    <cfRule type="expression" dxfId="7" priority="9">
      <formula>AND($G$32+$J$36&gt;=1, B59="")</formula>
    </cfRule>
  </conditionalFormatting>
  <conditionalFormatting sqref="B63">
    <cfRule type="expression" dxfId="6" priority="7">
      <formula>AND($B$59&gt;=1, B63="")</formula>
    </cfRule>
  </conditionalFormatting>
  <conditionalFormatting sqref="B68">
    <cfRule type="expression" dxfId="5" priority="6">
      <formula>AND($B$59&gt;=1, B68="")</formula>
    </cfRule>
  </conditionalFormatting>
  <conditionalFormatting sqref="B71">
    <cfRule type="expression" dxfId="4" priority="5">
      <formula>$B$71=""</formula>
    </cfRule>
  </conditionalFormatting>
  <conditionalFormatting sqref="B78">
    <cfRule type="expression" dxfId="3" priority="4">
      <formula>$B$78=""</formula>
    </cfRule>
  </conditionalFormatting>
  <conditionalFormatting sqref="B81">
    <cfRule type="expression" dxfId="2" priority="3">
      <formula>$B$81=""</formula>
    </cfRule>
  </conditionalFormatting>
  <conditionalFormatting sqref="B84">
    <cfRule type="expression" dxfId="1" priority="2">
      <formula>$B$84=""</formula>
    </cfRule>
  </conditionalFormatting>
  <conditionalFormatting sqref="B74:K74">
    <cfRule type="expression" dxfId="0" priority="1">
      <formula>AND(B71="ウ　知っていたが対応できない・知らなかったし対応できそうもない", B74="")</formula>
    </cfRule>
  </conditionalFormatting>
  <dataValidations count="2">
    <dataValidation type="whole" allowBlank="1" showErrorMessage="1" errorTitle="アテンション" error="数値を入力してください。" sqref="C28:E28 E32:H32 H36:J36">
      <formula1>0</formula1>
      <formula2>9999999</formula2>
    </dataValidation>
    <dataValidation type="whole" allowBlank="1" showInputMessage="1" showErrorMessage="1" errorTitle="atennshonn" error="数値を入力して下さい" sqref="F39:F42 E48:E51 J54:J56 B59 B63">
      <formula1>0</formula1>
      <formula2>9999999</formula2>
    </dataValidation>
  </dataValidations>
  <pageMargins left="0.25" right="0.25" top="0.75" bottom="0.75" header="0.3" footer="0.3"/>
  <pageSetup paperSize="9" scale="72" orientation="portrait" r:id="rId1"/>
  <rowBreaks count="1" manualBreakCount="1">
    <brk id="69"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'リスト（編集厳禁）'!$A$1:$A$5</xm:f>
          </x14:formula1>
          <xm:sqref>B72 B21</xm:sqref>
        </x14:dataValidation>
        <x14:dataValidation type="list" allowBlank="1" showInputMessage="1" showErrorMessage="1">
          <x14:formula1>
            <xm:f>'リスト（編集厳禁）'!$A$1:$A$4</xm:f>
          </x14:formula1>
          <xm:sqref>B20</xm:sqref>
        </x14:dataValidation>
        <x14:dataValidation type="list" allowBlank="1" showInputMessage="1" showErrorMessage="1">
          <x14:formula1>
            <xm:f>'リスト（編集厳禁）'!$C$1:$C$3</xm:f>
          </x14:formula1>
          <xm:sqref>B71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O1" zoomScaleNormal="100" workbookViewId="0">
      <selection activeCell="O3" sqref="A3:XFD3"/>
    </sheetView>
  </sheetViews>
  <sheetFormatPr defaultRowHeight="13.5" x14ac:dyDescent="0.15"/>
  <sheetData>
    <row r="1" spans="1:55" s="1" customFormat="1" ht="9" x14ac:dyDescent="0.15">
      <c r="A1" s="1" t="s">
        <v>44</v>
      </c>
      <c r="B1" s="1" t="s">
        <v>45</v>
      </c>
      <c r="C1" s="1" t="s">
        <v>46</v>
      </c>
      <c r="D1" s="1" t="s">
        <v>47</v>
      </c>
      <c r="E1" s="1" t="s">
        <v>48</v>
      </c>
      <c r="F1" s="1" t="s">
        <v>49</v>
      </c>
      <c r="G1" s="1" t="s">
        <v>50</v>
      </c>
      <c r="H1" s="1" t="s">
        <v>51</v>
      </c>
      <c r="I1" s="1" t="s">
        <v>52</v>
      </c>
      <c r="J1" s="1" t="s">
        <v>53</v>
      </c>
      <c r="K1" s="15" t="s">
        <v>54</v>
      </c>
      <c r="L1" s="15" t="s">
        <v>55</v>
      </c>
      <c r="M1" s="15" t="s">
        <v>56</v>
      </c>
      <c r="N1" s="15" t="s">
        <v>57</v>
      </c>
      <c r="O1" s="16" t="s">
        <v>88</v>
      </c>
      <c r="P1" s="16" t="s">
        <v>58</v>
      </c>
      <c r="Q1" s="16" t="s">
        <v>101</v>
      </c>
      <c r="R1" s="16" t="s">
        <v>59</v>
      </c>
      <c r="S1" s="16" t="s">
        <v>102</v>
      </c>
      <c r="T1" s="16" t="s">
        <v>60</v>
      </c>
      <c r="U1" s="16" t="s">
        <v>103</v>
      </c>
      <c r="V1" s="16" t="s">
        <v>61</v>
      </c>
      <c r="W1" s="15" t="s">
        <v>62</v>
      </c>
      <c r="X1" s="15" t="s">
        <v>63</v>
      </c>
      <c r="Y1" s="15" t="s">
        <v>64</v>
      </c>
      <c r="Z1" s="15" t="s">
        <v>65</v>
      </c>
      <c r="AA1" s="15" t="s">
        <v>66</v>
      </c>
      <c r="AB1" s="15" t="s">
        <v>67</v>
      </c>
      <c r="AC1" s="1" t="s">
        <v>68</v>
      </c>
      <c r="AD1" s="1" t="s">
        <v>104</v>
      </c>
      <c r="AE1" s="16" t="s">
        <v>69</v>
      </c>
      <c r="AF1" s="16" t="s">
        <v>105</v>
      </c>
      <c r="AG1" s="16" t="s">
        <v>70</v>
      </c>
      <c r="AH1" s="16" t="s">
        <v>106</v>
      </c>
      <c r="AI1" s="16" t="s">
        <v>71</v>
      </c>
      <c r="AJ1" s="16" t="s">
        <v>107</v>
      </c>
      <c r="AK1" s="16" t="s">
        <v>72</v>
      </c>
      <c r="AL1" s="16" t="s">
        <v>108</v>
      </c>
      <c r="AM1" s="16" t="s">
        <v>73</v>
      </c>
      <c r="AN1" s="16" t="s">
        <v>109</v>
      </c>
      <c r="AO1" s="16" t="s">
        <v>74</v>
      </c>
      <c r="AP1" s="16" t="s">
        <v>110</v>
      </c>
      <c r="AQ1" s="16" t="s">
        <v>75</v>
      </c>
      <c r="AR1" s="15" t="s">
        <v>76</v>
      </c>
      <c r="AS1" s="16" t="s">
        <v>77</v>
      </c>
      <c r="AT1" s="1" t="s">
        <v>78</v>
      </c>
      <c r="AU1" s="1" t="s">
        <v>79</v>
      </c>
      <c r="AV1" s="1" t="s">
        <v>80</v>
      </c>
      <c r="AW1" s="1" t="s">
        <v>81</v>
      </c>
      <c r="AX1" s="1" t="s">
        <v>82</v>
      </c>
      <c r="AY1" s="1" t="s">
        <v>83</v>
      </c>
      <c r="AZ1" s="1" t="s">
        <v>84</v>
      </c>
      <c r="BA1" s="1" t="s">
        <v>85</v>
      </c>
      <c r="BB1" s="1" t="s">
        <v>86</v>
      </c>
      <c r="BC1" s="1" t="s">
        <v>87</v>
      </c>
    </row>
    <row r="2" spans="1:55" hidden="1" x14ac:dyDescent="0.15">
      <c r="A2" t="s">
        <v>89</v>
      </c>
      <c r="B2" t="s">
        <v>89</v>
      </c>
      <c r="C2" t="s">
        <v>89</v>
      </c>
      <c r="D2" t="s">
        <v>89</v>
      </c>
      <c r="E2">
        <f>調査票!B8</f>
        <v>0</v>
      </c>
      <c r="F2">
        <f>調査票!B11</f>
        <v>0</v>
      </c>
      <c r="G2">
        <f>調査票!B14</f>
        <v>0</v>
      </c>
      <c r="H2">
        <f>調査票!B17</f>
        <v>0</v>
      </c>
      <c r="I2">
        <f>調査票!B20</f>
        <v>0</v>
      </c>
      <c r="J2">
        <f>調査票!B23</f>
        <v>0</v>
      </c>
      <c r="K2">
        <f>調査票!C28</f>
        <v>0</v>
      </c>
      <c r="L2">
        <f>調査票!D28</f>
        <v>0</v>
      </c>
      <c r="M2">
        <f>調査票!E28</f>
        <v>0</v>
      </c>
      <c r="N2">
        <f>調査票!E32</f>
        <v>0</v>
      </c>
      <c r="O2">
        <f>IF(調査票!F39&gt;0,"ア 前回出産時に陽性だったため", )</f>
        <v>0</v>
      </c>
      <c r="P2">
        <f>調査票!F39</f>
        <v>0</v>
      </c>
      <c r="Q2">
        <f>IF(調査票!F40&gt;0,"イ　転院したため", )</f>
        <v>0</v>
      </c>
      <c r="R2">
        <f>調査票!F40</f>
        <v>0</v>
      </c>
      <c r="S2">
        <f>IF(調査票!F41&gt;0,"ウ　経済的理由", )</f>
        <v>0</v>
      </c>
      <c r="T2">
        <f>調査票!F41</f>
        <v>0</v>
      </c>
      <c r="U2">
        <f>IF(調査票!F42&gt;0,"エ　その他", )</f>
        <v>0</v>
      </c>
      <c r="V2">
        <f>調査票!F42</f>
        <v>0</v>
      </c>
      <c r="W2">
        <f>調査票!F32</f>
        <v>0</v>
      </c>
      <c r="X2">
        <f>調査票!G32</f>
        <v>0</v>
      </c>
      <c r="Y2">
        <f>調査票!H32</f>
        <v>0</v>
      </c>
      <c r="Z2">
        <f>調査票!H36</f>
        <v>0</v>
      </c>
      <c r="AA2">
        <f>調査票!I36</f>
        <v>0</v>
      </c>
      <c r="AB2">
        <f>調査票!J36</f>
        <v>0</v>
      </c>
      <c r="AC2">
        <f>調査票!B45</f>
        <v>0</v>
      </c>
      <c r="AD2">
        <f>IF(調査票!E48&gt;0,"ア　完全人工栄養", )</f>
        <v>0</v>
      </c>
      <c r="AE2">
        <f>調査票!E48</f>
        <v>0</v>
      </c>
      <c r="AF2">
        <f>IF(調査票!E49&gt;0,"イ　凍結母乳栄養", )</f>
        <v>0</v>
      </c>
      <c r="AG2">
        <f>調査票!E49</f>
        <v>0</v>
      </c>
      <c r="AH2">
        <f>IF(調査票!E50&gt;0,"ウ　短期母乳栄養", )</f>
        <v>0</v>
      </c>
      <c r="AI2">
        <f>調査票!E50</f>
        <v>0</v>
      </c>
      <c r="AJ2">
        <f>IF(調査票!E51&gt;0,"エ　不明", )</f>
        <v>0</v>
      </c>
      <c r="AK2">
        <f>調査票!E51</f>
        <v>0</v>
      </c>
      <c r="AL2">
        <f>IF(調査票!J54&gt;0,"ア　生後90日時点で完全人工栄養への移行が完了していることを確認した", )</f>
        <v>0</v>
      </c>
      <c r="AM2">
        <f>調査票!J54</f>
        <v>0</v>
      </c>
      <c r="AN2">
        <f>IF(調査票!J55&gt;0,"イ　小児科・行政に連絡し完全人工栄養への移行を確認してもらっている", )</f>
        <v>0</v>
      </c>
      <c r="AO2">
        <f>調査票!J55</f>
        <v>0</v>
      </c>
      <c r="AP2">
        <f>IF(調査票!J56&gt;0,"ウ　確認できていない", )</f>
        <v>0</v>
      </c>
      <c r="AQ2">
        <f>調査票!J56</f>
        <v>0</v>
      </c>
      <c r="AR2">
        <f>調査票!B59</f>
        <v>0</v>
      </c>
      <c r="AS2">
        <f>調査票!B63</f>
        <v>0</v>
      </c>
      <c r="AT2">
        <f>調査票!B68</f>
        <v>0</v>
      </c>
      <c r="AU2">
        <f>調査票!B71</f>
        <v>0</v>
      </c>
      <c r="AV2">
        <f>調査票!B74</f>
        <v>0</v>
      </c>
      <c r="AW2">
        <f>調査票!B78</f>
        <v>0</v>
      </c>
      <c r="AX2">
        <f>調査票!B81</f>
        <v>0</v>
      </c>
      <c r="AY2">
        <f>調査票!B84</f>
        <v>0</v>
      </c>
      <c r="AZ2" t="s">
        <v>89</v>
      </c>
      <c r="BA2" t="s">
        <v>89</v>
      </c>
      <c r="BB2" t="s">
        <v>89</v>
      </c>
      <c r="BC2" t="s">
        <v>89</v>
      </c>
    </row>
    <row r="3" spans="1:55" x14ac:dyDescent="0.15">
      <c r="A3" s="14" t="str">
        <f>IF(A2&lt;&gt;0, A2, "")</f>
        <v>ﾒｰﾙ</v>
      </c>
      <c r="B3" s="14" t="str">
        <f t="shared" ref="B3:J3" si="0">IF(B2&lt;&gt;0, B2, "")</f>
        <v>ﾒｰﾙ</v>
      </c>
      <c r="C3" s="14" t="str">
        <f t="shared" si="0"/>
        <v>ﾒｰﾙ</v>
      </c>
      <c r="D3" s="14" t="str">
        <f t="shared" si="0"/>
        <v>ﾒｰﾙ</v>
      </c>
      <c r="E3" s="14" t="str">
        <f t="shared" si="0"/>
        <v/>
      </c>
      <c r="F3" s="14" t="str">
        <f t="shared" si="0"/>
        <v/>
      </c>
      <c r="G3" s="14" t="str">
        <f t="shared" si="0"/>
        <v/>
      </c>
      <c r="H3" s="14" t="str">
        <f t="shared" si="0"/>
        <v/>
      </c>
      <c r="I3" s="14" t="str">
        <f t="shared" si="0"/>
        <v/>
      </c>
      <c r="J3" s="14" t="str">
        <f t="shared" si="0"/>
        <v/>
      </c>
      <c r="K3" s="14">
        <f>K2</f>
        <v>0</v>
      </c>
      <c r="L3" s="14">
        <f t="shared" ref="L3:N3" si="1">L2</f>
        <v>0</v>
      </c>
      <c r="M3" s="14">
        <f t="shared" si="1"/>
        <v>0</v>
      </c>
      <c r="N3" s="14">
        <f t="shared" si="1"/>
        <v>0</v>
      </c>
      <c r="O3" s="14" t="str">
        <f t="shared" ref="O3:V3" si="2">IF(O2&lt;&gt;0, O2, "")</f>
        <v/>
      </c>
      <c r="P3" s="14" t="str">
        <f t="shared" si="2"/>
        <v/>
      </c>
      <c r="Q3" s="14" t="str">
        <f t="shared" ref="Q3" si="3">IF(Q2&lt;&gt;0, Q2, "")</f>
        <v/>
      </c>
      <c r="R3" s="14" t="str">
        <f t="shared" si="2"/>
        <v/>
      </c>
      <c r="S3" s="14" t="str">
        <f t="shared" ref="S3" si="4">IF(S2&lt;&gt;0, S2, "")</f>
        <v/>
      </c>
      <c r="T3" s="14" t="str">
        <f t="shared" si="2"/>
        <v/>
      </c>
      <c r="U3" s="14" t="str">
        <f t="shared" ref="U3" si="5">IF(U2&lt;&gt;0, U2, "")</f>
        <v/>
      </c>
      <c r="V3" s="14" t="str">
        <f t="shared" si="2"/>
        <v/>
      </c>
      <c r="W3" s="14">
        <f>W2</f>
        <v>0</v>
      </c>
      <c r="X3" s="14">
        <f>X2</f>
        <v>0</v>
      </c>
      <c r="Y3" s="14">
        <f t="shared" ref="Y3:AB3" si="6">Y2</f>
        <v>0</v>
      </c>
      <c r="Z3" s="14">
        <f t="shared" si="6"/>
        <v>0</v>
      </c>
      <c r="AA3" s="14">
        <f t="shared" si="6"/>
        <v>0</v>
      </c>
      <c r="AB3" s="14">
        <f t="shared" si="6"/>
        <v>0</v>
      </c>
      <c r="AC3" s="14" t="str">
        <f t="shared" ref="AC3" si="7">IF(AC2&lt;&gt;0, AC2, "")</f>
        <v/>
      </c>
      <c r="AD3" s="14" t="str">
        <f t="shared" ref="AD3:AS3" si="8">IF(AD2&lt;&gt;0, AD2, "")</f>
        <v/>
      </c>
      <c r="AE3" s="14" t="str">
        <f t="shared" si="8"/>
        <v/>
      </c>
      <c r="AF3" s="14" t="str">
        <f t="shared" ref="AF3" si="9">IF(AF2&lt;&gt;0, AF2, "")</f>
        <v/>
      </c>
      <c r="AG3" s="14" t="str">
        <f t="shared" si="8"/>
        <v/>
      </c>
      <c r="AH3" s="14" t="str">
        <f t="shared" ref="AH3" si="10">IF(AH2&lt;&gt;0, AH2, "")</f>
        <v/>
      </c>
      <c r="AI3" s="14" t="str">
        <f t="shared" si="8"/>
        <v/>
      </c>
      <c r="AJ3" s="14" t="str">
        <f t="shared" ref="AJ3" si="11">IF(AJ2&lt;&gt;0, AJ2, "")</f>
        <v/>
      </c>
      <c r="AK3" s="14" t="str">
        <f t="shared" si="8"/>
        <v/>
      </c>
      <c r="AL3" s="14" t="str">
        <f t="shared" ref="AL3" si="12">IF(AL2&lt;&gt;0, AL2, "")</f>
        <v/>
      </c>
      <c r="AM3" s="14" t="str">
        <f t="shared" si="8"/>
        <v/>
      </c>
      <c r="AN3" s="14" t="str">
        <f t="shared" ref="AN3" si="13">IF(AN2&lt;&gt;0, AN2, "")</f>
        <v/>
      </c>
      <c r="AO3" s="14" t="str">
        <f t="shared" si="8"/>
        <v/>
      </c>
      <c r="AP3" s="14" t="str">
        <f t="shared" ref="AP3" si="14">IF(AP2&lt;&gt;0, AP2, "")</f>
        <v/>
      </c>
      <c r="AQ3" s="14" t="str">
        <f t="shared" si="8"/>
        <v/>
      </c>
      <c r="AR3" s="14">
        <f t="shared" ref="AR3:AS3" si="15">AR2</f>
        <v>0</v>
      </c>
      <c r="AS3" s="14" t="str">
        <f t="shared" ref="AS3:AT3" si="16">IF(AS2&lt;&gt;0, AS2, "")</f>
        <v/>
      </c>
      <c r="AT3" s="14" t="str">
        <f t="shared" si="16"/>
        <v/>
      </c>
      <c r="AU3" s="14" t="str">
        <f t="shared" ref="AU3" si="17">IF(AU2&lt;&gt;0, AU2, "")</f>
        <v/>
      </c>
      <c r="AV3" s="14" t="str">
        <f t="shared" ref="AV3" si="18">IF(AV2&lt;&gt;0, AV2, "")</f>
        <v/>
      </c>
      <c r="AW3" s="14" t="str">
        <f t="shared" ref="AW3" si="19">IF(AW2&lt;&gt;0, AW2, "")</f>
        <v/>
      </c>
      <c r="AX3" s="14" t="str">
        <f t="shared" ref="AX3" si="20">IF(AX2&lt;&gt;0, AX2, "")</f>
        <v/>
      </c>
      <c r="AY3" s="14" t="str">
        <f t="shared" ref="AY3" si="21">IF(AY2&lt;&gt;0, AY2, "")</f>
        <v/>
      </c>
      <c r="AZ3" s="14" t="str">
        <f t="shared" ref="AZ3:BA3" si="22">IF(AZ2&lt;&gt;0, AZ2, "")</f>
        <v>ﾒｰﾙ</v>
      </c>
      <c r="BA3" s="14" t="str">
        <f t="shared" si="22"/>
        <v>ﾒｰﾙ</v>
      </c>
      <c r="BB3" s="14" t="str">
        <f t="shared" ref="BB3" si="23">IF(BB2&lt;&gt;0, BB2, "")</f>
        <v>ﾒｰﾙ</v>
      </c>
      <c r="BC3" s="14" t="str">
        <f t="shared" ref="BC3" si="24">BC2</f>
        <v>ﾒｰﾙ</v>
      </c>
    </row>
  </sheetData>
  <sheetProtection algorithmName="SHA-512" hashValue="41+0qGCPQd/z33nVCW8QYBc2E/uyzA3hqW6Pec2zR1kZdUCsbIKvnYJreySLNE3l9ihM0R6AqGWzs9Ik8OsMFw==" saltValue="EVrldIVNfRt8gDrKe8mOYw==" spinCount="100000"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16" sqref="A16"/>
    </sheetView>
  </sheetViews>
  <sheetFormatPr defaultRowHeight="13.5" x14ac:dyDescent="0.15"/>
  <sheetData>
    <row r="1" spans="1:3" x14ac:dyDescent="0.15">
      <c r="A1" t="s">
        <v>30</v>
      </c>
      <c r="C1" t="s">
        <v>39</v>
      </c>
    </row>
    <row r="2" spans="1:3" x14ac:dyDescent="0.15">
      <c r="A2" t="s">
        <v>31</v>
      </c>
      <c r="C2" t="s">
        <v>40</v>
      </c>
    </row>
    <row r="3" spans="1:3" x14ac:dyDescent="0.15">
      <c r="A3" t="s">
        <v>32</v>
      </c>
      <c r="C3" t="s">
        <v>41</v>
      </c>
    </row>
    <row r="4" spans="1:3" x14ac:dyDescent="0.15">
      <c r="A4" t="s">
        <v>33</v>
      </c>
      <c r="C4" t="s">
        <v>34</v>
      </c>
    </row>
    <row r="5" spans="1:3" x14ac:dyDescent="0.15">
      <c r="A5" t="s">
        <v>34</v>
      </c>
    </row>
    <row r="7" spans="1:3" x14ac:dyDescent="0.15">
      <c r="A7" s="2" t="b">
        <f>A1=""</f>
        <v>0</v>
      </c>
    </row>
    <row r="8" spans="1:3" x14ac:dyDescent="0.15">
      <c r="A8" t="b">
        <f>AND(B20="エ　その他", B23="")</f>
        <v>0</v>
      </c>
    </row>
    <row r="9" spans="1:3" x14ac:dyDescent="0.15">
      <c r="A9" t="b">
        <f>AND(C28="", B20&lt;&gt;"ウ　実施せず")</f>
        <v>1</v>
      </c>
    </row>
  </sheetData>
  <sheetProtection password="EC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集計用（編集厳禁）</vt:lpstr>
      <vt:lpstr>リスト（編集厳禁）</vt:lpstr>
      <vt:lpstr>調査票!Print_Area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owner</cp:lastModifiedBy>
  <cp:lastPrinted>2025-02-20T02:36:17Z</cp:lastPrinted>
  <dcterms:created xsi:type="dcterms:W3CDTF">2025-02-20T01:43:14Z</dcterms:created>
  <dcterms:modified xsi:type="dcterms:W3CDTF">2025-02-27T06:07:50Z</dcterms:modified>
</cp:coreProperties>
</file>