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dou\【計画指導業務】\17森林吸収源対策\07 ★HP（吸収源関係）\R7\99 エコファンドHP\R7.07 排出量算出シートの改正\"/>
    </mc:Choice>
  </mc:AlternateContent>
  <xr:revisionPtr revIDLastSave="0" documentId="13_ncr:1_{0B8B5135-DBC8-4DD2-A97F-47FF85633C14}" xr6:coauthVersionLast="36" xr6:coauthVersionMax="36" xr10:uidLastSave="{00000000-0000-0000-0000-000000000000}"/>
  <bookViews>
    <workbookView xWindow="0" yWindow="0" windowWidth="12560" windowHeight="7130" firstSheet="1" activeTab="1" xr2:uid="{00000000-000D-0000-FFFF-FFFF00000000}"/>
  </bookViews>
  <sheets>
    <sheet name="排出係数ほか" sheetId="3" state="hidden" r:id="rId1"/>
    <sheet name="エネルギー使用量集計シート" sheetId="1" r:id="rId2"/>
    <sheet name="CO2排出量算定シート" sheetId="8" r:id="rId3"/>
    <sheet name="イベント時算出シート " sheetId="4" r:id="rId4"/>
    <sheet name="【記載例】イベント時算出シート " sheetId="6" r:id="rId5"/>
  </sheets>
  <definedNames>
    <definedName name="_xlnm.Print_Area" localSheetId="2">CO2排出量算定シート!$B$1:$I$32</definedName>
    <definedName name="_xlnm.Print_Area" localSheetId="1">エネルギー使用量集計シート!$A$1:$P$20</definedName>
  </definedNames>
  <calcPr calcId="191029"/>
</workbook>
</file>

<file path=xl/calcChain.xml><?xml version="1.0" encoding="utf-8"?>
<calcChain xmlns="http://schemas.openxmlformats.org/spreadsheetml/2006/main">
  <c r="G20" i="8" l="1"/>
  <c r="G18" i="8"/>
  <c r="G16" i="8"/>
  <c r="G14" i="8"/>
  <c r="G12" i="8"/>
  <c r="G10" i="8"/>
  <c r="E20" i="8"/>
  <c r="E18" i="8"/>
  <c r="E16" i="8"/>
  <c r="E14" i="8"/>
  <c r="E12" i="8"/>
  <c r="E10" i="8"/>
  <c r="I21" i="8" l="1"/>
  <c r="I19" i="8"/>
  <c r="I17" i="8"/>
  <c r="I15" i="8"/>
  <c r="I13" i="8"/>
  <c r="I11" i="8"/>
  <c r="C20" i="8"/>
  <c r="C18" i="8"/>
  <c r="C16" i="8"/>
  <c r="C14" i="8"/>
  <c r="C12" i="8"/>
  <c r="C10" i="8"/>
  <c r="C8" i="8"/>
  <c r="I9" i="8"/>
  <c r="L44" i="3"/>
  <c r="L43" i="3"/>
  <c r="L42" i="3"/>
  <c r="L41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2" i="3"/>
  <c r="L21" i="3"/>
  <c r="L19" i="3"/>
  <c r="I22" i="8" l="1"/>
  <c r="P9" i="1"/>
  <c r="P8" i="1"/>
  <c r="O13" i="1"/>
  <c r="O12" i="1"/>
  <c r="O11" i="1"/>
  <c r="O10" i="1"/>
  <c r="O9" i="1"/>
  <c r="O8" i="1"/>
  <c r="O7" i="1"/>
  <c r="L33" i="6"/>
  <c r="L32" i="6"/>
  <c r="I29" i="4"/>
  <c r="G25" i="4"/>
  <c r="I31" i="6"/>
  <c r="I34" i="6" s="1"/>
  <c r="I32" i="6"/>
  <c r="I33" i="6"/>
  <c r="G34" i="6"/>
  <c r="I27" i="6"/>
  <c r="L27" i="6" s="1"/>
  <c r="I28" i="6"/>
  <c r="L28" i="6" s="1"/>
  <c r="I29" i="6"/>
  <c r="L29" i="6" s="1"/>
  <c r="G30" i="6"/>
  <c r="I26" i="4"/>
  <c r="L26" i="4" s="1"/>
  <c r="I27" i="4"/>
  <c r="L27" i="4" s="1"/>
  <c r="I28" i="4"/>
  <c r="L28" i="4" s="1"/>
  <c r="G29" i="4"/>
  <c r="I22" i="4"/>
  <c r="L22" i="4" s="1"/>
  <c r="I23" i="4"/>
  <c r="L23" i="4" s="1"/>
  <c r="I24" i="4"/>
  <c r="L24" i="4" s="1"/>
  <c r="L31" i="6" l="1"/>
  <c r="L34" i="6" s="1"/>
  <c r="L30" i="6"/>
  <c r="I30" i="6"/>
  <c r="I25" i="4"/>
  <c r="L29" i="4"/>
  <c r="L25" i="4"/>
  <c r="L30" i="4" s="1"/>
  <c r="L32" i="4" s="1"/>
  <c r="L35" i="6" l="1"/>
  <c r="L37" i="6" s="1"/>
</calcChain>
</file>

<file path=xl/sharedStrings.xml><?xml version="1.0" encoding="utf-8"?>
<sst xmlns="http://schemas.openxmlformats.org/spreadsheetml/2006/main" count="267" uniqueCount="165">
  <si>
    <t>各項目について，</t>
  </si>
  <si>
    <t>の中に，毎月の料金票の「使用量」を入力しましょう！</t>
  </si>
  <si>
    <t>項目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</si>
  <si>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</si>
  <si>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</si>
  <si>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</si>
  <si>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</si>
  <si>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</si>
  <si>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</si>
  <si>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</si>
  <si>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</si>
  <si>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</si>
  <si>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</si>
  <si>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</si>
  <si>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</si>
  <si>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</si>
  <si>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電気</t>
  </si>
  <si>
    <t>kWh</t>
  </si>
  <si>
    <t>LPガス</t>
  </si>
  <si>
    <t>都市ガス</t>
  </si>
  <si>
    <t>Ａ重油</t>
  </si>
  <si>
    <t>ｋL</t>
  </si>
  <si>
    <t>灯油</t>
  </si>
  <si>
    <t>ガソリン</t>
  </si>
  <si>
    <t>軽油</t>
  </si>
  <si>
    <t>エネルギーの種類</t>
  </si>
  <si>
    <t>使用量</t>
  </si>
  <si>
    <t>単位発熱量</t>
  </si>
  <si>
    <t>排出係数</t>
  </si>
  <si>
    <t>①</t>
  </si>
  <si>
    <t>単位</t>
  </si>
  <si>
    <t>②</t>
  </si>
  <si>
    <t>③</t>
  </si>
  <si>
    <t>①×③</t>
  </si>
  <si>
    <t>ＬＰガス</t>
  </si>
  <si>
    <t>t</t>
  </si>
  <si>
    <t>GJ/t</t>
  </si>
  <si>
    <t>GJ/kL</t>
  </si>
  <si>
    <t/>
    <phoneticPr fontId="0" type="Hiragana"/>
  </si>
  <si>
    <t>L</t>
    <phoneticPr fontId="0" type="Hiragana"/>
  </si>
  <si>
    <r>
      <t>　　「ＣＯ</t>
    </r>
    <r>
      <rPr>
        <b/>
        <vertAlign val="subscript"/>
        <sz val="12"/>
        <rFont val="HG丸ｺﾞｼｯｸM-PRO"/>
        <family val="3"/>
        <charset val="128"/>
      </rPr>
      <t>2</t>
    </r>
    <r>
      <rPr>
        <b/>
        <sz val="12"/>
        <rFont val="HG丸ｺﾞｼｯｸM-PRO"/>
        <family val="3"/>
        <charset val="128"/>
      </rPr>
      <t>排出量算定シート」に，あなたのＣＯ</t>
    </r>
    <r>
      <rPr>
        <b/>
        <vertAlign val="subscript"/>
        <sz val="12"/>
        <rFont val="HG丸ｺﾞｼｯｸM-PRO"/>
        <family val="3"/>
        <charset val="128"/>
      </rPr>
      <t>2</t>
    </r>
    <r>
      <rPr>
        <b/>
        <sz val="12"/>
        <rFont val="HG丸ｺﾞｼｯｸM-PRO"/>
        <family val="3"/>
        <charset val="128"/>
      </rPr>
      <t>排出量が自動計算されます！</t>
    </r>
    <phoneticPr fontId="6"/>
  </si>
  <si>
    <r>
      <t>単位変更
LPガスm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→ｔ
都市ガスm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→Nm</t>
    </r>
    <r>
      <rPr>
        <vertAlign val="superscript"/>
        <sz val="9"/>
        <rFont val="ＭＳ Ｐゴシック"/>
        <family val="3"/>
        <charset val="128"/>
      </rPr>
      <t>3</t>
    </r>
    <rPh sb="14" eb="16">
      <t>トシ</t>
    </rPh>
    <phoneticPr fontId="6"/>
  </si>
  <si>
    <t>「エネルギー使用量集計シート」に月々の使用量のデータを入力すると自動計算されます！</t>
    <phoneticPr fontId="6"/>
  </si>
  <si>
    <r>
      <t>ＣＯ</t>
    </r>
    <r>
      <rPr>
        <vertAlign val="subscript"/>
        <sz val="12"/>
        <rFont val="ＭＳ ゴシック"/>
        <family val="3"/>
        <charset val="128"/>
      </rPr>
      <t>２</t>
    </r>
    <r>
      <rPr>
        <sz val="12"/>
        <rFont val="ＭＳ ゴシック"/>
        <family val="3"/>
        <charset val="128"/>
      </rPr>
      <t>排出量</t>
    </r>
    <phoneticPr fontId="6"/>
  </si>
  <si>
    <r>
      <t>tCO</t>
    </r>
    <r>
      <rPr>
        <vertAlign val="subscript"/>
        <sz val="12"/>
        <rFont val="ＭＳ ゴシック"/>
        <family val="3"/>
        <charset val="128"/>
      </rPr>
      <t>2</t>
    </r>
    <phoneticPr fontId="6"/>
  </si>
  <si>
    <r>
      <t>tCO</t>
    </r>
    <r>
      <rPr>
        <vertAlign val="subscript"/>
        <sz val="12"/>
        <rFont val="ＭＳ ゴシック"/>
        <family val="3"/>
        <charset val="128"/>
      </rPr>
      <t>2</t>
    </r>
    <r>
      <rPr>
        <sz val="12"/>
        <rFont val="ＭＳ ゴシック"/>
        <family val="3"/>
        <charset val="128"/>
      </rPr>
      <t>/kWh</t>
    </r>
    <phoneticPr fontId="6"/>
  </si>
  <si>
    <r>
      <t>千Nm</t>
    </r>
    <r>
      <rPr>
        <vertAlign val="superscript"/>
        <sz val="12"/>
        <rFont val="ＭＳ ゴシック"/>
        <family val="3"/>
        <charset val="128"/>
      </rPr>
      <t>3</t>
    </r>
    <phoneticPr fontId="6"/>
  </si>
  <si>
    <r>
      <t>GJ/千Nm</t>
    </r>
    <r>
      <rPr>
        <vertAlign val="superscript"/>
        <sz val="12"/>
        <rFont val="ＭＳ ゴシック"/>
        <family val="3"/>
        <charset val="128"/>
      </rPr>
      <t>3</t>
    </r>
    <phoneticPr fontId="6"/>
  </si>
  <si>
    <t>接頭語</t>
  </si>
  <si>
    <t>読み</t>
  </si>
  <si>
    <t>意味</t>
  </si>
  <si>
    <t>k</t>
  </si>
  <si>
    <t>キロ</t>
  </si>
  <si>
    <t>千</t>
  </si>
  <si>
    <t>M</t>
  </si>
  <si>
    <t>メガ</t>
  </si>
  <si>
    <t>百万</t>
  </si>
  <si>
    <t>G</t>
  </si>
  <si>
    <t>ギガ</t>
  </si>
  <si>
    <t>10億</t>
  </si>
  <si>
    <t>Wh</t>
  </si>
  <si>
    <t>ワットアワー</t>
  </si>
  <si>
    <t>電力量の単位</t>
  </si>
  <si>
    <t>トン</t>
  </si>
  <si>
    <t>重さの単位（1,000kg＝1t）</t>
  </si>
  <si>
    <t>立方メートル</t>
  </si>
  <si>
    <t>体積の単位</t>
  </si>
  <si>
    <t>L</t>
  </si>
  <si>
    <t>リットル</t>
  </si>
  <si>
    <t>J</t>
  </si>
  <si>
    <t>ジュール</t>
  </si>
  <si>
    <t>エネルギー，熱量の単位</t>
  </si>
  <si>
    <t>tC</t>
  </si>
  <si>
    <t>トンシー</t>
  </si>
  <si>
    <t>炭素に換算した重量</t>
  </si>
  <si>
    <t>トンシーオーツー</t>
  </si>
  <si>
    <t>二酸化炭素に換算した重量</t>
  </si>
  <si>
    <r>
      <t>m</t>
    </r>
    <r>
      <rPr>
        <vertAlign val="superscript"/>
        <sz val="12"/>
        <rFont val="HG丸ｺﾞｼｯｸM-PRO"/>
        <family val="3"/>
        <charset val="128"/>
      </rPr>
      <t>3</t>
    </r>
  </si>
  <si>
    <r>
      <t>体積の単位（1,000L＝1m</t>
    </r>
    <r>
      <rPr>
        <vertAlign val="superscript"/>
        <sz val="12"/>
        <rFont val="HG丸ｺﾞｼｯｸM-PRO"/>
        <family val="3"/>
        <charset val="128"/>
      </rPr>
      <t>3</t>
    </r>
    <r>
      <rPr>
        <sz val="12"/>
        <rFont val="HG丸ｺﾞｼｯｸM-PRO"/>
        <family val="3"/>
        <charset val="128"/>
      </rPr>
      <t>）</t>
    </r>
  </si>
  <si>
    <r>
      <t>tCO</t>
    </r>
    <r>
      <rPr>
        <vertAlign val="subscript"/>
        <sz val="12"/>
        <rFont val="HG丸ｺﾞｼｯｸM-PRO"/>
        <family val="3"/>
        <charset val="128"/>
      </rPr>
      <t>2</t>
    </r>
  </si>
  <si>
    <t>t-CO2</t>
    <phoneticPr fontId="17"/>
  </si>
  <si>
    <t xml:space="preserve">≒  </t>
    <phoneticPr fontId="17"/>
  </si>
  <si>
    <t>計</t>
    <rPh sb="0" eb="1">
      <t>ケイ</t>
    </rPh>
    <phoneticPr fontId="17"/>
  </si>
  <si>
    <t>市外</t>
    <rPh sb="0" eb="2">
      <t>シガイ</t>
    </rPh>
    <phoneticPr fontId="17"/>
  </si>
  <si>
    <t>市内郊外</t>
    <rPh sb="0" eb="2">
      <t>シナイ</t>
    </rPh>
    <rPh sb="2" eb="4">
      <t>コウガイ</t>
    </rPh>
    <phoneticPr fontId="17"/>
  </si>
  <si>
    <t>市内中心部</t>
    <rPh sb="0" eb="2">
      <t>シナイ</t>
    </rPh>
    <rPh sb="2" eb="5">
      <t>チュウシンブ</t>
    </rPh>
    <phoneticPr fontId="17"/>
  </si>
  <si>
    <t>ガソリン</t>
    <phoneticPr fontId="17"/>
  </si>
  <si>
    <t>普通車</t>
    <rPh sb="0" eb="3">
      <t>フツウシャ</t>
    </rPh>
    <phoneticPr fontId="17"/>
  </si>
  <si>
    <t>軽油</t>
    <rPh sb="0" eb="2">
      <t>ケイユ</t>
    </rPh>
    <phoneticPr fontId="17"/>
  </si>
  <si>
    <t>バス</t>
    <phoneticPr fontId="17"/>
  </si>
  <si>
    <t>備考</t>
    <rPh sb="0" eb="2">
      <t>ビコウ</t>
    </rPh>
    <phoneticPr fontId="17"/>
  </si>
  <si>
    <t>CO2排出量
t-CO2</t>
    <rPh sb="3" eb="6">
      <t>ハイシュツリョウ</t>
    </rPh>
    <phoneticPr fontId="17"/>
  </si>
  <si>
    <t>単位発熱量
GJ/kL</t>
    <rPh sb="0" eb="2">
      <t>タンイ</t>
    </rPh>
    <rPh sb="2" eb="5">
      <t>ハツネツリョウ</t>
    </rPh>
    <phoneticPr fontId="17"/>
  </si>
  <si>
    <t>使用量
kL</t>
    <rPh sb="0" eb="3">
      <t>シヨウリョウ</t>
    </rPh>
    <phoneticPr fontId="17"/>
  </si>
  <si>
    <t>L→kL</t>
    <phoneticPr fontId="17"/>
  </si>
  <si>
    <t>想定台数</t>
    <rPh sb="0" eb="2">
      <t>ソウテイ</t>
    </rPh>
    <rPh sb="2" eb="4">
      <t>ダイスウ</t>
    </rPh>
    <phoneticPr fontId="17"/>
  </si>
  <si>
    <t>燃費
（km/㍑）</t>
    <rPh sb="0" eb="2">
      <t>ネンピ</t>
    </rPh>
    <phoneticPr fontId="17"/>
  </si>
  <si>
    <t>移動距離
（往復）</t>
    <rPh sb="0" eb="2">
      <t>イドウ</t>
    </rPh>
    <rPh sb="2" eb="4">
      <t>キョリ</t>
    </rPh>
    <rPh sb="6" eb="8">
      <t>オウフク</t>
    </rPh>
    <phoneticPr fontId="17"/>
  </si>
  <si>
    <t>利用者区分</t>
    <rPh sb="0" eb="3">
      <t>リヨウシャ</t>
    </rPh>
    <rPh sb="3" eb="5">
      <t>クブン</t>
    </rPh>
    <phoneticPr fontId="17"/>
  </si>
  <si>
    <t>燃料区分</t>
    <rPh sb="0" eb="2">
      <t>ネンリョウ</t>
    </rPh>
    <rPh sb="2" eb="4">
      <t>クブン</t>
    </rPh>
    <phoneticPr fontId="17"/>
  </si>
  <si>
    <t>車両区分</t>
    <rPh sb="0" eb="2">
      <t>シャリョウ</t>
    </rPh>
    <rPh sb="2" eb="4">
      <t>クブン</t>
    </rPh>
    <phoneticPr fontId="17"/>
  </si>
  <si>
    <t>【CO2排出量の算定】</t>
    <rPh sb="4" eb="7">
      <t>ハイシュツリョウ</t>
    </rPh>
    <rPh sb="8" eb="10">
      <t>サンテイ</t>
    </rPh>
    <phoneticPr fontId="17"/>
  </si>
  <si>
    <t>名</t>
    <rPh sb="0" eb="1">
      <t>メイ</t>
    </rPh>
    <phoneticPr fontId="17"/>
  </si>
  <si>
    <t>④来場者（見込）</t>
    <rPh sb="1" eb="4">
      <t>ライジョウシャ</t>
    </rPh>
    <rPh sb="5" eb="7">
      <t>ミコ</t>
    </rPh>
    <phoneticPr fontId="17"/>
  </si>
  <si>
    <t>③場所</t>
    <rPh sb="1" eb="3">
      <t>バショ</t>
    </rPh>
    <phoneticPr fontId="17"/>
  </si>
  <si>
    <t>②期日</t>
    <rPh sb="1" eb="3">
      <t>キジツ</t>
    </rPh>
    <phoneticPr fontId="17"/>
  </si>
  <si>
    <t>①イベント名</t>
    <rPh sb="5" eb="6">
      <t>メイ</t>
    </rPh>
    <phoneticPr fontId="17"/>
  </si>
  <si>
    <t>来場者の車使用に伴うCO2排出量算定資料</t>
    <rPh sb="0" eb="3">
      <t>ライジョウシャ</t>
    </rPh>
    <rPh sb="4" eb="5">
      <t>クルマ</t>
    </rPh>
    <rPh sb="5" eb="7">
      <t>シヨウ</t>
    </rPh>
    <rPh sb="8" eb="9">
      <t>トモナ</t>
    </rPh>
    <rPh sb="13" eb="16">
      <t>ハイシュツリョウ</t>
    </rPh>
    <rPh sb="16" eb="18">
      <t>サンテイ</t>
    </rPh>
    <rPh sb="18" eb="20">
      <t>シリョウ</t>
    </rPh>
    <phoneticPr fontId="17"/>
  </si>
  <si>
    <t>◆来場者・表彰者の車使用に伴うCO2排出量算定資料</t>
    <phoneticPr fontId="6"/>
  </si>
  <si>
    <t>【自家用車利用者の推定】</t>
    <rPh sb="1" eb="5">
      <t>ジカヨウシャ</t>
    </rPh>
    <rPh sb="5" eb="8">
      <t>リヨウシャ</t>
    </rPh>
    <rPh sb="9" eb="11">
      <t>スイテイ</t>
    </rPh>
    <phoneticPr fontId="17"/>
  </si>
  <si>
    <t>・来場者の1/2が自家用車利用</t>
    <rPh sb="1" eb="4">
      <t>ライジョウシャ</t>
    </rPh>
    <rPh sb="9" eb="13">
      <t>ジカヨウシャ</t>
    </rPh>
    <rPh sb="13" eb="15">
      <t>リヨウ</t>
    </rPh>
    <phoneticPr fontId="2"/>
  </si>
  <si>
    <t>（利用者数）</t>
    <rPh sb="1" eb="4">
      <t>リヨウシャ</t>
    </rPh>
    <rPh sb="4" eb="5">
      <t>スウ</t>
    </rPh>
    <phoneticPr fontId="2"/>
  </si>
  <si>
    <t xml:space="preserve">  １台あたり1名が乗車と仮定</t>
    <rPh sb="3" eb="4">
      <t>ダイ</t>
    </rPh>
    <rPh sb="8" eb="9">
      <t>メイ</t>
    </rPh>
    <rPh sb="10" eb="12">
      <t>ジョウシャ</t>
    </rPh>
    <rPh sb="13" eb="15">
      <t>カテイ</t>
    </rPh>
    <phoneticPr fontId="2"/>
  </si>
  <si>
    <t>（対象台数）</t>
    <rPh sb="1" eb="3">
      <t>タイショウ</t>
    </rPh>
    <rPh sb="3" eb="5">
      <t>ダイスウ</t>
    </rPh>
    <phoneticPr fontId="2"/>
  </si>
  <si>
    <t>(1) 市内中心部からの来場（往復20㎞）＝30％</t>
    <rPh sb="4" eb="6">
      <t>シナイ</t>
    </rPh>
    <rPh sb="6" eb="9">
      <t>チュウシンブ</t>
    </rPh>
    <rPh sb="12" eb="14">
      <t>ライジョウ</t>
    </rPh>
    <rPh sb="15" eb="17">
      <t>オウフク</t>
    </rPh>
    <phoneticPr fontId="2"/>
  </si>
  <si>
    <t>（想定台数）</t>
    <rPh sb="1" eb="3">
      <t>ソウテイ</t>
    </rPh>
    <rPh sb="3" eb="5">
      <t>ダイスウ</t>
    </rPh>
    <phoneticPr fontId="2"/>
  </si>
  <si>
    <t>○○イベント</t>
    <phoneticPr fontId="6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</si>
  <si>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</si>
  <si>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○○</t>
    <phoneticPr fontId="6"/>
  </si>
  <si>
    <t>【バス利用者の推定】</t>
    <rPh sb="3" eb="6">
      <t>リヨウシャ</t>
    </rPh>
    <rPh sb="7" eb="9">
      <t>スイテイ</t>
    </rPh>
    <phoneticPr fontId="17"/>
  </si>
  <si>
    <t>(2) 市内郊外からの来場（往復30㎞）＝30％</t>
    <rPh sb="4" eb="6">
      <t>シナイ</t>
    </rPh>
    <rPh sb="6" eb="8">
      <t>コウガイ</t>
    </rPh>
    <rPh sb="11" eb="13">
      <t>ライジョウ</t>
    </rPh>
    <rPh sb="14" eb="16">
      <t>オウフク</t>
    </rPh>
    <phoneticPr fontId="2"/>
  </si>
  <si>
    <t>(3) 市外からの来場（往復50㎞）＝40％</t>
    <rPh sb="4" eb="6">
      <t>シガイ</t>
    </rPh>
    <rPh sb="9" eb="11">
      <t>ライジョウ</t>
    </rPh>
    <rPh sb="12" eb="14">
      <t>オウフク</t>
    </rPh>
    <phoneticPr fontId="2"/>
  </si>
  <si>
    <t xml:space="preserve">  １台あたり20名が乗車と仮定</t>
    <rPh sb="3" eb="4">
      <t>ダイ</t>
    </rPh>
    <rPh sb="9" eb="10">
      <t>メイ</t>
    </rPh>
    <rPh sb="11" eb="13">
      <t>ジョウシャ</t>
    </rPh>
    <rPh sb="14" eb="16">
      <t>カテイ</t>
    </rPh>
    <phoneticPr fontId="2"/>
  </si>
  <si>
    <t>・来場者の1/2がバス利用</t>
    <rPh sb="1" eb="4">
      <t>ライジョウシャ</t>
    </rPh>
    <rPh sb="11" eb="13">
      <t>リヨウ</t>
    </rPh>
    <phoneticPr fontId="2"/>
  </si>
  <si>
    <t>の中に，「移動距離」や「想定台数」を入力しましょう！</t>
    <rPh sb="5" eb="7">
      <t>イドウ</t>
    </rPh>
    <rPh sb="7" eb="9">
      <t>キョリ</t>
    </rPh>
    <rPh sb="12" eb="14">
      <t>ソウテイ</t>
    </rPh>
    <rPh sb="14" eb="16">
      <t>ダイスウ</t>
    </rPh>
    <phoneticPr fontId="6"/>
  </si>
  <si>
    <t>※普通車の燃費＝10㎞／L，バスの燃費＝5㎞／Lとする。</t>
    <rPh sb="1" eb="4">
      <t>フツウシャ</t>
    </rPh>
    <rPh sb="5" eb="7">
      <t>ネンピ</t>
    </rPh>
    <phoneticPr fontId="17"/>
  </si>
  <si>
    <t>排出係数
tCO2/GJ</t>
    <rPh sb="0" eb="2">
      <t>ハイシュツ</t>
    </rPh>
    <rPh sb="2" eb="4">
      <t>ケイスウ</t>
    </rPh>
    <phoneticPr fontId="17"/>
  </si>
  <si>
    <t>【記載例】</t>
    <rPh sb="1" eb="4">
      <t>キサイレイ</t>
    </rPh>
    <phoneticPr fontId="6"/>
  </si>
  <si>
    <t>単位発熱量
（GJ）</t>
    <phoneticPr fontId="6"/>
  </si>
  <si>
    <t>輸入原料炭(t)</t>
  </si>
  <si>
    <t>国産一般炭(t)</t>
  </si>
  <si>
    <t>輸入一般炭(t)</t>
  </si>
  <si>
    <t>輸入無煙炭(t)</t>
  </si>
  <si>
    <t>ガソリン(kl)</t>
  </si>
  <si>
    <t>ｼﾞｪｯﾄ燃料(kl)</t>
  </si>
  <si>
    <t>天然ｶﾞｽ(千N㎥)</t>
  </si>
  <si>
    <t>都市ｶﾞｽ(千N㎥)</t>
  </si>
  <si>
    <t>NGL:ｺﾝﾃﾞﾝｾｰﾄ(kl)</t>
  </si>
  <si>
    <t>製油所ｶﾞｽ(千N㎥)</t>
  </si>
  <si>
    <t>ｺｰｸｽ炉ｶﾞｽ(千N㎥)</t>
  </si>
  <si>
    <t>高炉ガス(千N㎥)</t>
  </si>
  <si>
    <t>転炉ガス(千N㎥)</t>
  </si>
  <si>
    <t>CO2排出係数
(t-CO2/GJ)</t>
    <phoneticPr fontId="6"/>
  </si>
  <si>
    <t>燃料の種類
（単位）</t>
    <phoneticPr fontId="6"/>
  </si>
  <si>
    <t>コークス　(t)</t>
    <phoneticPr fontId="6"/>
  </si>
  <si>
    <t>原油　　(kl)</t>
    <phoneticPr fontId="6"/>
  </si>
  <si>
    <t>ナフサ　(kl)</t>
    <phoneticPr fontId="6"/>
  </si>
  <si>
    <t>灯油　　(kl)</t>
    <phoneticPr fontId="6"/>
  </si>
  <si>
    <t>軽油　　(kl)</t>
    <phoneticPr fontId="6"/>
  </si>
  <si>
    <t>Ａ重油　(kl)</t>
    <phoneticPr fontId="6"/>
  </si>
  <si>
    <t>Ｂ重油　(kl)</t>
    <phoneticPr fontId="6"/>
  </si>
  <si>
    <t>Ｃ重油　(kl)</t>
    <phoneticPr fontId="6"/>
  </si>
  <si>
    <t>潤滑油　(kl)</t>
    <phoneticPr fontId="6"/>
  </si>
  <si>
    <t>ｵｲﾙｺｰｸｽ　(t)</t>
    <phoneticPr fontId="6"/>
  </si>
  <si>
    <t>ＬＰＧ　(t)</t>
    <phoneticPr fontId="6"/>
  </si>
  <si>
    <t>ＬＮＧ　(t)</t>
    <phoneticPr fontId="6"/>
  </si>
  <si>
    <t>ｺｰﾙﾀｰﾙ　(t)</t>
    <phoneticPr fontId="6"/>
  </si>
  <si>
    <t>ｱｽﾌｧﾙﾄ　(t)</t>
    <phoneticPr fontId="6"/>
  </si>
  <si>
    <t>排出係数
(t-C/GJ)</t>
    <phoneticPr fontId="6"/>
  </si>
  <si>
    <r>
      <t>tCO</t>
    </r>
    <r>
      <rPr>
        <vertAlign val="subscript"/>
        <sz val="12"/>
        <rFont val="ＭＳ ゴシック"/>
        <family val="3"/>
        <charset val="128"/>
      </rPr>
      <t>2</t>
    </r>
    <r>
      <rPr>
        <sz val="12"/>
        <rFont val="ＭＳ ゴシック"/>
        <family val="3"/>
        <charset val="128"/>
      </rPr>
      <t>/GJ</t>
    </r>
    <phoneticPr fontId="6"/>
  </si>
  <si>
    <t>①×②×③</t>
  </si>
  <si>
    <t>①×②×③</t>
    <phoneticPr fontId="6"/>
  </si>
  <si>
    <t>※電気排出係数：0.000422（令和5年度実績の代替値）</t>
    <phoneticPr fontId="6"/>
  </si>
  <si>
    <t>〔最新のJ-クレジット制度デフォルト値一覧を適用〕</t>
    <phoneticPr fontId="6"/>
  </si>
  <si>
    <t>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</si>
</sst>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;[Red]\-#,##0\ "/>
    <numFmt numFmtId="177" formatCode="#,##0_);[Red]\(#,##0\)"/>
    <numFmt numFmtId="178" formatCode="#,##0.0_);[Red]\(#,##0.0\)"/>
    <numFmt numFmtId="179" formatCode="#,##0.00_);[Red]\(#,##0.00\)"/>
    <numFmt numFmtId="180" formatCode="#,##0.0_ "/>
    <numFmt numFmtId="181" formatCode="#,##0.000_ ;[Red]\-#,##0.000\ "/>
    <numFmt numFmtId="182" formatCode="#,##0.0;[Red]\-#,##0.0"/>
    <numFmt numFmtId="183" formatCode="0.0000_);[Red]\(0.0000\)"/>
    <numFmt numFmtId="184" formatCode="0.00_);[Red]\(0.00\)"/>
    <numFmt numFmtId="185" formatCode="0.0_);[Red]\(0.0\)"/>
    <numFmt numFmtId="186" formatCode="#,##0.000;[Red]\-#,##0.000"/>
    <numFmt numFmtId="187" formatCode="#,##0&quot;台&quot;"/>
    <numFmt numFmtId="188" formatCode="#,##0&quot;名&quot;"/>
    <numFmt numFmtId="189" formatCode="0.0000"/>
    <numFmt numFmtId="191" formatCode="0.0"/>
  </numFmts>
  <fonts count="22" x14ac:knownFonts="1"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HGP創英角ﾎﾟｯﾌﾟ体"/>
      <family val="3"/>
      <charset val="128"/>
    </font>
    <font>
      <b/>
      <sz val="12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vertAlign val="subscript"/>
      <sz val="12"/>
      <name val="ＭＳ ゴシック"/>
      <family val="3"/>
      <charset val="128"/>
    </font>
    <font>
      <b/>
      <vertAlign val="subscript"/>
      <sz val="12"/>
      <name val="HG丸ｺﾞｼｯｸM-PRO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perscript"/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ck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10"/>
      </left>
      <right style="thin">
        <color indexed="8"/>
      </right>
      <top style="thick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10"/>
      </top>
      <bottom style="thin">
        <color indexed="8"/>
      </bottom>
      <diagonal/>
    </border>
    <border>
      <left style="thin">
        <color indexed="8"/>
      </left>
      <right style="thick">
        <color indexed="10"/>
      </right>
      <top style="thick">
        <color indexed="10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10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ck">
        <color indexed="10"/>
      </left>
      <right style="thin">
        <color indexed="8"/>
      </right>
      <top style="thin">
        <color indexed="8"/>
      </top>
      <bottom style="thick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10"/>
      </bottom>
      <diagonal/>
    </border>
    <border>
      <left style="thin">
        <color indexed="8"/>
      </left>
      <right style="thick">
        <color indexed="10"/>
      </right>
      <top style="thin">
        <color indexed="8"/>
      </top>
      <bottom style="thick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10"/>
      </left>
      <right style="thick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ck">
        <color indexed="10"/>
      </left>
      <right style="thick">
        <color indexed="10"/>
      </right>
      <top style="thin">
        <color indexed="8"/>
      </top>
      <bottom style="thick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ill="0" applyBorder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81">
    <xf numFmtId="0" fontId="0" fillId="0" borderId="0" xfId="0">
      <alignment vertical="center"/>
    </xf>
    <xf numFmtId="177" fontId="0" fillId="2" borderId="1" xfId="1" applyNumberFormat="1" applyFont="1" applyFill="1" applyBorder="1" applyAlignment="1" applyProtection="1">
      <alignment vertical="center" shrinkToFit="1"/>
    </xf>
    <xf numFmtId="0" fontId="0" fillId="3" borderId="2" xfId="0" applyFont="1" applyFill="1" applyBorder="1" applyProtection="1">
      <alignment vertical="center"/>
    </xf>
    <xf numFmtId="0" fontId="0" fillId="0" borderId="2" xfId="0" applyFont="1" applyFill="1" applyBorder="1" applyProtection="1">
      <alignment vertical="center"/>
    </xf>
    <xf numFmtId="0" fontId="1" fillId="0" borderId="0" xfId="0" applyFont="1" applyProtection="1">
      <alignment vertical="center"/>
      <protection locked="0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4" borderId="5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/>
      <protection locked="0"/>
    </xf>
    <xf numFmtId="177" fontId="0" fillId="3" borderId="7" xfId="1" applyNumberFormat="1" applyFont="1" applyFill="1" applyBorder="1" applyAlignment="1" applyProtection="1">
      <alignment vertical="center" shrinkToFit="1"/>
      <protection locked="0"/>
    </xf>
    <xf numFmtId="177" fontId="0" fillId="3" borderId="8" xfId="1" applyNumberFormat="1" applyFont="1" applyFill="1" applyBorder="1" applyAlignment="1" applyProtection="1">
      <alignment vertical="center" shrinkToFit="1"/>
      <protection locked="0"/>
    </xf>
    <xf numFmtId="177" fontId="0" fillId="3" borderId="9" xfId="1" applyNumberFormat="1" applyFont="1" applyFill="1" applyBorder="1" applyAlignment="1" applyProtection="1">
      <alignment vertical="center" shrinkToFit="1"/>
      <protection locked="0"/>
    </xf>
    <xf numFmtId="0" fontId="0" fillId="4" borderId="10" xfId="0" applyFill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178" fontId="0" fillId="0" borderId="1" xfId="0" applyNumberFormat="1" applyBorder="1" applyAlignment="1" applyProtection="1">
      <alignment vertical="center" shrinkToFit="1"/>
      <protection locked="0"/>
    </xf>
    <xf numFmtId="178" fontId="0" fillId="0" borderId="11" xfId="0" applyNumberFormat="1" applyBorder="1" applyAlignment="1" applyProtection="1">
      <alignment vertical="center" shrinkToFit="1"/>
      <protection locked="0"/>
    </xf>
    <xf numFmtId="178" fontId="0" fillId="0" borderId="13" xfId="0" applyNumberFormat="1" applyBorder="1" applyAlignment="1" applyProtection="1">
      <alignment vertical="center" shrinkToFit="1"/>
      <protection locked="0"/>
    </xf>
    <xf numFmtId="178" fontId="0" fillId="0" borderId="1" xfId="0" applyNumberFormat="1" applyFill="1" applyBorder="1" applyAlignment="1" applyProtection="1">
      <alignment vertical="center" shrinkToFit="1"/>
    </xf>
    <xf numFmtId="178" fontId="0" fillId="2" borderId="11" xfId="0" applyNumberFormat="1" applyFill="1" applyBorder="1" applyAlignment="1" applyProtection="1">
      <alignment vertical="center" shrinkToFit="1"/>
    </xf>
    <xf numFmtId="178" fontId="0" fillId="2" borderId="1" xfId="1" applyNumberFormat="1" applyFont="1" applyFill="1" applyBorder="1" applyAlignment="1" applyProtection="1">
      <alignment vertical="center" shrinkToFit="1"/>
    </xf>
    <xf numFmtId="178" fontId="0" fillId="3" borderId="14" xfId="0" applyNumberFormat="1" applyFill="1" applyBorder="1" applyAlignment="1" applyProtection="1">
      <alignment vertical="center" shrinkToFit="1"/>
    </xf>
    <xf numFmtId="178" fontId="0" fillId="3" borderId="1" xfId="0" applyNumberFormat="1" applyFill="1" applyBorder="1" applyAlignment="1" applyProtection="1">
      <alignment vertical="center" shrinkToFit="1"/>
      <protection locked="0"/>
    </xf>
    <xf numFmtId="178" fontId="0" fillId="3" borderId="11" xfId="0" applyNumberFormat="1" applyFont="1" applyFill="1" applyBorder="1" applyAlignment="1" applyProtection="1">
      <alignment vertical="center" shrinkToFit="1"/>
      <protection locked="0"/>
    </xf>
    <xf numFmtId="178" fontId="0" fillId="3" borderId="13" xfId="0" applyNumberFormat="1" applyFill="1" applyBorder="1" applyAlignment="1" applyProtection="1">
      <alignment vertical="center" shrinkToFit="1"/>
      <protection locked="0"/>
    </xf>
    <xf numFmtId="178" fontId="0" fillId="2" borderId="1" xfId="0" applyNumberFormat="1" applyFill="1" applyBorder="1" applyAlignment="1" applyProtection="1">
      <alignment vertical="center" shrinkToFit="1"/>
    </xf>
    <xf numFmtId="178" fontId="0" fillId="0" borderId="1" xfId="1" applyNumberFormat="1" applyFont="1" applyFill="1" applyBorder="1" applyAlignment="1" applyProtection="1">
      <alignment vertical="center" shrinkToFit="1"/>
      <protection locked="0"/>
    </xf>
    <xf numFmtId="178" fontId="0" fillId="0" borderId="11" xfId="1" applyNumberFormat="1" applyFont="1" applyFill="1" applyBorder="1" applyAlignment="1" applyProtection="1">
      <alignment vertical="center" shrinkToFit="1"/>
      <protection locked="0"/>
    </xf>
    <xf numFmtId="178" fontId="0" fillId="0" borderId="13" xfId="1" applyNumberFormat="1" applyFont="1" applyFill="1" applyBorder="1" applyAlignment="1" applyProtection="1">
      <alignment vertical="center" shrinkToFit="1"/>
      <protection locked="0"/>
    </xf>
    <xf numFmtId="178" fontId="0" fillId="0" borderId="14" xfId="0" applyNumberFormat="1" applyFill="1" applyBorder="1" applyAlignment="1" applyProtection="1">
      <alignment vertical="center" shrinkToFit="1"/>
    </xf>
    <xf numFmtId="178" fontId="0" fillId="3" borderId="15" xfId="0" applyNumberFormat="1" applyFill="1" applyBorder="1" applyAlignment="1" applyProtection="1">
      <alignment vertical="center" shrinkToFit="1"/>
      <protection locked="0"/>
    </xf>
    <xf numFmtId="178" fontId="0" fillId="3" borderId="16" xfId="0" applyNumberFormat="1" applyFill="1" applyBorder="1" applyAlignment="1" applyProtection="1">
      <alignment vertical="center" shrinkToFit="1"/>
      <protection locked="0"/>
    </xf>
    <xf numFmtId="178" fontId="0" fillId="3" borderId="17" xfId="0" applyNumberFormat="1" applyFill="1" applyBorder="1" applyAlignment="1" applyProtection="1">
      <alignment vertical="center" shrinkToFit="1"/>
      <protection locked="0"/>
    </xf>
    <xf numFmtId="0" fontId="0" fillId="3" borderId="18" xfId="0" applyFon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179" fontId="0" fillId="3" borderId="2" xfId="0" applyNumberFormat="1" applyFill="1" applyBorder="1" applyAlignment="1" applyProtection="1">
      <alignment vertical="center" shrinkToFit="1"/>
    </xf>
    <xf numFmtId="179" fontId="0" fillId="0" borderId="2" xfId="0" applyNumberFormat="1" applyFill="1" applyBorder="1" applyAlignment="1" applyProtection="1">
      <alignment vertical="center" shrinkToFit="1"/>
    </xf>
    <xf numFmtId="179" fontId="0" fillId="3" borderId="2" xfId="1" applyNumberFormat="1" applyFont="1" applyFill="1" applyBorder="1" applyAlignment="1" applyProtection="1">
      <alignment vertical="center" shrinkToFit="1"/>
    </xf>
    <xf numFmtId="179" fontId="0" fillId="0" borderId="2" xfId="0" applyNumberFormat="1" applyFill="1" applyBorder="1" applyProtection="1">
      <alignment vertical="center"/>
    </xf>
    <xf numFmtId="179" fontId="0" fillId="3" borderId="19" xfId="0" applyNumberFormat="1" applyFill="1" applyBorder="1" applyAlignment="1" applyProtection="1">
      <alignment vertical="center" shrinkToFit="1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178" fontId="0" fillId="6" borderId="1" xfId="0" applyNumberFormat="1" applyFill="1" applyBorder="1" applyAlignment="1" applyProtection="1">
      <alignment vertical="center" shrinkToFit="1"/>
    </xf>
    <xf numFmtId="180" fontId="0" fillId="5" borderId="20" xfId="0" applyNumberForma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11" fillId="7" borderId="32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82" fontId="15" fillId="0" borderId="0" xfId="2" applyNumberFormat="1" applyFont="1">
      <alignment vertical="center"/>
    </xf>
    <xf numFmtId="182" fontId="15" fillId="0" borderId="0" xfId="2" applyNumberFormat="1" applyFont="1" applyFill="1">
      <alignment vertical="center"/>
    </xf>
    <xf numFmtId="183" fontId="15" fillId="0" borderId="0" xfId="2" applyNumberFormat="1" applyFont="1" applyFill="1">
      <alignment vertical="center"/>
    </xf>
    <xf numFmtId="183" fontId="15" fillId="0" borderId="0" xfId="2" applyNumberFormat="1" applyFont="1">
      <alignment vertical="center"/>
    </xf>
    <xf numFmtId="184" fontId="15" fillId="0" borderId="0" xfId="2" applyNumberFormat="1" applyFont="1">
      <alignment vertical="center"/>
    </xf>
    <xf numFmtId="182" fontId="16" fillId="0" borderId="0" xfId="2" applyNumberFormat="1" applyFont="1">
      <alignment vertical="center"/>
    </xf>
    <xf numFmtId="182" fontId="16" fillId="0" borderId="0" xfId="2" applyNumberFormat="1" applyFont="1" applyFill="1">
      <alignment vertical="center"/>
    </xf>
    <xf numFmtId="183" fontId="16" fillId="0" borderId="0" xfId="2" applyNumberFormat="1" applyFont="1" applyAlignment="1">
      <alignment horizontal="right" vertical="center"/>
    </xf>
    <xf numFmtId="184" fontId="16" fillId="0" borderId="0" xfId="2" applyNumberFormat="1" applyFont="1">
      <alignment vertical="center"/>
    </xf>
    <xf numFmtId="184" fontId="18" fillId="0" borderId="32" xfId="2" applyNumberFormat="1" applyFont="1" applyFill="1" applyBorder="1">
      <alignment vertical="center"/>
    </xf>
    <xf numFmtId="184" fontId="18" fillId="0" borderId="36" xfId="2" applyNumberFormat="1" applyFont="1" applyFill="1" applyBorder="1">
      <alignment vertical="center"/>
    </xf>
    <xf numFmtId="182" fontId="18" fillId="0" borderId="36" xfId="2" applyNumberFormat="1" applyFont="1" applyFill="1" applyBorder="1">
      <alignment vertical="center"/>
    </xf>
    <xf numFmtId="182" fontId="15" fillId="0" borderId="0" xfId="2" applyNumberFormat="1" applyFont="1" applyAlignment="1">
      <alignment horizontal="center" vertical="center"/>
    </xf>
    <xf numFmtId="182" fontId="5" fillId="0" borderId="0" xfId="2" applyNumberFormat="1" applyFont="1">
      <alignment vertical="center"/>
    </xf>
    <xf numFmtId="187" fontId="15" fillId="0" borderId="0" xfId="2" applyNumberFormat="1" applyFont="1" applyAlignment="1">
      <alignment horizontal="center" vertical="center"/>
    </xf>
    <xf numFmtId="184" fontId="15" fillId="0" borderId="0" xfId="2" applyNumberFormat="1" applyFont="1" applyAlignment="1">
      <alignment horizontal="right" vertical="center"/>
    </xf>
    <xf numFmtId="182" fontId="15" fillId="0" borderId="0" xfId="2" applyNumberFormat="1" applyFont="1" applyAlignment="1">
      <alignment horizontal="right" vertical="center"/>
    </xf>
    <xf numFmtId="187" fontId="15" fillId="0" borderId="0" xfId="2" applyNumberFormat="1" applyFont="1">
      <alignment vertical="center"/>
    </xf>
    <xf numFmtId="187" fontId="15" fillId="0" borderId="0" xfId="2" applyNumberFormat="1" applyFont="1" applyAlignment="1">
      <alignment horizontal="right" vertical="center"/>
    </xf>
    <xf numFmtId="0" fontId="14" fillId="0" borderId="0" xfId="3" applyAlignment="1">
      <alignment vertical="center" shrinkToFit="1"/>
    </xf>
    <xf numFmtId="38" fontId="15" fillId="0" borderId="0" xfId="2" applyNumberFormat="1" applyFont="1" applyAlignment="1">
      <alignment vertical="center"/>
    </xf>
    <xf numFmtId="188" fontId="15" fillId="0" borderId="0" xfId="2" applyNumberFormat="1" applyFont="1" applyAlignment="1">
      <alignment horizontal="right" vertical="center"/>
    </xf>
    <xf numFmtId="38" fontId="15" fillId="8" borderId="0" xfId="2" applyNumberFormat="1" applyFont="1" applyFill="1">
      <alignment vertical="center"/>
    </xf>
    <xf numFmtId="182" fontId="15" fillId="8" borderId="0" xfId="2" applyNumberFormat="1" applyFont="1" applyFill="1">
      <alignment vertical="center"/>
    </xf>
    <xf numFmtId="182" fontId="20" fillId="0" borderId="0" xfId="2" applyNumberFormat="1" applyFont="1" applyAlignment="1">
      <alignment horizontal="center" vertical="center"/>
    </xf>
    <xf numFmtId="182" fontId="20" fillId="0" borderId="0" xfId="2" applyNumberFormat="1" applyFont="1" applyAlignment="1">
      <alignment vertical="center"/>
    </xf>
    <xf numFmtId="182" fontId="15" fillId="8" borderId="0" xfId="2" applyNumberFormat="1" applyFont="1" applyFill="1" applyAlignment="1">
      <alignment vertical="center"/>
    </xf>
    <xf numFmtId="182" fontId="15" fillId="0" borderId="0" xfId="2" applyNumberFormat="1" applyFont="1" applyFill="1" applyAlignment="1">
      <alignment vertical="center"/>
    </xf>
    <xf numFmtId="38" fontId="15" fillId="0" borderId="0" xfId="2" applyNumberFormat="1" applyFont="1" applyAlignment="1">
      <alignment horizontal="right" vertical="center"/>
    </xf>
    <xf numFmtId="183" fontId="18" fillId="0" borderId="36" xfId="2" applyNumberFormat="1" applyFont="1" applyFill="1" applyBorder="1" applyAlignment="1">
      <alignment horizontal="right" vertical="center"/>
    </xf>
    <xf numFmtId="182" fontId="18" fillId="10" borderId="32" xfId="2" applyNumberFormat="1" applyFont="1" applyFill="1" applyBorder="1">
      <alignment vertical="center"/>
    </xf>
    <xf numFmtId="182" fontId="18" fillId="10" borderId="34" xfId="2" applyNumberFormat="1" applyFont="1" applyFill="1" applyBorder="1">
      <alignment vertical="center"/>
    </xf>
    <xf numFmtId="184" fontId="18" fillId="10" borderId="32" xfId="2" applyNumberFormat="1" applyFont="1" applyFill="1" applyBorder="1">
      <alignment vertical="center"/>
    </xf>
    <xf numFmtId="183" fontId="18" fillId="10" borderId="32" xfId="2" applyNumberFormat="1" applyFont="1" applyFill="1" applyBorder="1">
      <alignment vertical="center"/>
    </xf>
    <xf numFmtId="182" fontId="18" fillId="10" borderId="32" xfId="2" applyNumberFormat="1" applyFont="1" applyFill="1" applyBorder="1" applyAlignment="1">
      <alignment horizontal="center" vertical="center"/>
    </xf>
    <xf numFmtId="185" fontId="16" fillId="0" borderId="40" xfId="2" applyNumberFormat="1" applyFont="1" applyFill="1" applyBorder="1">
      <alignment vertical="center"/>
    </xf>
    <xf numFmtId="182" fontId="18" fillId="9" borderId="32" xfId="2" applyNumberFormat="1" applyFont="1" applyFill="1" applyBorder="1" applyAlignment="1">
      <alignment horizontal="center" vertical="center"/>
    </xf>
    <xf numFmtId="182" fontId="18" fillId="9" borderId="32" xfId="2" applyNumberFormat="1" applyFont="1" applyFill="1" applyBorder="1" applyAlignment="1">
      <alignment horizontal="center" vertical="center" wrapText="1"/>
    </xf>
    <xf numFmtId="182" fontId="18" fillId="9" borderId="34" xfId="2" applyNumberFormat="1" applyFont="1" applyFill="1" applyBorder="1" applyAlignment="1">
      <alignment horizontal="center" vertical="center" wrapText="1"/>
    </xf>
    <xf numFmtId="184" fontId="18" fillId="9" borderId="32" xfId="2" applyNumberFormat="1" applyFont="1" applyFill="1" applyBorder="1" applyAlignment="1">
      <alignment horizontal="center" vertical="center" wrapText="1"/>
    </xf>
    <xf numFmtId="183" fontId="18" fillId="9" borderId="32" xfId="2" applyNumberFormat="1" applyFont="1" applyFill="1" applyBorder="1" applyAlignment="1">
      <alignment horizontal="center" vertical="center" wrapText="1"/>
    </xf>
    <xf numFmtId="182" fontId="18" fillId="9" borderId="35" xfId="2" applyNumberFormat="1" applyFont="1" applyFill="1" applyBorder="1" applyAlignment="1">
      <alignment horizontal="center" vertical="center"/>
    </xf>
    <xf numFmtId="182" fontId="18" fillId="10" borderId="35" xfId="2" applyNumberFormat="1" applyFont="1" applyFill="1" applyBorder="1">
      <alignment vertical="center"/>
    </xf>
    <xf numFmtId="182" fontId="18" fillId="0" borderId="36" xfId="2" applyNumberFormat="1" applyFont="1" applyFill="1" applyBorder="1" applyAlignment="1">
      <alignment horizontal="center" vertical="center"/>
    </xf>
    <xf numFmtId="176" fontId="18" fillId="0" borderId="36" xfId="2" applyNumberFormat="1" applyFont="1" applyFill="1" applyBorder="1">
      <alignment vertical="center"/>
    </xf>
    <xf numFmtId="182" fontId="18" fillId="0" borderId="38" xfId="2" applyNumberFormat="1" applyFont="1" applyFill="1" applyBorder="1">
      <alignment vertical="center"/>
    </xf>
    <xf numFmtId="183" fontId="18" fillId="0" borderId="36" xfId="2" applyNumberFormat="1" applyFont="1" applyFill="1" applyBorder="1">
      <alignment vertical="center"/>
    </xf>
    <xf numFmtId="182" fontId="18" fillId="0" borderId="42" xfId="2" applyNumberFormat="1" applyFont="1" applyFill="1" applyBorder="1">
      <alignment vertical="center"/>
    </xf>
    <xf numFmtId="183" fontId="18" fillId="0" borderId="32" xfId="2" applyNumberFormat="1" applyFont="1" applyFill="1" applyBorder="1" applyAlignment="1">
      <alignment horizontal="right" vertical="center"/>
    </xf>
    <xf numFmtId="183" fontId="19" fillId="10" borderId="32" xfId="2" applyNumberFormat="1" applyFont="1" applyFill="1" applyBorder="1">
      <alignment vertical="center"/>
    </xf>
    <xf numFmtId="183" fontId="19" fillId="0" borderId="36" xfId="2" applyNumberFormat="1" applyFont="1" applyFill="1" applyBorder="1">
      <alignment vertical="center"/>
    </xf>
    <xf numFmtId="182" fontId="5" fillId="0" borderId="0" xfId="2" applyNumberFormat="1" applyFont="1" applyAlignment="1">
      <alignment vertical="center"/>
    </xf>
    <xf numFmtId="182" fontId="5" fillId="0" borderId="0" xfId="2" applyNumberFormat="1" applyFont="1" applyAlignment="1">
      <alignment horizontal="center" vertical="center"/>
    </xf>
    <xf numFmtId="182" fontId="5" fillId="0" borderId="44" xfId="2" applyNumberFormat="1" applyFont="1" applyBorder="1" applyAlignment="1">
      <alignment vertical="center"/>
    </xf>
    <xf numFmtId="182" fontId="5" fillId="0" borderId="0" xfId="2" applyNumberFormat="1" applyFont="1" applyAlignment="1">
      <alignment horizontal="right" vertical="center"/>
    </xf>
    <xf numFmtId="182" fontId="0" fillId="0" borderId="0" xfId="2" applyNumberFormat="1" applyFont="1" applyAlignment="1">
      <alignment vertical="center"/>
    </xf>
    <xf numFmtId="182" fontId="18" fillId="0" borderId="38" xfId="2" applyNumberFormat="1" applyFont="1" applyBorder="1">
      <alignment vertical="center"/>
    </xf>
    <xf numFmtId="182" fontId="18" fillId="0" borderId="34" xfId="2" applyNumberFormat="1" applyFont="1" applyBorder="1">
      <alignment vertical="center"/>
    </xf>
    <xf numFmtId="182" fontId="18" fillId="9" borderId="39" xfId="2" applyNumberFormat="1" applyFont="1" applyFill="1" applyBorder="1" applyAlignment="1">
      <alignment horizontal="center" vertical="center" wrapText="1"/>
    </xf>
    <xf numFmtId="182" fontId="18" fillId="10" borderId="36" xfId="2" applyNumberFormat="1" applyFont="1" applyFill="1" applyBorder="1">
      <alignment vertical="center"/>
    </xf>
    <xf numFmtId="182" fontId="18" fillId="0" borderId="45" xfId="2" applyNumberFormat="1" applyFont="1" applyFill="1" applyBorder="1">
      <alignment vertical="center"/>
    </xf>
    <xf numFmtId="182" fontId="18" fillId="0" borderId="46" xfId="2" applyNumberFormat="1" applyFont="1" applyFill="1" applyBorder="1">
      <alignment vertical="center"/>
    </xf>
    <xf numFmtId="182" fontId="18" fillId="0" borderId="47" xfId="2" applyNumberFormat="1" applyFont="1" applyFill="1" applyBorder="1">
      <alignment vertical="center"/>
    </xf>
    <xf numFmtId="182" fontId="18" fillId="0" borderId="48" xfId="2" applyNumberFormat="1" applyFont="1" applyBorder="1">
      <alignment vertical="center"/>
    </xf>
    <xf numFmtId="182" fontId="18" fillId="0" borderId="49" xfId="2" applyNumberFormat="1" applyFont="1" applyBorder="1">
      <alignment vertical="center"/>
    </xf>
    <xf numFmtId="186" fontId="18" fillId="0" borderId="48" xfId="2" applyNumberFormat="1" applyFont="1" applyBorder="1">
      <alignment vertical="center"/>
    </xf>
    <xf numFmtId="186" fontId="18" fillId="0" borderId="49" xfId="2" applyNumberFormat="1" applyFont="1" applyBorder="1">
      <alignment vertical="center"/>
    </xf>
    <xf numFmtId="182" fontId="18" fillId="9" borderId="39" xfId="2" applyNumberFormat="1" applyFont="1" applyFill="1" applyBorder="1" applyAlignment="1">
      <alignment horizontal="center" vertical="center"/>
    </xf>
    <xf numFmtId="182" fontId="18" fillId="10" borderId="37" xfId="2" applyNumberFormat="1" applyFont="1" applyFill="1" applyBorder="1">
      <alignment vertical="center"/>
    </xf>
    <xf numFmtId="176" fontId="18" fillId="10" borderId="37" xfId="2" applyNumberFormat="1" applyFont="1" applyFill="1" applyBorder="1">
      <alignment vertical="center"/>
    </xf>
    <xf numFmtId="176" fontId="18" fillId="10" borderId="36" xfId="2" applyNumberFormat="1" applyFont="1" applyFill="1" applyBorder="1">
      <alignment vertical="center"/>
    </xf>
    <xf numFmtId="176" fontId="18" fillId="0" borderId="45" xfId="2" applyNumberFormat="1" applyFont="1" applyBorder="1">
      <alignment vertical="center"/>
    </xf>
    <xf numFmtId="176" fontId="18" fillId="0" borderId="46" xfId="2" applyNumberFormat="1" applyFont="1" applyBorder="1">
      <alignment vertical="center"/>
    </xf>
    <xf numFmtId="176" fontId="18" fillId="0" borderId="47" xfId="2" applyNumberFormat="1" applyFont="1" applyBorder="1">
      <alignment vertical="center"/>
    </xf>
    <xf numFmtId="182" fontId="21" fillId="0" borderId="0" xfId="2" applyNumberFormat="1" applyFont="1" applyAlignment="1">
      <alignment horizontal="center" vertical="center"/>
    </xf>
    <xf numFmtId="0" fontId="11" fillId="0" borderId="32" xfId="0" applyFont="1" applyBorder="1">
      <alignment vertical="center"/>
    </xf>
    <xf numFmtId="189" fontId="11" fillId="0" borderId="32" xfId="0" applyNumberFormat="1" applyFont="1" applyBorder="1">
      <alignment vertical="center"/>
    </xf>
    <xf numFmtId="0" fontId="11" fillId="0" borderId="32" xfId="0" applyFont="1" applyBorder="1" applyAlignment="1">
      <alignment horizontal="center" vertical="center"/>
    </xf>
    <xf numFmtId="185" fontId="18" fillId="10" borderId="32" xfId="2" applyNumberFormat="1" applyFont="1" applyFill="1" applyBorder="1">
      <alignment vertical="center"/>
    </xf>
    <xf numFmtId="0" fontId="11" fillId="7" borderId="32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0" fillId="4" borderId="18" xfId="0" applyFont="1" applyFill="1" applyBorder="1" applyAlignment="1" applyProtection="1">
      <alignment horizontal="center" vertical="center"/>
      <protection locked="0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0" fontId="0" fillId="4" borderId="21" xfId="0" applyFont="1" applyFill="1" applyBorder="1" applyAlignment="1" applyProtection="1">
      <alignment horizontal="center" vertical="center" wrapText="1"/>
    </xf>
    <xf numFmtId="0" fontId="0" fillId="4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176" fontId="0" fillId="2" borderId="24" xfId="1" applyNumberFormat="1" applyFont="1" applyFill="1" applyBorder="1" applyAlignment="1" applyProtection="1">
      <alignment vertical="center" shrinkToFit="1"/>
    </xf>
    <xf numFmtId="0" fontId="0" fillId="3" borderId="25" xfId="0" applyFont="1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 shrinkToFit="1"/>
    </xf>
    <xf numFmtId="0" fontId="0" fillId="3" borderId="11" xfId="0" applyFont="1" applyFill="1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/>
    </xf>
    <xf numFmtId="181" fontId="0" fillId="2" borderId="26" xfId="1" applyNumberFormat="1" applyFont="1" applyFill="1" applyBorder="1" applyAlignment="1" applyProtection="1">
      <alignment vertical="center" shrinkToFit="1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27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181" fontId="0" fillId="2" borderId="30" xfId="1" applyNumberFormat="1" applyFont="1" applyFill="1" applyBorder="1" applyAlignment="1" applyProtection="1">
      <alignment vertical="center" shrinkToFit="1"/>
    </xf>
    <xf numFmtId="0" fontId="0" fillId="3" borderId="31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3" xfId="0" applyFont="1" applyFill="1" applyBorder="1" applyAlignment="1" applyProtection="1">
      <alignment horizontal="center" vertical="center"/>
    </xf>
    <xf numFmtId="182" fontId="18" fillId="0" borderId="43" xfId="2" applyNumberFormat="1" applyFont="1" applyFill="1" applyBorder="1" applyAlignment="1">
      <alignment horizontal="left" vertical="center"/>
    </xf>
    <xf numFmtId="182" fontId="18" fillId="0" borderId="41" xfId="2" applyNumberFormat="1" applyFont="1" applyFill="1" applyBorder="1" applyAlignment="1">
      <alignment horizontal="left" vertical="center"/>
    </xf>
    <xf numFmtId="182" fontId="18" fillId="0" borderId="42" xfId="2" applyNumberFormat="1" applyFont="1" applyFill="1" applyBorder="1" applyAlignment="1">
      <alignment horizontal="left" vertical="center"/>
    </xf>
    <xf numFmtId="182" fontId="18" fillId="0" borderId="39" xfId="2" applyNumberFormat="1" applyFont="1" applyBorder="1" applyAlignment="1">
      <alignment horizontal="center" vertical="center"/>
    </xf>
    <xf numFmtId="182" fontId="18" fillId="0" borderId="37" xfId="2" applyNumberFormat="1" applyFont="1" applyBorder="1" applyAlignment="1">
      <alignment horizontal="center" vertical="center"/>
    </xf>
    <xf numFmtId="182" fontId="18" fillId="0" borderId="36" xfId="2" applyNumberFormat="1" applyFont="1" applyBorder="1" applyAlignment="1">
      <alignment horizontal="center" vertical="center"/>
    </xf>
    <xf numFmtId="185" fontId="18" fillId="0" borderId="39" xfId="2" applyNumberFormat="1" applyFont="1" applyFill="1" applyBorder="1" applyAlignment="1">
      <alignment horizontal="right" vertical="center"/>
    </xf>
    <xf numFmtId="185" fontId="18" fillId="0" borderId="37" xfId="2" applyNumberFormat="1" applyFont="1" applyFill="1" applyBorder="1" applyAlignment="1">
      <alignment horizontal="right" vertical="center"/>
    </xf>
    <xf numFmtId="185" fontId="18" fillId="0" borderId="36" xfId="2" applyNumberFormat="1" applyFont="1" applyFill="1" applyBorder="1" applyAlignment="1">
      <alignment horizontal="right" vertical="center"/>
    </xf>
    <xf numFmtId="183" fontId="18" fillId="0" borderId="39" xfId="2" applyNumberFormat="1" applyFont="1" applyFill="1" applyBorder="1" applyAlignment="1">
      <alignment horizontal="right" vertical="center"/>
    </xf>
    <xf numFmtId="183" fontId="18" fillId="0" borderId="37" xfId="2" applyNumberFormat="1" applyFont="1" applyFill="1" applyBorder="1" applyAlignment="1">
      <alignment horizontal="right" vertical="center"/>
    </xf>
    <xf numFmtId="183" fontId="18" fillId="0" borderId="36" xfId="2" applyNumberFormat="1" applyFont="1" applyFill="1" applyBorder="1" applyAlignment="1">
      <alignment horizontal="right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191" fontId="11" fillId="0" borderId="32" xfId="0" applyNumberFormat="1" applyFont="1" applyBorder="1">
      <alignment vertical="center"/>
    </xf>
    <xf numFmtId="191" fontId="11" fillId="0" borderId="32" xfId="0" applyNumberFormat="1" applyFont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189" fontId="11" fillId="11" borderId="32" xfId="0" applyNumberFormat="1" applyFont="1" applyFill="1" applyBorder="1">
      <alignment vertical="center"/>
    </xf>
  </cellXfs>
  <cellStyles count="4">
    <cellStyle name="桁区切り" xfId="1" builtinId="6"/>
    <cellStyle name="桁区切り 2" xfId="2" xr:uid="{D429C12E-CE3F-46AA-ABED-1C3EB8BC8705}"/>
    <cellStyle name="標準" xfId="0" builtinId="0"/>
    <cellStyle name="標準 2" xfId="3" xr:uid="{383DE9DC-D5BA-41A2-A51A-CD6CEE772C8F}"/>
  </cellStyles>
  <dxfs count="0"/>
  <tableStyles count="0" defaultTableStyle="TableStyleMedium9" defaultPivotStyle="PivotStyleLight16"/>
  <colors>
    <mruColors>
      <color rgb="FFCCFFFF"/>
      <color rgb="FF66FFFF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14</xdr:row>
      <xdr:rowOff>63500</xdr:rowOff>
    </xdr:from>
    <xdr:to>
      <xdr:col>14</xdr:col>
      <xdr:colOff>352425</xdr:colOff>
      <xdr:row>19</xdr:row>
      <xdr:rowOff>75185</xdr:rowOff>
    </xdr:to>
    <xdr:sp macro="" textlink="" fLocksText="0">
      <xdr:nvSpPr>
        <xdr:cNvPr id="2" name="テキスト ボックス 4">
          <a:extLst>
            <a:ext uri="{FF2B5EF4-FFF2-40B4-BE49-F238E27FC236}">
              <a16:creationId xmlns:a16="http://schemas.microsoft.com/office/drawing/2014/main" id="{9B625E37-1D94-4947-A7E4-2B3FB4A244A0}"/>
            </a:ext>
          </a:extLst>
        </xdr:cNvPr>
        <xdr:cNvSpPr txBox="1">
          <a:spLocks noChangeArrowheads="1"/>
        </xdr:cNvSpPr>
      </xdr:nvSpPr>
      <xdr:spPr bwMode="auto">
        <a:xfrm>
          <a:off x="1209675" y="4302125"/>
          <a:ext cx="8886825" cy="821310"/>
        </a:xfrm>
        <a:prstGeom prst="rect">
          <a:avLst/>
        </a:prstGeom>
        <a:noFill/>
        <a:ln w="25560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○本表の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Calibri"/>
            </a:rPr>
            <a:t>LP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ガスの単位変更（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</a:t>
          </a:r>
          <a:r>
            <a:rPr lang="en-US" altLang="ja-JP" sz="1000" b="0" i="0" u="none" strike="noStrike" baseline="30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Calibri"/>
            </a:rPr>
            <a:t>3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Calibri"/>
            </a:rPr>
            <a:t>→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ｔ）は「温室効果ガス排出量算定・報告マニュアル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Ver.4.8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」令和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月（環境省，経済産業省）に，都市ガスの単位変更（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</a:t>
          </a:r>
          <a:r>
            <a:rPr lang="en-US" altLang="ja-JP" sz="1000" b="0" i="0" baseline="30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→Nm</a:t>
          </a:r>
          <a:r>
            <a:rPr lang="en-US" altLang="ja-JP" sz="1000" b="0" i="0" baseline="300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は「地方公共団体実行計画（事務事業編）策定・実施マニュアル （算定手法編）」令和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月（環境省）に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示された値を使用しています。マニュアルが更新された場合は，変更になる可能性があります。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9525</xdr:colOff>
      <xdr:row>0</xdr:row>
      <xdr:rowOff>66675</xdr:rowOff>
    </xdr:from>
    <xdr:to>
      <xdr:col>3</xdr:col>
      <xdr:colOff>396875</xdr:colOff>
      <xdr:row>1</xdr:row>
      <xdr:rowOff>105138</xdr:rowOff>
    </xdr:to>
    <xdr:sp macro="" textlink="" fLocksText="0">
      <xdr:nvSpPr>
        <xdr:cNvPr id="3" name="AutoShape 2">
          <a:extLst>
            <a:ext uri="{FF2B5EF4-FFF2-40B4-BE49-F238E27FC236}">
              <a16:creationId xmlns:a16="http://schemas.microsoft.com/office/drawing/2014/main" id="{7B45D73C-B6D3-466C-96CC-7C148D18EAA4}"/>
            </a:ext>
          </a:extLst>
        </xdr:cNvPr>
        <xdr:cNvSpPr>
          <a:spLocks noChangeArrowheads="1"/>
        </xdr:cNvSpPr>
      </xdr:nvSpPr>
      <xdr:spPr bwMode="auto">
        <a:xfrm>
          <a:off x="9525" y="66675"/>
          <a:ext cx="2273300" cy="200388"/>
        </a:xfrm>
        <a:prstGeom prst="foldedCorner">
          <a:avLst>
            <a:gd name="adj" fmla="val 125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1800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エネルギー使用量集計シート</a:t>
          </a:r>
        </a:p>
      </xdr:txBody>
    </xdr:sp>
    <xdr:clientData/>
  </xdr:twoCellAnchor>
  <xdr:twoCellAnchor editAs="oneCell">
    <xdr:from>
      <xdr:col>2</xdr:col>
      <xdr:colOff>0</xdr:colOff>
      <xdr:row>20</xdr:row>
      <xdr:rowOff>59532</xdr:rowOff>
    </xdr:from>
    <xdr:to>
      <xdr:col>9</xdr:col>
      <xdr:colOff>0</xdr:colOff>
      <xdr:row>32</xdr:row>
      <xdr:rowOff>97352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14D9E0F-5884-4FDA-BE15-4BAFA270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719" y="5298282"/>
          <a:ext cx="5000625" cy="2038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57150</xdr:rowOff>
    </xdr:from>
    <xdr:to>
      <xdr:col>3</xdr:col>
      <xdr:colOff>139739</xdr:colOff>
      <xdr:row>1</xdr:row>
      <xdr:rowOff>95403</xdr:rowOff>
    </xdr:to>
    <xdr:sp macro="" textlink="" fLocksText="0">
      <xdr:nvSpPr>
        <xdr:cNvPr id="2" name="AutoShape 1">
          <a:extLst>
            <a:ext uri="{FF2B5EF4-FFF2-40B4-BE49-F238E27FC236}">
              <a16:creationId xmlns:a16="http://schemas.microsoft.com/office/drawing/2014/main" id="{8B64EFD8-FD92-4A44-B2A9-5C1E729523A2}"/>
            </a:ext>
          </a:extLst>
        </xdr:cNvPr>
        <xdr:cNvSpPr>
          <a:spLocks noChangeArrowheads="1"/>
        </xdr:cNvSpPr>
      </xdr:nvSpPr>
      <xdr:spPr bwMode="auto">
        <a:xfrm>
          <a:off x="714375" y="57150"/>
          <a:ext cx="2181264" cy="219228"/>
        </a:xfrm>
        <a:prstGeom prst="foldedCorner">
          <a:avLst>
            <a:gd name="adj" fmla="val 12500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360" tIns="1800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ＣＯ</a:t>
          </a:r>
          <a:r>
            <a:rPr lang="ja-JP" altLang="en-US" sz="1200" b="0" i="0" u="none" strike="noStrike" baseline="-2500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排出量算出シート</a:t>
          </a:r>
        </a:p>
      </xdr:txBody>
    </xdr:sp>
    <xdr:clientData/>
  </xdr:twoCellAnchor>
  <xdr:twoCellAnchor>
    <xdr:from>
      <xdr:col>5</xdr:col>
      <xdr:colOff>304800</xdr:colOff>
      <xdr:row>22</xdr:row>
      <xdr:rowOff>95250</xdr:rowOff>
    </xdr:from>
    <xdr:to>
      <xdr:col>8</xdr:col>
      <xdr:colOff>11457</xdr:colOff>
      <xdr:row>26</xdr:row>
      <xdr:rowOff>16427</xdr:rowOff>
    </xdr:to>
    <xdr:grpSp>
      <xdr:nvGrpSpPr>
        <xdr:cNvPr id="3" name="グループ化 6">
          <a:extLst>
            <a:ext uri="{FF2B5EF4-FFF2-40B4-BE49-F238E27FC236}">
              <a16:creationId xmlns:a16="http://schemas.microsoft.com/office/drawing/2014/main" id="{BDD1C225-0C11-4FD7-A58F-CD2C0507B357}"/>
            </a:ext>
          </a:extLst>
        </xdr:cNvPr>
        <xdr:cNvGrpSpPr>
          <a:grpSpLocks/>
        </xdr:cNvGrpSpPr>
      </xdr:nvGrpSpPr>
      <xdr:grpSpPr bwMode="auto">
        <a:xfrm>
          <a:off x="5210175" y="4643438"/>
          <a:ext cx="2287138" cy="635552"/>
          <a:chOff x="5194" y="7593"/>
          <a:chExt cx="3949" cy="1007"/>
        </a:xfrm>
      </xdr:grpSpPr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3C7846A4-A543-414C-9A12-A5F0F853736F}"/>
              </a:ext>
            </a:extLst>
          </xdr:cNvPr>
          <xdr:cNvSpPr>
            <a:spLocks noChangeArrowheads="1"/>
          </xdr:cNvSpPr>
        </xdr:nvSpPr>
        <xdr:spPr bwMode="auto">
          <a:xfrm>
            <a:off x="5194" y="7593"/>
            <a:ext cx="3949" cy="990"/>
          </a:xfrm>
          <a:prstGeom prst="cloudCallout">
            <a:avLst>
              <a:gd name="adj1" fmla="val 65296"/>
              <a:gd name="adj2" fmla="val -59676"/>
            </a:avLst>
          </a:prstGeom>
          <a:solidFill>
            <a:srgbClr val="FFFFFF"/>
          </a:solidFill>
          <a:ln w="9360">
            <a:solidFill>
              <a:srgbClr val="000000"/>
            </a:solidFill>
            <a:miter lim="800000"/>
            <a:headEnd/>
            <a:tailEnd/>
          </a:ln>
        </xdr:spPr>
      </xdr:sp>
      <xdr:sp macro="" textlink="" fLocksText="0">
        <xdr:nvSpPr>
          <xdr:cNvPr id="5" name="テキスト ボックス 3">
            <a:extLst>
              <a:ext uri="{FF2B5EF4-FFF2-40B4-BE49-F238E27FC236}">
                <a16:creationId xmlns:a16="http://schemas.microsoft.com/office/drawing/2014/main" id="{2F8E9A56-D0C2-4F44-8A40-FFBB71DCA1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02" y="7738"/>
            <a:ext cx="2924" cy="862"/>
          </a:xfrm>
          <a:prstGeom prst="rect">
            <a:avLst/>
          </a:prstGeom>
          <a:noFill/>
          <a:ln w="9525">
            <a:noFill/>
            <a:round/>
            <a:headEnd/>
            <a:tailEnd/>
          </a:ln>
          <a:effectLst/>
        </xdr:spPr>
        <xdr:txBody>
          <a:bodyPr vertOverflow="clip" wrap="square" lIns="20160" tIns="20160" rIns="20160" bIns="20160" anchor="t" upright="1"/>
          <a:lstStyle/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あなたの</a:t>
            </a:r>
          </a:p>
          <a:p>
            <a:pPr algn="l" rtl="0">
              <a:defRPr sz="1000"/>
            </a:pPr>
            <a:r>
              <a:rPr lang="ja-JP" altLang="en-US" sz="1100" b="1" i="1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年間</a:t>
            </a:r>
            <a:r>
              <a:rPr lang="en-US" altLang="ja-JP" sz="1100" b="1" i="1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CO</a:t>
            </a:r>
            <a:r>
              <a:rPr lang="en-US" altLang="ja-JP" sz="1100" b="1" i="1" u="none" strike="noStrike" baseline="-25000">
                <a:solidFill>
                  <a:srgbClr val="000000"/>
                </a:solidFill>
                <a:latin typeface="HG丸ｺﾞｼｯｸM-PRO"/>
                <a:ea typeface="HG丸ｺﾞｼｯｸM-PRO"/>
              </a:rPr>
              <a:t>2</a:t>
            </a:r>
            <a:r>
              <a:rPr lang="ja-JP" altLang="en-US" sz="1100" b="1" i="1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排出量です！</a:t>
            </a:r>
          </a:p>
          <a:p>
            <a:pPr algn="l" rtl="0">
              <a:defRPr sz="1000"/>
            </a:pPr>
            <a:endParaRPr lang="ja-JP" altLang="en-US" sz="1100" b="1" i="1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</xdr:txBody>
      </xdr:sp>
    </xdr:grp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1038225</xdr:colOff>
      <xdr:row>31</xdr:row>
      <xdr:rowOff>111584</xdr:rowOff>
    </xdr:to>
    <xdr:sp macro="" textlink="" fLocksText="0">
      <xdr:nvSpPr>
        <xdr:cNvPr id="6" name="テキスト ボックス 4">
          <a:extLst>
            <a:ext uri="{FF2B5EF4-FFF2-40B4-BE49-F238E27FC236}">
              <a16:creationId xmlns:a16="http://schemas.microsoft.com/office/drawing/2014/main" id="{1DF7EAD4-6F83-42FD-B696-92032979F7DE}"/>
            </a:ext>
          </a:extLst>
        </xdr:cNvPr>
        <xdr:cNvSpPr txBox="1">
          <a:spLocks noChangeArrowheads="1"/>
        </xdr:cNvSpPr>
      </xdr:nvSpPr>
      <xdr:spPr bwMode="auto">
        <a:xfrm>
          <a:off x="657225" y="5486400"/>
          <a:ext cx="8102600" cy="835484"/>
        </a:xfrm>
        <a:prstGeom prst="rect">
          <a:avLst/>
        </a:prstGeom>
        <a:noFill/>
        <a:ln w="25560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ja-JP" altLang="en-US" sz="1000" b="0" i="0" u="none" strike="noStrike" spc="10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　</a:t>
          </a:r>
        </a:p>
        <a:p>
          <a:pPr algn="l" rtl="0">
            <a:defRPr sz="1000"/>
          </a:pPr>
          <a:r>
            <a:rPr lang="ja-JP" altLang="en-US" sz="1000" b="0" i="0" u="none" strike="noStrike" spc="10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○本表の単位発熱量及び排出係数は，地球温暖化対策の推進に関する法律施行令によるものであり，「温室効果ガス排出量算定・報告・公表制度」ウェブサイト（</a:t>
          </a:r>
          <a:r>
            <a:rPr lang="en-US" altLang="ja-JP" u="none" spc="1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https://ghg-santeikohyo.env.go.jp/</a:t>
          </a:r>
          <a:r>
            <a:rPr lang="ja-JP" altLang="en-US" sz="1000" b="0" i="0" u="none" strike="noStrike" spc="10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）に示された値です。電気排出係数は，令和</a:t>
          </a:r>
          <a:r>
            <a:rPr lang="en-US" altLang="ja-JP" sz="1000" b="0" i="0" u="none" strike="noStrike" spc="10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lang="ja-JP" altLang="en-US" sz="1000" b="0" i="0" u="none" strike="noStrike" spc="10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年度実績の代替値を使用しています。</a:t>
          </a:r>
          <a:endParaRPr lang="ja-JP" altLang="en-US" sz="1000" b="0" i="0" u="sng" strike="noStrike" spc="10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638175</xdr:colOff>
      <xdr:row>54</xdr:row>
      <xdr:rowOff>133350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5DA155B-4B55-46E2-AB29-E73E792D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6502400"/>
          <a:ext cx="5645150" cy="386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A5B6-D62D-4D42-B572-E53CDFD30E1D}">
  <dimension ref="B2:L46"/>
  <sheetViews>
    <sheetView showGridLines="0" workbookViewId="0">
      <selection activeCell="B17" sqref="B17"/>
    </sheetView>
  </sheetViews>
  <sheetFormatPr defaultRowHeight="17" customHeight="1" x14ac:dyDescent="0.2"/>
  <cols>
    <col min="1" max="1" width="8.6640625" style="50"/>
    <col min="2" max="2" width="13.83203125" style="50" customWidth="1"/>
    <col min="3" max="3" width="19.33203125" style="50" customWidth="1"/>
    <col min="4" max="4" width="20.1640625" style="50" customWidth="1"/>
    <col min="5" max="6" width="10.33203125" style="50" customWidth="1"/>
    <col min="7" max="8" width="8.6640625" style="50"/>
    <col min="9" max="9" width="17.58203125" style="50" customWidth="1"/>
    <col min="10" max="10" width="11.83203125" style="50" bestFit="1" customWidth="1"/>
    <col min="11" max="11" width="15" style="50" bestFit="1" customWidth="1"/>
    <col min="12" max="12" width="15.08203125" style="50" customWidth="1"/>
    <col min="13" max="16384" width="8.6640625" style="50"/>
  </cols>
  <sheetData>
    <row r="2" spans="2:6" ht="22.5" customHeight="1" x14ac:dyDescent="0.2">
      <c r="B2" s="52" t="s">
        <v>30</v>
      </c>
      <c r="C2" s="52" t="s">
        <v>49</v>
      </c>
      <c r="D2" s="137" t="s">
        <v>50</v>
      </c>
      <c r="E2" s="137"/>
      <c r="F2" s="137"/>
    </row>
    <row r="3" spans="2:6" ht="22.5" customHeight="1" x14ac:dyDescent="0.2">
      <c r="B3" s="52" t="s">
        <v>60</v>
      </c>
      <c r="C3" s="54" t="s">
        <v>61</v>
      </c>
      <c r="D3" s="138" t="s">
        <v>62</v>
      </c>
      <c r="E3" s="138"/>
      <c r="F3" s="138"/>
    </row>
    <row r="4" spans="2:6" ht="22.5" customHeight="1" x14ac:dyDescent="0.2">
      <c r="B4" s="52" t="s">
        <v>35</v>
      </c>
      <c r="C4" s="54" t="s">
        <v>63</v>
      </c>
      <c r="D4" s="138" t="s">
        <v>64</v>
      </c>
      <c r="E4" s="138"/>
      <c r="F4" s="138"/>
    </row>
    <row r="5" spans="2:6" ht="22.5" customHeight="1" x14ac:dyDescent="0.2">
      <c r="B5" s="52" t="s">
        <v>77</v>
      </c>
      <c r="C5" s="54" t="s">
        <v>65</v>
      </c>
      <c r="D5" s="138" t="s">
        <v>66</v>
      </c>
      <c r="E5" s="138"/>
      <c r="F5" s="138"/>
    </row>
    <row r="6" spans="2:6" ht="22.5" customHeight="1" x14ac:dyDescent="0.2">
      <c r="B6" s="52" t="s">
        <v>67</v>
      </c>
      <c r="C6" s="54" t="s">
        <v>68</v>
      </c>
      <c r="D6" s="138" t="s">
        <v>78</v>
      </c>
      <c r="E6" s="138"/>
      <c r="F6" s="138"/>
    </row>
    <row r="7" spans="2:6" ht="22.5" customHeight="1" x14ac:dyDescent="0.2">
      <c r="B7" s="52" t="s">
        <v>69</v>
      </c>
      <c r="C7" s="54" t="s">
        <v>70</v>
      </c>
      <c r="D7" s="138" t="s">
        <v>71</v>
      </c>
      <c r="E7" s="138"/>
      <c r="F7" s="138"/>
    </row>
    <row r="8" spans="2:6" ht="22.5" customHeight="1" x14ac:dyDescent="0.2">
      <c r="B8" s="52" t="s">
        <v>72</v>
      </c>
      <c r="C8" s="54" t="s">
        <v>73</v>
      </c>
      <c r="D8" s="138" t="s">
        <v>74</v>
      </c>
      <c r="E8" s="138"/>
      <c r="F8" s="138"/>
    </row>
    <row r="9" spans="2:6" ht="22.5" customHeight="1" x14ac:dyDescent="0.2">
      <c r="B9" s="52" t="s">
        <v>79</v>
      </c>
      <c r="C9" s="54" t="s">
        <v>75</v>
      </c>
      <c r="D9" s="138" t="s">
        <v>76</v>
      </c>
      <c r="E9" s="138"/>
      <c r="F9" s="138"/>
    </row>
    <row r="12" spans="2:6" ht="22.5" customHeight="1" x14ac:dyDescent="0.2">
      <c r="B12" s="51" t="s">
        <v>48</v>
      </c>
      <c r="C12" s="52" t="s">
        <v>49</v>
      </c>
      <c r="D12" s="137" t="s">
        <v>50</v>
      </c>
      <c r="E12" s="137"/>
      <c r="F12" s="137"/>
    </row>
    <row r="13" spans="2:6" ht="22.5" customHeight="1" x14ac:dyDescent="0.2">
      <c r="B13" s="52" t="s">
        <v>51</v>
      </c>
      <c r="C13" s="54" t="s">
        <v>52</v>
      </c>
      <c r="D13" s="55">
        <v>1000</v>
      </c>
      <c r="E13" s="56">
        <v>103</v>
      </c>
      <c r="F13" s="57" t="s">
        <v>53</v>
      </c>
    </row>
    <row r="14" spans="2:6" ht="22.5" customHeight="1" x14ac:dyDescent="0.2">
      <c r="B14" s="52" t="s">
        <v>54</v>
      </c>
      <c r="C14" s="54" t="s">
        <v>55</v>
      </c>
      <c r="D14" s="55">
        <v>1000000</v>
      </c>
      <c r="E14" s="56">
        <v>106</v>
      </c>
      <c r="F14" s="57" t="s">
        <v>56</v>
      </c>
    </row>
    <row r="15" spans="2:6" ht="22.5" customHeight="1" x14ac:dyDescent="0.2">
      <c r="B15" s="52" t="s">
        <v>57</v>
      </c>
      <c r="C15" s="54" t="s">
        <v>58</v>
      </c>
      <c r="D15" s="55">
        <v>1000000000</v>
      </c>
      <c r="E15" s="56">
        <v>109</v>
      </c>
      <c r="F15" s="57" t="s">
        <v>59</v>
      </c>
    </row>
    <row r="17" spans="9:12" ht="37.5" customHeight="1" x14ac:dyDescent="0.2">
      <c r="I17" s="53" t="s">
        <v>143</v>
      </c>
      <c r="J17" s="53" t="s">
        <v>128</v>
      </c>
      <c r="K17" s="53" t="s">
        <v>142</v>
      </c>
      <c r="L17" s="53" t="s">
        <v>158</v>
      </c>
    </row>
    <row r="18" spans="9:12" ht="19.5" customHeight="1" x14ac:dyDescent="0.2">
      <c r="I18" s="133" t="s">
        <v>129</v>
      </c>
      <c r="J18" s="177">
        <v>28.9</v>
      </c>
      <c r="K18" s="135" t="s">
        <v>164</v>
      </c>
      <c r="L18" s="179" t="s">
        <v>164</v>
      </c>
    </row>
    <row r="19" spans="9:12" ht="19.5" customHeight="1" x14ac:dyDescent="0.2">
      <c r="I19" s="133" t="s">
        <v>130</v>
      </c>
      <c r="J19" s="177">
        <v>24.2</v>
      </c>
      <c r="K19" s="134">
        <v>8.8700000000000001E-2</v>
      </c>
      <c r="L19" s="180">
        <f t="shared" ref="L19:L44" si="0">K19/44*12</f>
        <v>2.4190909090909089E-2</v>
      </c>
    </row>
    <row r="20" spans="9:12" ht="19.5" customHeight="1" x14ac:dyDescent="0.2">
      <c r="I20" s="133" t="s">
        <v>131</v>
      </c>
      <c r="J20" s="177">
        <v>25.9</v>
      </c>
      <c r="K20" s="135" t="s">
        <v>164</v>
      </c>
      <c r="L20" s="179" t="s">
        <v>164</v>
      </c>
    </row>
    <row r="21" spans="9:12" ht="19.5" customHeight="1" x14ac:dyDescent="0.2">
      <c r="I21" s="133" t="s">
        <v>132</v>
      </c>
      <c r="J21" s="177">
        <v>26.6</v>
      </c>
      <c r="K21" s="134">
        <v>0.96799999999999997</v>
      </c>
      <c r="L21" s="180">
        <f t="shared" si="0"/>
        <v>0.26400000000000001</v>
      </c>
    </row>
    <row r="22" spans="9:12" ht="19.5" customHeight="1" x14ac:dyDescent="0.2">
      <c r="I22" s="133" t="s">
        <v>144</v>
      </c>
      <c r="J22" s="177">
        <v>29.4</v>
      </c>
      <c r="K22" s="134">
        <v>0.1089</v>
      </c>
      <c r="L22" s="180">
        <f t="shared" si="0"/>
        <v>2.9699999999999997E-2</v>
      </c>
    </row>
    <row r="23" spans="9:12" ht="19.5" customHeight="1" x14ac:dyDescent="0.2">
      <c r="I23" s="133" t="s">
        <v>145</v>
      </c>
      <c r="J23" s="177">
        <v>38</v>
      </c>
      <c r="K23" s="135" t="s">
        <v>164</v>
      </c>
      <c r="L23" s="179" t="s">
        <v>164</v>
      </c>
    </row>
    <row r="24" spans="9:12" ht="19.5" customHeight="1" x14ac:dyDescent="0.2">
      <c r="I24" s="133" t="s">
        <v>133</v>
      </c>
      <c r="J24" s="177">
        <v>33.4</v>
      </c>
      <c r="K24" s="134">
        <v>6.8599999999999994E-2</v>
      </c>
      <c r="L24" s="180">
        <f t="shared" si="0"/>
        <v>1.8709090909090908E-2</v>
      </c>
    </row>
    <row r="25" spans="9:12" ht="19.5" customHeight="1" x14ac:dyDescent="0.2">
      <c r="I25" s="133" t="s">
        <v>146</v>
      </c>
      <c r="J25" s="177">
        <v>33.299999999999997</v>
      </c>
      <c r="K25" s="134">
        <v>6.8199999999999997E-2</v>
      </c>
      <c r="L25" s="180">
        <f t="shared" si="0"/>
        <v>1.8599999999999998E-2</v>
      </c>
    </row>
    <row r="26" spans="9:12" ht="19.5" customHeight="1" x14ac:dyDescent="0.2">
      <c r="I26" s="133" t="s">
        <v>134</v>
      </c>
      <c r="J26" s="177">
        <v>36.4</v>
      </c>
      <c r="K26" s="134">
        <v>6.8199999999999997E-2</v>
      </c>
      <c r="L26" s="180">
        <f t="shared" si="0"/>
        <v>1.8599999999999998E-2</v>
      </c>
    </row>
    <row r="27" spans="9:12" ht="19.5" customHeight="1" x14ac:dyDescent="0.2">
      <c r="I27" s="133" t="s">
        <v>147</v>
      </c>
      <c r="J27" s="177">
        <v>36.6</v>
      </c>
      <c r="K27" s="134">
        <v>6.8599999999999994E-2</v>
      </c>
      <c r="L27" s="180">
        <f t="shared" si="0"/>
        <v>1.8709090909090908E-2</v>
      </c>
    </row>
    <row r="28" spans="9:12" ht="19.5" customHeight="1" x14ac:dyDescent="0.2">
      <c r="I28" s="133" t="s">
        <v>148</v>
      </c>
      <c r="J28" s="177">
        <v>37.9</v>
      </c>
      <c r="K28" s="134">
        <v>6.8900000000000003E-2</v>
      </c>
      <c r="L28" s="180">
        <f t="shared" si="0"/>
        <v>1.8790909090909091E-2</v>
      </c>
    </row>
    <row r="29" spans="9:12" ht="19.5" customHeight="1" x14ac:dyDescent="0.2">
      <c r="I29" s="133" t="s">
        <v>149</v>
      </c>
      <c r="J29" s="177">
        <v>38.799999999999997</v>
      </c>
      <c r="K29" s="134">
        <v>7.0400000000000004E-2</v>
      </c>
      <c r="L29" s="180">
        <f t="shared" si="0"/>
        <v>1.9200000000000002E-2</v>
      </c>
    </row>
    <row r="30" spans="9:12" ht="19.5" customHeight="1" x14ac:dyDescent="0.2">
      <c r="I30" s="133" t="s">
        <v>150</v>
      </c>
      <c r="J30" s="177">
        <v>40.4</v>
      </c>
      <c r="K30" s="134">
        <v>7.3300000000000004E-2</v>
      </c>
      <c r="L30" s="180">
        <f t="shared" si="0"/>
        <v>1.999090909090909E-2</v>
      </c>
    </row>
    <row r="31" spans="9:12" ht="19.5" customHeight="1" x14ac:dyDescent="0.2">
      <c r="I31" s="133" t="s">
        <v>151</v>
      </c>
      <c r="J31" s="177">
        <v>41</v>
      </c>
      <c r="K31" s="134">
        <v>7.3300000000000004E-2</v>
      </c>
      <c r="L31" s="180">
        <f t="shared" si="0"/>
        <v>1.999090909090909E-2</v>
      </c>
    </row>
    <row r="32" spans="9:12" ht="19.5" customHeight="1" x14ac:dyDescent="0.2">
      <c r="I32" s="133" t="s">
        <v>152</v>
      </c>
      <c r="J32" s="177">
        <v>40.200000000000003</v>
      </c>
      <c r="K32" s="134">
        <v>7.2999999999999995E-2</v>
      </c>
      <c r="L32" s="180">
        <f t="shared" si="0"/>
        <v>1.9909090909090908E-2</v>
      </c>
    </row>
    <row r="33" spans="9:12" ht="17" customHeight="1" x14ac:dyDescent="0.2">
      <c r="I33" s="133" t="s">
        <v>153</v>
      </c>
      <c r="J33" s="177">
        <v>34.1</v>
      </c>
      <c r="K33" s="134">
        <v>9.0899999999999995E-2</v>
      </c>
      <c r="L33" s="180">
        <f t="shared" si="0"/>
        <v>2.4790909090909093E-2</v>
      </c>
    </row>
    <row r="34" spans="9:12" ht="17" customHeight="1" x14ac:dyDescent="0.2">
      <c r="I34" s="133" t="s">
        <v>154</v>
      </c>
      <c r="J34" s="177">
        <v>50.1</v>
      </c>
      <c r="K34" s="134">
        <v>5.9799999999999999E-2</v>
      </c>
      <c r="L34" s="180">
        <f t="shared" si="0"/>
        <v>1.6309090909090908E-2</v>
      </c>
    </row>
    <row r="35" spans="9:12" ht="17" customHeight="1" x14ac:dyDescent="0.2">
      <c r="I35" s="133" t="s">
        <v>135</v>
      </c>
      <c r="J35" s="177">
        <v>41.9</v>
      </c>
      <c r="K35" s="134">
        <v>5.0999999999999997E-2</v>
      </c>
      <c r="L35" s="180">
        <f t="shared" si="0"/>
        <v>1.3909090909090909E-2</v>
      </c>
    </row>
    <row r="36" spans="9:12" ht="17" customHeight="1" x14ac:dyDescent="0.2">
      <c r="I36" s="133" t="s">
        <v>155</v>
      </c>
      <c r="J36" s="177">
        <v>54.7</v>
      </c>
      <c r="K36" s="134">
        <v>5.0599999999999999E-2</v>
      </c>
      <c r="L36" s="180">
        <f t="shared" si="0"/>
        <v>1.38E-2</v>
      </c>
    </row>
    <row r="37" spans="9:12" ht="17" customHeight="1" x14ac:dyDescent="0.2">
      <c r="I37" s="133" t="s">
        <v>136</v>
      </c>
      <c r="J37" s="177">
        <v>43.7</v>
      </c>
      <c r="K37" s="134">
        <v>5.1299999999999998E-2</v>
      </c>
      <c r="L37" s="180">
        <f t="shared" si="0"/>
        <v>1.3990909090909092E-2</v>
      </c>
    </row>
    <row r="38" spans="9:12" ht="17" customHeight="1" x14ac:dyDescent="0.2">
      <c r="I38" s="133" t="s">
        <v>156</v>
      </c>
      <c r="J38" s="178" t="s">
        <v>164</v>
      </c>
      <c r="K38" s="135" t="s">
        <v>164</v>
      </c>
      <c r="L38" s="179" t="s">
        <v>164</v>
      </c>
    </row>
    <row r="39" spans="9:12" ht="17" customHeight="1" x14ac:dyDescent="0.2">
      <c r="I39" s="133" t="s">
        <v>157</v>
      </c>
      <c r="J39" s="178" t="s">
        <v>164</v>
      </c>
      <c r="K39" s="135" t="s">
        <v>164</v>
      </c>
      <c r="L39" s="179" t="s">
        <v>164</v>
      </c>
    </row>
    <row r="40" spans="9:12" ht="17" customHeight="1" x14ac:dyDescent="0.2">
      <c r="I40" s="133" t="s">
        <v>137</v>
      </c>
      <c r="J40" s="177">
        <v>35.299999999999997</v>
      </c>
      <c r="K40" s="135" t="s">
        <v>164</v>
      </c>
      <c r="L40" s="179" t="s">
        <v>164</v>
      </c>
    </row>
    <row r="41" spans="9:12" ht="17" customHeight="1" x14ac:dyDescent="0.2">
      <c r="I41" s="133" t="s">
        <v>138</v>
      </c>
      <c r="J41" s="177">
        <v>46.3</v>
      </c>
      <c r="K41" s="134">
        <v>5.28E-2</v>
      </c>
      <c r="L41" s="180">
        <f t="shared" si="0"/>
        <v>1.44E-2</v>
      </c>
    </row>
    <row r="42" spans="9:12" ht="17" customHeight="1" x14ac:dyDescent="0.2">
      <c r="I42" s="133" t="s">
        <v>139</v>
      </c>
      <c r="J42" s="177">
        <v>19.899999999999999</v>
      </c>
      <c r="K42" s="134">
        <v>3.9600000000000003E-2</v>
      </c>
      <c r="L42" s="180">
        <f t="shared" si="0"/>
        <v>1.0800000000000001E-2</v>
      </c>
    </row>
    <row r="43" spans="9:12" ht="17" customHeight="1" x14ac:dyDescent="0.2">
      <c r="I43" s="133" t="s">
        <v>140</v>
      </c>
      <c r="J43" s="177">
        <v>3.5</v>
      </c>
      <c r="K43" s="134">
        <v>9.5699999999999993E-2</v>
      </c>
      <c r="L43" s="180">
        <f t="shared" si="0"/>
        <v>2.6099999999999998E-2</v>
      </c>
    </row>
    <row r="44" spans="9:12" ht="17" customHeight="1" x14ac:dyDescent="0.2">
      <c r="I44" s="133" t="s">
        <v>141</v>
      </c>
      <c r="J44" s="177">
        <v>8.1999999999999993</v>
      </c>
      <c r="K44" s="134">
        <v>0.15359999999999999</v>
      </c>
      <c r="L44" s="180">
        <f t="shared" si="0"/>
        <v>4.189090909090909E-2</v>
      </c>
    </row>
    <row r="45" spans="9:12" ht="17" customHeight="1" x14ac:dyDescent="0.2">
      <c r="I45" s="50" t="s">
        <v>163</v>
      </c>
    </row>
    <row r="46" spans="9:12" ht="17" customHeight="1" x14ac:dyDescent="0.2">
      <c r="I46" s="50" t="s">
        <v>162</v>
      </c>
    </row>
  </sheetData>
  <mergeCells count="9">
    <mergeCell ref="D12:F12"/>
    <mergeCell ref="D2:F2"/>
    <mergeCell ref="D3:F3"/>
    <mergeCell ref="D4:F4"/>
    <mergeCell ref="D9:F9"/>
    <mergeCell ref="D8:F8"/>
    <mergeCell ref="D7:F7"/>
    <mergeCell ref="D5:F5"/>
    <mergeCell ref="D6:F6"/>
  </mergeCells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  <pageSetUpPr fitToPage="1"/>
  </sheetPr>
  <dimension ref="A3:P13"/>
  <sheetViews>
    <sheetView tabSelected="1" zoomScale="80" zoomScaleNormal="80" workbookViewId="0">
      <selection activeCell="M4" sqref="M4"/>
    </sheetView>
  </sheetViews>
  <sheetFormatPr defaultRowHeight="14" x14ac:dyDescent="0.2"/>
  <cols>
    <col min="1" max="1" width="10.9140625" customWidth="1"/>
    <col min="2" max="2" width="4.5" bestFit="1" customWidth="1"/>
    <col min="3" max="14" width="9.33203125" customWidth="1"/>
    <col min="15" max="15" width="13.25" customWidth="1"/>
    <col min="16" max="16" width="14" bestFit="1" customWidth="1"/>
  </cols>
  <sheetData>
    <row r="3" spans="1:16" x14ac:dyDescent="0.2">
      <c r="A3" s="4"/>
      <c r="B3" s="4"/>
      <c r="C3" s="6" t="s">
        <v>0</v>
      </c>
      <c r="D3" s="7"/>
      <c r="E3" s="4" t="s">
        <v>1</v>
      </c>
      <c r="F3" s="4"/>
      <c r="G3" s="4"/>
      <c r="H3" s="4"/>
      <c r="I3" s="4"/>
      <c r="J3" s="4"/>
      <c r="K3" s="4"/>
      <c r="L3" s="8"/>
    </row>
    <row r="4" spans="1:16" ht="17" x14ac:dyDescent="0.2">
      <c r="A4" s="4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9"/>
    </row>
    <row r="5" spans="1:16" x14ac:dyDescent="0.2">
      <c r="P5" s="6"/>
    </row>
    <row r="6" spans="1:16" ht="39.5" customHeight="1" x14ac:dyDescent="0.2">
      <c r="A6" s="139" t="s">
        <v>2</v>
      </c>
      <c r="B6" s="140"/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10" t="s">
        <v>14</v>
      </c>
      <c r="O6" s="11" t="s">
        <v>15</v>
      </c>
      <c r="P6" s="45" t="s">
        <v>41</v>
      </c>
    </row>
    <row r="7" spans="1:16" ht="30" customHeight="1" x14ac:dyDescent="0.2">
      <c r="A7" s="46" t="s">
        <v>16</v>
      </c>
      <c r="B7" s="37" t="s">
        <v>17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">
        <f t="shared" ref="O7:O13" si="0">SUM(C7:N7)</f>
        <v>0</v>
      </c>
      <c r="P7" s="25"/>
    </row>
    <row r="8" spans="1:16" ht="30" customHeight="1" x14ac:dyDescent="0.2">
      <c r="A8" s="47" t="s">
        <v>18</v>
      </c>
      <c r="B8" s="38" t="s">
        <v>38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2">
        <f t="shared" si="0"/>
        <v>0</v>
      </c>
      <c r="P8" s="23">
        <f>O8*(1/458)</f>
        <v>0</v>
      </c>
    </row>
    <row r="9" spans="1:16" ht="30" customHeight="1" x14ac:dyDescent="0.2">
      <c r="A9" s="46" t="s">
        <v>19</v>
      </c>
      <c r="B9" s="39" t="s">
        <v>38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  <c r="O9" s="48">
        <f t="shared" si="0"/>
        <v>0</v>
      </c>
      <c r="P9" s="23">
        <f>O9*0.967</f>
        <v>0</v>
      </c>
    </row>
    <row r="10" spans="1:16" ht="30" customHeight="1" x14ac:dyDescent="0.2">
      <c r="A10" s="47" t="s">
        <v>20</v>
      </c>
      <c r="B10" s="38" t="s">
        <v>39</v>
      </c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24">
        <f t="shared" si="0"/>
        <v>0</v>
      </c>
      <c r="P10" s="33"/>
    </row>
    <row r="11" spans="1:16" ht="30" customHeight="1" x14ac:dyDescent="0.2">
      <c r="A11" s="46" t="s">
        <v>22</v>
      </c>
      <c r="B11" s="39" t="s">
        <v>39</v>
      </c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9">
        <f t="shared" si="0"/>
        <v>0</v>
      </c>
      <c r="P11" s="25"/>
    </row>
    <row r="12" spans="1:16" ht="30" customHeight="1" x14ac:dyDescent="0.2">
      <c r="A12" s="47" t="s">
        <v>23</v>
      </c>
      <c r="B12" s="38" t="s">
        <v>39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29">
        <f t="shared" si="0"/>
        <v>0</v>
      </c>
      <c r="P12" s="33"/>
    </row>
    <row r="13" spans="1:16" ht="30" customHeight="1" x14ac:dyDescent="0.2">
      <c r="A13" s="46" t="s">
        <v>24</v>
      </c>
      <c r="B13" s="39" t="s">
        <v>39</v>
      </c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29">
        <f t="shared" si="0"/>
        <v>0</v>
      </c>
      <c r="P13" s="25"/>
    </row>
  </sheetData>
  <mergeCells count="1">
    <mergeCell ref="A6:B6"/>
  </mergeCells>
  <phoneticPr fontId="6"/>
  <printOptions horizontalCentered="1"/>
  <pageMargins left="0.78740157480314965" right="0.78740157480314965" top="0.78740157480314965" bottom="0.78740157480314965" header="0.31496062992125984" footer="0.31496062992125984"/>
  <pageSetup paperSize="9" scale="7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36A0-D8BA-4C64-A91F-D96D060F38D0}">
  <sheetPr>
    <tabColor rgb="FFCCFF99"/>
    <pageSetUpPr fitToPage="1"/>
  </sheetPr>
  <dimension ref="B3:I22"/>
  <sheetViews>
    <sheetView topLeftCell="A16" zoomScale="80" zoomScaleNormal="80" workbookViewId="0">
      <selection activeCell="H39" sqref="H39"/>
    </sheetView>
  </sheetViews>
  <sheetFormatPr defaultRowHeight="14" x14ac:dyDescent="0.2"/>
  <cols>
    <col min="1" max="1" width="8.6640625" style="174"/>
    <col min="2" max="2" width="15.9140625" style="174" customWidth="1"/>
    <col min="3" max="3" width="16.08203125" style="174" customWidth="1"/>
    <col min="4" max="4" width="10.08203125" style="174" customWidth="1"/>
    <col min="5" max="5" width="13.58203125" style="174" customWidth="1"/>
    <col min="6" max="6" width="10.08203125" style="174" customWidth="1"/>
    <col min="7" max="7" width="13.58203125" style="174" customWidth="1"/>
    <col min="8" max="8" width="10.08203125" style="174" customWidth="1"/>
    <col min="9" max="9" width="18" style="174" customWidth="1"/>
    <col min="10" max="16384" width="8.6640625" style="174"/>
  </cols>
  <sheetData>
    <row r="3" spans="2:9" x14ac:dyDescent="0.2">
      <c r="B3" s="175" t="s">
        <v>42</v>
      </c>
    </row>
    <row r="4" spans="2:9" ht="15" customHeight="1" x14ac:dyDescent="0.2"/>
    <row r="5" spans="2:9" ht="15" customHeight="1" thickBot="1" x14ac:dyDescent="0.25">
      <c r="I5" s="176"/>
    </row>
    <row r="6" spans="2:9" ht="27" customHeight="1" thickBot="1" x14ac:dyDescent="0.25">
      <c r="B6" s="141" t="s">
        <v>25</v>
      </c>
      <c r="C6" s="142" t="s">
        <v>26</v>
      </c>
      <c r="D6" s="142"/>
      <c r="E6" s="142" t="s">
        <v>27</v>
      </c>
      <c r="F6" s="142"/>
      <c r="G6" s="142" t="s">
        <v>28</v>
      </c>
      <c r="H6" s="142"/>
      <c r="I6" s="15" t="s">
        <v>43</v>
      </c>
    </row>
    <row r="7" spans="2:9" ht="27" customHeight="1" thickBot="1" x14ac:dyDescent="0.25">
      <c r="B7" s="141"/>
      <c r="C7" s="16" t="s">
        <v>29</v>
      </c>
      <c r="D7" s="17" t="s">
        <v>30</v>
      </c>
      <c r="E7" s="17" t="s">
        <v>31</v>
      </c>
      <c r="F7" s="17" t="s">
        <v>30</v>
      </c>
      <c r="G7" s="17" t="s">
        <v>32</v>
      </c>
      <c r="H7" s="17" t="s">
        <v>30</v>
      </c>
      <c r="I7" s="18" t="s">
        <v>44</v>
      </c>
    </row>
    <row r="8" spans="2:9" ht="15" thickTop="1" thickBot="1" x14ac:dyDescent="0.25">
      <c r="B8" s="143" t="s">
        <v>16</v>
      </c>
      <c r="C8" s="144">
        <f>エネルギー使用量集計シート!O7</f>
        <v>0</v>
      </c>
      <c r="D8" s="145" t="s">
        <v>17</v>
      </c>
      <c r="E8" s="146"/>
      <c r="F8" s="146"/>
      <c r="G8" s="147">
        <v>4.2200000000000001E-4</v>
      </c>
      <c r="H8" s="148" t="s">
        <v>45</v>
      </c>
      <c r="I8" s="2" t="s">
        <v>33</v>
      </c>
    </row>
    <row r="9" spans="2:9" ht="14.5" thickTop="1" x14ac:dyDescent="0.2">
      <c r="B9" s="143"/>
      <c r="C9" s="144"/>
      <c r="D9" s="145"/>
      <c r="E9" s="146"/>
      <c r="F9" s="146"/>
      <c r="G9" s="147"/>
      <c r="H9" s="149"/>
      <c r="I9" s="40">
        <f>C8*G8</f>
        <v>0</v>
      </c>
    </row>
    <row r="10" spans="2:9" x14ac:dyDescent="0.2">
      <c r="B10" s="150" t="s">
        <v>34</v>
      </c>
      <c r="C10" s="151">
        <f>エネルギー使用量集計シート!P8</f>
        <v>0</v>
      </c>
      <c r="D10" s="152" t="s">
        <v>35</v>
      </c>
      <c r="E10" s="153">
        <f>排出係数ほか!J34</f>
        <v>50.1</v>
      </c>
      <c r="F10" s="153" t="s">
        <v>36</v>
      </c>
      <c r="G10" s="154">
        <f>排出係数ほか!K34</f>
        <v>5.9799999999999999E-2</v>
      </c>
      <c r="H10" s="153" t="s">
        <v>159</v>
      </c>
      <c r="I10" s="3" t="s">
        <v>161</v>
      </c>
    </row>
    <row r="11" spans="2:9" x14ac:dyDescent="0.2">
      <c r="B11" s="150"/>
      <c r="C11" s="151"/>
      <c r="D11" s="152"/>
      <c r="E11" s="153"/>
      <c r="F11" s="153"/>
      <c r="G11" s="154"/>
      <c r="H11" s="153"/>
      <c r="I11" s="41">
        <f>C10*E10*G10</f>
        <v>0</v>
      </c>
    </row>
    <row r="12" spans="2:9" x14ac:dyDescent="0.2">
      <c r="B12" s="143" t="s">
        <v>19</v>
      </c>
      <c r="C12" s="151">
        <f>エネルギー使用量集計シート!P9/1000</f>
        <v>0</v>
      </c>
      <c r="D12" s="145" t="s">
        <v>46</v>
      </c>
      <c r="E12" s="147">
        <f>排出係数ほか!J37</f>
        <v>43.7</v>
      </c>
      <c r="F12" s="149" t="s">
        <v>47</v>
      </c>
      <c r="G12" s="147">
        <f>排出係数ほか!K37</f>
        <v>5.1299999999999998E-2</v>
      </c>
      <c r="H12" s="147" t="s">
        <v>159</v>
      </c>
      <c r="I12" s="2" t="s">
        <v>160</v>
      </c>
    </row>
    <row r="13" spans="2:9" x14ac:dyDescent="0.2">
      <c r="B13" s="143"/>
      <c r="C13" s="151"/>
      <c r="D13" s="145"/>
      <c r="E13" s="147"/>
      <c r="F13" s="149"/>
      <c r="G13" s="147"/>
      <c r="H13" s="147"/>
      <c r="I13" s="42">
        <f>C12*E12*G12</f>
        <v>0</v>
      </c>
    </row>
    <row r="14" spans="2:9" x14ac:dyDescent="0.2">
      <c r="B14" s="150" t="s">
        <v>20</v>
      </c>
      <c r="C14" s="151">
        <f>エネルギー使用量集計シート!O10/1000</f>
        <v>0</v>
      </c>
      <c r="D14" s="152" t="s">
        <v>21</v>
      </c>
      <c r="E14" s="153">
        <f>排出係数ほか!J29</f>
        <v>38.799999999999997</v>
      </c>
      <c r="F14" s="153" t="s">
        <v>37</v>
      </c>
      <c r="G14" s="154">
        <f>排出係数ほか!K29</f>
        <v>7.0400000000000004E-2</v>
      </c>
      <c r="H14" s="153" t="s">
        <v>159</v>
      </c>
      <c r="I14" s="3" t="s">
        <v>160</v>
      </c>
    </row>
    <row r="15" spans="2:9" x14ac:dyDescent="0.2">
      <c r="B15" s="150"/>
      <c r="C15" s="151"/>
      <c r="D15" s="152"/>
      <c r="E15" s="153"/>
      <c r="F15" s="153"/>
      <c r="G15" s="154"/>
      <c r="H15" s="153"/>
      <c r="I15" s="43">
        <f>C14*E14*G14</f>
        <v>0</v>
      </c>
    </row>
    <row r="16" spans="2:9" x14ac:dyDescent="0.2">
      <c r="B16" s="143" t="s">
        <v>22</v>
      </c>
      <c r="C16" s="151">
        <f>エネルギー使用量集計シート!O11/1000</f>
        <v>0</v>
      </c>
      <c r="D16" s="145" t="s">
        <v>21</v>
      </c>
      <c r="E16" s="147">
        <f>排出係数ほか!J27</f>
        <v>36.6</v>
      </c>
      <c r="F16" s="147" t="s">
        <v>37</v>
      </c>
      <c r="G16" s="147">
        <f>排出係数ほか!K27</f>
        <v>6.8599999999999994E-2</v>
      </c>
      <c r="H16" s="147" t="s">
        <v>159</v>
      </c>
      <c r="I16" s="2" t="s">
        <v>160</v>
      </c>
    </row>
    <row r="17" spans="2:9" x14ac:dyDescent="0.2">
      <c r="B17" s="143"/>
      <c r="C17" s="151"/>
      <c r="D17" s="145"/>
      <c r="E17" s="147"/>
      <c r="F17" s="147"/>
      <c r="G17" s="147"/>
      <c r="H17" s="147"/>
      <c r="I17" s="40">
        <f>C16*E16*G16</f>
        <v>0</v>
      </c>
    </row>
    <row r="18" spans="2:9" x14ac:dyDescent="0.2">
      <c r="B18" s="150" t="s">
        <v>23</v>
      </c>
      <c r="C18" s="151">
        <f>エネルギー使用量集計シート!O12/1000</f>
        <v>0</v>
      </c>
      <c r="D18" s="152" t="s">
        <v>21</v>
      </c>
      <c r="E18" s="153">
        <f>排出係数ほか!J24</f>
        <v>33.4</v>
      </c>
      <c r="F18" s="153" t="s">
        <v>37</v>
      </c>
      <c r="G18" s="154">
        <f>排出係数ほか!K24</f>
        <v>6.8599999999999994E-2</v>
      </c>
      <c r="H18" s="153" t="s">
        <v>159</v>
      </c>
      <c r="I18" s="3" t="s">
        <v>160</v>
      </c>
    </row>
    <row r="19" spans="2:9" x14ac:dyDescent="0.2">
      <c r="B19" s="150"/>
      <c r="C19" s="151"/>
      <c r="D19" s="152"/>
      <c r="E19" s="153"/>
      <c r="F19" s="153"/>
      <c r="G19" s="154"/>
      <c r="H19" s="153"/>
      <c r="I19" s="43">
        <f>C18*E18*G18</f>
        <v>0</v>
      </c>
    </row>
    <row r="20" spans="2:9" ht="14.5" thickBot="1" x14ac:dyDescent="0.25">
      <c r="B20" s="157" t="s">
        <v>24</v>
      </c>
      <c r="C20" s="158">
        <f>エネルギー使用量集計シート!O13/1000</f>
        <v>0</v>
      </c>
      <c r="D20" s="159" t="s">
        <v>21</v>
      </c>
      <c r="E20" s="160">
        <f>排出係数ほか!J28</f>
        <v>37.9</v>
      </c>
      <c r="F20" s="160" t="s">
        <v>37</v>
      </c>
      <c r="G20" s="161">
        <f>排出係数ほか!K28</f>
        <v>6.8900000000000003E-2</v>
      </c>
      <c r="H20" s="147" t="s">
        <v>159</v>
      </c>
      <c r="I20" s="2" t="s">
        <v>160</v>
      </c>
    </row>
    <row r="21" spans="2:9" ht="15" thickTop="1" thickBot="1" x14ac:dyDescent="0.25">
      <c r="B21" s="157"/>
      <c r="C21" s="158"/>
      <c r="D21" s="159"/>
      <c r="E21" s="160"/>
      <c r="F21" s="160"/>
      <c r="G21" s="161"/>
      <c r="H21" s="147"/>
      <c r="I21" s="44">
        <f>C20*E20*G20</f>
        <v>0</v>
      </c>
    </row>
    <row r="22" spans="2:9" ht="33" customHeight="1" thickTop="1" thickBot="1" x14ac:dyDescent="0.25">
      <c r="B22" s="155" t="s">
        <v>15</v>
      </c>
      <c r="C22" s="156"/>
      <c r="D22" s="155"/>
      <c r="E22" s="155"/>
      <c r="F22" s="155"/>
      <c r="G22" s="155"/>
      <c r="H22" s="155"/>
      <c r="I22" s="49">
        <f>I9+I11+I13+I15+I17+I19+I21</f>
        <v>0</v>
      </c>
    </row>
  </sheetData>
  <mergeCells count="54">
    <mergeCell ref="H20:H21"/>
    <mergeCell ref="B22:H22"/>
    <mergeCell ref="B20:B21"/>
    <mergeCell ref="C20:C21"/>
    <mergeCell ref="D20:D21"/>
    <mergeCell ref="E20:E21"/>
    <mergeCell ref="F20:F21"/>
    <mergeCell ref="G20:G21"/>
    <mergeCell ref="H16:H17"/>
    <mergeCell ref="B18:B19"/>
    <mergeCell ref="C18:C19"/>
    <mergeCell ref="D18:D19"/>
    <mergeCell ref="E18:E19"/>
    <mergeCell ref="F18:F19"/>
    <mergeCell ref="G18:G19"/>
    <mergeCell ref="H18:H19"/>
    <mergeCell ref="B16:B17"/>
    <mergeCell ref="C16:C17"/>
    <mergeCell ref="D16:D17"/>
    <mergeCell ref="E16:E17"/>
    <mergeCell ref="F16:F17"/>
    <mergeCell ref="G16:G17"/>
    <mergeCell ref="G10:G11"/>
    <mergeCell ref="H10:H11"/>
    <mergeCell ref="H12:H13"/>
    <mergeCell ref="B14:B15"/>
    <mergeCell ref="C14:C15"/>
    <mergeCell ref="D14:D15"/>
    <mergeCell ref="E14:E15"/>
    <mergeCell ref="F14:F15"/>
    <mergeCell ref="G14:G15"/>
    <mergeCell ref="H14:H15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B6:B7"/>
    <mergeCell ref="C6:D6"/>
    <mergeCell ref="E6:F6"/>
    <mergeCell ref="G6:H6"/>
    <mergeCell ref="B8:B9"/>
    <mergeCell ref="C8:C9"/>
    <mergeCell ref="D8:D9"/>
    <mergeCell ref="E8:E9"/>
    <mergeCell ref="F8:F9"/>
    <mergeCell ref="G8:G9"/>
    <mergeCell ref="H8:H9"/>
  </mergeCells>
  <phoneticPr fontId="6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D7AF-A2FC-468B-9892-51AC9FBAC56E}">
  <sheetPr>
    <tabColor rgb="FFCCFFFF"/>
    <pageSetUpPr fitToPage="1"/>
  </sheetPr>
  <dimension ref="B2:N32"/>
  <sheetViews>
    <sheetView topLeftCell="A13" zoomScaleNormal="100" workbookViewId="0">
      <selection activeCell="F5" sqref="F5"/>
    </sheetView>
  </sheetViews>
  <sheetFormatPr defaultColWidth="8.25" defaultRowHeight="13" x14ac:dyDescent="0.2"/>
  <cols>
    <col min="1" max="1" width="2.25" style="58" customWidth="1"/>
    <col min="2" max="3" width="9.6640625" style="58" customWidth="1"/>
    <col min="4" max="4" width="11.25" style="58" customWidth="1"/>
    <col min="5" max="8" width="9.75" style="58" customWidth="1"/>
    <col min="9" max="10" width="9.75" style="62" customWidth="1"/>
    <col min="11" max="11" width="9.75" style="61" customWidth="1"/>
    <col min="12" max="12" width="14.1640625" style="61" customWidth="1"/>
    <col min="13" max="13" width="14.08203125" style="60" customWidth="1"/>
    <col min="14" max="14" width="14.75" style="59" bestFit="1" customWidth="1"/>
    <col min="15" max="16384" width="8.25" style="58"/>
  </cols>
  <sheetData>
    <row r="2" spans="2:14" ht="19.5" thickBot="1" x14ac:dyDescent="0.25">
      <c r="B2" s="83" t="s">
        <v>107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2:14" s="71" customFormat="1" ht="14.5" thickBot="1" x14ac:dyDescent="0.25">
      <c r="B3" s="109"/>
      <c r="C3" s="112" t="s">
        <v>0</v>
      </c>
      <c r="D3" s="111"/>
      <c r="E3" s="109" t="s">
        <v>124</v>
      </c>
      <c r="F3" s="110"/>
      <c r="G3" s="110"/>
      <c r="H3" s="110"/>
      <c r="I3" s="110"/>
      <c r="J3" s="110"/>
      <c r="K3" s="110"/>
      <c r="L3" s="110"/>
      <c r="M3" s="110"/>
      <c r="N3" s="110"/>
    </row>
    <row r="5" spans="2:14" ht="18" customHeight="1" x14ac:dyDescent="0.2">
      <c r="B5" s="58" t="s">
        <v>106</v>
      </c>
      <c r="D5" s="81"/>
      <c r="E5" s="59"/>
      <c r="F5" s="59"/>
      <c r="G5" s="59"/>
    </row>
    <row r="6" spans="2:14" ht="18" customHeight="1" x14ac:dyDescent="0.2">
      <c r="B6" s="58" t="s">
        <v>105</v>
      </c>
      <c r="D6" s="81"/>
      <c r="E6" s="59"/>
      <c r="F6" s="59"/>
      <c r="G6" s="59"/>
    </row>
    <row r="7" spans="2:14" ht="18" customHeight="1" x14ac:dyDescent="0.2">
      <c r="B7" s="58" t="s">
        <v>104</v>
      </c>
      <c r="D7" s="81"/>
      <c r="E7" s="59"/>
      <c r="F7" s="59"/>
      <c r="G7" s="59"/>
    </row>
    <row r="8" spans="2:14" ht="18" customHeight="1" x14ac:dyDescent="0.2">
      <c r="B8" s="58" t="s">
        <v>103</v>
      </c>
      <c r="D8" s="80"/>
      <c r="E8" s="58" t="s">
        <v>102</v>
      </c>
    </row>
    <row r="9" spans="2:14" ht="18" customHeight="1" x14ac:dyDescent="0.2"/>
    <row r="10" spans="2:14" ht="18" customHeight="1" x14ac:dyDescent="0.2">
      <c r="B10" s="58" t="s">
        <v>108</v>
      </c>
    </row>
    <row r="11" spans="2:14" ht="18" customHeight="1" x14ac:dyDescent="0.2">
      <c r="B11" s="58" t="s">
        <v>109</v>
      </c>
    </row>
    <row r="12" spans="2:14" ht="18" customHeight="1" x14ac:dyDescent="0.2">
      <c r="F12" s="74"/>
      <c r="G12" s="78"/>
      <c r="H12" s="77"/>
      <c r="I12" s="79"/>
    </row>
    <row r="13" spans="2:14" ht="18" customHeight="1" x14ac:dyDescent="0.2">
      <c r="F13" s="74"/>
      <c r="G13" s="78"/>
      <c r="H13" s="77"/>
      <c r="I13" s="76"/>
      <c r="K13" s="75"/>
    </row>
    <row r="14" spans="2:14" ht="18" customHeight="1" x14ac:dyDescent="0.2">
      <c r="G14" s="74"/>
    </row>
    <row r="15" spans="2:14" ht="18" customHeight="1" x14ac:dyDescent="0.2">
      <c r="B15" s="58" t="s">
        <v>119</v>
      </c>
      <c r="I15" s="73"/>
      <c r="J15" s="72"/>
    </row>
    <row r="16" spans="2:14" ht="18" customHeight="1" x14ac:dyDescent="0.2">
      <c r="I16" s="73"/>
      <c r="J16" s="72"/>
    </row>
    <row r="17" spans="2:14" ht="18" customHeight="1" x14ac:dyDescent="0.2">
      <c r="I17" s="73"/>
      <c r="J17" s="72"/>
    </row>
    <row r="18" spans="2:14" ht="18" customHeight="1" x14ac:dyDescent="0.2"/>
    <row r="19" spans="2:14" ht="18" customHeight="1" x14ac:dyDescent="0.2"/>
    <row r="20" spans="2:14" ht="14" x14ac:dyDescent="0.2">
      <c r="B20" s="71" t="s">
        <v>101</v>
      </c>
    </row>
    <row r="21" spans="2:14" s="70" customFormat="1" ht="34.5" customHeight="1" thickBot="1" x14ac:dyDescent="0.25">
      <c r="B21" s="94" t="s">
        <v>100</v>
      </c>
      <c r="C21" s="94" t="s">
        <v>99</v>
      </c>
      <c r="D21" s="94" t="s">
        <v>98</v>
      </c>
      <c r="E21" s="116" t="s">
        <v>97</v>
      </c>
      <c r="F21" s="95" t="s">
        <v>96</v>
      </c>
      <c r="G21" s="125" t="s">
        <v>95</v>
      </c>
      <c r="H21" s="96" t="s">
        <v>94</v>
      </c>
      <c r="I21" s="97" t="s">
        <v>93</v>
      </c>
      <c r="J21" s="97" t="s">
        <v>92</v>
      </c>
      <c r="K21" s="98" t="s">
        <v>126</v>
      </c>
      <c r="L21" s="98" t="s">
        <v>91</v>
      </c>
      <c r="M21" s="99" t="s">
        <v>90</v>
      </c>
    </row>
    <row r="22" spans="2:14" ht="25" customHeight="1" x14ac:dyDescent="0.2">
      <c r="B22" s="166" t="s">
        <v>87</v>
      </c>
      <c r="C22" s="166" t="s">
        <v>86</v>
      </c>
      <c r="D22" s="114" t="s">
        <v>85</v>
      </c>
      <c r="E22" s="118"/>
      <c r="F22" s="121">
        <v>10</v>
      </c>
      <c r="G22" s="129"/>
      <c r="H22" s="123">
        <v>1E-3</v>
      </c>
      <c r="I22" s="68">
        <f>ROUND(E22/F22*G22*H22,2)</f>
        <v>0</v>
      </c>
      <c r="J22" s="169">
        <v>33.4</v>
      </c>
      <c r="K22" s="172">
        <v>6.8599999999999994E-2</v>
      </c>
      <c r="L22" s="87">
        <f>(I22*$J$22*$K$22)</f>
        <v>0</v>
      </c>
      <c r="M22" s="163"/>
      <c r="N22" s="58"/>
    </row>
    <row r="23" spans="2:14" ht="25" customHeight="1" x14ac:dyDescent="0.2">
      <c r="B23" s="166"/>
      <c r="C23" s="166"/>
      <c r="D23" s="115" t="s">
        <v>84</v>
      </c>
      <c r="E23" s="119"/>
      <c r="F23" s="122">
        <v>10</v>
      </c>
      <c r="G23" s="130"/>
      <c r="H23" s="124">
        <v>1E-3</v>
      </c>
      <c r="I23" s="67">
        <f>ROUND(E23/F23*G23*H23,2)</f>
        <v>0</v>
      </c>
      <c r="J23" s="169"/>
      <c r="K23" s="172"/>
      <c r="L23" s="106">
        <f>(I23*$J$22*$K$22)</f>
        <v>0</v>
      </c>
      <c r="M23" s="163"/>
      <c r="N23" s="58"/>
    </row>
    <row r="24" spans="2:14" ht="25" customHeight="1" thickBot="1" x14ac:dyDescent="0.25">
      <c r="B24" s="167"/>
      <c r="C24" s="167"/>
      <c r="D24" s="115" t="s">
        <v>83</v>
      </c>
      <c r="E24" s="120"/>
      <c r="F24" s="122">
        <v>10</v>
      </c>
      <c r="G24" s="131"/>
      <c r="H24" s="124">
        <v>1E-3</v>
      </c>
      <c r="I24" s="67">
        <f>ROUND(E24/F24*G24*H24,2)</f>
        <v>0</v>
      </c>
      <c r="J24" s="170"/>
      <c r="K24" s="173"/>
      <c r="L24" s="106">
        <f>(I24*$J$22*$K$22)</f>
        <v>0</v>
      </c>
      <c r="M24" s="164"/>
      <c r="N24" s="58"/>
    </row>
    <row r="25" spans="2:14" ht="25" customHeight="1" thickBot="1" x14ac:dyDescent="0.25">
      <c r="B25" s="92" t="s">
        <v>82</v>
      </c>
      <c r="C25" s="88"/>
      <c r="D25" s="88"/>
      <c r="E25" s="126"/>
      <c r="F25" s="88"/>
      <c r="G25" s="127">
        <f>SUM(G22:G24)</f>
        <v>0</v>
      </c>
      <c r="H25" s="89"/>
      <c r="I25" s="90">
        <f>SUM(I22:I24)</f>
        <v>0</v>
      </c>
      <c r="J25" s="136"/>
      <c r="K25" s="91"/>
      <c r="L25" s="107">
        <f>SUM(L22:L24)</f>
        <v>0</v>
      </c>
      <c r="M25" s="100"/>
      <c r="N25" s="58"/>
    </row>
    <row r="26" spans="2:14" ht="25" customHeight="1" x14ac:dyDescent="0.2">
      <c r="B26" s="165" t="s">
        <v>89</v>
      </c>
      <c r="C26" s="165" t="s">
        <v>88</v>
      </c>
      <c r="D26" s="115" t="s">
        <v>85</v>
      </c>
      <c r="E26" s="118"/>
      <c r="F26" s="122">
        <v>5</v>
      </c>
      <c r="G26" s="129"/>
      <c r="H26" s="124">
        <v>1E-3</v>
      </c>
      <c r="I26" s="67">
        <f>ROUND(E26/F26*G26*H26,2)</f>
        <v>0</v>
      </c>
      <c r="J26" s="168">
        <v>37.9</v>
      </c>
      <c r="K26" s="171">
        <v>6.8900000000000003E-2</v>
      </c>
      <c r="L26" s="106">
        <f>(I26*$J$26*$K$26)</f>
        <v>0</v>
      </c>
      <c r="M26" s="162"/>
      <c r="N26" s="58"/>
    </row>
    <row r="27" spans="2:14" ht="25" customHeight="1" x14ac:dyDescent="0.2">
      <c r="B27" s="166"/>
      <c r="C27" s="166"/>
      <c r="D27" s="115" t="s">
        <v>84</v>
      </c>
      <c r="E27" s="119"/>
      <c r="F27" s="122">
        <v>5</v>
      </c>
      <c r="G27" s="130"/>
      <c r="H27" s="124">
        <v>1E-3</v>
      </c>
      <c r="I27" s="67">
        <f>ROUND(E27/F27*G27*H27,2)</f>
        <v>0</v>
      </c>
      <c r="J27" s="169"/>
      <c r="K27" s="172"/>
      <c r="L27" s="106">
        <f>(I27*$J$26*$K$26)</f>
        <v>0</v>
      </c>
      <c r="M27" s="163"/>
      <c r="N27" s="58"/>
    </row>
    <row r="28" spans="2:14" ht="25" customHeight="1" thickBot="1" x14ac:dyDescent="0.25">
      <c r="B28" s="167"/>
      <c r="C28" s="167"/>
      <c r="D28" s="115" t="s">
        <v>83</v>
      </c>
      <c r="E28" s="120"/>
      <c r="F28" s="122">
        <v>5</v>
      </c>
      <c r="G28" s="131"/>
      <c r="H28" s="124">
        <v>1E-3</v>
      </c>
      <c r="I28" s="67">
        <f>ROUND(E28/F28*G28*H28,2)</f>
        <v>0</v>
      </c>
      <c r="J28" s="170"/>
      <c r="K28" s="173"/>
      <c r="L28" s="106">
        <f>(I28*$J$26*$K$26)</f>
        <v>0</v>
      </c>
      <c r="M28" s="164"/>
      <c r="N28" s="58"/>
    </row>
    <row r="29" spans="2:14" ht="25" customHeight="1" x14ac:dyDescent="0.2">
      <c r="B29" s="92" t="s">
        <v>82</v>
      </c>
      <c r="C29" s="92"/>
      <c r="D29" s="88"/>
      <c r="E29" s="117"/>
      <c r="F29" s="88"/>
      <c r="G29" s="128">
        <f>SUM(G26:G28)</f>
        <v>0</v>
      </c>
      <c r="H29" s="89"/>
      <c r="I29" s="90">
        <f>SUM(I26:I28)</f>
        <v>0</v>
      </c>
      <c r="J29" s="90"/>
      <c r="K29" s="91"/>
      <c r="L29" s="107">
        <f>SUM(L26:L28)</f>
        <v>0</v>
      </c>
      <c r="M29" s="100"/>
      <c r="N29" s="58"/>
    </row>
    <row r="30" spans="2:14" ht="25" customHeight="1" x14ac:dyDescent="0.2">
      <c r="B30" s="101" t="s">
        <v>82</v>
      </c>
      <c r="C30" s="69"/>
      <c r="D30" s="69"/>
      <c r="E30" s="69"/>
      <c r="F30" s="69"/>
      <c r="G30" s="102"/>
      <c r="H30" s="103"/>
      <c r="I30" s="68"/>
      <c r="J30" s="68"/>
      <c r="K30" s="104"/>
      <c r="L30" s="108">
        <f>SUM(L25,L29)</f>
        <v>0</v>
      </c>
      <c r="M30" s="105"/>
      <c r="N30" s="58"/>
    </row>
    <row r="31" spans="2:14" ht="13.5" thickBot="1" x14ac:dyDescent="0.25">
      <c r="C31" s="58" t="s">
        <v>125</v>
      </c>
    </row>
    <row r="32" spans="2:14" s="63" customFormat="1" ht="30" customHeight="1" thickBot="1" x14ac:dyDescent="0.25">
      <c r="I32" s="66"/>
      <c r="J32" s="66"/>
      <c r="K32" s="65" t="s">
        <v>81</v>
      </c>
      <c r="L32" s="93">
        <f>ROUNDUP(L30,0)</f>
        <v>0</v>
      </c>
      <c r="M32" s="64" t="s">
        <v>80</v>
      </c>
    </row>
  </sheetData>
  <mergeCells count="10">
    <mergeCell ref="C22:C24"/>
    <mergeCell ref="B22:B24"/>
    <mergeCell ref="M22:M24"/>
    <mergeCell ref="J22:J24"/>
    <mergeCell ref="K22:K24"/>
    <mergeCell ref="M26:M28"/>
    <mergeCell ref="B26:B28"/>
    <mergeCell ref="C26:C28"/>
    <mergeCell ref="J26:J28"/>
    <mergeCell ref="K26:K28"/>
  </mergeCells>
  <phoneticPr fontId="6"/>
  <printOptions horizontalCentered="1"/>
  <pageMargins left="0.78740157480314965" right="0.78740157480314965" top="0.78740157480314965" bottom="0.78740157480314965" header="0.31496062992125984" footer="0.31496062992125984"/>
  <pageSetup paperSize="9" scale="79" orientation="landscape" r:id="rId1"/>
  <ignoredErrors>
    <ignoredError sqref="I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6905-1BAF-4EDC-A170-785DB81BDC30}">
  <sheetPr>
    <tabColor rgb="FFCCFFFF"/>
    <pageSetUpPr fitToPage="1"/>
  </sheetPr>
  <dimension ref="B2:N37"/>
  <sheetViews>
    <sheetView topLeftCell="A28" zoomScaleNormal="100" workbookViewId="0">
      <selection activeCell="F5" sqref="F5"/>
    </sheetView>
  </sheetViews>
  <sheetFormatPr defaultColWidth="8.25" defaultRowHeight="13" x14ac:dyDescent="0.2"/>
  <cols>
    <col min="1" max="1" width="2.25" style="58" customWidth="1"/>
    <col min="2" max="3" width="9.6640625" style="58" customWidth="1"/>
    <col min="4" max="4" width="11.25" style="58" customWidth="1"/>
    <col min="5" max="8" width="9.75" style="58" customWidth="1"/>
    <col min="9" max="10" width="9.75" style="62" customWidth="1"/>
    <col min="11" max="11" width="9.75" style="61" customWidth="1"/>
    <col min="12" max="12" width="14.1640625" style="61" customWidth="1"/>
    <col min="13" max="13" width="14.1640625" style="60" customWidth="1"/>
    <col min="14" max="14" width="14.75" style="59" bestFit="1" customWidth="1"/>
    <col min="15" max="16384" width="8.25" style="58"/>
  </cols>
  <sheetData>
    <row r="2" spans="2:14" ht="19.5" thickBot="1" x14ac:dyDescent="0.25">
      <c r="B2" s="83" t="s">
        <v>107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132" t="s">
        <v>127</v>
      </c>
      <c r="N2" s="82"/>
    </row>
    <row r="3" spans="2:14" s="71" customFormat="1" ht="14.5" thickBot="1" x14ac:dyDescent="0.25">
      <c r="B3" s="109"/>
      <c r="C3" s="112" t="s">
        <v>0</v>
      </c>
      <c r="D3" s="111"/>
      <c r="E3" s="113" t="s">
        <v>124</v>
      </c>
      <c r="F3" s="110"/>
      <c r="G3" s="110"/>
      <c r="H3" s="110"/>
      <c r="I3" s="110"/>
      <c r="J3" s="110"/>
      <c r="K3" s="110"/>
      <c r="L3" s="110"/>
      <c r="M3" s="110"/>
      <c r="N3" s="110"/>
    </row>
    <row r="5" spans="2:14" ht="18" customHeight="1" x14ac:dyDescent="0.2">
      <c r="B5" s="58" t="s">
        <v>106</v>
      </c>
      <c r="D5" s="84" t="s">
        <v>116</v>
      </c>
      <c r="E5" s="85"/>
      <c r="F5" s="85"/>
      <c r="G5" s="85"/>
    </row>
    <row r="6" spans="2:14" ht="18" customHeight="1" x14ac:dyDescent="0.2">
      <c r="B6" s="58" t="s">
        <v>105</v>
      </c>
      <c r="D6" s="81" t="s">
        <v>117</v>
      </c>
      <c r="E6" s="59"/>
      <c r="F6" s="59"/>
      <c r="G6" s="59"/>
    </row>
    <row r="7" spans="2:14" ht="18" customHeight="1" x14ac:dyDescent="0.2">
      <c r="B7" s="58" t="s">
        <v>104</v>
      </c>
      <c r="D7" s="81" t="s">
        <v>118</v>
      </c>
      <c r="E7" s="59"/>
      <c r="F7" s="59"/>
      <c r="G7" s="59"/>
    </row>
    <row r="8" spans="2:14" ht="18" customHeight="1" x14ac:dyDescent="0.2">
      <c r="B8" s="58" t="s">
        <v>103</v>
      </c>
      <c r="D8" s="80">
        <v>2000</v>
      </c>
      <c r="E8" s="58" t="s">
        <v>102</v>
      </c>
    </row>
    <row r="9" spans="2:14" ht="18" customHeight="1" x14ac:dyDescent="0.2"/>
    <row r="10" spans="2:14" ht="18" customHeight="1" x14ac:dyDescent="0.2">
      <c r="B10" s="58" t="s">
        <v>108</v>
      </c>
    </row>
    <row r="11" spans="2:14" ht="18" customHeight="1" x14ac:dyDescent="0.2">
      <c r="B11" s="58" t="s">
        <v>109</v>
      </c>
    </row>
    <row r="12" spans="2:14" ht="18" customHeight="1" x14ac:dyDescent="0.2">
      <c r="B12" s="58" t="s">
        <v>110</v>
      </c>
      <c r="F12" s="74"/>
      <c r="G12" s="86"/>
      <c r="H12" s="86" t="s">
        <v>111</v>
      </c>
      <c r="I12" s="79">
        <v>1000</v>
      </c>
    </row>
    <row r="13" spans="2:14" ht="18" customHeight="1" x14ac:dyDescent="0.2">
      <c r="B13" s="58" t="s">
        <v>112</v>
      </c>
      <c r="F13" s="74"/>
      <c r="G13" s="86"/>
      <c r="H13" s="86" t="s">
        <v>113</v>
      </c>
      <c r="I13" s="76">
        <v>1000</v>
      </c>
      <c r="K13" s="75"/>
    </row>
    <row r="14" spans="2:14" ht="18" customHeight="1" x14ac:dyDescent="0.2">
      <c r="B14" s="58" t="s">
        <v>114</v>
      </c>
      <c r="G14" s="74"/>
      <c r="H14" s="74" t="s">
        <v>115</v>
      </c>
      <c r="I14" s="76">
        <v>300</v>
      </c>
    </row>
    <row r="15" spans="2:14" ht="18" customHeight="1" x14ac:dyDescent="0.2">
      <c r="B15" s="58" t="s">
        <v>120</v>
      </c>
      <c r="G15" s="74"/>
      <c r="H15" s="74" t="s">
        <v>115</v>
      </c>
      <c r="I15" s="76">
        <v>300</v>
      </c>
    </row>
    <row r="16" spans="2:14" ht="18" customHeight="1" x14ac:dyDescent="0.2">
      <c r="B16" s="58" t="s">
        <v>121</v>
      </c>
      <c r="G16" s="74"/>
      <c r="H16" s="74" t="s">
        <v>115</v>
      </c>
      <c r="I16" s="76">
        <v>400</v>
      </c>
    </row>
    <row r="17" spans="2:14" ht="18" customHeight="1" x14ac:dyDescent="0.2">
      <c r="G17" s="74"/>
    </row>
    <row r="18" spans="2:14" ht="18" customHeight="1" x14ac:dyDescent="0.2">
      <c r="B18" s="58" t="s">
        <v>119</v>
      </c>
      <c r="G18" s="74"/>
    </row>
    <row r="19" spans="2:14" ht="18" customHeight="1" x14ac:dyDescent="0.2">
      <c r="B19" s="58" t="s">
        <v>123</v>
      </c>
      <c r="H19" s="86" t="s">
        <v>111</v>
      </c>
      <c r="I19" s="79">
        <v>1000</v>
      </c>
      <c r="J19" s="72"/>
    </row>
    <row r="20" spans="2:14" ht="18" customHeight="1" x14ac:dyDescent="0.2">
      <c r="B20" s="58" t="s">
        <v>122</v>
      </c>
      <c r="H20" s="86" t="s">
        <v>113</v>
      </c>
      <c r="I20" s="76">
        <v>50</v>
      </c>
      <c r="J20" s="72"/>
    </row>
    <row r="21" spans="2:14" ht="18" customHeight="1" x14ac:dyDescent="0.2">
      <c r="B21" s="58" t="s">
        <v>114</v>
      </c>
      <c r="G21" s="74"/>
      <c r="H21" s="74" t="s">
        <v>115</v>
      </c>
      <c r="I21" s="76">
        <v>15</v>
      </c>
      <c r="J21" s="72"/>
    </row>
    <row r="22" spans="2:14" ht="18" customHeight="1" x14ac:dyDescent="0.2">
      <c r="B22" s="58" t="s">
        <v>120</v>
      </c>
      <c r="G22" s="74"/>
      <c r="H22" s="74" t="s">
        <v>115</v>
      </c>
      <c r="I22" s="76">
        <v>15</v>
      </c>
      <c r="J22" s="72"/>
    </row>
    <row r="23" spans="2:14" ht="18" customHeight="1" x14ac:dyDescent="0.2">
      <c r="B23" s="58" t="s">
        <v>121</v>
      </c>
      <c r="G23" s="74"/>
      <c r="H23" s="74" t="s">
        <v>115</v>
      </c>
      <c r="I23" s="76">
        <v>20</v>
      </c>
    </row>
    <row r="24" spans="2:14" ht="18" customHeight="1" x14ac:dyDescent="0.2"/>
    <row r="25" spans="2:14" ht="14" x14ac:dyDescent="0.2">
      <c r="B25" s="71" t="s">
        <v>101</v>
      </c>
    </row>
    <row r="26" spans="2:14" s="70" customFormat="1" ht="34.5" customHeight="1" thickBot="1" x14ac:dyDescent="0.25">
      <c r="B26" s="94" t="s">
        <v>100</v>
      </c>
      <c r="C26" s="94" t="s">
        <v>99</v>
      </c>
      <c r="D26" s="94" t="s">
        <v>98</v>
      </c>
      <c r="E26" s="116" t="s">
        <v>97</v>
      </c>
      <c r="F26" s="95" t="s">
        <v>96</v>
      </c>
      <c r="G26" s="125" t="s">
        <v>95</v>
      </c>
      <c r="H26" s="96" t="s">
        <v>94</v>
      </c>
      <c r="I26" s="97" t="s">
        <v>93</v>
      </c>
      <c r="J26" s="97" t="s">
        <v>92</v>
      </c>
      <c r="K26" s="98" t="s">
        <v>126</v>
      </c>
      <c r="L26" s="98" t="s">
        <v>91</v>
      </c>
      <c r="M26" s="99" t="s">
        <v>90</v>
      </c>
    </row>
    <row r="27" spans="2:14" ht="25" customHeight="1" x14ac:dyDescent="0.2">
      <c r="B27" s="165" t="s">
        <v>87</v>
      </c>
      <c r="C27" s="165" t="s">
        <v>86</v>
      </c>
      <c r="D27" s="114" t="s">
        <v>85</v>
      </c>
      <c r="E27" s="118">
        <v>20</v>
      </c>
      <c r="F27" s="121">
        <v>10</v>
      </c>
      <c r="G27" s="129">
        <v>300</v>
      </c>
      <c r="H27" s="123">
        <v>1E-3</v>
      </c>
      <c r="I27" s="68">
        <f>ROUND(E27/F27*G27*H27,2)</f>
        <v>0.6</v>
      </c>
      <c r="J27" s="169">
        <v>33.4</v>
      </c>
      <c r="K27" s="172">
        <v>6.8599999999999994E-2</v>
      </c>
      <c r="L27" s="87">
        <f>(I27*$J$27*$K$27)</f>
        <v>1.3747439999999997</v>
      </c>
      <c r="M27" s="162"/>
      <c r="N27" s="58"/>
    </row>
    <row r="28" spans="2:14" ht="25" customHeight="1" x14ac:dyDescent="0.2">
      <c r="B28" s="166"/>
      <c r="C28" s="166"/>
      <c r="D28" s="115" t="s">
        <v>84</v>
      </c>
      <c r="E28" s="119">
        <v>30</v>
      </c>
      <c r="F28" s="122">
        <v>10</v>
      </c>
      <c r="G28" s="130">
        <v>300</v>
      </c>
      <c r="H28" s="124">
        <v>1E-3</v>
      </c>
      <c r="I28" s="67">
        <f>ROUND(E28/F28*G28*H28,2)</f>
        <v>0.9</v>
      </c>
      <c r="J28" s="169"/>
      <c r="K28" s="172"/>
      <c r="L28" s="106">
        <f>(I28*$J$27*$K$27)</f>
        <v>2.0621159999999996</v>
      </c>
      <c r="M28" s="163"/>
      <c r="N28" s="58"/>
    </row>
    <row r="29" spans="2:14" ht="25" customHeight="1" thickBot="1" x14ac:dyDescent="0.25">
      <c r="B29" s="167"/>
      <c r="C29" s="167"/>
      <c r="D29" s="115" t="s">
        <v>83</v>
      </c>
      <c r="E29" s="120">
        <v>50</v>
      </c>
      <c r="F29" s="122">
        <v>10</v>
      </c>
      <c r="G29" s="131">
        <v>400</v>
      </c>
      <c r="H29" s="124">
        <v>1E-3</v>
      </c>
      <c r="I29" s="67">
        <f>ROUND(E29/F29*G29*H29,2)</f>
        <v>2</v>
      </c>
      <c r="J29" s="170"/>
      <c r="K29" s="173"/>
      <c r="L29" s="106">
        <f>(I29*$J$27*$K$27)</f>
        <v>4.5824799999999994</v>
      </c>
      <c r="M29" s="164"/>
      <c r="N29" s="58"/>
    </row>
    <row r="30" spans="2:14" ht="25" customHeight="1" thickBot="1" x14ac:dyDescent="0.25">
      <c r="B30" s="92" t="s">
        <v>82</v>
      </c>
      <c r="C30" s="88"/>
      <c r="D30" s="88"/>
      <c r="E30" s="126"/>
      <c r="F30" s="88"/>
      <c r="G30" s="127">
        <f>SUM(G27:G29)</f>
        <v>1000</v>
      </c>
      <c r="H30" s="89"/>
      <c r="I30" s="90">
        <f>SUM(I27:I29)</f>
        <v>3.5</v>
      </c>
      <c r="J30" s="136"/>
      <c r="K30" s="91"/>
      <c r="L30" s="107">
        <f>SUM(L27:L29)</f>
        <v>8.0193399999999997</v>
      </c>
      <c r="M30" s="100"/>
      <c r="N30" s="58"/>
    </row>
    <row r="31" spans="2:14" ht="25" customHeight="1" x14ac:dyDescent="0.2">
      <c r="B31" s="165" t="s">
        <v>89</v>
      </c>
      <c r="C31" s="165" t="s">
        <v>88</v>
      </c>
      <c r="D31" s="115" t="s">
        <v>85</v>
      </c>
      <c r="E31" s="118">
        <v>20</v>
      </c>
      <c r="F31" s="122">
        <v>5</v>
      </c>
      <c r="G31" s="129">
        <v>15</v>
      </c>
      <c r="H31" s="124">
        <v>1E-3</v>
      </c>
      <c r="I31" s="67">
        <f>ROUND(E31/F31*G31*H31,2)</f>
        <v>0.06</v>
      </c>
      <c r="J31" s="168">
        <v>37.9</v>
      </c>
      <c r="K31" s="171">
        <v>6.8900000000000003E-2</v>
      </c>
      <c r="L31" s="106">
        <f>(I31*$J$31*$K$31)</f>
        <v>0.1566786</v>
      </c>
      <c r="M31" s="162"/>
      <c r="N31" s="58"/>
    </row>
    <row r="32" spans="2:14" ht="25" customHeight="1" x14ac:dyDescent="0.2">
      <c r="B32" s="166"/>
      <c r="C32" s="166"/>
      <c r="D32" s="115" t="s">
        <v>84</v>
      </c>
      <c r="E32" s="119">
        <v>30</v>
      </c>
      <c r="F32" s="122">
        <v>5</v>
      </c>
      <c r="G32" s="130">
        <v>15</v>
      </c>
      <c r="H32" s="124">
        <v>1E-3</v>
      </c>
      <c r="I32" s="67">
        <f>ROUND(E32/F32*G32*H32,2)</f>
        <v>0.09</v>
      </c>
      <c r="J32" s="169"/>
      <c r="K32" s="172"/>
      <c r="L32" s="106">
        <f>(I32*$J$31*$K$31)</f>
        <v>0.23501789999999997</v>
      </c>
      <c r="M32" s="163"/>
      <c r="N32" s="58"/>
    </row>
    <row r="33" spans="2:14" ht="25" customHeight="1" thickBot="1" x14ac:dyDescent="0.25">
      <c r="B33" s="167"/>
      <c r="C33" s="167"/>
      <c r="D33" s="115" t="s">
        <v>83</v>
      </c>
      <c r="E33" s="120">
        <v>50</v>
      </c>
      <c r="F33" s="122">
        <v>5</v>
      </c>
      <c r="G33" s="131">
        <v>20</v>
      </c>
      <c r="H33" s="124">
        <v>1E-3</v>
      </c>
      <c r="I33" s="67">
        <f>ROUND(E33/F33*G33*H33,2)</f>
        <v>0.2</v>
      </c>
      <c r="J33" s="170"/>
      <c r="K33" s="173"/>
      <c r="L33" s="106">
        <f>(I33*$J$31*$K$31)</f>
        <v>0.522262</v>
      </c>
      <c r="M33" s="164"/>
      <c r="N33" s="58"/>
    </row>
    <row r="34" spans="2:14" ht="25" customHeight="1" x14ac:dyDescent="0.2">
      <c r="B34" s="92" t="s">
        <v>82</v>
      </c>
      <c r="C34" s="92"/>
      <c r="D34" s="88"/>
      <c r="E34" s="117"/>
      <c r="F34" s="88"/>
      <c r="G34" s="128">
        <f>SUM(G31:G33)</f>
        <v>50</v>
      </c>
      <c r="H34" s="89"/>
      <c r="I34" s="90">
        <f>SUM(I31:I33)</f>
        <v>0.35</v>
      </c>
      <c r="J34" s="90"/>
      <c r="K34" s="91"/>
      <c r="L34" s="107">
        <f>SUM(L31:L33)</f>
        <v>0.91395850000000001</v>
      </c>
      <c r="M34" s="100"/>
      <c r="N34" s="58"/>
    </row>
    <row r="35" spans="2:14" ht="25" customHeight="1" x14ac:dyDescent="0.2">
      <c r="B35" s="101" t="s">
        <v>82</v>
      </c>
      <c r="C35" s="69"/>
      <c r="D35" s="69"/>
      <c r="E35" s="69"/>
      <c r="F35" s="69"/>
      <c r="G35" s="102"/>
      <c r="H35" s="103"/>
      <c r="I35" s="68"/>
      <c r="J35" s="68"/>
      <c r="K35" s="104"/>
      <c r="L35" s="108">
        <f>SUM(L30,L34)</f>
        <v>8.9332984999999994</v>
      </c>
      <c r="M35" s="105"/>
      <c r="N35" s="58"/>
    </row>
    <row r="36" spans="2:14" ht="13.5" thickBot="1" x14ac:dyDescent="0.25">
      <c r="C36" s="58" t="s">
        <v>125</v>
      </c>
    </row>
    <row r="37" spans="2:14" s="63" customFormat="1" ht="30" customHeight="1" thickBot="1" x14ac:dyDescent="0.25">
      <c r="I37" s="66"/>
      <c r="J37" s="66"/>
      <c r="K37" s="65" t="s">
        <v>81</v>
      </c>
      <c r="L37" s="93">
        <f>ROUNDUP(L35,0)</f>
        <v>9</v>
      </c>
      <c r="M37" s="64" t="s">
        <v>80</v>
      </c>
    </row>
  </sheetData>
  <mergeCells count="10">
    <mergeCell ref="B31:B33"/>
    <mergeCell ref="C31:C33"/>
    <mergeCell ref="J31:J33"/>
    <mergeCell ref="K31:K33"/>
    <mergeCell ref="M31:M33"/>
    <mergeCell ref="B27:B29"/>
    <mergeCell ref="C27:C29"/>
    <mergeCell ref="J27:J29"/>
    <mergeCell ref="K27:K29"/>
    <mergeCell ref="M27:M29"/>
  </mergeCells>
  <phoneticPr fontId="6"/>
  <printOptions horizontalCentered="1"/>
  <pageMargins left="0.78740157480314965" right="0.78740157480314965" top="0.78740157480314965" bottom="0.78740157480314965" header="0.31496062992125984" footer="0.31496062992125984"/>
  <pageSetup paperSize="9" scale="69" orientation="landscape" r:id="rId1"/>
  <ignoredErrors>
    <ignoredError sqref="I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排出係数ほか</vt:lpstr>
      <vt:lpstr>エネルギー使用量集計シート</vt:lpstr>
      <vt:lpstr>CO2排出量算定シート</vt:lpstr>
      <vt:lpstr>イベント時算出シート </vt:lpstr>
      <vt:lpstr>【記載例】イベント時算出シート </vt:lpstr>
      <vt:lpstr>CO2排出量算定シート!Print_Area</vt:lpstr>
      <vt:lpstr>エネルギー使用量集計シート!Print_Area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鹿児島県</cp:lastModifiedBy>
  <cp:lastPrinted>2025-08-05T09:58:58Z</cp:lastPrinted>
  <dcterms:created xsi:type="dcterms:W3CDTF">2011-06-14T00:59:21Z</dcterms:created>
  <dcterms:modified xsi:type="dcterms:W3CDTF">2025-08-05T10:00:52Z</dcterms:modified>
</cp:coreProperties>
</file>