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103　企画分析係\61産業連関表\03簡易分析ツール（毎年２月上旬更新）\R6\01 R7.2平均消費性向更新\"/>
    </mc:Choice>
  </mc:AlternateContent>
  <xr:revisionPtr revIDLastSave="0" documentId="13_ncr:1_{C6D287E1-1268-43C8-B9A4-98A87B62E231}" xr6:coauthVersionLast="36" xr6:coauthVersionMax="36" xr10:uidLastSave="{00000000-0000-0000-0000-000000000000}"/>
  <bookViews>
    <workbookView xWindow="-15" yWindow="-15" windowWidth="20520" windowHeight="4140" tabRatio="820" xr2:uid="{00000000-000D-0000-FFFF-FFFF00000000}"/>
  </bookViews>
  <sheets>
    <sheet name="入力シート － 分析結果" sheetId="8" r:id="rId1"/>
    <sheet name="分析結果(詳細)" sheetId="29" r:id="rId2"/>
    <sheet name="部門分類表" sheetId="30" r:id="rId3"/>
    <sheet name="各種係数表" sheetId="21" r:id="rId4"/>
    <sheet name="雇用表39分類" sheetId="17" r:id="rId5"/>
    <sheet name="生産者価格表(39分類)" sheetId="7" r:id="rId6"/>
    <sheet name="投入係数(A)" sheetId="11" r:id="rId7"/>
    <sheet name="逆行列表(開放型)" sheetId="14" r:id="rId8"/>
  </sheets>
  <definedNames>
    <definedName name="_1__123Graph_Aｸﾞﾗﾌ_1" localSheetId="3" hidden="1">#REF!</definedName>
    <definedName name="_2__123Graph_Aｸﾞﾗﾌ_1" hidden="1">#REF!</definedName>
    <definedName name="_3__123Graph_Bｸﾞﾗﾌ_1" localSheetId="3" hidden="1">#REF!</definedName>
    <definedName name="_4__123Graph_Bｸﾞﾗﾌ_1" hidden="1">#REF!</definedName>
    <definedName name="_xlnm._FilterDatabase" localSheetId="3" hidden="1">各種係数表!#REF!</definedName>
    <definedName name="_Key1" localSheetId="3" hidden="1">#REF!</definedName>
    <definedName name="_Key1" hidden="1">#REF!</definedName>
    <definedName name="_Order1" hidden="1">0</definedName>
    <definedName name="_Sort" localSheetId="3" hidden="1">#REF!</definedName>
    <definedName name="_Sort" hidden="1">#REF!</definedName>
    <definedName name="_xlnm.Print_Area" localSheetId="7">'逆行列表(開放型)'!#REF!</definedName>
    <definedName name="_xlnm.Print_Area" localSheetId="0">'入力シート － 分析結果'!$A$1:$F$63</definedName>
    <definedName name="_xlnm.Print_Area" localSheetId="1">'分析結果(詳細)'!$A$2:$AE$45</definedName>
    <definedName name="_xlnm.Print_Titles" localSheetId="7">'逆行列表(開放型)'!#REF!,'逆行列表(開放型)'!#REF!</definedName>
    <definedName name="_xlnm.Print_Titles" localSheetId="2">部門分類表!$2:$3</definedName>
    <definedName name="_xlnm.Print_Titles" localSheetId="1">'分析結果(詳細)'!$A:$B</definedName>
  </definedNames>
  <calcPr calcId="191029"/>
</workbook>
</file>

<file path=xl/calcChain.xml><?xml version="1.0" encoding="utf-8"?>
<calcChain xmlns="http://schemas.openxmlformats.org/spreadsheetml/2006/main">
  <c r="J43" i="21" l="1"/>
  <c r="H41" i="17" l="1"/>
  <c r="G41" i="17"/>
  <c r="C63" i="8" l="1"/>
  <c r="I116" i="21" l="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3" i="21"/>
  <c r="F32" i="21"/>
  <c r="F31" i="21"/>
  <c r="F30" i="21"/>
  <c r="F29" i="21"/>
  <c r="F28" i="21"/>
  <c r="F27" i="21"/>
  <c r="F26" i="21"/>
  <c r="F25" i="21"/>
  <c r="F24" i="21"/>
  <c r="F23" i="21"/>
  <c r="F22" i="21"/>
  <c r="F20" i="21"/>
  <c r="F19" i="21"/>
  <c r="F18" i="21"/>
  <c r="F17" i="21"/>
  <c r="F16" i="21"/>
  <c r="F15" i="21"/>
  <c r="F14" i="21"/>
  <c r="F13" i="21"/>
  <c r="F12" i="21"/>
  <c r="F11" i="21"/>
  <c r="F10" i="21"/>
  <c r="F9" i="21"/>
  <c r="F6" i="21"/>
  <c r="F5" i="21"/>
  <c r="F4" i="21"/>
  <c r="D111"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I4" i="21" l="1"/>
  <c r="K4" i="21"/>
  <c r="C116" i="21" s="1"/>
  <c r="T43" i="29"/>
  <c r="H43" i="29"/>
  <c r="T44" i="29"/>
  <c r="H44" i="29"/>
  <c r="T42" i="29"/>
  <c r="H42" i="29"/>
  <c r="T41" i="29"/>
  <c r="H41" i="29"/>
  <c r="L28" i="21"/>
  <c r="D140" i="21" s="1"/>
  <c r="L34" i="21"/>
  <c r="D146" i="21" s="1"/>
  <c r="K42" i="21"/>
  <c r="C154" i="21" s="1"/>
  <c r="I7" i="21"/>
  <c r="I11" i="21"/>
  <c r="I15" i="21"/>
  <c r="I19" i="21"/>
  <c r="I23" i="21"/>
  <c r="I27" i="21"/>
  <c r="I31" i="21"/>
  <c r="I35" i="21"/>
  <c r="I39" i="21"/>
  <c r="L4" i="21"/>
  <c r="D116" i="21" s="1"/>
  <c r="K7" i="21"/>
  <c r="C119" i="21" s="1"/>
  <c r="K9" i="21"/>
  <c r="C121" i="21" s="1"/>
  <c r="K11" i="21"/>
  <c r="C123" i="21" s="1"/>
  <c r="K13" i="21"/>
  <c r="C125" i="21" s="1"/>
  <c r="K15" i="21"/>
  <c r="C127" i="21" s="1"/>
  <c r="K17" i="21"/>
  <c r="C129" i="21" s="1"/>
  <c r="K19" i="21"/>
  <c r="C131" i="21" s="1"/>
  <c r="K21" i="21"/>
  <c r="C133" i="21" s="1"/>
  <c r="K23" i="21"/>
  <c r="C135" i="21" s="1"/>
  <c r="K25" i="21"/>
  <c r="C137" i="21" s="1"/>
  <c r="K27" i="21"/>
  <c r="C139" i="21" s="1"/>
  <c r="K29" i="21"/>
  <c r="C141" i="21" s="1"/>
  <c r="K31" i="21"/>
  <c r="C143" i="21" s="1"/>
  <c r="K33" i="21"/>
  <c r="C145" i="21" s="1"/>
  <c r="K35" i="21"/>
  <c r="C147" i="21" s="1"/>
  <c r="K37" i="21"/>
  <c r="C149" i="21" s="1"/>
  <c r="K39" i="21"/>
  <c r="C151" i="21" s="1"/>
  <c r="K41" i="21"/>
  <c r="C153" i="21" s="1"/>
  <c r="K5" i="21"/>
  <c r="C117" i="21" s="1"/>
  <c r="I5" i="21"/>
  <c r="I14" i="21"/>
  <c r="I22" i="21"/>
  <c r="I30" i="21"/>
  <c r="I38" i="21"/>
  <c r="L6" i="21"/>
  <c r="D118" i="21" s="1"/>
  <c r="L8" i="21"/>
  <c r="D120" i="21" s="1"/>
  <c r="L12" i="21"/>
  <c r="D124" i="21" s="1"/>
  <c r="L16" i="21"/>
  <c r="D128" i="21" s="1"/>
  <c r="L18" i="21"/>
  <c r="D130" i="21" s="1"/>
  <c r="L22" i="21"/>
  <c r="D134" i="21" s="1"/>
  <c r="L26" i="21"/>
  <c r="D138" i="21" s="1"/>
  <c r="L32" i="21"/>
  <c r="D144" i="21" s="1"/>
  <c r="L36" i="21"/>
  <c r="D148" i="21" s="1"/>
  <c r="L40" i="21"/>
  <c r="D152" i="21" s="1"/>
  <c r="I8" i="21"/>
  <c r="I12" i="21"/>
  <c r="I16" i="21"/>
  <c r="I20" i="21"/>
  <c r="I24" i="21"/>
  <c r="I28" i="21"/>
  <c r="I32" i="21"/>
  <c r="I36" i="21"/>
  <c r="I40" i="21"/>
  <c r="L5" i="21"/>
  <c r="D117" i="21" s="1"/>
  <c r="L7" i="21"/>
  <c r="D119" i="21" s="1"/>
  <c r="L9" i="21"/>
  <c r="D121" i="21" s="1"/>
  <c r="L11" i="21"/>
  <c r="D123" i="21" s="1"/>
  <c r="L13" i="21"/>
  <c r="D125" i="21" s="1"/>
  <c r="L15" i="21"/>
  <c r="D127" i="21" s="1"/>
  <c r="L17" i="21"/>
  <c r="D129" i="21" s="1"/>
  <c r="L19" i="21"/>
  <c r="D131" i="21" s="1"/>
  <c r="L21" i="21"/>
  <c r="D133" i="21" s="1"/>
  <c r="L23" i="21"/>
  <c r="D135" i="21" s="1"/>
  <c r="L25" i="21"/>
  <c r="D137" i="21" s="1"/>
  <c r="L27" i="21"/>
  <c r="D139" i="21" s="1"/>
  <c r="L29" i="21"/>
  <c r="D141" i="21" s="1"/>
  <c r="L31" i="21"/>
  <c r="D143" i="21" s="1"/>
  <c r="L33" i="21"/>
  <c r="L35" i="21"/>
  <c r="D147" i="21" s="1"/>
  <c r="L37" i="21"/>
  <c r="D149" i="21" s="1"/>
  <c r="L39" i="21"/>
  <c r="D151" i="21" s="1"/>
  <c r="L41" i="21"/>
  <c r="D153" i="21" s="1"/>
  <c r="I6" i="21"/>
  <c r="I10" i="21"/>
  <c r="I18" i="21"/>
  <c r="I26" i="21"/>
  <c r="I34" i="21"/>
  <c r="I42" i="21"/>
  <c r="L10" i="21"/>
  <c r="D122" i="21" s="1"/>
  <c r="L14" i="21"/>
  <c r="D126" i="21" s="1"/>
  <c r="L20" i="21"/>
  <c r="D132" i="21" s="1"/>
  <c r="L24" i="21"/>
  <c r="D136" i="21" s="1"/>
  <c r="L30" i="21"/>
  <c r="D142" i="21" s="1"/>
  <c r="L38" i="21"/>
  <c r="D150" i="21" s="1"/>
  <c r="I9" i="21"/>
  <c r="I13" i="21"/>
  <c r="I17" i="21"/>
  <c r="I21" i="21"/>
  <c r="I25" i="21"/>
  <c r="I29" i="21"/>
  <c r="I33" i="21"/>
  <c r="I37" i="21"/>
  <c r="I41" i="21"/>
  <c r="K6" i="21"/>
  <c r="C118" i="21" s="1"/>
  <c r="K8" i="21"/>
  <c r="C120" i="21" s="1"/>
  <c r="K10" i="21"/>
  <c r="C122" i="21" s="1"/>
  <c r="K12" i="21"/>
  <c r="C124" i="21" s="1"/>
  <c r="K14" i="21"/>
  <c r="C126" i="21" s="1"/>
  <c r="K16" i="21"/>
  <c r="C128" i="21" s="1"/>
  <c r="K18" i="21"/>
  <c r="C130" i="21" s="1"/>
  <c r="K20" i="21"/>
  <c r="C132" i="21" s="1"/>
  <c r="K22" i="21"/>
  <c r="C134" i="21" s="1"/>
  <c r="K24" i="21"/>
  <c r="C136" i="21" s="1"/>
  <c r="K26" i="21"/>
  <c r="C138" i="21" s="1"/>
  <c r="K28" i="21"/>
  <c r="C140" i="21" s="1"/>
  <c r="K30" i="21"/>
  <c r="K32" i="21"/>
  <c r="C144" i="21" s="1"/>
  <c r="K34" i="21"/>
  <c r="C146" i="21" s="1"/>
  <c r="K36" i="21"/>
  <c r="C148" i="21" s="1"/>
  <c r="K38" i="21"/>
  <c r="C150" i="21" s="1"/>
  <c r="K40" i="21"/>
  <c r="C152" i="21" s="1"/>
  <c r="L42" i="21"/>
  <c r="D154" i="21" s="1"/>
  <c r="H36" i="29"/>
  <c r="H32" i="29"/>
  <c r="H28" i="29"/>
  <c r="H20" i="29"/>
  <c r="H16" i="29"/>
  <c r="H12" i="29"/>
  <c r="H38" i="29"/>
  <c r="H30" i="29"/>
  <c r="H22" i="29"/>
  <c r="T19" i="29"/>
  <c r="H14" i="29"/>
  <c r="T29" i="29"/>
  <c r="AD43" i="29"/>
  <c r="AE43" i="29"/>
  <c r="B63" i="8"/>
  <c r="C44" i="29"/>
  <c r="C43" i="29"/>
  <c r="C42" i="29"/>
  <c r="C41" i="29"/>
  <c r="C40" i="29"/>
  <c r="C39" i="29"/>
  <c r="C38" i="29"/>
  <c r="C37" i="29"/>
  <c r="C36" i="29"/>
  <c r="C35" i="29"/>
  <c r="C34" i="29"/>
  <c r="C33" i="29"/>
  <c r="C32" i="29"/>
  <c r="C31" i="29"/>
  <c r="C30" i="29"/>
  <c r="C29" i="29"/>
  <c r="C28" i="29"/>
  <c r="C27" i="29"/>
  <c r="C26" i="29"/>
  <c r="C25" i="29"/>
  <c r="C24" i="29"/>
  <c r="C23" i="29"/>
  <c r="C22" i="29"/>
  <c r="C21" i="29"/>
  <c r="C20" i="29"/>
  <c r="C19" i="29"/>
  <c r="C18" i="29"/>
  <c r="C17" i="29"/>
  <c r="C16" i="29"/>
  <c r="C15" i="29"/>
  <c r="C14" i="29"/>
  <c r="C13" i="29"/>
  <c r="C12" i="29"/>
  <c r="C11" i="29"/>
  <c r="C10" i="29"/>
  <c r="C9" i="29"/>
  <c r="C8" i="29"/>
  <c r="C7" i="29"/>
  <c r="C6" i="29"/>
  <c r="I138" i="21"/>
  <c r="H40" i="29"/>
  <c r="H24" i="29"/>
  <c r="H8" i="29"/>
  <c r="E111" i="21"/>
  <c r="AM51" i="11"/>
  <c r="AI51" i="11"/>
  <c r="AB51" i="11"/>
  <c r="W51" i="11"/>
  <c r="T51" i="11"/>
  <c r="K51" i="11"/>
  <c r="G51" i="11"/>
  <c r="AO50" i="11"/>
  <c r="AK50" i="11"/>
  <c r="AB50" i="11"/>
  <c r="T50" i="11"/>
  <c r="R50" i="11"/>
  <c r="Q50" i="11"/>
  <c r="M50" i="11"/>
  <c r="I50" i="11"/>
  <c r="AM49" i="11"/>
  <c r="AI49" i="11"/>
  <c r="AB49" i="11"/>
  <c r="W49" i="11"/>
  <c r="T49" i="11"/>
  <c r="G49" i="11"/>
  <c r="AM48" i="11"/>
  <c r="AI48" i="11"/>
  <c r="AB48" i="11"/>
  <c r="W48" i="11"/>
  <c r="T48" i="11"/>
  <c r="G48" i="11"/>
  <c r="AO47" i="11"/>
  <c r="AB47" i="11"/>
  <c r="T47" i="11"/>
  <c r="Q47" i="11"/>
  <c r="M47" i="11"/>
  <c r="I47" i="11"/>
  <c r="AM46" i="11"/>
  <c r="AI46" i="11"/>
  <c r="AE46" i="11"/>
  <c r="AB46" i="11"/>
  <c r="W46" i="11"/>
  <c r="T46" i="11"/>
  <c r="G46" i="11"/>
  <c r="AO45" i="11"/>
  <c r="AG45" i="11"/>
  <c r="AB45" i="11"/>
  <c r="T45" i="11"/>
  <c r="Q45" i="11"/>
  <c r="M45" i="11"/>
  <c r="I45" i="11"/>
  <c r="AM44" i="11"/>
  <c r="AI44" i="11"/>
  <c r="AB44" i="11"/>
  <c r="W44" i="11"/>
  <c r="T44" i="11"/>
  <c r="K44" i="11"/>
  <c r="G44" i="11"/>
  <c r="AO43" i="11"/>
  <c r="AI43" i="11"/>
  <c r="Y43" i="11"/>
  <c r="Q43" i="11"/>
  <c r="I43" i="11"/>
  <c r="H39" i="17"/>
  <c r="G39" i="17"/>
  <c r="H38" i="17"/>
  <c r="G38" i="17"/>
  <c r="H37" i="17"/>
  <c r="G37" i="17"/>
  <c r="H36" i="17"/>
  <c r="G36" i="17"/>
  <c r="H35" i="17"/>
  <c r="G35" i="17"/>
  <c r="H34" i="17"/>
  <c r="G34" i="17"/>
  <c r="H33" i="17"/>
  <c r="G33" i="17"/>
  <c r="H32" i="17"/>
  <c r="G32" i="17"/>
  <c r="H31" i="17"/>
  <c r="G31" i="17"/>
  <c r="H30" i="17"/>
  <c r="G30" i="17"/>
  <c r="H29" i="17"/>
  <c r="G29" i="17"/>
  <c r="H28" i="17"/>
  <c r="G28" i="17"/>
  <c r="H27" i="17"/>
  <c r="G27" i="17"/>
  <c r="H26" i="17"/>
  <c r="G26" i="17"/>
  <c r="H25" i="17"/>
  <c r="G25" i="17"/>
  <c r="H24" i="17"/>
  <c r="G24" i="17"/>
  <c r="H23" i="17"/>
  <c r="G23" i="17"/>
  <c r="H22" i="17"/>
  <c r="G22" i="17"/>
  <c r="H21" i="17"/>
  <c r="G21" i="17"/>
  <c r="H20" i="17"/>
  <c r="G20" i="17"/>
  <c r="H19" i="17"/>
  <c r="G19" i="17"/>
  <c r="H18" i="17"/>
  <c r="G18" i="17"/>
  <c r="H17" i="17"/>
  <c r="G17" i="17"/>
  <c r="H16" i="17"/>
  <c r="G16" i="17"/>
  <c r="H15" i="17"/>
  <c r="G15" i="17"/>
  <c r="H14" i="17"/>
  <c r="G14" i="17"/>
  <c r="H13" i="17"/>
  <c r="G13" i="17"/>
  <c r="H12" i="17"/>
  <c r="G12" i="17"/>
  <c r="H11" i="17"/>
  <c r="G11" i="17"/>
  <c r="H10" i="17"/>
  <c r="G10" i="17"/>
  <c r="H9" i="17"/>
  <c r="G9" i="17"/>
  <c r="H8" i="17"/>
  <c r="G8" i="17"/>
  <c r="H7" i="17"/>
  <c r="G7" i="17"/>
  <c r="H6" i="17"/>
  <c r="G6" i="17"/>
  <c r="H5" i="17"/>
  <c r="G5" i="17"/>
  <c r="H4" i="17"/>
  <c r="G4" i="17"/>
  <c r="H3" i="17"/>
  <c r="G3" i="17"/>
  <c r="E42" i="17"/>
  <c r="H10" i="29"/>
  <c r="H18" i="29"/>
  <c r="H26" i="29"/>
  <c r="T34" i="29"/>
  <c r="H34" i="29"/>
  <c r="T6" i="29"/>
  <c r="H6" i="29"/>
  <c r="H17" i="29"/>
  <c r="H33" i="29"/>
  <c r="T40" i="29"/>
  <c r="F51" i="11"/>
  <c r="F49" i="11"/>
  <c r="F44" i="11"/>
  <c r="F47" i="11"/>
  <c r="F45" i="11"/>
  <c r="F50" i="11"/>
  <c r="F48" i="11"/>
  <c r="F46" i="11"/>
  <c r="K47" i="11"/>
  <c r="K45" i="11"/>
  <c r="K50" i="11"/>
  <c r="K48" i="11"/>
  <c r="K46" i="11"/>
  <c r="AE47" i="11"/>
  <c r="AE45" i="11"/>
  <c r="AE43" i="11"/>
  <c r="AE50" i="11"/>
  <c r="AE51" i="11"/>
  <c r="AE49" i="11"/>
  <c r="AE44" i="11"/>
  <c r="AL51" i="11"/>
  <c r="AL49" i="11"/>
  <c r="AL44" i="11"/>
  <c r="AL47" i="11"/>
  <c r="AL45" i="11"/>
  <c r="AL50" i="11"/>
  <c r="AL48" i="11"/>
  <c r="AL46" i="11"/>
  <c r="K43" i="11"/>
  <c r="N48" i="11"/>
  <c r="K49" i="11"/>
  <c r="N51" i="11"/>
  <c r="N49" i="11"/>
  <c r="N44" i="11"/>
  <c r="N47" i="11"/>
  <c r="N45" i="11"/>
  <c r="R51" i="11"/>
  <c r="R49" i="11"/>
  <c r="R44" i="11"/>
  <c r="R47" i="11"/>
  <c r="R45" i="11"/>
  <c r="R48" i="11"/>
  <c r="R46" i="11"/>
  <c r="AH51" i="11"/>
  <c r="AH49" i="11"/>
  <c r="AH44" i="11"/>
  <c r="AH47" i="11"/>
  <c r="AH45" i="11"/>
  <c r="AH48" i="11"/>
  <c r="AH46" i="11"/>
  <c r="O47" i="11"/>
  <c r="O45" i="11"/>
  <c r="O43" i="11"/>
  <c r="O50" i="11"/>
  <c r="O51" i="11"/>
  <c r="O49" i="11"/>
  <c r="O44" i="11"/>
  <c r="V51" i="11"/>
  <c r="V49" i="11"/>
  <c r="V44" i="11"/>
  <c r="V47" i="11"/>
  <c r="V45" i="11"/>
  <c r="V50" i="11"/>
  <c r="V48" i="11"/>
  <c r="V46" i="11"/>
  <c r="AE48" i="11"/>
  <c r="J51" i="11"/>
  <c r="J49" i="11"/>
  <c r="J44" i="11"/>
  <c r="J47" i="11"/>
  <c r="J45" i="11"/>
  <c r="J50" i="11"/>
  <c r="E48" i="11"/>
  <c r="E46" i="11"/>
  <c r="E51" i="11"/>
  <c r="E49" i="11"/>
  <c r="E44" i="11"/>
  <c r="E43" i="11"/>
  <c r="I48" i="11"/>
  <c r="I46" i="11"/>
  <c r="I51" i="11"/>
  <c r="I49" i="11"/>
  <c r="I44" i="11"/>
  <c r="M48" i="11"/>
  <c r="M46" i="11"/>
  <c r="M51" i="11"/>
  <c r="M49" i="11"/>
  <c r="M44" i="11"/>
  <c r="M43" i="11"/>
  <c r="Q48" i="11"/>
  <c r="Q46" i="11"/>
  <c r="Q51" i="11"/>
  <c r="Q49" i="11"/>
  <c r="Q44" i="11"/>
  <c r="U48" i="11"/>
  <c r="U46" i="11"/>
  <c r="U51" i="11"/>
  <c r="U49" i="11"/>
  <c r="U44" i="11"/>
  <c r="U43" i="11"/>
  <c r="Y48" i="11"/>
  <c r="Y46" i="11"/>
  <c r="Y51" i="11"/>
  <c r="Y49" i="11"/>
  <c r="Y44" i="11"/>
  <c r="AC48" i="11"/>
  <c r="AC46" i="11"/>
  <c r="AC51" i="11"/>
  <c r="AC49" i="11"/>
  <c r="AC44" i="11"/>
  <c r="AC43" i="11"/>
  <c r="AG48" i="11"/>
  <c r="AG46" i="11"/>
  <c r="AG51" i="11"/>
  <c r="AG49" i="11"/>
  <c r="AG44" i="11"/>
  <c r="AK48" i="11"/>
  <c r="AK46" i="11"/>
  <c r="AK51" i="11"/>
  <c r="AK49" i="11"/>
  <c r="AK44" i="11"/>
  <c r="AK43" i="11"/>
  <c r="AO48" i="11"/>
  <c r="AO46" i="11"/>
  <c r="AO51" i="11"/>
  <c r="AO49" i="11"/>
  <c r="AO44" i="11"/>
  <c r="G47" i="11"/>
  <c r="G45" i="11"/>
  <c r="G43" i="11"/>
  <c r="G50" i="11"/>
  <c r="W47" i="11"/>
  <c r="W45" i="11"/>
  <c r="W43" i="11"/>
  <c r="W50" i="11"/>
  <c r="AM47" i="11"/>
  <c r="AM45" i="11"/>
  <c r="AM43" i="11"/>
  <c r="AM50" i="11"/>
  <c r="F43" i="11"/>
  <c r="J43" i="11"/>
  <c r="N43" i="11"/>
  <c r="R43" i="11"/>
  <c r="V43" i="11"/>
  <c r="AH43" i="11"/>
  <c r="AL43" i="11"/>
  <c r="AI47" i="11"/>
  <c r="AI45" i="11"/>
  <c r="AI50" i="11"/>
  <c r="C47" i="11"/>
  <c r="C51" i="11"/>
  <c r="C43" i="11"/>
  <c r="C44" i="11"/>
  <c r="C48" i="11"/>
  <c r="C46" i="11"/>
  <c r="I119" i="21"/>
  <c r="I123" i="21"/>
  <c r="I127" i="21"/>
  <c r="I131" i="21"/>
  <c r="I135" i="21"/>
  <c r="I139" i="21"/>
  <c r="I143" i="21"/>
  <c r="I147" i="21"/>
  <c r="I151" i="21"/>
  <c r="I117" i="21"/>
  <c r="I121" i="21"/>
  <c r="I125" i="21"/>
  <c r="I129" i="21"/>
  <c r="I133" i="21"/>
  <c r="I137" i="21"/>
  <c r="I141" i="21"/>
  <c r="I145" i="21"/>
  <c r="I149" i="21"/>
  <c r="H9" i="29"/>
  <c r="H25" i="29"/>
  <c r="H13" i="29"/>
  <c r="H29" i="29"/>
  <c r="H37" i="29"/>
  <c r="T10" i="29"/>
  <c r="H7" i="29"/>
  <c r="H11" i="29"/>
  <c r="H15" i="29"/>
  <c r="H19" i="29"/>
  <c r="H23" i="29"/>
  <c r="H27" i="29"/>
  <c r="H31" i="29"/>
  <c r="H35" i="29"/>
  <c r="H39" i="29"/>
  <c r="H21" i="29"/>
  <c r="E116" i="21" l="1"/>
  <c r="I43" i="21"/>
  <c r="E34" i="29"/>
  <c r="E52" i="8" s="1"/>
  <c r="D34" i="29"/>
  <c r="D52" i="8" s="1"/>
  <c r="D33" i="29"/>
  <c r="D51" i="8" s="1"/>
  <c r="D9" i="29"/>
  <c r="D27" i="8" s="1"/>
  <c r="D31" i="29"/>
  <c r="D49" i="8" s="1"/>
  <c r="E44" i="29"/>
  <c r="E62" i="8" s="1"/>
  <c r="C45" i="29"/>
  <c r="E142" i="21"/>
  <c r="E141" i="21"/>
  <c r="E145" i="21"/>
  <c r="E154" i="21"/>
  <c r="C45" i="11"/>
  <c r="I153" i="21"/>
  <c r="I152" i="21"/>
  <c r="I144" i="21"/>
  <c r="I136" i="21"/>
  <c r="I128" i="21"/>
  <c r="I120" i="21"/>
  <c r="J137" i="21" s="1"/>
  <c r="I150" i="21"/>
  <c r="J150" i="21" s="1"/>
  <c r="I142" i="21"/>
  <c r="I134" i="21"/>
  <c r="I126" i="21"/>
  <c r="I118" i="21"/>
  <c r="J149" i="21" s="1"/>
  <c r="I148" i="21"/>
  <c r="I140" i="21"/>
  <c r="I132" i="21"/>
  <c r="I124" i="21"/>
  <c r="J124" i="21" s="1"/>
  <c r="O46" i="11"/>
  <c r="O48" i="11"/>
  <c r="I146" i="21"/>
  <c r="D50" i="11"/>
  <c r="D45" i="11"/>
  <c r="D44" i="11"/>
  <c r="D51" i="11"/>
  <c r="D43" i="11"/>
  <c r="D49" i="11"/>
  <c r="D47" i="11"/>
  <c r="D48" i="11"/>
  <c r="I122" i="21"/>
  <c r="I154" i="21"/>
  <c r="U47" i="11"/>
  <c r="U50" i="11"/>
  <c r="U45" i="11"/>
  <c r="Y50" i="11"/>
  <c r="Y45" i="11"/>
  <c r="AG50" i="11"/>
  <c r="AH50" i="11"/>
  <c r="AK47" i="11"/>
  <c r="AK45" i="11"/>
  <c r="E144" i="21"/>
  <c r="D46" i="11"/>
  <c r="I130" i="21"/>
  <c r="J46" i="11"/>
  <c r="T43" i="11"/>
  <c r="T21" i="29"/>
  <c r="T31" i="29"/>
  <c r="AF49" i="11"/>
  <c r="AF46" i="11"/>
  <c r="AF45" i="11"/>
  <c r="AF44" i="11"/>
  <c r="AF48" i="11"/>
  <c r="AF47" i="11"/>
  <c r="AF51" i="11"/>
  <c r="L43" i="21"/>
  <c r="K43" i="21"/>
  <c r="E38" i="29"/>
  <c r="E56" i="8" s="1"/>
  <c r="C49" i="11"/>
  <c r="J48" i="11"/>
  <c r="N50" i="11"/>
  <c r="N46" i="11"/>
  <c r="Y47" i="11"/>
  <c r="AC50" i="11"/>
  <c r="AC45" i="11"/>
  <c r="AC47" i="11"/>
  <c r="AG47" i="11"/>
  <c r="AG43" i="11"/>
  <c r="E45" i="11"/>
  <c r="E50" i="11"/>
  <c r="E47" i="11"/>
  <c r="D37" i="29"/>
  <c r="D55" i="8" s="1"/>
  <c r="AF50" i="11"/>
  <c r="P43" i="11"/>
  <c r="C50" i="11"/>
  <c r="AF43" i="11"/>
  <c r="T7" i="29"/>
  <c r="T8" i="29"/>
  <c r="T20" i="29"/>
  <c r="T24" i="29"/>
  <c r="T28" i="29"/>
  <c r="T32" i="29"/>
  <c r="T36" i="29"/>
  <c r="T16" i="29"/>
  <c r="L43" i="11"/>
  <c r="AB43" i="11"/>
  <c r="T23" i="29"/>
  <c r="T27" i="29"/>
  <c r="T12" i="29"/>
  <c r="T9" i="29"/>
  <c r="T15" i="29"/>
  <c r="T18" i="29"/>
  <c r="T22" i="29"/>
  <c r="T26" i="29"/>
  <c r="T30" i="29"/>
  <c r="T33" i="29"/>
  <c r="T39" i="29"/>
  <c r="T14" i="29"/>
  <c r="T17" i="29"/>
  <c r="T25" i="29"/>
  <c r="T38" i="29"/>
  <c r="T11" i="29"/>
  <c r="T13" i="29"/>
  <c r="T35" i="29"/>
  <c r="T37" i="29"/>
  <c r="J125" i="21" l="1"/>
  <c r="J132" i="21"/>
  <c r="J145" i="21"/>
  <c r="J136" i="21"/>
  <c r="J147" i="21"/>
  <c r="J123" i="21"/>
  <c r="J122" i="21"/>
  <c r="J141" i="21"/>
  <c r="J117" i="21"/>
  <c r="J146" i="21"/>
  <c r="J126" i="21"/>
  <c r="J152" i="21"/>
  <c r="J135" i="21"/>
  <c r="J131" i="21"/>
  <c r="J151" i="21"/>
  <c r="J128" i="21"/>
  <c r="J154" i="21"/>
  <c r="J148" i="21"/>
  <c r="J118" i="21"/>
  <c r="J134" i="21"/>
  <c r="J153" i="21"/>
  <c r="J129" i="21"/>
  <c r="J138" i="21"/>
  <c r="J121" i="21"/>
  <c r="J139" i="21"/>
  <c r="J120" i="21"/>
  <c r="J133" i="21"/>
  <c r="J140" i="21"/>
  <c r="J144" i="21"/>
  <c r="J130" i="21"/>
  <c r="J142" i="21"/>
  <c r="J143" i="21"/>
  <c r="J119" i="21"/>
  <c r="J116" i="21"/>
  <c r="F52" i="8"/>
  <c r="E13" i="29"/>
  <c r="E31" i="8" s="1"/>
  <c r="E20" i="29"/>
  <c r="E38" i="8" s="1"/>
  <c r="E18" i="29"/>
  <c r="E36" i="8" s="1"/>
  <c r="D7" i="29"/>
  <c r="D25" i="8" s="1"/>
  <c r="D38" i="29"/>
  <c r="D56" i="8" s="1"/>
  <c r="F56" i="8" s="1"/>
  <c r="D22" i="29"/>
  <c r="D40" i="8" s="1"/>
  <c r="D27" i="29"/>
  <c r="D45" i="8" s="1"/>
  <c r="D41" i="29"/>
  <c r="D59" i="8" s="1"/>
  <c r="D10" i="29"/>
  <c r="D28" i="8" s="1"/>
  <c r="E39" i="29"/>
  <c r="E57" i="8" s="1"/>
  <c r="E43" i="29"/>
  <c r="E61" i="8" s="1"/>
  <c r="E19" i="29"/>
  <c r="E37" i="8" s="1"/>
  <c r="E16" i="29"/>
  <c r="E34" i="8" s="1"/>
  <c r="F34" i="8" s="1"/>
  <c r="E10" i="29"/>
  <c r="E28" i="8" s="1"/>
  <c r="D15" i="29"/>
  <c r="D33" i="8" s="1"/>
  <c r="E14" i="29"/>
  <c r="E32" i="8" s="1"/>
  <c r="D40" i="29"/>
  <c r="D58" i="8" s="1"/>
  <c r="D44" i="29"/>
  <c r="D62" i="8" s="1"/>
  <c r="F62" i="8" s="1"/>
  <c r="D26" i="29"/>
  <c r="D44" i="8" s="1"/>
  <c r="F34" i="29"/>
  <c r="G34" i="29" s="1"/>
  <c r="I34" i="29" s="1"/>
  <c r="L34" i="29" s="1"/>
  <c r="D6" i="29"/>
  <c r="D24" i="8" s="1"/>
  <c r="D16" i="29"/>
  <c r="D34" i="8" s="1"/>
  <c r="E36" i="29"/>
  <c r="E54" i="8" s="1"/>
  <c r="E22" i="29"/>
  <c r="E40" i="8" s="1"/>
  <c r="D19" i="29"/>
  <c r="D37" i="8" s="1"/>
  <c r="E31" i="29"/>
  <c r="E49" i="8" s="1"/>
  <c r="F49" i="8" s="1"/>
  <c r="E8" i="29"/>
  <c r="E26" i="8" s="1"/>
  <c r="D29" i="29"/>
  <c r="D47" i="8" s="1"/>
  <c r="E37" i="29"/>
  <c r="E55" i="8" s="1"/>
  <c r="F55" i="8" s="1"/>
  <c r="E21" i="29"/>
  <c r="E39" i="8" s="1"/>
  <c r="E41" i="29"/>
  <c r="E59" i="8" s="1"/>
  <c r="D25" i="29"/>
  <c r="D43" i="8" s="1"/>
  <c r="D24" i="29"/>
  <c r="D42" i="8" s="1"/>
  <c r="E143" i="21"/>
  <c r="E11" i="29"/>
  <c r="E29" i="8" s="1"/>
  <c r="E28" i="29"/>
  <c r="E46" i="8" s="1"/>
  <c r="E12" i="29"/>
  <c r="E30" i="8" s="1"/>
  <c r="D39" i="29"/>
  <c r="D57" i="8" s="1"/>
  <c r="E42" i="29"/>
  <c r="E60" i="8" s="1"/>
  <c r="D43" i="29"/>
  <c r="D61" i="8" s="1"/>
  <c r="E40" i="29"/>
  <c r="E58" i="8" s="1"/>
  <c r="F58" i="8" s="1"/>
  <c r="E23" i="29"/>
  <c r="E41" i="8" s="1"/>
  <c r="D21" i="29"/>
  <c r="D39" i="8" s="1"/>
  <c r="F39" i="8" s="1"/>
  <c r="D14" i="29"/>
  <c r="D32" i="8" s="1"/>
  <c r="F32" i="8" s="1"/>
  <c r="D17" i="29"/>
  <c r="D35" i="8" s="1"/>
  <c r="D20" i="29"/>
  <c r="D38" i="8" s="1"/>
  <c r="D36" i="29"/>
  <c r="D54" i="8" s="1"/>
  <c r="F54" i="8" s="1"/>
  <c r="E27" i="29"/>
  <c r="E45" i="8" s="1"/>
  <c r="E7" i="29"/>
  <c r="E25" i="8" s="1"/>
  <c r="E24" i="29"/>
  <c r="E42" i="8" s="1"/>
  <c r="F42" i="8" s="1"/>
  <c r="E30" i="29"/>
  <c r="E48" i="8" s="1"/>
  <c r="D23" i="29"/>
  <c r="D41" i="8" s="1"/>
  <c r="F41" i="8" s="1"/>
  <c r="E26" i="29"/>
  <c r="E44" i="8" s="1"/>
  <c r="D11" i="29"/>
  <c r="D29" i="8" s="1"/>
  <c r="E15" i="29"/>
  <c r="E33" i="8" s="1"/>
  <c r="E150" i="21"/>
  <c r="E33" i="29"/>
  <c r="E51" i="8" s="1"/>
  <c r="F51" i="8" s="1"/>
  <c r="F28" i="8"/>
  <c r="E153" i="21"/>
  <c r="E125" i="21"/>
  <c r="E148" i="21"/>
  <c r="E121" i="21"/>
  <c r="E134" i="21"/>
  <c r="E124" i="21"/>
  <c r="E136" i="21"/>
  <c r="E126" i="21"/>
  <c r="E137" i="21"/>
  <c r="E117" i="21"/>
  <c r="E129" i="21"/>
  <c r="E146" i="21"/>
  <c r="E130" i="21"/>
  <c r="E132" i="21"/>
  <c r="E133" i="21"/>
  <c r="E120" i="21"/>
  <c r="E147" i="21"/>
  <c r="E131" i="21"/>
  <c r="E149" i="21"/>
  <c r="E139" i="21"/>
  <c r="E151" i="21"/>
  <c r="F57" i="8"/>
  <c r="E29" i="29"/>
  <c r="E47" i="8" s="1"/>
  <c r="D42" i="29"/>
  <c r="D60" i="8" s="1"/>
  <c r="E152" i="21"/>
  <c r="E9" i="29"/>
  <c r="E27" i="8" s="1"/>
  <c r="F27" i="8" s="1"/>
  <c r="E119" i="21"/>
  <c r="D13" i="29"/>
  <c r="D31" i="8" s="1"/>
  <c r="F31" i="8" s="1"/>
  <c r="E123" i="21"/>
  <c r="S44" i="11"/>
  <c r="S43" i="11"/>
  <c r="S51" i="11"/>
  <c r="S49" i="11"/>
  <c r="S47" i="11"/>
  <c r="S45" i="11"/>
  <c r="S46" i="11"/>
  <c r="S48" i="11"/>
  <c r="S50" i="11"/>
  <c r="E17" i="29"/>
  <c r="E35" i="8" s="1"/>
  <c r="F35" i="8" s="1"/>
  <c r="E127" i="21"/>
  <c r="AJ51" i="11"/>
  <c r="AJ50" i="11"/>
  <c r="AJ48" i="11"/>
  <c r="AJ46" i="11"/>
  <c r="AJ49" i="11"/>
  <c r="AJ47" i="11"/>
  <c r="AJ45" i="11"/>
  <c r="AJ44" i="11"/>
  <c r="L49" i="11"/>
  <c r="L47" i="11"/>
  <c r="L46" i="11"/>
  <c r="L48" i="11"/>
  <c r="L44" i="11"/>
  <c r="L51" i="11"/>
  <c r="L45" i="11"/>
  <c r="D18" i="29"/>
  <c r="D36" i="8" s="1"/>
  <c r="E128" i="21"/>
  <c r="AD46" i="11"/>
  <c r="AD48" i="11"/>
  <c r="AD44" i="11"/>
  <c r="AD47" i="11"/>
  <c r="AD43" i="11"/>
  <c r="AD49" i="11"/>
  <c r="AD50" i="11"/>
  <c r="AD45" i="11"/>
  <c r="AD51" i="11"/>
  <c r="E25" i="29"/>
  <c r="E43" i="8" s="1"/>
  <c r="E135" i="21"/>
  <c r="L50" i="11"/>
  <c r="D28" i="29"/>
  <c r="D46" i="8" s="1"/>
  <c r="E138" i="21"/>
  <c r="Z48" i="11"/>
  <c r="Z46" i="11"/>
  <c r="Z51" i="11"/>
  <c r="Z45" i="11"/>
  <c r="Z50" i="11"/>
  <c r="Z43" i="11"/>
  <c r="Z49" i="11"/>
  <c r="Z47" i="11"/>
  <c r="Z44" i="11"/>
  <c r="AJ43" i="11"/>
  <c r="X43" i="11"/>
  <c r="X51" i="11"/>
  <c r="X50" i="11"/>
  <c r="X46" i="11"/>
  <c r="X45" i="11"/>
  <c r="X48" i="11"/>
  <c r="X47" i="11"/>
  <c r="X44" i="11"/>
  <c r="X49" i="11"/>
  <c r="D8" i="29"/>
  <c r="D26" i="8" s="1"/>
  <c r="E118" i="21"/>
  <c r="H43" i="11"/>
  <c r="H46" i="11"/>
  <c r="H45" i="11"/>
  <c r="H49" i="11"/>
  <c r="H48" i="11"/>
  <c r="H47" i="11"/>
  <c r="H44" i="11"/>
  <c r="H51" i="11"/>
  <c r="D12" i="29"/>
  <c r="D30" i="8" s="1"/>
  <c r="E122" i="21"/>
  <c r="AN43" i="11"/>
  <c r="AN49" i="11"/>
  <c r="AN46" i="11"/>
  <c r="AN45" i="11"/>
  <c r="AN44" i="11"/>
  <c r="AN48" i="11"/>
  <c r="AN47" i="11"/>
  <c r="AN51" i="11"/>
  <c r="AN50" i="11"/>
  <c r="AA51" i="11"/>
  <c r="AA49" i="11"/>
  <c r="AA50" i="11"/>
  <c r="AA44" i="11"/>
  <c r="AA43" i="11"/>
  <c r="AA47" i="11"/>
  <c r="AA48" i="11"/>
  <c r="AA45" i="11"/>
  <c r="AA46" i="11"/>
  <c r="H50" i="11"/>
  <c r="E6" i="29"/>
  <c r="P51" i="11"/>
  <c r="P46" i="11"/>
  <c r="P45" i="11"/>
  <c r="P50" i="11"/>
  <c r="P48" i="11"/>
  <c r="P47" i="11"/>
  <c r="P44" i="11"/>
  <c r="P49" i="11"/>
  <c r="D30" i="29"/>
  <c r="D48" i="8" s="1"/>
  <c r="E140" i="21"/>
  <c r="F30" i="8" l="1"/>
  <c r="F44" i="8"/>
  <c r="F36" i="8"/>
  <c r="F48" i="8"/>
  <c r="F30" i="29" s="1"/>
  <c r="G30" i="29" s="1"/>
  <c r="I30" i="29" s="1"/>
  <c r="L30" i="29" s="1"/>
  <c r="F45" i="8"/>
  <c r="F27" i="29" s="1"/>
  <c r="G27" i="29" s="1"/>
  <c r="I27" i="29" s="1"/>
  <c r="F37" i="8"/>
  <c r="F19" i="29" s="1"/>
  <c r="G19" i="29" s="1"/>
  <c r="I19" i="29" s="1"/>
  <c r="M19" i="29" s="1"/>
  <c r="F26" i="8"/>
  <c r="F60" i="8"/>
  <c r="F42" i="29" s="1"/>
  <c r="G42" i="29" s="1"/>
  <c r="I42" i="29" s="1"/>
  <c r="L42" i="29" s="1"/>
  <c r="F61" i="8"/>
  <c r="F59" i="8"/>
  <c r="F41" i="29" s="1"/>
  <c r="G41" i="29" s="1"/>
  <c r="I41" i="29" s="1"/>
  <c r="F43" i="8"/>
  <c r="M34" i="29"/>
  <c r="F46" i="8"/>
  <c r="F47" i="8"/>
  <c r="F29" i="29" s="1"/>
  <c r="G29" i="29" s="1"/>
  <c r="I29" i="29" s="1"/>
  <c r="M29" i="29" s="1"/>
  <c r="F23" i="29"/>
  <c r="G23" i="29" s="1"/>
  <c r="I23" i="29" s="1"/>
  <c r="L23" i="29" s="1"/>
  <c r="F18" i="29"/>
  <c r="G18" i="29" s="1"/>
  <c r="I18" i="29" s="1"/>
  <c r="L18" i="29" s="1"/>
  <c r="F13" i="29"/>
  <c r="G13" i="29" s="1"/>
  <c r="I13" i="29" s="1"/>
  <c r="M13" i="29" s="1"/>
  <c r="F39" i="29"/>
  <c r="G39" i="29" s="1"/>
  <c r="I39" i="29" s="1"/>
  <c r="L39" i="29" s="1"/>
  <c r="F14" i="29"/>
  <c r="G14" i="29" s="1"/>
  <c r="I14" i="29" s="1"/>
  <c r="M14" i="29" s="1"/>
  <c r="F43" i="29"/>
  <c r="G43" i="29" s="1"/>
  <c r="I43" i="29" s="1"/>
  <c r="F38" i="8"/>
  <c r="F31" i="29"/>
  <c r="G31" i="29" s="1"/>
  <c r="I31" i="29" s="1"/>
  <c r="F44" i="29"/>
  <c r="G44" i="29" s="1"/>
  <c r="I44" i="29" s="1"/>
  <c r="F40" i="8"/>
  <c r="F37" i="29"/>
  <c r="G37" i="29" s="1"/>
  <c r="I37" i="29" s="1"/>
  <c r="M37" i="29" s="1"/>
  <c r="F24" i="29"/>
  <c r="G24" i="29" s="1"/>
  <c r="I24" i="29" s="1"/>
  <c r="L24" i="29" s="1"/>
  <c r="F40" i="29"/>
  <c r="G40" i="29" s="1"/>
  <c r="I40" i="29" s="1"/>
  <c r="M40" i="29" s="1"/>
  <c r="F10" i="29"/>
  <c r="G10" i="29" s="1"/>
  <c r="I10" i="29" s="1"/>
  <c r="L10" i="29" s="1"/>
  <c r="E45" i="29"/>
  <c r="F12" i="29"/>
  <c r="G12" i="29" s="1"/>
  <c r="I12" i="29" s="1"/>
  <c r="L12" i="29" s="1"/>
  <c r="F8" i="29"/>
  <c r="G8" i="29" s="1"/>
  <c r="I8" i="29" s="1"/>
  <c r="L8" i="29" s="1"/>
  <c r="F25" i="29"/>
  <c r="G25" i="29" s="1"/>
  <c r="I25" i="29" s="1"/>
  <c r="L25" i="29" s="1"/>
  <c r="F17" i="29"/>
  <c r="G17" i="29" s="1"/>
  <c r="I17" i="29" s="1"/>
  <c r="L17" i="29" s="1"/>
  <c r="F33" i="29"/>
  <c r="G33" i="29" s="1"/>
  <c r="I33" i="29" s="1"/>
  <c r="L33" i="29" s="1"/>
  <c r="F28" i="29"/>
  <c r="G28" i="29" s="1"/>
  <c r="I28" i="29" s="1"/>
  <c r="L28" i="29" s="1"/>
  <c r="F9" i="29"/>
  <c r="G9" i="29" s="1"/>
  <c r="I9" i="29" s="1"/>
  <c r="M9" i="29" s="1"/>
  <c r="F38" i="29"/>
  <c r="G38" i="29" s="1"/>
  <c r="I38" i="29" s="1"/>
  <c r="M38" i="29" s="1"/>
  <c r="F21" i="29"/>
  <c r="G21" i="29" s="1"/>
  <c r="I21" i="29" s="1"/>
  <c r="M21" i="29" s="1"/>
  <c r="F26" i="29"/>
  <c r="G26" i="29" s="1"/>
  <c r="I26" i="29" s="1"/>
  <c r="M26" i="29" s="1"/>
  <c r="F16" i="29"/>
  <c r="G16" i="29" s="1"/>
  <c r="I16" i="29" s="1"/>
  <c r="L16" i="29" s="1"/>
  <c r="F36" i="29"/>
  <c r="G36" i="29" s="1"/>
  <c r="I36" i="29" s="1"/>
  <c r="F29" i="8"/>
  <c r="F33" i="8"/>
  <c r="D45" i="29"/>
  <c r="L14" i="29"/>
  <c r="L37" i="29"/>
  <c r="G116" i="21" a="1"/>
  <c r="G134" i="21" s="1"/>
  <c r="H116" i="21" a="1"/>
  <c r="H145" i="21" s="1"/>
  <c r="E24" i="8"/>
  <c r="F24" i="8" s="1"/>
  <c r="F25" i="8"/>
  <c r="D63" i="8"/>
  <c r="F50" i="8" s="1"/>
  <c r="M8" i="29" l="1"/>
  <c r="M27" i="29"/>
  <c r="L27" i="29"/>
  <c r="L41" i="29"/>
  <c r="M41" i="29"/>
  <c r="L13" i="29"/>
  <c r="M10" i="29"/>
  <c r="M17" i="29"/>
  <c r="M24" i="29"/>
  <c r="M25" i="29"/>
  <c r="M12" i="29"/>
  <c r="M30" i="29"/>
  <c r="M18" i="29"/>
  <c r="M42" i="29"/>
  <c r="L40" i="29"/>
  <c r="L9" i="29"/>
  <c r="L29" i="29"/>
  <c r="L38" i="29"/>
  <c r="M16" i="29"/>
  <c r="M33" i="29"/>
  <c r="L19" i="29"/>
  <c r="M28" i="29"/>
  <c r="J24" i="29"/>
  <c r="M39" i="29"/>
  <c r="M23" i="29"/>
  <c r="L26" i="29"/>
  <c r="F32" i="29"/>
  <c r="G32" i="29" s="1"/>
  <c r="I32" i="29" s="1"/>
  <c r="M32" i="29" s="1"/>
  <c r="F6" i="29"/>
  <c r="G6" i="29" s="1"/>
  <c r="L44" i="29"/>
  <c r="M44" i="29"/>
  <c r="F7" i="29"/>
  <c r="G7" i="29" s="1"/>
  <c r="I7" i="29" s="1"/>
  <c r="L7" i="29" s="1"/>
  <c r="M36" i="29"/>
  <c r="L36" i="29"/>
  <c r="L21" i="29"/>
  <c r="F15" i="29"/>
  <c r="G15" i="29" s="1"/>
  <c r="I15" i="29" s="1"/>
  <c r="F22" i="29"/>
  <c r="G22" i="29" s="1"/>
  <c r="I22" i="29" s="1"/>
  <c r="M31" i="29"/>
  <c r="L31" i="29"/>
  <c r="F11" i="29"/>
  <c r="G11" i="29" s="1"/>
  <c r="I11" i="29" s="1"/>
  <c r="F20" i="29"/>
  <c r="G20" i="29" s="1"/>
  <c r="I20" i="29" s="1"/>
  <c r="G119" i="21"/>
  <c r="J9" i="29" s="1"/>
  <c r="G121" i="21"/>
  <c r="G130" i="21"/>
  <c r="G123" i="21"/>
  <c r="J13" i="29" s="1"/>
  <c r="G122" i="21"/>
  <c r="J12" i="29" s="1"/>
  <c r="G149" i="21"/>
  <c r="J39" i="29" s="1"/>
  <c r="G124" i="21"/>
  <c r="J14" i="29" s="1"/>
  <c r="H148" i="21"/>
  <c r="K38" i="29" s="1"/>
  <c r="G128" i="21"/>
  <c r="J18" i="29" s="1"/>
  <c r="G139" i="21"/>
  <c r="J29" i="29" s="1"/>
  <c r="G133" i="21"/>
  <c r="J23" i="29" s="1"/>
  <c r="G117" i="21"/>
  <c r="G148" i="21"/>
  <c r="J38" i="29" s="1"/>
  <c r="G147" i="21"/>
  <c r="J37" i="29" s="1"/>
  <c r="G152" i="21"/>
  <c r="J42" i="29" s="1"/>
  <c r="H135" i="21"/>
  <c r="K25" i="29" s="1"/>
  <c r="G143" i="21"/>
  <c r="J33" i="29" s="1"/>
  <c r="G118" i="21"/>
  <c r="J8" i="29" s="1"/>
  <c r="G150" i="21"/>
  <c r="J40" i="29" s="1"/>
  <c r="H128" i="21"/>
  <c r="K18" i="29" s="1"/>
  <c r="H133" i="21"/>
  <c r="K23" i="29" s="1"/>
  <c r="G125" i="21"/>
  <c r="G127" i="21"/>
  <c r="J17" i="29" s="1"/>
  <c r="G153" i="21"/>
  <c r="J43" i="29" s="1"/>
  <c r="G144" i="21"/>
  <c r="J34" i="29" s="1"/>
  <c r="G146" i="21"/>
  <c r="J36" i="29" s="1"/>
  <c r="G126" i="21"/>
  <c r="J16" i="29" s="1"/>
  <c r="G138" i="21"/>
  <c r="J28" i="29" s="1"/>
  <c r="G142" i="21"/>
  <c r="G135" i="21"/>
  <c r="J25" i="29" s="1"/>
  <c r="G136" i="21"/>
  <c r="J26" i="29" s="1"/>
  <c r="G145" i="21"/>
  <c r="G140" i="21"/>
  <c r="J30" i="29" s="1"/>
  <c r="G131" i="21"/>
  <c r="J21" i="29" s="1"/>
  <c r="G141" i="21"/>
  <c r="J31" i="29" s="1"/>
  <c r="G129" i="21"/>
  <c r="J19" i="29" s="1"/>
  <c r="G154" i="21"/>
  <c r="J44" i="29" s="1"/>
  <c r="H119" i="21"/>
  <c r="K9" i="29" s="1"/>
  <c r="H134" i="21"/>
  <c r="K24" i="29" s="1"/>
  <c r="G151" i="21"/>
  <c r="J41" i="29" s="1"/>
  <c r="G137" i="21"/>
  <c r="J27" i="29" s="1"/>
  <c r="G120" i="21"/>
  <c r="J10" i="29" s="1"/>
  <c r="G132" i="21"/>
  <c r="J22" i="29" s="1"/>
  <c r="G116" i="21"/>
  <c r="H146" i="21"/>
  <c r="K36" i="29" s="1"/>
  <c r="H152" i="21"/>
  <c r="K42" i="29" s="1"/>
  <c r="H137" i="21"/>
  <c r="K27" i="29" s="1"/>
  <c r="H122" i="21"/>
  <c r="K12" i="29" s="1"/>
  <c r="H142" i="21"/>
  <c r="H149" i="21"/>
  <c r="K39" i="29" s="1"/>
  <c r="H116" i="21"/>
  <c r="H144" i="21"/>
  <c r="K34" i="29" s="1"/>
  <c r="H120" i="21"/>
  <c r="K10" i="29" s="1"/>
  <c r="H141" i="21"/>
  <c r="K31" i="29" s="1"/>
  <c r="H140" i="21"/>
  <c r="K30" i="29" s="1"/>
  <c r="H138" i="21"/>
  <c r="K28" i="29" s="1"/>
  <c r="H154" i="21"/>
  <c r="K44" i="29" s="1"/>
  <c r="H126" i="21"/>
  <c r="K16" i="29" s="1"/>
  <c r="H123" i="21"/>
  <c r="K13" i="29" s="1"/>
  <c r="H124" i="21"/>
  <c r="K14" i="29" s="1"/>
  <c r="H150" i="21"/>
  <c r="K40" i="29" s="1"/>
  <c r="H118" i="21"/>
  <c r="K8" i="29" s="1"/>
  <c r="H125" i="21"/>
  <c r="H151" i="21"/>
  <c r="K41" i="29" s="1"/>
  <c r="H129" i="21"/>
  <c r="K19" i="29" s="1"/>
  <c r="H131" i="21"/>
  <c r="K21" i="29" s="1"/>
  <c r="H139" i="21"/>
  <c r="K29" i="29" s="1"/>
  <c r="H136" i="21"/>
  <c r="K26" i="29" s="1"/>
  <c r="H130" i="21"/>
  <c r="H117" i="21"/>
  <c r="H132" i="21"/>
  <c r="K22" i="29" s="1"/>
  <c r="H127" i="21"/>
  <c r="K17" i="29" s="1"/>
  <c r="H147" i="21"/>
  <c r="K37" i="29" s="1"/>
  <c r="H143" i="21"/>
  <c r="K33" i="29" s="1"/>
  <c r="H121" i="21"/>
  <c r="H153" i="21"/>
  <c r="K43" i="29" s="1"/>
  <c r="E63" i="8"/>
  <c r="F53" i="8" s="1"/>
  <c r="M7" i="29" l="1"/>
  <c r="J15" i="29"/>
  <c r="J32" i="29"/>
  <c r="J11" i="29"/>
  <c r="K11" i="29"/>
  <c r="K20" i="29"/>
  <c r="K15" i="29"/>
  <c r="K32" i="29"/>
  <c r="J7" i="29"/>
  <c r="L32" i="29"/>
  <c r="K7" i="29"/>
  <c r="J20" i="29"/>
  <c r="L11" i="29"/>
  <c r="M11" i="29"/>
  <c r="L22" i="29"/>
  <c r="M22" i="29"/>
  <c r="L20" i="29"/>
  <c r="M20" i="29"/>
  <c r="L15" i="29"/>
  <c r="M15" i="29"/>
  <c r="F35" i="29"/>
  <c r="G35" i="29" s="1"/>
  <c r="I35" i="29" s="1"/>
  <c r="K35" i="29" s="1"/>
  <c r="I6" i="29"/>
  <c r="F63" i="8"/>
  <c r="B5" i="8" s="1"/>
  <c r="J35" i="29" l="1"/>
  <c r="M35" i="29"/>
  <c r="G45" i="29"/>
  <c r="L35" i="29"/>
  <c r="I45" i="29"/>
  <c r="B11" i="8" s="1"/>
  <c r="F45" i="29"/>
  <c r="K6" i="29"/>
  <c r="K45" i="29" s="1"/>
  <c r="D11" i="8" s="1"/>
  <c r="N6" i="29" a="1"/>
  <c r="L6" i="29"/>
  <c r="M6" i="29"/>
  <c r="M45" i="29" s="1"/>
  <c r="F11" i="8" s="1"/>
  <c r="J6" i="29"/>
  <c r="J45" i="29" s="1"/>
  <c r="C11" i="8" s="1"/>
  <c r="L45" i="29" l="1"/>
  <c r="E11" i="8" s="1"/>
  <c r="N42" i="29"/>
  <c r="N22" i="29"/>
  <c r="N25" i="29"/>
  <c r="N10" i="29"/>
  <c r="N30" i="29"/>
  <c r="N39" i="29"/>
  <c r="N17" i="29"/>
  <c r="N12" i="29"/>
  <c r="N8" i="29"/>
  <c r="N37" i="29"/>
  <c r="N7" i="29"/>
  <c r="N23" i="29"/>
  <c r="N28" i="29"/>
  <c r="N20" i="29"/>
  <c r="N33" i="29"/>
  <c r="N34" i="29"/>
  <c r="N11" i="29"/>
  <c r="N6" i="29"/>
  <c r="N27" i="29"/>
  <c r="N41" i="29"/>
  <c r="N32" i="29"/>
  <c r="N29" i="29"/>
  <c r="N16" i="29"/>
  <c r="N36" i="29"/>
  <c r="N43" i="29"/>
  <c r="N13" i="29"/>
  <c r="N35" i="29"/>
  <c r="N40" i="29"/>
  <c r="N15" i="29"/>
  <c r="N31" i="29"/>
  <c r="N9" i="29"/>
  <c r="N14" i="29"/>
  <c r="N19" i="29"/>
  <c r="N21" i="29"/>
  <c r="N38" i="29"/>
  <c r="N24" i="29"/>
  <c r="N26" i="29"/>
  <c r="N18" i="29"/>
  <c r="N44" i="29"/>
  <c r="Q44" i="29" l="1"/>
  <c r="P44" i="29"/>
  <c r="O44" i="29"/>
  <c r="R44" i="29"/>
  <c r="O43" i="29"/>
  <c r="P43" i="29"/>
  <c r="O6" i="29"/>
  <c r="Q21" i="29"/>
  <c r="P21" i="29"/>
  <c r="O21" i="29"/>
  <c r="R21" i="29"/>
  <c r="Q13" i="29"/>
  <c r="O13" i="29"/>
  <c r="P13" i="29"/>
  <c r="R13" i="29"/>
  <c r="P6" i="29"/>
  <c r="R6" i="29"/>
  <c r="N45" i="29"/>
  <c r="B12" i="8" s="1"/>
  <c r="Q6" i="29"/>
  <c r="R37" i="29"/>
  <c r="Q37" i="29"/>
  <c r="P37" i="29"/>
  <c r="O37" i="29"/>
  <c r="O39" i="29"/>
  <c r="R39" i="29"/>
  <c r="Q39" i="29"/>
  <c r="P39" i="29"/>
  <c r="Q26" i="29"/>
  <c r="O26" i="29"/>
  <c r="R26" i="29"/>
  <c r="P26" i="29"/>
  <c r="R19" i="29"/>
  <c r="Q19" i="29"/>
  <c r="O19" i="29"/>
  <c r="P19" i="29"/>
  <c r="O15" i="29"/>
  <c r="P15" i="29"/>
  <c r="R15" i="29"/>
  <c r="Q15" i="29"/>
  <c r="Q32" i="29"/>
  <c r="R32" i="29"/>
  <c r="P32" i="29"/>
  <c r="O32" i="29"/>
  <c r="O11" i="29"/>
  <c r="Q11" i="29"/>
  <c r="R11" i="29"/>
  <c r="P11" i="29"/>
  <c r="P28" i="29"/>
  <c r="Q28" i="29"/>
  <c r="O28" i="29"/>
  <c r="R28" i="29"/>
  <c r="R8" i="29"/>
  <c r="Q8" i="29"/>
  <c r="P8" i="29"/>
  <c r="O8" i="29"/>
  <c r="Q30" i="29"/>
  <c r="P30" i="29"/>
  <c r="R30" i="29"/>
  <c r="O30" i="29"/>
  <c r="P42" i="29"/>
  <c r="O42" i="29"/>
  <c r="Q42" i="29"/>
  <c r="R42" i="29"/>
  <c r="R40" i="29"/>
  <c r="P40" i="29"/>
  <c r="Q40" i="29"/>
  <c r="O40" i="29"/>
  <c r="Q10" i="29"/>
  <c r="P10" i="29"/>
  <c r="R10" i="29"/>
  <c r="O10" i="29"/>
  <c r="R18" i="29"/>
  <c r="O18" i="29"/>
  <c r="Q18" i="29"/>
  <c r="P18" i="29"/>
  <c r="O31" i="29"/>
  <c r="R31" i="29"/>
  <c r="P31" i="29"/>
  <c r="Q31" i="29"/>
  <c r="R29" i="29"/>
  <c r="Q29" i="29"/>
  <c r="O29" i="29"/>
  <c r="P29" i="29"/>
  <c r="Q20" i="29"/>
  <c r="O20" i="29"/>
  <c r="R20" i="29"/>
  <c r="P20" i="29"/>
  <c r="R22" i="29"/>
  <c r="O22" i="29"/>
  <c r="Q22" i="29"/>
  <c r="P22" i="29"/>
  <c r="Q24" i="29"/>
  <c r="R24" i="29"/>
  <c r="P24" i="29"/>
  <c r="O24" i="29"/>
  <c r="O14" i="29"/>
  <c r="R14" i="29"/>
  <c r="Q14" i="29"/>
  <c r="P14" i="29"/>
  <c r="O36" i="29"/>
  <c r="R36" i="29"/>
  <c r="P36" i="29"/>
  <c r="Q36" i="29"/>
  <c r="Q41" i="29"/>
  <c r="O41" i="29"/>
  <c r="P41" i="29"/>
  <c r="R41" i="29"/>
  <c r="R34" i="29"/>
  <c r="O34" i="29"/>
  <c r="Q34" i="29"/>
  <c r="P34" i="29"/>
  <c r="P23" i="29"/>
  <c r="Q23" i="29"/>
  <c r="O23" i="29"/>
  <c r="R23" i="29"/>
  <c r="Q12" i="29"/>
  <c r="P12" i="29"/>
  <c r="O12" i="29"/>
  <c r="R12" i="29"/>
  <c r="R38" i="29"/>
  <c r="P38" i="29"/>
  <c r="O38" i="29"/>
  <c r="Q38" i="29"/>
  <c r="O9" i="29"/>
  <c r="P9" i="29"/>
  <c r="R9" i="29"/>
  <c r="Q9" i="29"/>
  <c r="P35" i="29"/>
  <c r="R35" i="29"/>
  <c r="O35" i="29"/>
  <c r="Q35" i="29"/>
  <c r="R16" i="29"/>
  <c r="O16" i="29"/>
  <c r="Q16" i="29"/>
  <c r="P16" i="29"/>
  <c r="P27" i="29"/>
  <c r="Q27" i="29"/>
  <c r="R27" i="29"/>
  <c r="O27" i="29"/>
  <c r="R33" i="29"/>
  <c r="O33" i="29"/>
  <c r="P33" i="29"/>
  <c r="Q33" i="29"/>
  <c r="P7" i="29"/>
  <c r="R7" i="29"/>
  <c r="Q7" i="29"/>
  <c r="O7" i="29"/>
  <c r="P17" i="29"/>
  <c r="R17" i="29"/>
  <c r="O17" i="29"/>
  <c r="Q17" i="29"/>
  <c r="R25" i="29"/>
  <c r="O25" i="29"/>
  <c r="Q25" i="29"/>
  <c r="P25" i="29"/>
  <c r="Q45" i="29" l="1"/>
  <c r="E12" i="8" s="1"/>
  <c r="R45" i="29"/>
  <c r="F12" i="8" s="1"/>
  <c r="P45" i="29"/>
  <c r="O45" i="29"/>
  <c r="C12" i="8" s="1"/>
  <c r="S44" i="29" l="1"/>
  <c r="U44" i="29" s="1"/>
  <c r="S40" i="29"/>
  <c r="U40" i="29" s="1"/>
  <c r="S36" i="29"/>
  <c r="U36" i="29" s="1"/>
  <c r="S32" i="29"/>
  <c r="U32" i="29" s="1"/>
  <c r="S28" i="29"/>
  <c r="U28" i="29" s="1"/>
  <c r="S24" i="29"/>
  <c r="U24" i="29" s="1"/>
  <c r="S20" i="29"/>
  <c r="S16" i="29"/>
  <c r="U16" i="29" s="1"/>
  <c r="S12" i="29"/>
  <c r="U12" i="29" s="1"/>
  <c r="S8" i="29"/>
  <c r="U8" i="29" s="1"/>
  <c r="S17" i="29"/>
  <c r="U17" i="29" s="1"/>
  <c r="S13" i="29"/>
  <c r="U13" i="29" s="1"/>
  <c r="S9" i="29"/>
  <c r="U9" i="29" s="1"/>
  <c r="S43" i="29"/>
  <c r="S39" i="29"/>
  <c r="U39" i="29" s="1"/>
  <c r="S35" i="29"/>
  <c r="U35" i="29" s="1"/>
  <c r="S31" i="29"/>
  <c r="S27" i="29"/>
  <c r="U27" i="29" s="1"/>
  <c r="S23" i="29"/>
  <c r="U23" i="29" s="1"/>
  <c r="S19" i="29"/>
  <c r="U19" i="29" s="1"/>
  <c r="S15" i="29"/>
  <c r="U15" i="29" s="1"/>
  <c r="S11" i="29"/>
  <c r="U11" i="29" s="1"/>
  <c r="S7" i="29"/>
  <c r="U7" i="29" s="1"/>
  <c r="S41" i="29"/>
  <c r="U41" i="29" s="1"/>
  <c r="S33" i="29"/>
  <c r="U33" i="29" s="1"/>
  <c r="S21" i="29"/>
  <c r="U21" i="29" s="1"/>
  <c r="S42" i="29"/>
  <c r="U42" i="29" s="1"/>
  <c r="S38" i="29"/>
  <c r="U38" i="29" s="1"/>
  <c r="S34" i="29"/>
  <c r="U34" i="29" s="1"/>
  <c r="S30" i="29"/>
  <c r="U30" i="29" s="1"/>
  <c r="S26" i="29"/>
  <c r="U26" i="29" s="1"/>
  <c r="S22" i="29"/>
  <c r="U22" i="29" s="1"/>
  <c r="S18" i="29"/>
  <c r="U18" i="29" s="1"/>
  <c r="S14" i="29"/>
  <c r="U14" i="29" s="1"/>
  <c r="S10" i="29"/>
  <c r="U10" i="29" s="1"/>
  <c r="S6" i="29"/>
  <c r="S37" i="29"/>
  <c r="U37" i="29" s="1"/>
  <c r="S29" i="29"/>
  <c r="U29" i="29" s="1"/>
  <c r="S25" i="29"/>
  <c r="U25" i="29" s="1"/>
  <c r="U20" i="29"/>
  <c r="U31" i="29"/>
  <c r="D12" i="8"/>
  <c r="S45" i="29" l="1"/>
  <c r="U6" i="29"/>
  <c r="U43" i="29"/>
  <c r="V6" i="29" s="1" a="1"/>
  <c r="V6" i="29" l="1"/>
  <c r="V12" i="29"/>
  <c r="V20" i="29"/>
  <c r="V28" i="29"/>
  <c r="V36" i="29"/>
  <c r="V44" i="29"/>
  <c r="V25" i="29"/>
  <c r="V13" i="29"/>
  <c r="V21" i="29"/>
  <c r="V29" i="29"/>
  <c r="V37" i="29"/>
  <c r="V17" i="29"/>
  <c r="V33" i="29"/>
  <c r="V8" i="29"/>
  <c r="V16" i="29"/>
  <c r="V24" i="29"/>
  <c r="V32" i="29"/>
  <c r="V40" i="29"/>
  <c r="V9" i="29"/>
  <c r="V41" i="29"/>
  <c r="V43" i="29"/>
  <c r="V27" i="29"/>
  <c r="V11" i="29"/>
  <c r="V34" i="29"/>
  <c r="V18" i="29"/>
  <c r="V19" i="29"/>
  <c r="V31" i="29"/>
  <c r="V39" i="29"/>
  <c r="V23" i="29"/>
  <c r="V7" i="29"/>
  <c r="V30" i="29"/>
  <c r="V14" i="29"/>
  <c r="V35" i="29"/>
  <c r="V42" i="29"/>
  <c r="V26" i="29"/>
  <c r="V10" i="29"/>
  <c r="V15" i="29"/>
  <c r="V38" i="29"/>
  <c r="V22" i="29"/>
  <c r="U45" i="29"/>
  <c r="Y6" i="29"/>
  <c r="AA43" i="29" l="1"/>
  <c r="X43" i="29"/>
  <c r="AC43" i="29" s="1"/>
  <c r="W43" i="29"/>
  <c r="AB43" i="29" s="1"/>
  <c r="AD6" i="29"/>
  <c r="X6" i="29"/>
  <c r="AC6" i="29" s="1"/>
  <c r="V45" i="29"/>
  <c r="B13" i="8" s="1"/>
  <c r="B14" i="8" s="1"/>
  <c r="B17" i="8" s="1"/>
  <c r="W6" i="29"/>
  <c r="AB6" i="29" s="1"/>
  <c r="AA6" i="29"/>
  <c r="Z6" i="29"/>
  <c r="AE6" i="29" s="1"/>
  <c r="X22" i="29"/>
  <c r="AC22" i="29" s="1"/>
  <c r="Z22" i="29"/>
  <c r="AE22" i="29" s="1"/>
  <c r="Y22" i="29"/>
  <c r="AD22" i="29" s="1"/>
  <c r="AA22" i="29"/>
  <c r="W22" i="29"/>
  <c r="AB22" i="29" s="1"/>
  <c r="Y26" i="29"/>
  <c r="AD26" i="29" s="1"/>
  <c r="W26" i="29"/>
  <c r="AB26" i="29" s="1"/>
  <c r="Z26" i="29"/>
  <c r="AE26" i="29" s="1"/>
  <c r="AA26" i="29"/>
  <c r="X26" i="29"/>
  <c r="AC26" i="29" s="1"/>
  <c r="W30" i="29"/>
  <c r="AB30" i="29" s="1"/>
  <c r="AA30" i="29"/>
  <c r="Y30" i="29"/>
  <c r="AD30" i="29" s="1"/>
  <c r="Z30" i="29"/>
  <c r="AE30" i="29" s="1"/>
  <c r="X30" i="29"/>
  <c r="AC30" i="29" s="1"/>
  <c r="Y31" i="29"/>
  <c r="AD31" i="29" s="1"/>
  <c r="X31" i="29"/>
  <c r="AC31" i="29" s="1"/>
  <c r="W31" i="29"/>
  <c r="AB31" i="29" s="1"/>
  <c r="AA31" i="29"/>
  <c r="Z31" i="29"/>
  <c r="AE31" i="29" s="1"/>
  <c r="Z10" i="29"/>
  <c r="AE10" i="29" s="1"/>
  <c r="Y10" i="29"/>
  <c r="AD10" i="29" s="1"/>
  <c r="X10" i="29"/>
  <c r="AC10" i="29" s="1"/>
  <c r="W10" i="29"/>
  <c r="AB10" i="29" s="1"/>
  <c r="AA10" i="29"/>
  <c r="W14" i="29"/>
  <c r="AB14" i="29" s="1"/>
  <c r="X14" i="29"/>
  <c r="AC14" i="29" s="1"/>
  <c r="Z14" i="29"/>
  <c r="AE14" i="29" s="1"/>
  <c r="AA14" i="29"/>
  <c r="Y14" i="29"/>
  <c r="AD14" i="29" s="1"/>
  <c r="X39" i="29"/>
  <c r="AC39" i="29" s="1"/>
  <c r="Z39" i="29"/>
  <c r="AE39" i="29" s="1"/>
  <c r="AA39" i="29"/>
  <c r="W39" i="29"/>
  <c r="AB39" i="29" s="1"/>
  <c r="Y39" i="29"/>
  <c r="AD39" i="29" s="1"/>
  <c r="X34" i="29"/>
  <c r="AC34" i="29" s="1"/>
  <c r="Y34" i="29"/>
  <c r="AD34" i="29" s="1"/>
  <c r="AA34" i="29"/>
  <c r="W34" i="29"/>
  <c r="AB34" i="29" s="1"/>
  <c r="Z34" i="29"/>
  <c r="AE34" i="29" s="1"/>
  <c r="Z41" i="29"/>
  <c r="AE41" i="29" s="1"/>
  <c r="Y41" i="29"/>
  <c r="AD41" i="29" s="1"/>
  <c r="AA41" i="29"/>
  <c r="W41" i="29"/>
  <c r="AB41" i="29" s="1"/>
  <c r="X41" i="29"/>
  <c r="AC41" i="29" s="1"/>
  <c r="X24" i="29"/>
  <c r="AC24" i="29" s="1"/>
  <c r="Z24" i="29"/>
  <c r="AE24" i="29" s="1"/>
  <c r="AA24" i="29"/>
  <c r="Y24" i="29"/>
  <c r="AD24" i="29" s="1"/>
  <c r="W24" i="29"/>
  <c r="AB24" i="29" s="1"/>
  <c r="W17" i="29"/>
  <c r="AB17" i="29" s="1"/>
  <c r="Y17" i="29"/>
  <c r="AD17" i="29" s="1"/>
  <c r="AA17" i="29"/>
  <c r="X17" i="29"/>
  <c r="AC17" i="29" s="1"/>
  <c r="Z17" i="29"/>
  <c r="AE17" i="29" s="1"/>
  <c r="W13" i="29"/>
  <c r="AB13" i="29" s="1"/>
  <c r="Y13" i="29"/>
  <c r="AD13" i="29" s="1"/>
  <c r="X13" i="29"/>
  <c r="AC13" i="29" s="1"/>
  <c r="AA13" i="29"/>
  <c r="Z13" i="29"/>
  <c r="AE13" i="29" s="1"/>
  <c r="W28" i="29"/>
  <c r="AB28" i="29" s="1"/>
  <c r="Y28" i="29"/>
  <c r="AD28" i="29" s="1"/>
  <c r="AA28" i="29"/>
  <c r="X28" i="29"/>
  <c r="AC28" i="29" s="1"/>
  <c r="Z28" i="29"/>
  <c r="AE28" i="29" s="1"/>
  <c r="Z11" i="29"/>
  <c r="AE11" i="29" s="1"/>
  <c r="AA11" i="29"/>
  <c r="W11" i="29"/>
  <c r="AB11" i="29" s="1"/>
  <c r="Y11" i="29"/>
  <c r="AD11" i="29" s="1"/>
  <c r="X11" i="29"/>
  <c r="AC11" i="29" s="1"/>
  <c r="X9" i="29"/>
  <c r="AC9" i="29" s="1"/>
  <c r="W9" i="29"/>
  <c r="AB9" i="29" s="1"/>
  <c r="Y9" i="29"/>
  <c r="AD9" i="29" s="1"/>
  <c r="AA9" i="29"/>
  <c r="Z9" i="29"/>
  <c r="AE9" i="29" s="1"/>
  <c r="Z16" i="29"/>
  <c r="AE16" i="29" s="1"/>
  <c r="X16" i="29"/>
  <c r="AC16" i="29" s="1"/>
  <c r="Y16" i="29"/>
  <c r="AD16" i="29" s="1"/>
  <c r="W16" i="29"/>
  <c r="AB16" i="29" s="1"/>
  <c r="AA16" i="29"/>
  <c r="Z37" i="29"/>
  <c r="AE37" i="29" s="1"/>
  <c r="Y37" i="29"/>
  <c r="AD37" i="29" s="1"/>
  <c r="X37" i="29"/>
  <c r="AC37" i="29" s="1"/>
  <c r="AA37" i="29"/>
  <c r="W37" i="29"/>
  <c r="AB37" i="29" s="1"/>
  <c r="W25" i="29"/>
  <c r="AB25" i="29" s="1"/>
  <c r="X25" i="29"/>
  <c r="AC25" i="29" s="1"/>
  <c r="AA25" i="29"/>
  <c r="Z25" i="29"/>
  <c r="AE25" i="29" s="1"/>
  <c r="Y25" i="29"/>
  <c r="AD25" i="29" s="1"/>
  <c r="Y20" i="29"/>
  <c r="AD20" i="29" s="1"/>
  <c r="X20" i="29"/>
  <c r="AC20" i="29" s="1"/>
  <c r="W20" i="29"/>
  <c r="AB20" i="29" s="1"/>
  <c r="AA20" i="29"/>
  <c r="Z20" i="29"/>
  <c r="AE20" i="29" s="1"/>
  <c r="W38" i="29"/>
  <c r="AB38" i="29" s="1"/>
  <c r="X38" i="29"/>
  <c r="AC38" i="29" s="1"/>
  <c r="Z38" i="29"/>
  <c r="AE38" i="29" s="1"/>
  <c r="AA38" i="29"/>
  <c r="Y38" i="29"/>
  <c r="AD38" i="29" s="1"/>
  <c r="Z42" i="29"/>
  <c r="AE42" i="29" s="1"/>
  <c r="AA42" i="29"/>
  <c r="W42" i="29"/>
  <c r="AB42" i="29" s="1"/>
  <c r="X42" i="29"/>
  <c r="AC42" i="29" s="1"/>
  <c r="Y42" i="29"/>
  <c r="AD42" i="29" s="1"/>
  <c r="X7" i="29"/>
  <c r="AC7" i="29" s="1"/>
  <c r="AA7" i="29"/>
  <c r="Y7" i="29"/>
  <c r="AD7" i="29" s="1"/>
  <c r="W7" i="29"/>
  <c r="AB7" i="29" s="1"/>
  <c r="Z7" i="29"/>
  <c r="AE7" i="29" s="1"/>
  <c r="X19" i="29"/>
  <c r="AC19" i="29" s="1"/>
  <c r="AA19" i="29"/>
  <c r="W19" i="29"/>
  <c r="AB19" i="29" s="1"/>
  <c r="Y19" i="29"/>
  <c r="AD19" i="29" s="1"/>
  <c r="Z19" i="29"/>
  <c r="AE19" i="29" s="1"/>
  <c r="W27" i="29"/>
  <c r="AB27" i="29" s="1"/>
  <c r="Y27" i="29"/>
  <c r="AD27" i="29" s="1"/>
  <c r="X27" i="29"/>
  <c r="AC27" i="29" s="1"/>
  <c r="Z27" i="29"/>
  <c r="AE27" i="29" s="1"/>
  <c r="AA27" i="29"/>
  <c r="W40" i="29"/>
  <c r="AB40" i="29" s="1"/>
  <c r="Z40" i="29"/>
  <c r="AE40" i="29" s="1"/>
  <c r="AA40" i="29"/>
  <c r="X40" i="29"/>
  <c r="AC40" i="29" s="1"/>
  <c r="Y40" i="29"/>
  <c r="AD40" i="29" s="1"/>
  <c r="Z8" i="29"/>
  <c r="AE8" i="29" s="1"/>
  <c r="W8" i="29"/>
  <c r="AB8" i="29" s="1"/>
  <c r="Y8" i="29"/>
  <c r="AD8" i="29" s="1"/>
  <c r="AA8" i="29"/>
  <c r="X8" i="29"/>
  <c r="AC8" i="29" s="1"/>
  <c r="Z29" i="29"/>
  <c r="AE29" i="29" s="1"/>
  <c r="X29" i="29"/>
  <c r="AC29" i="29" s="1"/>
  <c r="Y29" i="29"/>
  <c r="AD29" i="29" s="1"/>
  <c r="AA29" i="29"/>
  <c r="W29" i="29"/>
  <c r="AB29" i="29" s="1"/>
  <c r="Z44" i="29"/>
  <c r="AE44" i="29" s="1"/>
  <c r="Y44" i="29"/>
  <c r="AD44" i="29" s="1"/>
  <c r="X44" i="29"/>
  <c r="AC44" i="29" s="1"/>
  <c r="AA44" i="29"/>
  <c r="W44" i="29"/>
  <c r="AB44" i="29" s="1"/>
  <c r="W12" i="29"/>
  <c r="AB12" i="29" s="1"/>
  <c r="AA12" i="29"/>
  <c r="Y12" i="29"/>
  <c r="AD12" i="29" s="1"/>
  <c r="X12" i="29"/>
  <c r="AC12" i="29" s="1"/>
  <c r="Z12" i="29"/>
  <c r="AE12" i="29" s="1"/>
  <c r="X15" i="29"/>
  <c r="AC15" i="29" s="1"/>
  <c r="AA15" i="29"/>
  <c r="W15" i="29"/>
  <c r="AB15" i="29" s="1"/>
  <c r="Y15" i="29"/>
  <c r="AD15" i="29" s="1"/>
  <c r="Z15" i="29"/>
  <c r="AE15" i="29" s="1"/>
  <c r="Z35" i="29"/>
  <c r="AE35" i="29" s="1"/>
  <c r="Y35" i="29"/>
  <c r="AD35" i="29" s="1"/>
  <c r="X35" i="29"/>
  <c r="AC35" i="29" s="1"/>
  <c r="AA35" i="29"/>
  <c r="W35" i="29"/>
  <c r="AB35" i="29" s="1"/>
  <c r="Z23" i="29"/>
  <c r="AE23" i="29" s="1"/>
  <c r="AA23" i="29"/>
  <c r="W23" i="29"/>
  <c r="AB23" i="29" s="1"/>
  <c r="X23" i="29"/>
  <c r="AC23" i="29" s="1"/>
  <c r="Y23" i="29"/>
  <c r="AD23" i="29" s="1"/>
  <c r="W18" i="29"/>
  <c r="AB18" i="29" s="1"/>
  <c r="X18" i="29"/>
  <c r="AC18" i="29" s="1"/>
  <c r="Z18" i="29"/>
  <c r="AE18" i="29" s="1"/>
  <c r="Y18" i="29"/>
  <c r="AD18" i="29" s="1"/>
  <c r="AA18" i="29"/>
  <c r="Z32" i="29"/>
  <c r="AE32" i="29" s="1"/>
  <c r="X32" i="29"/>
  <c r="AC32" i="29" s="1"/>
  <c r="AA32" i="29"/>
  <c r="W32" i="29"/>
  <c r="AB32" i="29" s="1"/>
  <c r="Y32" i="29"/>
  <c r="AD32" i="29" s="1"/>
  <c r="Y33" i="29"/>
  <c r="AD33" i="29" s="1"/>
  <c r="X33" i="29"/>
  <c r="AC33" i="29" s="1"/>
  <c r="Z33" i="29"/>
  <c r="AE33" i="29" s="1"/>
  <c r="AA33" i="29"/>
  <c r="W33" i="29"/>
  <c r="AB33" i="29" s="1"/>
  <c r="W21" i="29"/>
  <c r="AB21" i="29" s="1"/>
  <c r="AA21" i="29"/>
  <c r="Y21" i="29"/>
  <c r="AD21" i="29" s="1"/>
  <c r="X21" i="29"/>
  <c r="AC21" i="29" s="1"/>
  <c r="Z21" i="29"/>
  <c r="AE21" i="29" s="1"/>
  <c r="Z36" i="29"/>
  <c r="AE36" i="29" s="1"/>
  <c r="AA36" i="29"/>
  <c r="W36" i="29"/>
  <c r="AB36" i="29" s="1"/>
  <c r="Y36" i="29"/>
  <c r="AD36" i="29" s="1"/>
  <c r="X36" i="29"/>
  <c r="AC36" i="29" s="1"/>
  <c r="AE45" i="29" l="1"/>
  <c r="AA45" i="29"/>
  <c r="AD45" i="29"/>
  <c r="Y45" i="29"/>
  <c r="E13" i="8" s="1"/>
  <c r="E14" i="8" s="1"/>
  <c r="X45" i="29"/>
  <c r="D13" i="8" s="1"/>
  <c r="D14" i="8" s="1"/>
  <c r="W45" i="29"/>
  <c r="C13" i="8" s="1"/>
  <c r="C14" i="8" s="1"/>
  <c r="Z45" i="29"/>
  <c r="F13" i="8" s="1"/>
  <c r="F14" i="8" s="1"/>
  <c r="AB45" i="29"/>
  <c r="AC4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C19" authorId="0" shapeId="0" xr:uid="{00000000-0006-0000-0000-000001000000}">
      <text>
        <r>
          <rPr>
            <b/>
            <sz val="9"/>
            <color indexed="81"/>
            <rFont val="ＭＳ Ｐゴシック"/>
            <family val="3"/>
            <charset val="128"/>
          </rPr>
          <t xml:space="preserve">
</t>
        </r>
        <r>
          <rPr>
            <b/>
            <sz val="9"/>
            <color indexed="9"/>
            <rFont val="ＭＳ Ｐゴシック"/>
            <family val="3"/>
            <charset val="128"/>
          </rPr>
          <t>　自給率は，分析結果(詳細)のH列が初期値として自給率１００％に設定されていますので，適宜，直接効果のチェックボックスを外してください。</t>
        </r>
      </text>
    </comment>
    <comment ref="F50" authorId="0" shapeId="0" xr:uid="{00000000-0006-0000-0000-000002000000}">
      <text>
        <r>
          <rPr>
            <sz val="11"/>
            <color indexed="81"/>
            <rFont val="HGｺﾞｼｯｸM"/>
            <family val="3"/>
            <charset val="128"/>
          </rPr>
          <t>商業マージン合計より</t>
        </r>
      </text>
    </comment>
    <comment ref="F53" authorId="0" shapeId="0" xr:uid="{00000000-0006-0000-0000-000003000000}">
      <text>
        <r>
          <rPr>
            <sz val="11"/>
            <color indexed="81"/>
            <rFont val="HGｺﾞｼｯｸM"/>
            <family val="3"/>
            <charset val="128"/>
          </rPr>
          <t>運賃マージン合計より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H3" authorId="0" shapeId="0" xr:uid="{00000000-0006-0000-0100-000001000000}">
      <text>
        <r>
          <rPr>
            <sz val="9"/>
            <color indexed="81"/>
            <rFont val="ＭＳ Ｐゴシック"/>
            <family val="3"/>
            <charset val="128"/>
          </rPr>
          <t xml:space="preserve">
</t>
        </r>
        <r>
          <rPr>
            <sz val="9"/>
            <color indexed="81"/>
            <rFont val="ＭＳ Ｐ明朝"/>
            <family val="1"/>
            <charset val="128"/>
          </rPr>
          <t>　県内における需要増加額のうち県算品自給率を乗じて県産品需要額（直接効果）を算出しますが，入力シートのチェックボックスを外した後の自給率を各部門毎に変更したい場合は，このH列で計算式を削除して値を上書修正してください。
　同様に第二次波及効果のT列でも適宜，修正してください。</t>
        </r>
      </text>
    </comment>
  </commentList>
</comments>
</file>

<file path=xl/sharedStrings.xml><?xml version="1.0" encoding="utf-8"?>
<sst xmlns="http://schemas.openxmlformats.org/spreadsheetml/2006/main" count="1911" uniqueCount="807">
  <si>
    <t>耕種農業</t>
  </si>
  <si>
    <t>畜産</t>
  </si>
  <si>
    <t>農業サービス</t>
  </si>
  <si>
    <t>林業</t>
  </si>
  <si>
    <t>漁業</t>
  </si>
  <si>
    <t>たばこ</t>
  </si>
  <si>
    <t>パルプ・紙・板紙・加工紙</t>
  </si>
  <si>
    <t>プラスチック製品</t>
  </si>
  <si>
    <t>ガラス・ガラス製品</t>
  </si>
  <si>
    <t>セメント・セメント製品</t>
  </si>
  <si>
    <t>その他の窯業・土石製品</t>
  </si>
  <si>
    <t>銑鉄・粗鋼</t>
  </si>
  <si>
    <t>非鉄金属製錬・精製</t>
  </si>
  <si>
    <t>非鉄金属加工製品</t>
  </si>
  <si>
    <t>その他の金属製品</t>
  </si>
  <si>
    <t>その他の輸送機械・同修理</t>
  </si>
  <si>
    <t>不動産仲介及び賃貸</t>
  </si>
  <si>
    <t>その他の対個人サービス</t>
  </si>
  <si>
    <t>事務用品</t>
  </si>
  <si>
    <t>分類不明</t>
  </si>
  <si>
    <t>内生部門計</t>
  </si>
  <si>
    <t>最終需要計</t>
  </si>
  <si>
    <t>雇用者所得</t>
  </si>
  <si>
    <t>営業余剰</t>
  </si>
  <si>
    <t>資本減耗引当</t>
  </si>
  <si>
    <t>（控除）経常補助金</t>
  </si>
  <si>
    <t>粗付加価値部門計</t>
  </si>
  <si>
    <t>01</t>
  </si>
  <si>
    <t>02</t>
  </si>
  <si>
    <t>03</t>
  </si>
  <si>
    <t>06</t>
  </si>
  <si>
    <t>農業</t>
  </si>
  <si>
    <t>鉱業</t>
  </si>
  <si>
    <t>繊維製品</t>
  </si>
  <si>
    <t>パルプ・紙・木製品</t>
  </si>
  <si>
    <t>化学製品</t>
  </si>
  <si>
    <t>石油・石炭製品</t>
  </si>
  <si>
    <t>窯業・土石製品</t>
  </si>
  <si>
    <t>鉄鋼</t>
  </si>
  <si>
    <t>非鉄金属</t>
  </si>
  <si>
    <t>金属製品</t>
  </si>
  <si>
    <t>電気機械</t>
  </si>
  <si>
    <t>対個人サービス</t>
  </si>
  <si>
    <t>需要合計</t>
  </si>
  <si>
    <t>生産誘発額</t>
    <rPh sb="0" eb="2">
      <t>セイサン</t>
    </rPh>
    <rPh sb="2" eb="5">
      <t>ユウハツガク</t>
    </rPh>
    <phoneticPr fontId="2"/>
  </si>
  <si>
    <t>粗付加価値誘発額</t>
    <rPh sb="0" eb="3">
      <t>ソフカ</t>
    </rPh>
    <rPh sb="3" eb="5">
      <t>カチ</t>
    </rPh>
    <rPh sb="5" eb="8">
      <t>ユウハツガク</t>
    </rPh>
    <phoneticPr fontId="2"/>
  </si>
  <si>
    <t>就業者誘発数</t>
    <rPh sb="0" eb="3">
      <t>シュウギョウシャ</t>
    </rPh>
    <rPh sb="3" eb="5">
      <t>ユウハツ</t>
    </rPh>
    <rPh sb="5" eb="6">
      <t>スウ</t>
    </rPh>
    <phoneticPr fontId="2"/>
  </si>
  <si>
    <t>直接効果</t>
    <rPh sb="0" eb="2">
      <t>チョクセツ</t>
    </rPh>
    <rPh sb="2" eb="4">
      <t>コウカ</t>
    </rPh>
    <phoneticPr fontId="2"/>
  </si>
  <si>
    <t>一次波及効果</t>
    <rPh sb="0" eb="6">
      <t>イチジハキュウコウカ</t>
    </rPh>
    <phoneticPr fontId="2"/>
  </si>
  <si>
    <t>二次波及効果</t>
    <rPh sb="0" eb="2">
      <t>ニジ</t>
    </rPh>
    <rPh sb="2" eb="6">
      <t>ハキュウコウカ</t>
    </rPh>
    <phoneticPr fontId="2"/>
  </si>
  <si>
    <t>総合波及効果</t>
    <rPh sb="0" eb="2">
      <t>ソウゴウ</t>
    </rPh>
    <rPh sb="2" eb="6">
      <t>ハキュウコウカ</t>
    </rPh>
    <phoneticPr fontId="2"/>
  </si>
  <si>
    <t>商業マージン率，貨物運賃率計算</t>
    <rPh sb="0" eb="2">
      <t>ショウギョウ</t>
    </rPh>
    <rPh sb="6" eb="7">
      <t>リツ</t>
    </rPh>
    <rPh sb="8" eb="10">
      <t>カモツ</t>
    </rPh>
    <rPh sb="10" eb="13">
      <t>ウンチンリツ</t>
    </rPh>
    <rPh sb="13" eb="15">
      <t>ケイサン</t>
    </rPh>
    <phoneticPr fontId="2"/>
  </si>
  <si>
    <t>商業マージン率</t>
    <rPh sb="6" eb="7">
      <t>リツ</t>
    </rPh>
    <phoneticPr fontId="2"/>
  </si>
  <si>
    <t>貨物運賃率</t>
    <rPh sb="4" eb="5">
      <t>リツ</t>
    </rPh>
    <phoneticPr fontId="2"/>
  </si>
  <si>
    <t>移輸入率</t>
    <rPh sb="0" eb="1">
      <t>イ</t>
    </rPh>
    <rPh sb="1" eb="3">
      <t>ユニュウ</t>
    </rPh>
    <rPh sb="3" eb="4">
      <t>リツ</t>
    </rPh>
    <phoneticPr fontId="2"/>
  </si>
  <si>
    <t>従業者数</t>
    <rPh sb="0" eb="3">
      <t>ジュウギョウシャ</t>
    </rPh>
    <rPh sb="3" eb="4">
      <t>スウ</t>
    </rPh>
    <phoneticPr fontId="2"/>
  </si>
  <si>
    <t>県内総生産</t>
    <rPh sb="0" eb="2">
      <t>ケンナイ</t>
    </rPh>
    <rPh sb="2" eb="5">
      <t>ソウセイサン</t>
    </rPh>
    <phoneticPr fontId="2"/>
  </si>
  <si>
    <t>直接・第一次波及効果</t>
    <rPh sb="0" eb="2">
      <t>チョクセツ</t>
    </rPh>
    <rPh sb="3" eb="4">
      <t>ダイ</t>
    </rPh>
    <rPh sb="4" eb="6">
      <t>イチジ</t>
    </rPh>
    <rPh sb="6" eb="10">
      <t>ハキュウコウカ</t>
    </rPh>
    <phoneticPr fontId="2"/>
  </si>
  <si>
    <t>第二次波及効果</t>
    <rPh sb="0" eb="3">
      <t>ダイニジ</t>
    </rPh>
    <rPh sb="3" eb="7">
      <t>ハキュウコウカ</t>
    </rPh>
    <phoneticPr fontId="2"/>
  </si>
  <si>
    <t>総　　　　合</t>
    <rPh sb="0" eb="1">
      <t>フサ</t>
    </rPh>
    <rPh sb="5" eb="6">
      <t>ゴウ</t>
    </rPh>
    <phoneticPr fontId="2"/>
  </si>
  <si>
    <t>雇用者所得
誘発額</t>
    <rPh sb="0" eb="3">
      <t>コヨウシャ</t>
    </rPh>
    <rPh sb="3" eb="5">
      <t>ショトク</t>
    </rPh>
    <rPh sb="6" eb="9">
      <t>ユウハツガク</t>
    </rPh>
    <phoneticPr fontId="2"/>
  </si>
  <si>
    <t>需要増額</t>
    <rPh sb="0" eb="2">
      <t>ジュヨウ</t>
    </rPh>
    <rPh sb="2" eb="4">
      <t>ゾウガク</t>
    </rPh>
    <phoneticPr fontId="2"/>
  </si>
  <si>
    <t>全国表
需用合計</t>
    <rPh sb="0" eb="2">
      <t>ゼンコク</t>
    </rPh>
    <rPh sb="2" eb="3">
      <t>ヒョウ</t>
    </rPh>
    <rPh sb="4" eb="6">
      <t>ジュヨウ</t>
    </rPh>
    <rPh sb="6" eb="8">
      <t>ゴウケイ</t>
    </rPh>
    <phoneticPr fontId="3"/>
  </si>
  <si>
    <t>全国表
商業マージン額</t>
    <rPh sb="0" eb="2">
      <t>ゼンコク</t>
    </rPh>
    <rPh sb="2" eb="3">
      <t>ヒョウ</t>
    </rPh>
    <rPh sb="4" eb="6">
      <t>ショウギョウ</t>
    </rPh>
    <rPh sb="10" eb="11">
      <t>ガク</t>
    </rPh>
    <phoneticPr fontId="3"/>
  </si>
  <si>
    <t>全国表
貨物運賃額</t>
    <rPh sb="0" eb="2">
      <t>ゼンコク</t>
    </rPh>
    <rPh sb="2" eb="3">
      <t>ヒョウ</t>
    </rPh>
    <rPh sb="4" eb="6">
      <t>カモツ</t>
    </rPh>
    <rPh sb="6" eb="8">
      <t>ウンチン</t>
    </rPh>
    <rPh sb="8" eb="9">
      <t>ガク</t>
    </rPh>
    <phoneticPr fontId="3"/>
  </si>
  <si>
    <t>平均消費性向</t>
    <rPh sb="0" eb="2">
      <t>ヘイキン</t>
    </rPh>
    <rPh sb="2" eb="4">
      <t>ショウヒ</t>
    </rPh>
    <rPh sb="4" eb="6">
      <t>セイコウ</t>
    </rPh>
    <phoneticPr fontId="2"/>
  </si>
  <si>
    <t>011</t>
  </si>
  <si>
    <t>012</t>
  </si>
  <si>
    <t>013</t>
  </si>
  <si>
    <t>015</t>
  </si>
  <si>
    <t>017</t>
  </si>
  <si>
    <t>061</t>
  </si>
  <si>
    <t>062</t>
  </si>
  <si>
    <t>石炭・原油・天然ガス</t>
  </si>
  <si>
    <t>111</t>
  </si>
  <si>
    <t>食料品</t>
  </si>
  <si>
    <t>112</t>
  </si>
  <si>
    <t>飲料</t>
  </si>
  <si>
    <t>113</t>
  </si>
  <si>
    <t>飼料・有機質肥料（別掲を除く。）</t>
  </si>
  <si>
    <t>114</t>
  </si>
  <si>
    <t>151</t>
  </si>
  <si>
    <t>繊維工業製品</t>
  </si>
  <si>
    <t>152</t>
  </si>
  <si>
    <t>衣服・その他の繊維既製品</t>
  </si>
  <si>
    <t>161</t>
  </si>
  <si>
    <t>木材・木製品</t>
  </si>
  <si>
    <t>162</t>
  </si>
  <si>
    <t>家具・装備品</t>
  </si>
  <si>
    <t>163</t>
  </si>
  <si>
    <t>164</t>
  </si>
  <si>
    <t>紙加工品</t>
  </si>
  <si>
    <t>191</t>
  </si>
  <si>
    <t>印刷・製版・製本</t>
  </si>
  <si>
    <t>201</t>
  </si>
  <si>
    <t>化学肥料</t>
  </si>
  <si>
    <t>202</t>
  </si>
  <si>
    <t>無機化学工業製品</t>
  </si>
  <si>
    <t>203</t>
  </si>
  <si>
    <t>204</t>
  </si>
  <si>
    <t>205</t>
  </si>
  <si>
    <t>合成樹脂</t>
  </si>
  <si>
    <t>206</t>
  </si>
  <si>
    <t>化学繊維</t>
  </si>
  <si>
    <t>207</t>
  </si>
  <si>
    <t>医薬品</t>
  </si>
  <si>
    <t>208</t>
  </si>
  <si>
    <t>化学最終製品（医薬品を除く。）</t>
  </si>
  <si>
    <t>211</t>
  </si>
  <si>
    <t>石油製品</t>
  </si>
  <si>
    <t>212</t>
  </si>
  <si>
    <t>石炭製品</t>
  </si>
  <si>
    <t>221</t>
  </si>
  <si>
    <t>222</t>
  </si>
  <si>
    <t>ゴム製品</t>
  </si>
  <si>
    <t>231</t>
  </si>
  <si>
    <t>251</t>
  </si>
  <si>
    <t>252</t>
  </si>
  <si>
    <t>253</t>
  </si>
  <si>
    <t>陶磁器</t>
  </si>
  <si>
    <t>259</t>
  </si>
  <si>
    <t>261</t>
  </si>
  <si>
    <t>262</t>
  </si>
  <si>
    <t>269</t>
  </si>
  <si>
    <t>その他の鉄鋼製品</t>
  </si>
  <si>
    <t>271</t>
  </si>
  <si>
    <t>272</t>
  </si>
  <si>
    <t>281</t>
  </si>
  <si>
    <t>289</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</si>
  <si>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</si>
  <si>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</si>
  <si>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</si>
  <si>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</si>
  <si>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</si>
  <si>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</si>
  <si>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</si>
  <si>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</si>
  <si>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</si>
  <si>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</si>
  <si>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</si>
  <si>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</si>
  <si>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</si>
  <si>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</si>
  <si>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</si>
  <si>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</si>
  <si>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</si>
  <si>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</si>
  <si>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</si>
  <si>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351</t>
  </si>
  <si>
    <t>乗用車</t>
  </si>
  <si>
    <t>352</t>
  </si>
  <si>
    <t>その他の自動車</t>
  </si>
  <si>
    <t>353</t>
  </si>
  <si>
    <t>自動車部品・同附属品</t>
  </si>
  <si>
    <t>354</t>
  </si>
  <si>
    <t>船舶・同修理</t>
  </si>
  <si>
    <t>359</t>
  </si>
  <si>
    <t>391</t>
  </si>
  <si>
    <t>その他の製造工業製品</t>
  </si>
  <si>
    <t>392</t>
  </si>
  <si>
    <t>再生資源回収・加工処理</t>
  </si>
  <si>
    <t>411</t>
  </si>
  <si>
    <t>建築</t>
  </si>
  <si>
    <t>412</t>
  </si>
  <si>
    <t>建設補修</t>
  </si>
  <si>
    <t>413</t>
  </si>
  <si>
    <t>公共事業</t>
  </si>
  <si>
    <t>419</t>
  </si>
  <si>
    <t>その他の土木建設</t>
  </si>
  <si>
    <t>461</t>
  </si>
  <si>
    <t>電力</t>
  </si>
  <si>
    <t>462</t>
  </si>
  <si>
    <t>ガス・熱供給</t>
  </si>
  <si>
    <t>471</t>
  </si>
  <si>
    <t>水道</t>
  </si>
  <si>
    <t>481</t>
  </si>
  <si>
    <t>廃棄物処理</t>
  </si>
  <si>
    <t>511</t>
  </si>
  <si>
    <t>商業</t>
  </si>
  <si>
    <t>531</t>
  </si>
  <si>
    <t>金融・保険</t>
  </si>
  <si>
    <t>551</t>
  </si>
  <si>
    <t>552</t>
  </si>
  <si>
    <t>住宅賃貸料</t>
  </si>
  <si>
    <t>553</t>
  </si>
  <si>
    <t>住宅賃貸料（帰属家賃）</t>
  </si>
  <si>
    <t>571</t>
  </si>
  <si>
    <t>鉄道輸送</t>
  </si>
  <si>
    <t>572</t>
  </si>
  <si>
    <t>道路輸送（自家輸送を除く。）</t>
  </si>
  <si>
    <t>573</t>
  </si>
  <si>
    <t>自家輸送</t>
  </si>
  <si>
    <t>574</t>
  </si>
  <si>
    <t>水運</t>
  </si>
  <si>
    <t>575</t>
  </si>
  <si>
    <t>航空輸送</t>
  </si>
  <si>
    <t>576</t>
  </si>
  <si>
    <t>貨物利用運送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</si>
  <si>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</si>
  <si>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</si>
  <si>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</si>
  <si>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</si>
  <si>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</si>
  <si>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</si>
  <si>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</si>
  <si>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</si>
  <si>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</si>
  <si>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</si>
  <si>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</si>
  <si>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</si>
  <si>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</si>
  <si>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</si>
  <si>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</si>
  <si>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</si>
  <si>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</si>
  <si>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公務</t>
  </si>
  <si>
    <t>631</t>
  </si>
  <si>
    <t>教育</t>
  </si>
  <si>
    <t>632</t>
  </si>
  <si>
    <t>研究</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</si>
  <si>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</si>
  <si>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</si>
  <si>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</si>
  <si>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</si>
  <si>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</si>
  <si>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</si>
  <si>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</si>
  <si>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</si>
  <si>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</si>
  <si>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</si>
  <si>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</si>
  <si>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</si>
  <si>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</si>
  <si>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</si>
  <si>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</si>
  <si>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</si>
  <si>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</si>
  <si>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</si>
  <si>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</si>
  <si>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</si>
  <si>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</si>
  <si>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</si>
  <si>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</si>
  <si>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</si>
  <si>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娯楽サービス</t>
  </si>
  <si>
    <t>679</t>
  </si>
  <si>
    <t>681</t>
  </si>
  <si>
    <t>691</t>
  </si>
  <si>
    <t>林業</t>
    <rPh sb="0" eb="2">
      <t>リンギョウ</t>
    </rPh>
    <phoneticPr fontId="1"/>
  </si>
  <si>
    <t>漁業</t>
    <rPh sb="0" eb="2">
      <t>ギョギョウ</t>
    </rPh>
    <phoneticPr fontId="1"/>
  </si>
  <si>
    <t>11</t>
  </si>
  <si>
    <t>飲食料品</t>
  </si>
  <si>
    <t>15</t>
  </si>
  <si>
    <t>16</t>
  </si>
  <si>
    <t>20</t>
  </si>
  <si>
    <t>21</t>
  </si>
  <si>
    <t>22</t>
  </si>
  <si>
    <t>25</t>
  </si>
  <si>
    <t>26</t>
  </si>
  <si>
    <t>27</t>
  </si>
  <si>
    <t>28</t>
  </si>
  <si>
    <t>29</t>
  </si>
  <si>
    <t>30</t>
  </si>
  <si>
    <t>31</t>
  </si>
  <si>
    <t>32</t>
  </si>
  <si>
    <t>電子部品</t>
  </si>
  <si>
    <t>33</t>
  </si>
  <si>
    <t>34</t>
  </si>
  <si>
    <t>35</t>
  </si>
  <si>
    <t>輸送機械</t>
  </si>
  <si>
    <t>39</t>
  </si>
  <si>
    <t>41</t>
  </si>
  <si>
    <t>建設</t>
  </si>
  <si>
    <t>46</t>
  </si>
  <si>
    <t>電力・ガス・熱供給</t>
  </si>
  <si>
    <t>47</t>
  </si>
  <si>
    <t>48</t>
  </si>
  <si>
    <t>51</t>
  </si>
  <si>
    <t>53</t>
  </si>
  <si>
    <t>55</t>
  </si>
  <si>
    <t>不動産</t>
  </si>
  <si>
    <t>57</t>
  </si>
  <si>
    <t>運輸・郵便</t>
  </si>
  <si>
    <t>59</t>
  </si>
  <si>
    <t>情報通信</t>
  </si>
  <si>
    <t>61</t>
  </si>
  <si>
    <t>63</t>
  </si>
  <si>
    <t>教育・研究</t>
  </si>
  <si>
    <t>64</t>
  </si>
  <si>
    <t>医療・福祉</t>
  </si>
  <si>
    <t>65</t>
  </si>
  <si>
    <t>66</t>
  </si>
  <si>
    <t>対事業所サービス</t>
  </si>
  <si>
    <t>67</t>
  </si>
  <si>
    <t>68</t>
  </si>
  <si>
    <t>69</t>
  </si>
  <si>
    <t>雇用者数</t>
    <rPh sb="0" eb="3">
      <t>コヨウシャ</t>
    </rPh>
    <rPh sb="3" eb="4">
      <t>スウ</t>
    </rPh>
    <phoneticPr fontId="2"/>
  </si>
  <si>
    <t>雇用者係数
人/万円</t>
    <rPh sb="0" eb="3">
      <t>コヨウシャ</t>
    </rPh>
    <rPh sb="3" eb="5">
      <t>ケイスウ</t>
    </rPh>
    <rPh sb="6" eb="7">
      <t>ニン</t>
    </rPh>
    <rPh sb="8" eb="10">
      <t>マンエン</t>
    </rPh>
    <phoneticPr fontId="2"/>
  </si>
  <si>
    <t>就業者係数
人/万円</t>
    <rPh sb="0" eb="3">
      <t>シュウギョウシャ</t>
    </rPh>
    <rPh sb="3" eb="5">
      <t>ケイスウ</t>
    </rPh>
    <rPh sb="6" eb="7">
      <t>ニン</t>
    </rPh>
    <rPh sb="8" eb="10">
      <t>マンエン</t>
    </rPh>
    <phoneticPr fontId="2"/>
  </si>
  <si>
    <t>70</t>
  </si>
  <si>
    <t>71</t>
  </si>
  <si>
    <t>72</t>
  </si>
  <si>
    <t>73</t>
  </si>
  <si>
    <t>74</t>
  </si>
  <si>
    <t>75</t>
  </si>
  <si>
    <t>76</t>
  </si>
  <si>
    <t>78</t>
  </si>
  <si>
    <t>79</t>
  </si>
  <si>
    <t>80</t>
  </si>
  <si>
    <t>82</t>
  </si>
  <si>
    <t>83</t>
  </si>
  <si>
    <t>84</t>
  </si>
  <si>
    <t>85</t>
  </si>
  <si>
    <t>86</t>
  </si>
  <si>
    <t>87</t>
  </si>
  <si>
    <t>88</t>
  </si>
  <si>
    <t>97</t>
  </si>
  <si>
    <t>91</t>
  </si>
  <si>
    <t>92</t>
  </si>
  <si>
    <t>93</t>
  </si>
  <si>
    <t>94</t>
  </si>
  <si>
    <t>95</t>
  </si>
  <si>
    <t>96</t>
  </si>
  <si>
    <t>(単位：万円)</t>
    <rPh sb="1" eb="3">
      <t>タンイ</t>
    </rPh>
    <rPh sb="4" eb="6">
      <t>マンエン</t>
    </rPh>
    <phoneticPr fontId="34"/>
  </si>
  <si>
    <t>林業</t>
    <rPh sb="0" eb="2">
      <t>リンギョウ</t>
    </rPh>
    <phoneticPr fontId="34"/>
  </si>
  <si>
    <t>漁業</t>
    <rPh sb="0" eb="2">
      <t>ギョギョウ</t>
    </rPh>
    <phoneticPr fontId="34"/>
  </si>
  <si>
    <t>県内生産額</t>
    <rPh sb="0" eb="1">
      <t>ケン</t>
    </rPh>
    <phoneticPr fontId="34"/>
  </si>
  <si>
    <t>01</t>
    <phoneticPr fontId="34"/>
  </si>
  <si>
    <t>02</t>
    <phoneticPr fontId="34"/>
  </si>
  <si>
    <t>03</t>
    <phoneticPr fontId="34"/>
  </si>
  <si>
    <t>家計外消費支出(行)</t>
    <rPh sb="8" eb="9">
      <t>ギョウ</t>
    </rPh>
    <phoneticPr fontId="34"/>
  </si>
  <si>
    <t>間接税（関税・輸入品商品税を除く。）</t>
    <phoneticPr fontId="34"/>
  </si>
  <si>
    <t>-</t>
    <phoneticPr fontId="2"/>
  </si>
  <si>
    <t>鋼材</t>
  </si>
  <si>
    <t>263</t>
  </si>
  <si>
    <t>342</t>
  </si>
  <si>
    <t>電子計算機・同附属装置</t>
  </si>
  <si>
    <t>(単位：百万円)</t>
    <rPh sb="1" eb="3">
      <t>タンイ</t>
    </rPh>
    <rPh sb="4" eb="5">
      <t>ヒャク</t>
    </rPh>
    <rPh sb="5" eb="7">
      <t>マンエン</t>
    </rPh>
    <phoneticPr fontId="2"/>
  </si>
  <si>
    <t>【全国表３９部門表】</t>
    <rPh sb="1" eb="3">
      <t>ゼンコク</t>
    </rPh>
    <rPh sb="3" eb="4">
      <t>ヒョウ</t>
    </rPh>
    <rPh sb="6" eb="8">
      <t>ブモン</t>
    </rPh>
    <rPh sb="8" eb="9">
      <t>ヒョウ</t>
    </rPh>
    <phoneticPr fontId="2"/>
  </si>
  <si>
    <t>全国ベース</t>
    <rPh sb="0" eb="2">
      <t>ゼンコク</t>
    </rPh>
    <phoneticPr fontId="2"/>
  </si>
  <si>
    <t>鹿児島県ベース</t>
    <rPh sb="0" eb="4">
      <t>カゴシマケン</t>
    </rPh>
    <phoneticPr fontId="2"/>
  </si>
  <si>
    <t>生産者価格率</t>
    <rPh sb="0" eb="3">
      <t>セイサンシャ</t>
    </rPh>
    <rPh sb="3" eb="5">
      <t>カカク</t>
    </rPh>
    <rPh sb="5" eb="6">
      <t>リツ</t>
    </rPh>
    <phoneticPr fontId="2"/>
  </si>
  <si>
    <t>粗付加価値率</t>
    <rPh sb="0" eb="3">
      <t>ソフカ</t>
    </rPh>
    <rPh sb="3" eb="6">
      <t>カチリツ</t>
    </rPh>
    <phoneticPr fontId="2"/>
  </si>
  <si>
    <t>雇用者所得率</t>
    <rPh sb="0" eb="3">
      <t>コヨウシャ</t>
    </rPh>
    <rPh sb="3" eb="6">
      <t>ショトクリツ</t>
    </rPh>
    <phoneticPr fontId="2"/>
  </si>
  <si>
    <t>消費割合</t>
    <rPh sb="0" eb="2">
      <t>ショウヒ</t>
    </rPh>
    <rPh sb="2" eb="4">
      <t>ワリアイ</t>
    </rPh>
    <phoneticPr fontId="2"/>
  </si>
  <si>
    <t>(単位：万円)</t>
    <rPh sb="1" eb="3">
      <t>タンイ</t>
    </rPh>
    <rPh sb="4" eb="6">
      <t>マンエン</t>
    </rPh>
    <phoneticPr fontId="2"/>
  </si>
  <si>
    <t>生産者価格</t>
    <rPh sb="0" eb="3">
      <t>セイサンシャ</t>
    </rPh>
    <rPh sb="3" eb="5">
      <t>カカク</t>
    </rPh>
    <phoneticPr fontId="2"/>
  </si>
  <si>
    <t>購入者価格</t>
    <rPh sb="0" eb="3">
      <t>コウニュウシャ</t>
    </rPh>
    <rPh sb="3" eb="5">
      <t>カカク</t>
    </rPh>
    <phoneticPr fontId="2"/>
  </si>
  <si>
    <t>商業マージン</t>
    <rPh sb="0" eb="2">
      <t>ショウギョウ</t>
    </rPh>
    <phoneticPr fontId="2"/>
  </si>
  <si>
    <t>運賃マージン</t>
    <rPh sb="0" eb="2">
      <t>ウンチン</t>
    </rPh>
    <phoneticPr fontId="2"/>
  </si>
  <si>
    <t>自給率</t>
    <rPh sb="0" eb="3">
      <t>ジキュウリツ</t>
    </rPh>
    <phoneticPr fontId="2"/>
  </si>
  <si>
    <t>県内経済生産誘発額</t>
    <rPh sb="0" eb="2">
      <t>ケンナイ</t>
    </rPh>
    <rPh sb="2" eb="4">
      <t>ケイザイ</t>
    </rPh>
    <rPh sb="4" eb="6">
      <t>セイサン</t>
    </rPh>
    <rPh sb="6" eb="9">
      <t>ユウハツガク</t>
    </rPh>
    <phoneticPr fontId="2"/>
  </si>
  <si>
    <t>雇用者
誘発数</t>
    <rPh sb="0" eb="3">
      <t>コヨウシャ</t>
    </rPh>
    <rPh sb="4" eb="6">
      <t>ユウハツ</t>
    </rPh>
    <rPh sb="6" eb="7">
      <t>スウ</t>
    </rPh>
    <phoneticPr fontId="2"/>
  </si>
  <si>
    <t>就業者誘発数</t>
    <phoneticPr fontId="2"/>
  </si>
  <si>
    <t>就業者誘発数</t>
    <rPh sb="0" eb="3">
      <t>シュウギョウシャ</t>
    </rPh>
    <rPh sb="3" eb="5">
      <t>ユウハツ</t>
    </rPh>
    <rPh sb="5" eb="6">
      <t>カズ</t>
    </rPh>
    <phoneticPr fontId="2"/>
  </si>
  <si>
    <t>雇用者得増による需要増額</t>
    <rPh sb="0" eb="3">
      <t>コヨウシャ</t>
    </rPh>
    <rPh sb="3" eb="4">
      <t>トク</t>
    </rPh>
    <rPh sb="4" eb="5">
      <t>ゾウ</t>
    </rPh>
    <rPh sb="8" eb="10">
      <t>ジュヨウ</t>
    </rPh>
    <rPh sb="10" eb="12">
      <t>ゾウガク</t>
    </rPh>
    <phoneticPr fontId="2"/>
  </si>
  <si>
    <t>合　　　計</t>
    <rPh sb="0" eb="1">
      <t>ゴウ</t>
    </rPh>
    <rPh sb="4" eb="5">
      <t>ケイ</t>
    </rPh>
    <phoneticPr fontId="2"/>
  </si>
  <si>
    <t>(A)</t>
    <phoneticPr fontId="2"/>
  </si>
  <si>
    <t>(B)</t>
    <phoneticPr fontId="2"/>
  </si>
  <si>
    <t>波及効果倍率(B/A)</t>
    <rPh sb="0" eb="2">
      <t>ハキュウ</t>
    </rPh>
    <rPh sb="2" eb="4">
      <t>コウカ</t>
    </rPh>
    <rPh sb="4" eb="6">
      <t>バイリツ</t>
    </rPh>
    <phoneticPr fontId="2"/>
  </si>
  <si>
    <t>(単位：万円，人)</t>
    <rPh sb="1" eb="3">
      <t>タンイ</t>
    </rPh>
    <rPh sb="4" eb="6">
      <t>マンエン</t>
    </rPh>
    <rPh sb="7" eb="8">
      <t>ニン</t>
    </rPh>
    <phoneticPr fontId="2"/>
  </si>
  <si>
    <t>合　　　　計</t>
    <rPh sb="0" eb="1">
      <t>ゴウ</t>
    </rPh>
    <rPh sb="5" eb="6">
      <t>ケイ</t>
    </rPh>
    <phoneticPr fontId="2"/>
  </si>
  <si>
    <t>需要（消費，投資等）増加額</t>
    <rPh sb="0" eb="2">
      <t>ジュヨウ</t>
    </rPh>
    <phoneticPr fontId="2"/>
  </si>
  <si>
    <t>-</t>
    <phoneticPr fontId="2"/>
  </si>
  <si>
    <t>-</t>
    <phoneticPr fontId="2"/>
  </si>
  <si>
    <t>-</t>
    <phoneticPr fontId="2"/>
  </si>
  <si>
    <t>-</t>
    <phoneticPr fontId="2"/>
  </si>
  <si>
    <t>移輸入率(自給率)調整</t>
    <rPh sb="0" eb="1">
      <t>イ</t>
    </rPh>
    <rPh sb="1" eb="3">
      <t>ユニュウ</t>
    </rPh>
    <rPh sb="3" eb="4">
      <t>リツ</t>
    </rPh>
    <rPh sb="5" eb="8">
      <t>ジキュウリツ</t>
    </rPh>
    <rPh sb="9" eb="11">
      <t>チョウセイ</t>
    </rPh>
    <phoneticPr fontId="2"/>
  </si>
  <si>
    <t>購入者価格
（A)</t>
    <rPh sb="0" eb="3">
      <t>コウニュウシャ</t>
    </rPh>
    <rPh sb="3" eb="5">
      <t>カカク</t>
    </rPh>
    <phoneticPr fontId="2"/>
  </si>
  <si>
    <t>商業マージン
（B)</t>
    <rPh sb="0" eb="2">
      <t>ショウギョウ</t>
    </rPh>
    <phoneticPr fontId="2"/>
  </si>
  <si>
    <t>運賃マージン
（C)</t>
    <rPh sb="0" eb="2">
      <t>ウンチン</t>
    </rPh>
    <phoneticPr fontId="2"/>
  </si>
  <si>
    <t>生産者価格
(A-(B+C))</t>
    <rPh sb="0" eb="3">
      <t>セイサンシャ</t>
    </rPh>
    <rPh sb="3" eb="5">
      <t>カカク</t>
    </rPh>
    <phoneticPr fontId="2"/>
  </si>
  <si>
    <t>経済波及効果 ３９分類 分析結果 (詳細)</t>
    <rPh sb="0" eb="2">
      <t>ケイザイ</t>
    </rPh>
    <rPh sb="2" eb="6">
      <t>ハキュウコウカ</t>
    </rPh>
    <rPh sb="9" eb="11">
      <t>ブンルイ</t>
    </rPh>
    <rPh sb="12" eb="14">
      <t>ブンセキ</t>
    </rPh>
    <rPh sb="14" eb="16">
      <t>ケッカ</t>
    </rPh>
    <rPh sb="18" eb="20">
      <t>ショウサイ</t>
    </rPh>
    <phoneticPr fontId="2"/>
  </si>
  <si>
    <t>３９分類　各種係数</t>
    <rPh sb="2" eb="4">
      <t>ブンルイ</t>
    </rPh>
    <rPh sb="5" eb="7">
      <t>カクシュ</t>
    </rPh>
    <rPh sb="7" eb="9">
      <t>ケイスウ</t>
    </rPh>
    <phoneticPr fontId="2"/>
  </si>
  <si>
    <t>雇用表【３９分類】</t>
    <rPh sb="0" eb="2">
      <t>コヨウ</t>
    </rPh>
    <rPh sb="2" eb="3">
      <t>ヒョウ</t>
    </rPh>
    <rPh sb="6" eb="8">
      <t>ブンルイ</t>
    </rPh>
    <phoneticPr fontId="2"/>
  </si>
  <si>
    <t>投入係数表（３９分類）</t>
    <rPh sb="0" eb="2">
      <t>トウニュウ</t>
    </rPh>
    <rPh sb="2" eb="4">
      <t>ケイスウ</t>
    </rPh>
    <rPh sb="4" eb="5">
      <t>ヒョウ</t>
    </rPh>
    <rPh sb="8" eb="10">
      <t>ブンルイ</t>
    </rPh>
    <phoneticPr fontId="2"/>
  </si>
  <si>
    <t>鹿児島県産業連関表　生産者価格表 (３９分類)</t>
    <rPh sb="0" eb="4">
      <t>カゴシマケン</t>
    </rPh>
    <rPh sb="10" eb="13">
      <t>セイサンシャ</t>
    </rPh>
    <rPh sb="13" eb="16">
      <t>カカクヒョウ</t>
    </rPh>
    <rPh sb="20" eb="22">
      <t>ブンルイ</t>
    </rPh>
    <phoneticPr fontId="2"/>
  </si>
  <si>
    <t>需要
(消費，投資等)増加額
(生産者価格)</t>
    <rPh sb="0" eb="2">
      <t>ジュヨウ</t>
    </rPh>
    <rPh sb="16" eb="19">
      <t>セイサンシャ</t>
    </rPh>
    <rPh sb="19" eb="21">
      <t>カカク</t>
    </rPh>
    <phoneticPr fontId="2"/>
  </si>
  <si>
    <t>01 農業</t>
  </si>
  <si>
    <t>02 林業</t>
  </si>
  <si>
    <t>03 漁業</t>
  </si>
  <si>
    <t>06 鉱業</t>
  </si>
  <si>
    <t>11 飲食料品</t>
  </si>
  <si>
    <t>15 繊維製品</t>
  </si>
  <si>
    <t>16 パルプ・紙・木製品</t>
  </si>
  <si>
    <t>20 化学製品</t>
  </si>
  <si>
    <t>21 石油・石炭製品</t>
  </si>
  <si>
    <t>25 窯業・土石製品</t>
  </si>
  <si>
    <t>26 鉄鋼</t>
  </si>
  <si>
    <t>27 非鉄金属</t>
  </si>
  <si>
    <t>28 金属製品</t>
  </si>
  <si>
    <t>29 はん用機械</t>
  </si>
  <si>
    <t>30 生産用機械</t>
  </si>
  <si>
    <t>31 業務用機械</t>
  </si>
  <si>
    <t>32 電子部品</t>
  </si>
  <si>
    <t>33 電気機械</t>
  </si>
  <si>
    <t>35 輸送機械</t>
  </si>
  <si>
    <t>39 その他の製造工業製品</t>
  </si>
  <si>
    <t>41 建設</t>
  </si>
  <si>
    <t>46 電力・ガス・熱供給</t>
  </si>
  <si>
    <t>47 水道</t>
  </si>
  <si>
    <t>48 廃棄物処理</t>
  </si>
  <si>
    <t>51 商業</t>
  </si>
  <si>
    <t>53 金融・保険</t>
  </si>
  <si>
    <t>55 不動産</t>
  </si>
  <si>
    <t>57 運輸・郵便</t>
  </si>
  <si>
    <t>59 情報通信</t>
  </si>
  <si>
    <t>61 公務</t>
  </si>
  <si>
    <t>63 教育・研究</t>
  </si>
  <si>
    <t>64 医療・福祉</t>
  </si>
  <si>
    <t>66 対事業所サービス</t>
  </si>
  <si>
    <t>67 対個人サービス</t>
  </si>
  <si>
    <t>68 事務用品</t>
  </si>
  <si>
    <t>69 分類不明</t>
  </si>
  <si>
    <r>
      <t>分析結果の利用にあたって</t>
    </r>
    <r>
      <rPr>
        <sz val="8"/>
        <rFont val="HGｺﾞｼｯｸM"/>
        <family val="3"/>
        <charset val="128"/>
      </rPr>
      <t xml:space="preserve">
　</t>
    </r>
    <r>
      <rPr>
        <sz val="10"/>
        <rFont val="HGｺﾞｼｯｸM"/>
        <family val="3"/>
        <charset val="128"/>
      </rPr>
      <t>本分析ツールは，簡便に分析を行うことを目的として作成しているものです。
しかしながら，産業連関分析は利用上の注意にあるような特性があるほか，仮定の置き方や与件データの設定により分析結果が異なる場合があります。
　また，このツールは各部門に需用が発生した際の生産による波及効果を計算するものとなっており，所得の増加など，他の分析に用いられることを想定しておりません。
　本分析ツールでの分析結果の使用に当たりましては，上記の点を十分ご注意いただきますようお願いします。
　なお，分析結果の各値については，端数の処理のために総数と内訳合計が一致しない場合があります。</t>
    </r>
    <rPh sb="64" eb="67">
      <t>リヨウジョウ</t>
    </rPh>
    <rPh sb="68" eb="70">
      <t>チュウイ</t>
    </rPh>
    <rPh sb="129" eb="132">
      <t>カクブモン</t>
    </rPh>
    <rPh sb="133" eb="135">
      <t>ジュヨウ</t>
    </rPh>
    <rPh sb="136" eb="138">
      <t>ハッセイ</t>
    </rPh>
    <rPh sb="140" eb="141">
      <t>サイ</t>
    </rPh>
    <rPh sb="142" eb="144">
      <t>セイサン</t>
    </rPh>
    <rPh sb="152" eb="154">
      <t>ケイサン</t>
    </rPh>
    <rPh sb="165" eb="167">
      <t>ショトク</t>
    </rPh>
    <rPh sb="168" eb="170">
      <t>ゾウカ</t>
    </rPh>
    <rPh sb="173" eb="174">
      <t>タ</t>
    </rPh>
    <rPh sb="175" eb="177">
      <t>ブンセキ</t>
    </rPh>
    <rPh sb="178" eb="179">
      <t>モチ</t>
    </rPh>
    <rPh sb="186" eb="188">
      <t>ソウテイ</t>
    </rPh>
    <rPh sb="222" eb="224">
      <t>ジョウキ</t>
    </rPh>
    <rPh sb="225" eb="226">
      <t>テン</t>
    </rPh>
    <rPh sb="227" eb="229">
      <t>ジュウブン</t>
    </rPh>
    <rPh sb="252" eb="254">
      <t>ブンセキ</t>
    </rPh>
    <rPh sb="254" eb="256">
      <t>ケッカ</t>
    </rPh>
    <rPh sb="257" eb="258">
      <t>カク</t>
    </rPh>
    <rPh sb="258" eb="259">
      <t>アタイ</t>
    </rPh>
    <rPh sb="265" eb="267">
      <t>ハスウ</t>
    </rPh>
    <rPh sb="268" eb="270">
      <t>ショリ</t>
    </rPh>
    <rPh sb="274" eb="276">
      <t>ソウスウ</t>
    </rPh>
    <rPh sb="277" eb="279">
      <t>ウチワケ</t>
    </rPh>
    <rPh sb="279" eb="281">
      <t>ゴウケイ</t>
    </rPh>
    <rPh sb="282" eb="284">
      <t>イッチ</t>
    </rPh>
    <rPh sb="287" eb="289">
      <t>バアイ</t>
    </rPh>
    <phoneticPr fontId="2"/>
  </si>
  <si>
    <t>※　自給率（１－移輸入）を変更する場合は，各自の責任において行ってください。</t>
    <rPh sb="2" eb="5">
      <t>ジキュウリツ</t>
    </rPh>
    <rPh sb="8" eb="9">
      <t>イ</t>
    </rPh>
    <rPh sb="9" eb="11">
      <t>ユニュウ</t>
    </rPh>
    <phoneticPr fontId="2"/>
  </si>
  <si>
    <t>うち粗付加価値
誘発額</t>
    <rPh sb="2" eb="5">
      <t>ソフカ</t>
    </rPh>
    <rPh sb="5" eb="7">
      <t>カチ</t>
    </rPh>
    <rPh sb="8" eb="11">
      <t>ユウハツガク</t>
    </rPh>
    <phoneticPr fontId="2"/>
  </si>
  <si>
    <t>うち雇用者所得
誘発額</t>
    <rPh sb="2" eb="5">
      <t>コヨウシャ</t>
    </rPh>
    <rPh sb="5" eb="7">
      <t>ショトク</t>
    </rPh>
    <rPh sb="8" eb="10">
      <t>ユウハツ</t>
    </rPh>
    <rPh sb="10" eb="11">
      <t>ガク</t>
    </rPh>
    <phoneticPr fontId="2"/>
  </si>
  <si>
    <t>うち雇用者誘発数</t>
    <rPh sb="2" eb="4">
      <t>コヨウ</t>
    </rPh>
    <rPh sb="4" eb="5">
      <t>モノ</t>
    </rPh>
    <rPh sb="5" eb="7">
      <t>ユウハツ</t>
    </rPh>
    <rPh sb="7" eb="8">
      <t>スウ</t>
    </rPh>
    <phoneticPr fontId="2"/>
  </si>
  <si>
    <t>106部門</t>
    <rPh sb="3" eb="5">
      <t>ブモン</t>
    </rPh>
    <phoneticPr fontId="34"/>
  </si>
  <si>
    <t>39部門名</t>
    <rPh sb="2" eb="5">
      <t>ブモンメイ</t>
    </rPh>
    <phoneticPr fontId="3"/>
  </si>
  <si>
    <t>15部門名</t>
    <rPh sb="2" eb="5">
      <t>ブモンメイ</t>
    </rPh>
    <phoneticPr fontId="3"/>
  </si>
  <si>
    <t>3部門名</t>
    <rPh sb="1" eb="4">
      <t>ブモンメイ</t>
    </rPh>
    <phoneticPr fontId="3"/>
  </si>
  <si>
    <t>事業所数</t>
    <rPh sb="0" eb="3">
      <t>ジギョウショ</t>
    </rPh>
    <rPh sb="3" eb="4">
      <t>スウ</t>
    </rPh>
    <phoneticPr fontId="34"/>
  </si>
  <si>
    <t>穀類</t>
  </si>
  <si>
    <t>農業</t>
    <rPh sb="0" eb="2">
      <t>ノウギョウ</t>
    </rPh>
    <phoneticPr fontId="34"/>
  </si>
  <si>
    <t>第一次産業</t>
    <rPh sb="0" eb="1">
      <t>ダイ</t>
    </rPh>
    <rPh sb="1" eb="2">
      <t>1</t>
    </rPh>
    <rPh sb="2" eb="3">
      <t>ジ</t>
    </rPh>
    <rPh sb="3" eb="5">
      <t>サンギョウ</t>
    </rPh>
    <phoneticPr fontId="34"/>
  </si>
  <si>
    <t>いも・豆類</t>
  </si>
  <si>
    <t>野菜</t>
  </si>
  <si>
    <t>果実</t>
  </si>
  <si>
    <t>その他の食用作物</t>
  </si>
  <si>
    <t>非食用作物</t>
  </si>
  <si>
    <t>育林</t>
  </si>
  <si>
    <t>素材</t>
  </si>
  <si>
    <t>特用林産物</t>
  </si>
  <si>
    <t>海面漁業</t>
  </si>
  <si>
    <t>内水面漁業</t>
  </si>
  <si>
    <t>鉱業</t>
    <rPh sb="0" eb="2">
      <t>コウギョウ</t>
    </rPh>
    <phoneticPr fontId="34"/>
  </si>
  <si>
    <t>第二次産業(1/3)</t>
    <rPh sb="0" eb="1">
      <t>ダイ</t>
    </rPh>
    <rPh sb="1" eb="2">
      <t>2</t>
    </rPh>
    <rPh sb="2" eb="3">
      <t>ジ</t>
    </rPh>
    <rPh sb="3" eb="5">
      <t>サンギョウ</t>
    </rPh>
    <phoneticPr fontId="34"/>
  </si>
  <si>
    <t>その他の鉱物</t>
    <rPh sb="2" eb="3">
      <t>タ</t>
    </rPh>
    <rPh sb="4" eb="6">
      <t>コウブツ</t>
    </rPh>
    <phoneticPr fontId="2"/>
  </si>
  <si>
    <t>製造業(1/3)</t>
    <rPh sb="0" eb="3">
      <t>セイゾウギョウ</t>
    </rPh>
    <phoneticPr fontId="34"/>
  </si>
  <si>
    <t>水産食料品</t>
  </si>
  <si>
    <t>その他の飲料</t>
  </si>
  <si>
    <t>織物</t>
  </si>
  <si>
    <t>ニット生地</t>
  </si>
  <si>
    <t>染色整理</t>
  </si>
  <si>
    <t>その他の衣服・身の回り品</t>
  </si>
  <si>
    <t>その他の繊維既製品</t>
  </si>
  <si>
    <t>その他の木製品</t>
  </si>
  <si>
    <t>紙・板紙</t>
  </si>
  <si>
    <t>加工紙</t>
  </si>
  <si>
    <t>その他の紙加工品</t>
  </si>
  <si>
    <t>その他の製造工業製品(1/3)</t>
    <rPh sb="2" eb="3">
      <t>タ</t>
    </rPh>
    <rPh sb="4" eb="6">
      <t>セイゾウ</t>
    </rPh>
    <rPh sb="6" eb="8">
      <t>コウギョウ</t>
    </rPh>
    <rPh sb="8" eb="10">
      <t>セイヒン</t>
    </rPh>
    <phoneticPr fontId="34"/>
  </si>
  <si>
    <t>ソーダ工業製品</t>
  </si>
  <si>
    <t>合成ゴム</t>
  </si>
  <si>
    <t>塗料・印刷インキ</t>
  </si>
  <si>
    <t>農薬</t>
  </si>
  <si>
    <t>その他の化学最終製品</t>
  </si>
  <si>
    <t>その他のゴム製品</t>
  </si>
  <si>
    <t>その他の製造工業製品(2/3)</t>
    <rPh sb="2" eb="3">
      <t>タ</t>
    </rPh>
    <rPh sb="4" eb="6">
      <t>セイゾウ</t>
    </rPh>
    <rPh sb="6" eb="8">
      <t>コウギョウ</t>
    </rPh>
    <rPh sb="8" eb="10">
      <t>セイヒン</t>
    </rPh>
    <phoneticPr fontId="34"/>
  </si>
  <si>
    <t>鉄屑</t>
  </si>
  <si>
    <t>鋼管</t>
  </si>
  <si>
    <t>冷延・めっき鋼材</t>
  </si>
  <si>
    <t>非鉄金属屑</t>
  </si>
  <si>
    <t>電線・ケーブル</t>
  </si>
  <si>
    <t>その他の非鉄金属製品</t>
  </si>
  <si>
    <t>建築用金属製品</t>
  </si>
  <si>
    <t>製造業(2/3)</t>
    <rPh sb="0" eb="3">
      <t>セイゾウギョウ</t>
    </rPh>
    <phoneticPr fontId="34"/>
  </si>
  <si>
    <t>第二次産業(2/3)</t>
    <rPh sb="0" eb="1">
      <t>ダイ</t>
    </rPh>
    <rPh sb="1" eb="2">
      <t>2</t>
    </rPh>
    <rPh sb="2" eb="3">
      <t>ジ</t>
    </rPh>
    <rPh sb="3" eb="5">
      <t>サンギョウ</t>
    </rPh>
    <phoneticPr fontId="34"/>
  </si>
  <si>
    <t>運搬機械</t>
  </si>
  <si>
    <t>冷凍機・温湿調整装置</t>
  </si>
  <si>
    <t>繊維機械</t>
  </si>
  <si>
    <t>半導体製造装置</t>
  </si>
  <si>
    <t>事務用機械</t>
  </si>
  <si>
    <t>医療用機械器具</t>
  </si>
  <si>
    <t>武器</t>
  </si>
  <si>
    <t>二輪自動車</t>
  </si>
  <si>
    <t>鉄道車両・同修理</t>
  </si>
  <si>
    <t>航空機・同修理</t>
  </si>
  <si>
    <t>その他の輸送機械</t>
  </si>
  <si>
    <t>その他の製造工業製品(3/3)</t>
    <rPh sb="2" eb="3">
      <t>タ</t>
    </rPh>
    <rPh sb="4" eb="6">
      <t>セイゾウ</t>
    </rPh>
    <rPh sb="6" eb="8">
      <t>コウギョウ</t>
    </rPh>
    <rPh sb="8" eb="10">
      <t>セイヒン</t>
    </rPh>
    <phoneticPr fontId="34"/>
  </si>
  <si>
    <t>建設業</t>
    <rPh sb="0" eb="3">
      <t>ケンセツギョウ</t>
    </rPh>
    <phoneticPr fontId="34"/>
  </si>
  <si>
    <t>非住宅建築</t>
  </si>
  <si>
    <t>電力・ガス・水道</t>
    <rPh sb="0" eb="2">
      <t>デンリョク</t>
    </rPh>
    <rPh sb="6" eb="8">
      <t>スイドウ</t>
    </rPh>
    <phoneticPr fontId="34"/>
  </si>
  <si>
    <t>第三次産業(1/3)</t>
    <rPh sb="0" eb="1">
      <t>ダイ</t>
    </rPh>
    <rPh sb="1" eb="2">
      <t>3</t>
    </rPh>
    <rPh sb="2" eb="3">
      <t>ジ</t>
    </rPh>
    <rPh sb="3" eb="5">
      <t>サンギョウ</t>
    </rPh>
    <phoneticPr fontId="34"/>
  </si>
  <si>
    <t>熱供給業</t>
  </si>
  <si>
    <t>商業</t>
    <rPh sb="0" eb="2">
      <t>ショウギョウ</t>
    </rPh>
    <phoneticPr fontId="34"/>
  </si>
  <si>
    <t>小売</t>
  </si>
  <si>
    <t>金融・保険</t>
    <rPh sb="0" eb="2">
      <t>キンユウ</t>
    </rPh>
    <rPh sb="3" eb="5">
      <t>ホケン</t>
    </rPh>
    <phoneticPr fontId="34"/>
  </si>
  <si>
    <t>保険</t>
  </si>
  <si>
    <t>不動産</t>
    <rPh sb="0" eb="3">
      <t>フドウサン</t>
    </rPh>
    <phoneticPr fontId="34"/>
  </si>
  <si>
    <t>鉄道旅客輸送</t>
  </si>
  <si>
    <t>運輸・郵便</t>
    <rPh sb="0" eb="2">
      <t>ウンユ</t>
    </rPh>
    <rPh sb="3" eb="5">
      <t>ユウビン</t>
    </rPh>
    <phoneticPr fontId="34"/>
  </si>
  <si>
    <t>鉄道貨物輸送</t>
  </si>
  <si>
    <t>道路旅客輸送</t>
  </si>
  <si>
    <t>沿海・内水面輸送</t>
  </si>
  <si>
    <t>港湾運送</t>
  </si>
  <si>
    <t>こん包</t>
  </si>
  <si>
    <t>情報通信</t>
    <rPh sb="0" eb="4">
      <t>ジョウホウツウシン</t>
    </rPh>
    <phoneticPr fontId="34"/>
  </si>
  <si>
    <t>公務</t>
    <rPh sb="0" eb="2">
      <t>コウム</t>
    </rPh>
    <phoneticPr fontId="34"/>
  </si>
  <si>
    <t>学校教育</t>
  </si>
  <si>
    <t>学術研究機関</t>
  </si>
  <si>
    <t>企業内研究開発</t>
  </si>
  <si>
    <t>第三次産業(2/3)</t>
    <rPh sb="0" eb="1">
      <t>ダイ</t>
    </rPh>
    <rPh sb="1" eb="2">
      <t>3</t>
    </rPh>
    <rPh sb="2" eb="3">
      <t>ジ</t>
    </rPh>
    <rPh sb="3" eb="5">
      <t>サンギョウ</t>
    </rPh>
    <phoneticPr fontId="34"/>
  </si>
  <si>
    <t>機械修理</t>
  </si>
  <si>
    <t>製造業(3/3)</t>
    <rPh sb="0" eb="3">
      <t>セイゾウギョウ</t>
    </rPh>
    <phoneticPr fontId="34"/>
  </si>
  <si>
    <t>第二次産業(3/3)</t>
    <rPh sb="0" eb="1">
      <t>ダイ</t>
    </rPh>
    <rPh sb="1" eb="2">
      <t>2</t>
    </rPh>
    <rPh sb="2" eb="3">
      <t>ジ</t>
    </rPh>
    <rPh sb="3" eb="5">
      <t>サンギョウ</t>
    </rPh>
    <phoneticPr fontId="34"/>
  </si>
  <si>
    <t>第三次産業(3/3)</t>
    <rPh sb="0" eb="1">
      <t>ダイ</t>
    </rPh>
    <rPh sb="1" eb="2">
      <t>3</t>
    </rPh>
    <rPh sb="2" eb="3">
      <t>ジ</t>
    </rPh>
    <rPh sb="3" eb="5">
      <t>サンギョウ</t>
    </rPh>
    <phoneticPr fontId="34"/>
  </si>
  <si>
    <t>190部門</t>
    <rPh sb="3" eb="5">
      <t>ブモン</t>
    </rPh>
    <phoneticPr fontId="3"/>
  </si>
  <si>
    <t>プラスチック・ゴム製品</t>
  </si>
  <si>
    <t>情報通信機器</t>
  </si>
  <si>
    <t>他に分類されない会員制団体</t>
  </si>
  <si>
    <t>家計外消費支出（行）</t>
  </si>
  <si>
    <t>間接税（関税・輸入品商品税を除く。）</t>
  </si>
  <si>
    <t>県内生産額</t>
    <rPh sb="0" eb="1">
      <t>ケン</t>
    </rPh>
    <phoneticPr fontId="1"/>
  </si>
  <si>
    <t>農業</t>
    <rPh sb="1" eb="2">
      <t>ギョウ</t>
    </rPh>
    <phoneticPr fontId="1"/>
  </si>
  <si>
    <t>家計外消費支出（列）</t>
  </si>
  <si>
    <t>民間消費支出</t>
  </si>
  <si>
    <t>一般政府消費支出</t>
  </si>
  <si>
    <t>国内総固定資本形成（公的）</t>
  </si>
  <si>
    <t>国内総固定資本形成（民間）</t>
  </si>
  <si>
    <t>在庫純増</t>
  </si>
  <si>
    <t>県内
最終需要計</t>
    <rPh sb="0" eb="1">
      <t>ケン</t>
    </rPh>
    <phoneticPr fontId="1"/>
  </si>
  <si>
    <t>県内
需要合計</t>
    <rPh sb="0" eb="1">
      <t>ケン</t>
    </rPh>
    <phoneticPr fontId="1"/>
  </si>
  <si>
    <t>移輸出</t>
    <rPh sb="0" eb="1">
      <t>イ</t>
    </rPh>
    <phoneticPr fontId="1"/>
  </si>
  <si>
    <t>移輸出計</t>
    <rPh sb="0" eb="1">
      <t>イ</t>
    </rPh>
    <rPh sb="1" eb="3">
      <t>ユシュツ</t>
    </rPh>
    <rPh sb="3" eb="4">
      <t>ケイ</t>
    </rPh>
    <phoneticPr fontId="1"/>
  </si>
  <si>
    <t>（控除）
移輸入</t>
    <rPh sb="5" eb="6">
      <t>イ</t>
    </rPh>
    <phoneticPr fontId="1"/>
  </si>
  <si>
    <t>（控除）
関税</t>
  </si>
  <si>
    <t>（控除）
輸入品商品税</t>
  </si>
  <si>
    <t>（控除）
移輸入計</t>
    <rPh sb="5" eb="6">
      <t>イ</t>
    </rPh>
    <phoneticPr fontId="1"/>
  </si>
  <si>
    <t>最終需要
部門計</t>
  </si>
  <si>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</si>
  <si>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</si>
  <si>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</si>
  <si>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</si>
  <si>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</si>
  <si>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</si>
  <si>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</si>
  <si>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【全国表 １０７部門表】</t>
    <rPh sb="1" eb="3">
      <t>ゼンコク</t>
    </rPh>
    <rPh sb="3" eb="4">
      <t>ヒョウ</t>
    </rPh>
    <rPh sb="8" eb="10">
      <t>ブモン</t>
    </rPh>
    <rPh sb="10" eb="11">
      <t>ヒョウ</t>
    </rPh>
    <phoneticPr fontId="2"/>
  </si>
  <si>
    <t>平成27年鹿児島県産業連関表部門分類表</t>
    <rPh sb="0" eb="2">
      <t>ヘイセイ</t>
    </rPh>
    <rPh sb="4" eb="5">
      <t>ネン</t>
    </rPh>
    <rPh sb="5" eb="9">
      <t>カゴシマケン</t>
    </rPh>
    <rPh sb="9" eb="11">
      <t>サンギョウ</t>
    </rPh>
    <rPh sb="11" eb="14">
      <t>レンカンヒョウ</t>
    </rPh>
    <rPh sb="14" eb="16">
      <t>ブモン</t>
    </rPh>
    <rPh sb="16" eb="19">
      <t>ブンルイヒョウ</t>
    </rPh>
    <phoneticPr fontId="34"/>
  </si>
  <si>
    <t>0111</t>
  </si>
  <si>
    <t>0112</t>
  </si>
  <si>
    <t>0113</t>
  </si>
  <si>
    <t>0114</t>
  </si>
  <si>
    <t>0115</t>
  </si>
  <si>
    <t>0116</t>
  </si>
  <si>
    <t>0121</t>
  </si>
  <si>
    <t>0131</t>
  </si>
  <si>
    <t>0151</t>
  </si>
  <si>
    <t>0152</t>
  </si>
  <si>
    <t>0153</t>
  </si>
  <si>
    <t>0171</t>
  </si>
  <si>
    <t>0172</t>
  </si>
  <si>
    <t>0611</t>
  </si>
  <si>
    <t>石油・原油・天然ガス</t>
    <rPh sb="0" eb="2">
      <t>セキユ</t>
    </rPh>
    <rPh sb="3" eb="5">
      <t>ゲンユ</t>
    </rPh>
    <rPh sb="6" eb="8">
      <t>テンネン</t>
    </rPh>
    <phoneticPr fontId="2"/>
  </si>
  <si>
    <t>0621</t>
  </si>
  <si>
    <t>砂利・砕石</t>
  </si>
  <si>
    <t>0629</t>
  </si>
  <si>
    <t>1111</t>
  </si>
  <si>
    <t>畜産食料品</t>
    <rPh sb="0" eb="2">
      <t>チクサン</t>
    </rPh>
    <phoneticPr fontId="2"/>
  </si>
  <si>
    <t>1112</t>
  </si>
  <si>
    <t>1113</t>
  </si>
  <si>
    <t>精穀・製粉</t>
  </si>
  <si>
    <t>1114</t>
  </si>
  <si>
    <t>めん・パン・菓子類</t>
  </si>
  <si>
    <t>1115</t>
  </si>
  <si>
    <t>農産保存食料品</t>
  </si>
  <si>
    <t>1116</t>
  </si>
  <si>
    <t>砂糖・油脂・調味料類</t>
    <rPh sb="0" eb="2">
      <t>サトウ</t>
    </rPh>
    <rPh sb="3" eb="5">
      <t>ユシ</t>
    </rPh>
    <rPh sb="6" eb="9">
      <t>チョウミリョウ</t>
    </rPh>
    <rPh sb="9" eb="10">
      <t>ルイ</t>
    </rPh>
    <phoneticPr fontId="2"/>
  </si>
  <si>
    <t>1119</t>
  </si>
  <si>
    <t>その他の食料品</t>
  </si>
  <si>
    <t>1121</t>
  </si>
  <si>
    <t>酒類</t>
  </si>
  <si>
    <t>1129</t>
  </si>
  <si>
    <t>1131</t>
  </si>
  <si>
    <t>飼料・有機質肥料(別掲を除く。)</t>
  </si>
  <si>
    <t>1141</t>
  </si>
  <si>
    <t>1511</t>
  </si>
  <si>
    <t>紡績糸</t>
    <rPh sb="0" eb="2">
      <t>ボウセキ</t>
    </rPh>
    <rPh sb="2" eb="3">
      <t>イト</t>
    </rPh>
    <phoneticPr fontId="2"/>
  </si>
  <si>
    <t>1512</t>
  </si>
  <si>
    <t>1513</t>
  </si>
  <si>
    <t>1514</t>
  </si>
  <si>
    <t>1519</t>
  </si>
  <si>
    <t>その他の繊維工業製品</t>
  </si>
  <si>
    <t>1521</t>
  </si>
  <si>
    <t>織物製・ニット製衣服</t>
    <rPh sb="0" eb="2">
      <t>オリモノ</t>
    </rPh>
    <rPh sb="2" eb="3">
      <t>セイ</t>
    </rPh>
    <rPh sb="7" eb="8">
      <t>セイ</t>
    </rPh>
    <rPh sb="8" eb="10">
      <t>イフク</t>
    </rPh>
    <phoneticPr fontId="2"/>
  </si>
  <si>
    <t>1522</t>
  </si>
  <si>
    <t>1529</t>
  </si>
  <si>
    <t>1611</t>
  </si>
  <si>
    <t>木材</t>
  </si>
  <si>
    <t>1619</t>
  </si>
  <si>
    <t>1621</t>
  </si>
  <si>
    <t>1631</t>
  </si>
  <si>
    <t>パルプ</t>
  </si>
  <si>
    <t>1632</t>
  </si>
  <si>
    <t>1633</t>
  </si>
  <si>
    <t>1641</t>
  </si>
  <si>
    <t>紙製容器</t>
  </si>
  <si>
    <t>1649</t>
  </si>
  <si>
    <t>1911</t>
  </si>
  <si>
    <t>2011</t>
  </si>
  <si>
    <t>2021</t>
  </si>
  <si>
    <t>2029</t>
  </si>
  <si>
    <t>その他の無機化学工業製品</t>
  </si>
  <si>
    <t>2031</t>
  </si>
  <si>
    <t>石油化学系基礎製品</t>
    <rPh sb="4" eb="5">
      <t>ケイ</t>
    </rPh>
    <phoneticPr fontId="2"/>
  </si>
  <si>
    <t>2041</t>
  </si>
  <si>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2"/>
  </si>
  <si>
    <t>2042</t>
  </si>
  <si>
    <t>2049</t>
  </si>
  <si>
    <t>その他の有機化学工業製品</t>
  </si>
  <si>
    <t>2051</t>
  </si>
  <si>
    <t>2061</t>
  </si>
  <si>
    <t>2071</t>
  </si>
  <si>
    <t>2081</t>
  </si>
  <si>
    <t>油脂加工製品・界面活性剤</t>
    <rPh sb="0" eb="2">
      <t>ユシ</t>
    </rPh>
    <rPh sb="2" eb="4">
      <t>カコウ</t>
    </rPh>
    <rPh sb="4" eb="6">
      <t>セイヒン</t>
    </rPh>
    <rPh sb="7" eb="9">
      <t>カイメン</t>
    </rPh>
    <rPh sb="9" eb="12">
      <t>カッセイザイ</t>
    </rPh>
    <phoneticPr fontId="2"/>
  </si>
  <si>
    <t>2082</t>
  </si>
  <si>
    <t>化粧品・歯磨</t>
    <rPh sb="0" eb="3">
      <t>ケショウヒン</t>
    </rPh>
    <rPh sb="4" eb="6">
      <t>ハミガ</t>
    </rPh>
    <phoneticPr fontId="2"/>
  </si>
  <si>
    <t>2083</t>
  </si>
  <si>
    <t>2084</t>
  </si>
  <si>
    <t>2089</t>
  </si>
  <si>
    <t>2111</t>
  </si>
  <si>
    <t>2121</t>
  </si>
  <si>
    <t>2211</t>
  </si>
  <si>
    <t>2221</t>
  </si>
  <si>
    <t>タイヤ・チューブ</t>
  </si>
  <si>
    <t>2229</t>
  </si>
  <si>
    <t>2311</t>
  </si>
  <si>
    <t>革製履物</t>
  </si>
  <si>
    <t>2312</t>
  </si>
  <si>
    <t>なめし革・革製品・毛皮(革製履物を除く。)</t>
    <rPh sb="5" eb="6">
      <t>カワ</t>
    </rPh>
    <rPh sb="6" eb="8">
      <t>セイヒン</t>
    </rPh>
    <rPh sb="12" eb="14">
      <t>カワセイ</t>
    </rPh>
    <rPh sb="14" eb="16">
      <t>ハキモノ</t>
    </rPh>
    <rPh sb="17" eb="18">
      <t>ノゾ</t>
    </rPh>
    <phoneticPr fontId="2"/>
  </si>
  <si>
    <t>2511</t>
  </si>
  <si>
    <t>2521</t>
  </si>
  <si>
    <t>2531</t>
  </si>
  <si>
    <t>2591</t>
  </si>
  <si>
    <t>建設用土石製品</t>
  </si>
  <si>
    <t>2599</t>
  </si>
  <si>
    <t>2611</t>
  </si>
  <si>
    <t>2612</t>
  </si>
  <si>
    <t>2621</t>
  </si>
  <si>
    <t>熱間圧延鋼材</t>
  </si>
  <si>
    <t>2622</t>
  </si>
  <si>
    <t>2623</t>
  </si>
  <si>
    <t>2631</t>
  </si>
  <si>
    <t>鋳鍛造品(鉄)</t>
    <rPh sb="5" eb="6">
      <t>テツ</t>
    </rPh>
    <phoneticPr fontId="2"/>
  </si>
  <si>
    <t>2699</t>
  </si>
  <si>
    <t>2711</t>
  </si>
  <si>
    <t>2712</t>
  </si>
  <si>
    <t>2721</t>
  </si>
  <si>
    <t>2729</t>
  </si>
  <si>
    <t>2811</t>
  </si>
  <si>
    <t>建設用金属製品</t>
  </si>
  <si>
    <t>2812</t>
  </si>
  <si>
    <t>2891</t>
  </si>
  <si>
    <t>ガス・石油機器・暖房・調理装置</t>
    <rPh sb="3" eb="5">
      <t>セキユ</t>
    </rPh>
    <rPh sb="5" eb="7">
      <t>キキ</t>
    </rPh>
    <rPh sb="8" eb="10">
      <t>ダンボウ</t>
    </rPh>
    <rPh sb="11" eb="13">
      <t>チョウリ</t>
    </rPh>
    <rPh sb="13" eb="15">
      <t>ソウチ</t>
    </rPh>
    <phoneticPr fontId="2"/>
  </si>
  <si>
    <t>2899</t>
  </si>
  <si>
    <t>2911</t>
  </si>
  <si>
    <t>ボイラ・原動機</t>
  </si>
  <si>
    <t>2912</t>
  </si>
  <si>
    <t>ポンプ・圧縮機</t>
  </si>
  <si>
    <t>2913</t>
  </si>
  <si>
    <t>2914</t>
  </si>
  <si>
    <t>2919</t>
  </si>
  <si>
    <t>その他のはん用機械</t>
  </si>
  <si>
    <t>3011</t>
  </si>
  <si>
    <t>農業用機械</t>
  </si>
  <si>
    <t>3012</t>
  </si>
  <si>
    <t>建設・鉱山機械</t>
  </si>
  <si>
    <t>3013</t>
  </si>
  <si>
    <t>3014</t>
  </si>
  <si>
    <t>生活関連産業用機械</t>
  </si>
  <si>
    <t>3015</t>
  </si>
  <si>
    <t>基礎素材産業用機械</t>
  </si>
  <si>
    <t>3016</t>
  </si>
  <si>
    <t>金属加工機械</t>
  </si>
  <si>
    <t>3017</t>
  </si>
  <si>
    <t>3019</t>
  </si>
  <si>
    <t>その他の生産用機械</t>
  </si>
  <si>
    <t>3111</t>
  </si>
  <si>
    <t>3112</t>
  </si>
  <si>
    <t>サービス用・娯楽用機器</t>
    <rPh sb="4" eb="5">
      <t>ヨウ</t>
    </rPh>
    <rPh sb="6" eb="9">
      <t>ゴラクヨウ</t>
    </rPh>
    <rPh sb="9" eb="11">
      <t>キキ</t>
    </rPh>
    <phoneticPr fontId="2"/>
  </si>
  <si>
    <t>3113</t>
  </si>
  <si>
    <t>計測機器</t>
  </si>
  <si>
    <t>3114</t>
  </si>
  <si>
    <t>3115</t>
  </si>
  <si>
    <t>光学機械・レンズ</t>
  </si>
  <si>
    <t>3116</t>
  </si>
  <si>
    <t>3211</t>
  </si>
  <si>
    <t>3299</t>
  </si>
  <si>
    <t>3311</t>
  </si>
  <si>
    <t>3321</t>
  </si>
  <si>
    <t>3331</t>
  </si>
  <si>
    <t>電子応用装置</t>
  </si>
  <si>
    <t>3332</t>
  </si>
  <si>
    <t>電気計測器</t>
  </si>
  <si>
    <t>3399</t>
  </si>
  <si>
    <t>3411</t>
  </si>
  <si>
    <t>通信機器</t>
    <rPh sb="2" eb="4">
      <t>キキ</t>
    </rPh>
    <phoneticPr fontId="2"/>
  </si>
  <si>
    <t>3412</t>
  </si>
  <si>
    <t>映像・音響機器</t>
    <rPh sb="3" eb="5">
      <t>オンキョウ</t>
    </rPh>
    <rPh sb="5" eb="7">
      <t>キキ</t>
    </rPh>
    <phoneticPr fontId="2"/>
  </si>
  <si>
    <t>3421</t>
  </si>
  <si>
    <t>3511</t>
  </si>
  <si>
    <t>3521</t>
  </si>
  <si>
    <t>トラック・バス・その他の自動車</t>
  </si>
  <si>
    <t>3522</t>
  </si>
  <si>
    <t>3531</t>
  </si>
  <si>
    <t>3541</t>
  </si>
  <si>
    <t>3591</t>
  </si>
  <si>
    <t>3592</t>
  </si>
  <si>
    <t>3599</t>
  </si>
  <si>
    <t>3911</t>
  </si>
  <si>
    <t>がん具・運動用品</t>
  </si>
  <si>
    <t>3919</t>
  </si>
  <si>
    <t>3921</t>
  </si>
  <si>
    <t>4111</t>
  </si>
  <si>
    <t>住宅建築</t>
  </si>
  <si>
    <t>4112</t>
  </si>
  <si>
    <t>4121</t>
  </si>
  <si>
    <t>4131</t>
  </si>
  <si>
    <t>4191</t>
  </si>
  <si>
    <t>4611</t>
  </si>
  <si>
    <t>4621</t>
  </si>
  <si>
    <t>都市ガス</t>
  </si>
  <si>
    <t>4622</t>
  </si>
  <si>
    <t>4711</t>
  </si>
  <si>
    <t>4811</t>
  </si>
  <si>
    <t>5111</t>
  </si>
  <si>
    <t>卸売</t>
  </si>
  <si>
    <t>5112</t>
  </si>
  <si>
    <t>5311</t>
  </si>
  <si>
    <t>金融</t>
  </si>
  <si>
    <t>5312</t>
  </si>
  <si>
    <t>5511</t>
  </si>
  <si>
    <t>5521</t>
  </si>
  <si>
    <t>5531</t>
  </si>
  <si>
    <t>住宅賃貸料(帰属家賃)</t>
  </si>
  <si>
    <t>5711</t>
  </si>
  <si>
    <t>5712</t>
  </si>
  <si>
    <t>5721</t>
  </si>
  <si>
    <t>5722</t>
  </si>
  <si>
    <t>道路貨物輸送(自家輸送を除く。)</t>
  </si>
  <si>
    <t>5731</t>
  </si>
  <si>
    <t>自家輸送(旅客自動車)</t>
  </si>
  <si>
    <t>5732</t>
  </si>
  <si>
    <t>自家輸送(貨物自動車)</t>
  </si>
  <si>
    <t>5741</t>
  </si>
  <si>
    <t>外洋輸送</t>
  </si>
  <si>
    <t>5742</t>
  </si>
  <si>
    <t>5743</t>
  </si>
  <si>
    <t>5751</t>
  </si>
  <si>
    <t>5761</t>
  </si>
  <si>
    <t>5771</t>
  </si>
  <si>
    <t>5781</t>
  </si>
  <si>
    <t>5789</t>
  </si>
  <si>
    <t>その他の運輸附帯サービス</t>
  </si>
  <si>
    <t>5791</t>
  </si>
  <si>
    <t>5911</t>
  </si>
  <si>
    <t>5921</t>
  </si>
  <si>
    <t>5931</t>
  </si>
  <si>
    <t>5941</t>
  </si>
  <si>
    <t>5951</t>
  </si>
  <si>
    <t>6111</t>
  </si>
  <si>
    <t>公務(中央)</t>
  </si>
  <si>
    <t>6112</t>
  </si>
  <si>
    <t>公務(地方)</t>
  </si>
  <si>
    <t>6311</t>
  </si>
  <si>
    <t>6312</t>
  </si>
  <si>
    <t>社会教育・その他の教育</t>
  </si>
  <si>
    <t>6321</t>
  </si>
  <si>
    <t>6322</t>
  </si>
  <si>
    <t>6411</t>
  </si>
  <si>
    <t>6421</t>
  </si>
  <si>
    <t>6431</t>
  </si>
  <si>
    <t>6441</t>
  </si>
  <si>
    <t>6599</t>
  </si>
  <si>
    <t>他に分類されない会員制団体</t>
    <rPh sb="0" eb="1">
      <t>ホカ</t>
    </rPh>
    <rPh sb="2" eb="4">
      <t>ブンルイ</t>
    </rPh>
    <rPh sb="8" eb="11">
      <t>カイインセイ</t>
    </rPh>
    <rPh sb="11" eb="13">
      <t>ダンタイ</t>
    </rPh>
    <phoneticPr fontId="2"/>
  </si>
  <si>
    <t>6611</t>
  </si>
  <si>
    <t>物品賃貸業(貸自動車業を除く。)</t>
  </si>
  <si>
    <t>6612</t>
  </si>
  <si>
    <t>貸自動車業</t>
  </si>
  <si>
    <t>6621</t>
  </si>
  <si>
    <t>6631</t>
  </si>
  <si>
    <t>自動車整備</t>
  </si>
  <si>
    <t>6632</t>
  </si>
  <si>
    <t>6699</t>
  </si>
  <si>
    <t>6711</t>
  </si>
  <si>
    <t>6721</t>
  </si>
  <si>
    <t>6731</t>
  </si>
  <si>
    <t>6741</t>
  </si>
  <si>
    <t>6799</t>
  </si>
  <si>
    <t>6811</t>
  </si>
  <si>
    <t>6911</t>
  </si>
  <si>
    <t>有機化学工業製品(石油化学系基礎製品を除く。)</t>
  </si>
  <si>
    <t>化学最終製品(医薬品を除く。)</t>
  </si>
  <si>
    <t>鋳鍛造品(鉄)</t>
  </si>
  <si>
    <t>道路輸送(自家輸送を除く。)</t>
  </si>
  <si>
    <t>サービス(1/2)</t>
    <phoneticPr fontId="34"/>
  </si>
  <si>
    <t>サービス(2/2)</t>
    <phoneticPr fontId="34"/>
  </si>
  <si>
    <t>平成２７年　鹿児島県産業連関表　簡易分析ツール (39部門)</t>
    <rPh sb="0" eb="2">
      <t>ヘイセイ</t>
    </rPh>
    <rPh sb="4" eb="5">
      <t>ネン</t>
    </rPh>
    <rPh sb="6" eb="10">
      <t>カゴシマケン</t>
    </rPh>
    <rPh sb="10" eb="12">
      <t>サンギョウ</t>
    </rPh>
    <rPh sb="12" eb="15">
      <t>レンカンヒョウ</t>
    </rPh>
    <rPh sb="16" eb="18">
      <t>カンイ</t>
    </rPh>
    <rPh sb="18" eb="20">
      <t>ブンセキ</t>
    </rPh>
    <rPh sb="27" eb="29">
      <t>ブモン</t>
    </rPh>
    <phoneticPr fontId="2"/>
  </si>
  <si>
    <t>22 プラスチック・ゴム製品</t>
  </si>
  <si>
    <t>34 情報通信機器</t>
  </si>
  <si>
    <t>65 他に分類されない会員制団体</t>
  </si>
  <si>
    <t>県内経済
需要増額</t>
    <rPh sb="0" eb="2">
      <t>ケンナイ</t>
    </rPh>
    <rPh sb="2" eb="4">
      <t>ケイザイ</t>
    </rPh>
    <rPh sb="5" eb="7">
      <t>ジュヨウ</t>
    </rPh>
    <rPh sb="7" eb="9">
      <t>ゾウガク</t>
    </rPh>
    <phoneticPr fontId="2"/>
  </si>
  <si>
    <t>民間消費支出割合</t>
    <rPh sb="0" eb="2">
      <t>ミンカン</t>
    </rPh>
    <rPh sb="2" eb="4">
      <t>ショウヒ</t>
    </rPh>
    <rPh sb="4" eb="6">
      <t>シシュツ</t>
    </rPh>
    <rPh sb="6" eb="8">
      <t>ワリアイ</t>
    </rPh>
    <phoneticPr fontId="2"/>
  </si>
  <si>
    <t>全国生産者価格
需用合計</t>
    <rPh sb="0" eb="2">
      <t>ゼンコク</t>
    </rPh>
    <rPh sb="2" eb="5">
      <t>セイサンシャ</t>
    </rPh>
    <rPh sb="5" eb="7">
      <t>カカク</t>
    </rPh>
    <rPh sb="8" eb="10">
      <t>ジュヨウ</t>
    </rPh>
    <rPh sb="10" eb="12">
      <t>ゴウケイ</t>
    </rPh>
    <phoneticPr fontId="3"/>
  </si>
  <si>
    <t>全国購入者価格
需要合計</t>
    <rPh sb="0" eb="2">
      <t>ゼンコク</t>
    </rPh>
    <rPh sb="2" eb="5">
      <t>コウニュウシャ</t>
    </rPh>
    <rPh sb="5" eb="7">
      <t>カカク</t>
    </rPh>
    <rPh sb="8" eb="10">
      <t>ジュヨウ</t>
    </rPh>
    <rPh sb="10" eb="12">
      <t>ゴウケイ</t>
    </rPh>
    <phoneticPr fontId="3"/>
  </si>
  <si>
    <t>(2025年2月更新版）</t>
    <rPh sb="5" eb="6">
      <t>ネン</t>
    </rPh>
    <rPh sb="7" eb="8">
      <t>ガツ</t>
    </rPh>
    <rPh sb="8" eb="10">
      <t>コウシン</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</si>
</sst>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0000_ "/>
    <numFmt numFmtId="177" formatCode="00"/>
    <numFmt numFmtId="178" formatCode="0_);[Red]\(0\)"/>
    <numFmt numFmtId="179" formatCode="0_ ;[Red]\-0\ "/>
    <numFmt numFmtId="180" formatCode="#,##0_ "/>
    <numFmt numFmtId="181" formatCode="#,##0.0;[Red]\-#,##0.0"/>
    <numFmt numFmtId="182" formatCode="#,##0;&quot;△ &quot;#,##0"/>
    <numFmt numFmtId="183" formatCode="#,##0_);[Red]\(#,##0\)"/>
    <numFmt numFmtId="184" formatCode="0.0000;&quot;△ &quot;0.0000"/>
    <numFmt numFmtId="185" formatCode="#,##0.0000;&quot;△ &quot;#,##0.0000"/>
    <numFmt numFmtId="186" formatCode="#,##0.000000_ "/>
    <numFmt numFmtId="187" formatCode="#,##0.0000_ ;[Red]\-#,##0.0000\ "/>
    <numFmt numFmtId="188" formatCode="#,##0&quot;万&quot;&quot;円&quot;_ ;[Red]\△#,##0&quot;万&quot;&quot;円&quot;"/>
    <numFmt numFmtId="189" formatCode="#,##0.00&quot;倍&quot;_ ;[Red]\△#,##0.00&quot;倍&quot;"/>
    <numFmt numFmtId="190" formatCode="#,##0.0000_);[Red]\(#,##0.0000\)"/>
    <numFmt numFmtId="191" formatCode="#,##0&quot;万&quot;&quot;円&quot;_ ;[Red]\△#,##0&quot;万&quot;&quot;円&quot;\ "/>
    <numFmt numFmtId="192" formatCode="#,##0&quot;人&quot;_ ;[Red]\△#,##0&quot;人&quot;"/>
    <numFmt numFmtId="193" formatCode="#,##0\ ;&quot;△ &quot;#,##0\ "/>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Ｐゴシック"/>
      <family val="3"/>
      <charset val="128"/>
    </font>
    <font>
      <sz val="14"/>
      <name val="ＭＳ 明朝"/>
      <family val="1"/>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HGｺﾞｼｯｸM"/>
      <family val="3"/>
      <charset val="128"/>
    </font>
    <font>
      <sz val="8"/>
      <name val="HGｺﾞｼｯｸM"/>
      <family val="3"/>
      <charset val="128"/>
    </font>
    <font>
      <sz val="10"/>
      <name val="HGｺﾞｼｯｸM"/>
      <family val="3"/>
      <charset val="128"/>
    </font>
    <font>
      <sz val="11"/>
      <name val="HGｺﾞｼｯｸM"/>
      <family val="3"/>
      <charset val="128"/>
    </font>
    <font>
      <sz val="18"/>
      <name val="HGｺﾞｼｯｸM"/>
      <family val="3"/>
      <charset val="128"/>
    </font>
    <font>
      <sz val="9"/>
      <name val="HGｺﾞｼｯｸM"/>
      <family val="3"/>
      <charset val="128"/>
    </font>
    <font>
      <b/>
      <sz val="10"/>
      <name val="HGｺﾞｼｯｸM"/>
      <family val="3"/>
      <charset val="128"/>
    </font>
    <font>
      <sz val="12"/>
      <name val="HGｺﾞｼｯｸM"/>
      <family val="3"/>
      <charset val="128"/>
    </font>
    <font>
      <sz val="14"/>
      <name val="HGｺﾞｼｯｸM"/>
      <family val="3"/>
      <charset val="128"/>
    </font>
    <font>
      <b/>
      <sz val="14"/>
      <name val="HGｺﾞｼｯｸM"/>
      <family val="3"/>
      <charset val="128"/>
    </font>
    <font>
      <b/>
      <sz val="18"/>
      <name val="HGｺﾞｼｯｸM"/>
      <family val="3"/>
      <charset val="128"/>
    </font>
    <font>
      <sz val="6"/>
      <name val="HGｺﾞｼｯｸM"/>
      <family val="3"/>
      <charset val="128"/>
    </font>
    <font>
      <sz val="16"/>
      <name val="HGｺﾞｼｯｸM"/>
      <family val="3"/>
      <charset val="128"/>
    </font>
    <font>
      <sz val="11"/>
      <color indexed="81"/>
      <name val="HGｺﾞｼｯｸM"/>
      <family val="3"/>
      <charset val="128"/>
    </font>
    <font>
      <sz val="20"/>
      <name val="ＤＨＰ特太ゴシック体"/>
      <family val="3"/>
      <charset val="128"/>
    </font>
    <font>
      <sz val="9"/>
      <color indexed="81"/>
      <name val="ＭＳ Ｐゴシック"/>
      <family val="3"/>
      <charset val="128"/>
    </font>
    <font>
      <b/>
      <sz val="9"/>
      <color indexed="81"/>
      <name val="ＭＳ Ｐゴシック"/>
      <family val="3"/>
      <charset val="128"/>
    </font>
    <font>
      <b/>
      <sz val="9"/>
      <color indexed="9"/>
      <name val="ＭＳ Ｐゴシック"/>
      <family val="3"/>
      <charset val="128"/>
    </font>
    <font>
      <sz val="9"/>
      <color indexed="81"/>
      <name val="ＭＳ Ｐ明朝"/>
      <family val="1"/>
      <charset val="128"/>
    </font>
    <font>
      <sz val="8"/>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rgb="FFFF0000"/>
      <name val="HGｺﾞｼｯｸM"/>
      <family val="3"/>
      <charset val="128"/>
    </font>
    <font>
      <sz val="16"/>
      <color theme="1"/>
      <name val="HGｺﾞｼｯｸM"/>
      <family val="3"/>
      <charset val="128"/>
    </font>
    <font>
      <sz val="10"/>
      <color theme="1"/>
      <name val="HGｺﾞｼｯｸM"/>
      <family val="3"/>
      <charset val="128"/>
    </font>
    <font>
      <sz val="11"/>
      <color theme="8" tint="0.79998168889431442"/>
      <name val="HGｺﾞｼｯｸM"/>
      <family val="3"/>
      <charset val="128"/>
    </font>
    <font>
      <sz val="14"/>
      <color theme="1"/>
      <name val="HGｺﾞｼｯｸM"/>
      <family val="3"/>
      <charset val="128"/>
    </font>
    <font>
      <sz val="9"/>
      <color rgb="FF000000"/>
      <name val="MS UI Gothic"/>
      <family val="3"/>
      <charset val="128"/>
    </font>
    <font>
      <sz val="11"/>
      <color theme="0"/>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slantDashDot">
        <color indexed="64"/>
      </left>
      <right style="thin">
        <color indexed="64"/>
      </right>
      <top/>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slantDashDot">
        <color indexed="64"/>
      </left>
      <right style="thin">
        <color indexed="64"/>
      </right>
      <top/>
      <bottom style="thin">
        <color indexed="64"/>
      </bottom>
      <diagonal/>
    </border>
    <border>
      <left style="slantDashDot">
        <color indexed="64"/>
      </left>
      <right style="thin">
        <color indexed="64"/>
      </right>
      <top/>
      <bottom style="slantDashDot">
        <color indexed="64"/>
      </bottom>
      <diagonal/>
    </border>
    <border>
      <left style="thin">
        <color indexed="64"/>
      </left>
      <right style="thin">
        <color indexed="64"/>
      </right>
      <top/>
      <bottom style="slantDashDot">
        <color indexed="64"/>
      </bottom>
      <diagonal/>
    </border>
    <border>
      <left style="thin">
        <color indexed="64"/>
      </left>
      <right style="slantDashDot">
        <color indexed="64"/>
      </right>
      <top style="thin">
        <color indexed="64"/>
      </top>
      <bottom style="slantDashDot">
        <color indexed="64"/>
      </bottom>
      <diagonal/>
    </border>
    <border>
      <left style="slantDashDot">
        <color indexed="64"/>
      </left>
      <right style="thin">
        <color indexed="64"/>
      </right>
      <top style="hair">
        <color indexed="64"/>
      </top>
      <bottom/>
      <diagonal/>
    </border>
    <border>
      <left style="thin">
        <color indexed="64"/>
      </left>
      <right style="slantDashDot">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slantDashDot">
        <color indexed="64"/>
      </left>
      <right/>
      <top style="slantDashDot">
        <color indexed="64"/>
      </top>
      <bottom style="thin">
        <color indexed="64"/>
      </bottom>
      <diagonal/>
    </border>
    <border>
      <left/>
      <right/>
      <top style="slantDashDot">
        <color indexed="64"/>
      </top>
      <bottom style="thin">
        <color indexed="64"/>
      </bottom>
      <diagonal/>
    </border>
    <border>
      <left/>
      <right style="slantDashDot">
        <color indexed="64"/>
      </right>
      <top style="slantDashDot">
        <color indexed="64"/>
      </top>
      <bottom style="thin">
        <color indexed="64"/>
      </bottom>
      <diagonal/>
    </border>
    <border>
      <left/>
      <right style="slantDashDot">
        <color indexed="64"/>
      </right>
      <top style="thin">
        <color indexed="64"/>
      </top>
      <bottom/>
      <diagonal/>
    </border>
    <border>
      <left style="thin">
        <color indexed="64"/>
      </left>
      <right style="slantDashDot">
        <color indexed="64"/>
      </right>
      <top/>
      <bottom style="thin">
        <color indexed="64"/>
      </bottom>
      <diagonal/>
    </border>
    <border>
      <left style="medium">
        <color indexed="64"/>
      </left>
      <right style="medium">
        <color indexed="64"/>
      </right>
      <top style="medium">
        <color indexed="64"/>
      </top>
      <bottom/>
      <diagonal/>
    </border>
    <border>
      <left style="slantDashDot">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s>
  <cellStyleXfs count="5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4" fillId="0" borderId="0"/>
    <xf numFmtId="0" fontId="8" fillId="0" borderId="0">
      <alignment vertical="center"/>
    </xf>
    <xf numFmtId="0" fontId="4" fillId="0" borderId="0"/>
    <xf numFmtId="0" fontId="4" fillId="0" borderId="0"/>
    <xf numFmtId="0" fontId="1" fillId="0" borderId="0">
      <alignment vertical="center"/>
    </xf>
    <xf numFmtId="0" fontId="1" fillId="0" borderId="0"/>
    <xf numFmtId="0" fontId="5" fillId="0" borderId="0"/>
    <xf numFmtId="0" fontId="22" fillId="4" borderId="0" applyNumberFormat="0" applyBorder="0" applyAlignment="0" applyProtection="0">
      <alignment vertical="center"/>
    </xf>
  </cellStyleXfs>
  <cellXfs count="530">
    <xf numFmtId="0" fontId="0" fillId="0" borderId="0" xfId="0"/>
    <xf numFmtId="0" fontId="42" fillId="24" borderId="0" xfId="0" applyFont="1" applyFill="1" applyBorder="1" applyProtection="1"/>
    <xf numFmtId="0" fontId="43" fillId="24" borderId="0" xfId="0" applyFont="1" applyFill="1" applyProtection="1"/>
    <xf numFmtId="0" fontId="42" fillId="24" borderId="0" xfId="0" applyFont="1" applyFill="1" applyProtection="1"/>
    <xf numFmtId="179" fontId="30" fillId="0" borderId="0" xfId="0" applyNumberFormat="1" applyFont="1"/>
    <xf numFmtId="38" fontId="26" fillId="0" borderId="0" xfId="33" applyFont="1"/>
    <xf numFmtId="179" fontId="25" fillId="0" borderId="0" xfId="0" applyNumberFormat="1" applyFont="1"/>
    <xf numFmtId="38" fontId="25" fillId="0" borderId="0" xfId="33" applyFont="1"/>
    <xf numFmtId="0" fontId="26" fillId="24" borderId="0" xfId="0" applyFont="1" applyFill="1"/>
    <xf numFmtId="0" fontId="25" fillId="24" borderId="10" xfId="0" applyFont="1" applyFill="1" applyBorder="1" applyAlignment="1">
      <alignment horizontal="left" vertical="center" shrinkToFit="1"/>
    </xf>
    <xf numFmtId="0" fontId="25" fillId="24" borderId="11" xfId="0" applyFont="1" applyFill="1" applyBorder="1" applyAlignment="1">
      <alignment horizontal="left" vertical="center" shrinkToFit="1"/>
    </xf>
    <xf numFmtId="0" fontId="25" fillId="24" borderId="12" xfId="0" applyFont="1" applyFill="1" applyBorder="1" applyAlignment="1">
      <alignment horizontal="left" vertical="center" shrinkToFit="1"/>
    </xf>
    <xf numFmtId="0" fontId="26" fillId="24" borderId="0" xfId="0" applyFont="1" applyFill="1" applyAlignment="1">
      <alignment vertical="center"/>
    </xf>
    <xf numFmtId="0" fontId="26" fillId="24" borderId="13" xfId="0" applyFont="1" applyFill="1" applyBorder="1" applyAlignment="1">
      <alignment vertical="center"/>
    </xf>
    <xf numFmtId="0" fontId="28" fillId="24" borderId="14" xfId="55" applyFont="1" applyFill="1" applyBorder="1" applyAlignment="1">
      <alignment horizontal="center" vertical="center"/>
    </xf>
    <xf numFmtId="0" fontId="28" fillId="24" borderId="14" xfId="55" applyFont="1" applyFill="1" applyBorder="1" applyAlignment="1">
      <alignment horizontal="center" vertical="center" wrapText="1"/>
    </xf>
    <xf numFmtId="0" fontId="44" fillId="24" borderId="0" xfId="0" applyFont="1" applyFill="1" applyBorder="1" applyAlignment="1">
      <alignment vertical="center"/>
    </xf>
    <xf numFmtId="0" fontId="26" fillId="24" borderId="0" xfId="0" applyFont="1" applyFill="1" applyBorder="1" applyAlignment="1">
      <alignment vertical="center"/>
    </xf>
    <xf numFmtId="0" fontId="26" fillId="24" borderId="0" xfId="0" applyFont="1" applyFill="1" applyAlignment="1">
      <alignment horizontal="right" vertical="center"/>
    </xf>
    <xf numFmtId="0" fontId="26" fillId="24" borderId="13" xfId="0" applyFont="1" applyFill="1" applyBorder="1" applyAlignment="1">
      <alignment horizontal="center" vertical="center" shrinkToFit="1"/>
    </xf>
    <xf numFmtId="0" fontId="26" fillId="24" borderId="16" xfId="0" applyFont="1" applyFill="1" applyBorder="1" applyAlignment="1">
      <alignment horizontal="center" vertical="center" shrinkToFit="1"/>
    </xf>
    <xf numFmtId="0" fontId="26" fillId="24" borderId="18" xfId="0" applyFont="1" applyFill="1" applyBorder="1" applyAlignment="1">
      <alignment horizontal="center" vertical="center" shrinkToFit="1"/>
    </xf>
    <xf numFmtId="0" fontId="26" fillId="24" borderId="19" xfId="0" applyFont="1" applyFill="1" applyBorder="1" applyAlignment="1">
      <alignment horizontal="center" vertical="center" shrinkToFit="1"/>
    </xf>
    <xf numFmtId="0" fontId="26" fillId="24" borderId="13" xfId="0" quotePrefix="1" applyFont="1" applyFill="1" applyBorder="1" applyAlignment="1">
      <alignment horizontal="center" vertical="center" shrinkToFit="1"/>
    </xf>
    <xf numFmtId="182" fontId="26" fillId="24" borderId="20" xfId="0" applyNumberFormat="1" applyFont="1" applyFill="1" applyBorder="1" applyAlignment="1">
      <alignment vertical="center"/>
    </xf>
    <xf numFmtId="182" fontId="26" fillId="24" borderId="11" xfId="0" applyNumberFormat="1" applyFont="1" applyFill="1" applyBorder="1" applyAlignment="1">
      <alignment vertical="center"/>
    </xf>
    <xf numFmtId="0" fontId="26" fillId="24" borderId="20" xfId="0" quotePrefix="1" applyFont="1" applyFill="1" applyBorder="1" applyAlignment="1">
      <alignment horizontal="center" vertical="center" shrinkToFit="1"/>
    </xf>
    <xf numFmtId="0" fontId="26" fillId="24" borderId="21" xfId="0" applyFont="1" applyFill="1" applyBorder="1" applyAlignment="1">
      <alignment vertical="center" shrinkToFit="1"/>
    </xf>
    <xf numFmtId="0" fontId="26" fillId="24" borderId="20" xfId="0" applyFont="1" applyFill="1" applyBorder="1" applyAlignment="1">
      <alignment horizontal="center" vertical="center" shrinkToFit="1"/>
    </xf>
    <xf numFmtId="0" fontId="26" fillId="24" borderId="22" xfId="0" applyFont="1" applyFill="1" applyBorder="1" applyAlignment="1">
      <alignment horizontal="center" vertical="center" shrinkToFit="1"/>
    </xf>
    <xf numFmtId="182" fontId="26" fillId="24" borderId="0" xfId="0" applyNumberFormat="1" applyFont="1" applyFill="1" applyAlignment="1">
      <alignment vertical="center"/>
    </xf>
    <xf numFmtId="183" fontId="26" fillId="24" borderId="10" xfId="55" quotePrefix="1" applyNumberFormat="1" applyFont="1" applyFill="1" applyBorder="1" applyAlignment="1"/>
    <xf numFmtId="183" fontId="26" fillId="24" borderId="10" xfId="55" applyNumberFormat="1" applyFont="1" applyFill="1" applyBorder="1" applyAlignment="1"/>
    <xf numFmtId="183" fontId="26" fillId="24" borderId="11" xfId="55" applyNumberFormat="1" applyFont="1" applyFill="1" applyBorder="1" applyAlignment="1"/>
    <xf numFmtId="183" fontId="26" fillId="24" borderId="11" xfId="0" applyNumberFormat="1" applyFont="1" applyFill="1" applyBorder="1" applyAlignment="1"/>
    <xf numFmtId="183" fontId="26" fillId="24" borderId="12" xfId="0" applyNumberFormat="1" applyFont="1" applyFill="1" applyBorder="1" applyAlignment="1"/>
    <xf numFmtId="183" fontId="26" fillId="24" borderId="14" xfId="0" applyNumberFormat="1" applyFont="1" applyFill="1" applyBorder="1" applyAlignment="1"/>
    <xf numFmtId="183" fontId="26" fillId="24" borderId="11" xfId="0" applyNumberFormat="1" applyFont="1" applyFill="1" applyBorder="1" applyAlignment="1">
      <alignment horizontal="right"/>
    </xf>
    <xf numFmtId="184" fontId="26" fillId="24" borderId="10" xfId="55" quotePrefix="1" applyNumberFormat="1" applyFont="1" applyFill="1" applyBorder="1" applyAlignment="1">
      <alignment horizontal="center"/>
    </xf>
    <xf numFmtId="184" fontId="26" fillId="24" borderId="10" xfId="55" applyNumberFormat="1" applyFont="1" applyFill="1" applyBorder="1" applyAlignment="1">
      <alignment horizontal="center"/>
    </xf>
    <xf numFmtId="184" fontId="26" fillId="24" borderId="11" xfId="55" applyNumberFormat="1" applyFont="1" applyFill="1" applyBorder="1" applyAlignment="1">
      <alignment horizontal="center"/>
    </xf>
    <xf numFmtId="184" fontId="26" fillId="24" borderId="11" xfId="0" applyNumberFormat="1" applyFont="1" applyFill="1" applyBorder="1" applyAlignment="1">
      <alignment horizontal="center"/>
    </xf>
    <xf numFmtId="184" fontId="26" fillId="24" borderId="12" xfId="0" applyNumberFormat="1" applyFont="1" applyFill="1" applyBorder="1" applyAlignment="1">
      <alignment horizontal="center"/>
    </xf>
    <xf numFmtId="179" fontId="26" fillId="24" borderId="0" xfId="0" applyNumberFormat="1" applyFont="1" applyFill="1"/>
    <xf numFmtId="38" fontId="26" fillId="24" borderId="0" xfId="33" applyFont="1" applyFill="1"/>
    <xf numFmtId="179" fontId="25" fillId="24" borderId="0" xfId="0" applyNumberFormat="1" applyFont="1" applyFill="1"/>
    <xf numFmtId="38" fontId="25" fillId="24" borderId="0" xfId="33" applyFont="1" applyFill="1"/>
    <xf numFmtId="38" fontId="28" fillId="24" borderId="14" xfId="33" applyFont="1" applyFill="1" applyBorder="1" applyAlignment="1">
      <alignment horizontal="center" vertical="center" wrapText="1"/>
    </xf>
    <xf numFmtId="38" fontId="24" fillId="24" borderId="14" xfId="33" applyFont="1" applyFill="1" applyBorder="1" applyAlignment="1">
      <alignment horizontal="center" vertical="center" wrapText="1"/>
    </xf>
    <xf numFmtId="38" fontId="24" fillId="24" borderId="20" xfId="33" applyFont="1" applyFill="1" applyBorder="1" applyAlignment="1">
      <alignment horizontal="center" vertical="center" wrapText="1"/>
    </xf>
    <xf numFmtId="179" fontId="24" fillId="24" borderId="0" xfId="0" applyNumberFormat="1" applyFont="1" applyFill="1" applyBorder="1" applyAlignment="1">
      <alignment horizontal="center" vertical="center" wrapText="1"/>
    </xf>
    <xf numFmtId="179" fontId="25" fillId="24" borderId="14" xfId="0" applyNumberFormat="1" applyFont="1" applyFill="1" applyBorder="1"/>
    <xf numFmtId="38" fontId="26" fillId="24" borderId="20" xfId="33" applyFont="1" applyFill="1" applyBorder="1"/>
    <xf numFmtId="38" fontId="25" fillId="24" borderId="20" xfId="33" applyFont="1" applyFill="1" applyBorder="1" applyAlignment="1" applyProtection="1">
      <alignment vertical="center" wrapText="1"/>
      <protection locked="0"/>
    </xf>
    <xf numFmtId="179" fontId="25" fillId="24" borderId="0" xfId="0" applyNumberFormat="1" applyFont="1" applyFill="1" applyBorder="1" applyAlignment="1" applyProtection="1">
      <alignment vertical="center" wrapText="1"/>
      <protection locked="0"/>
    </xf>
    <xf numFmtId="179" fontId="26" fillId="24" borderId="0" xfId="0" applyNumberFormat="1" applyFont="1" applyFill="1" applyBorder="1"/>
    <xf numFmtId="38" fontId="25" fillId="24" borderId="0" xfId="33" applyFont="1" applyFill="1" applyBorder="1" applyAlignment="1" applyProtection="1">
      <alignment vertical="center" wrapText="1"/>
      <protection locked="0"/>
    </xf>
    <xf numFmtId="38" fontId="25" fillId="24" borderId="14" xfId="33" applyFont="1" applyFill="1" applyBorder="1" applyAlignment="1">
      <alignment horizontal="center" vertical="center" wrapText="1"/>
    </xf>
    <xf numFmtId="0" fontId="25" fillId="24" borderId="25" xfId="0" applyFont="1" applyFill="1" applyBorder="1" applyAlignment="1">
      <alignment horizontal="left" vertical="center" shrinkToFit="1"/>
    </xf>
    <xf numFmtId="183" fontId="26" fillId="24" borderId="25" xfId="0" applyNumberFormat="1" applyFont="1" applyFill="1" applyBorder="1" applyAlignment="1"/>
    <xf numFmtId="184" fontId="26" fillId="24" borderId="25" xfId="0" applyNumberFormat="1" applyFont="1" applyFill="1" applyBorder="1" applyAlignment="1">
      <alignment horizontal="center"/>
    </xf>
    <xf numFmtId="0" fontId="26" fillId="24" borderId="26" xfId="0" applyFont="1" applyFill="1" applyBorder="1" applyAlignment="1">
      <alignment horizontal="center" vertical="center" shrinkToFit="1"/>
    </xf>
    <xf numFmtId="0" fontId="26" fillId="24" borderId="27" xfId="0" applyFont="1" applyFill="1" applyBorder="1" applyAlignment="1">
      <alignment vertical="center" shrinkToFit="1"/>
    </xf>
    <xf numFmtId="182" fontId="26" fillId="24" borderId="26" xfId="0" applyNumberFormat="1" applyFont="1" applyFill="1" applyBorder="1" applyAlignment="1">
      <alignment vertical="center"/>
    </xf>
    <xf numFmtId="182" fontId="26" fillId="24" borderId="25" xfId="0" applyNumberFormat="1" applyFont="1" applyFill="1" applyBorder="1" applyAlignment="1">
      <alignment vertical="center"/>
    </xf>
    <xf numFmtId="179" fontId="26" fillId="24" borderId="20" xfId="0" applyNumberFormat="1" applyFont="1" applyFill="1" applyBorder="1"/>
    <xf numFmtId="179" fontId="26" fillId="24" borderId="26" xfId="0" applyNumberFormat="1" applyFont="1" applyFill="1" applyBorder="1"/>
    <xf numFmtId="179" fontId="26" fillId="24" borderId="13" xfId="0" applyNumberFormat="1" applyFont="1" applyFill="1" applyBorder="1"/>
    <xf numFmtId="179" fontId="26" fillId="24" borderId="18" xfId="0" applyNumberFormat="1" applyFont="1" applyFill="1" applyBorder="1"/>
    <xf numFmtId="179" fontId="25" fillId="24" borderId="21" xfId="0" applyNumberFormat="1" applyFont="1" applyFill="1" applyBorder="1" applyAlignment="1" applyProtection="1">
      <alignment vertical="center" shrinkToFit="1"/>
      <protection locked="0"/>
    </xf>
    <xf numFmtId="179" fontId="25" fillId="24" borderId="27" xfId="0" applyNumberFormat="1" applyFont="1" applyFill="1" applyBorder="1" applyAlignment="1" applyProtection="1">
      <alignment vertical="center" shrinkToFit="1"/>
      <protection locked="0"/>
    </xf>
    <xf numFmtId="179" fontId="26" fillId="24" borderId="22" xfId="0" applyNumberFormat="1" applyFont="1" applyFill="1" applyBorder="1"/>
    <xf numFmtId="179" fontId="25" fillId="24" borderId="23" xfId="0" applyNumberFormat="1" applyFont="1" applyFill="1" applyBorder="1" applyAlignment="1" applyProtection="1">
      <alignment vertical="center" shrinkToFit="1"/>
      <protection locked="0"/>
    </xf>
    <xf numFmtId="182" fontId="26" fillId="24" borderId="0" xfId="33" applyNumberFormat="1" applyFont="1" applyFill="1" applyBorder="1"/>
    <xf numFmtId="179" fontId="25" fillId="24" borderId="23" xfId="0" applyNumberFormat="1" applyFont="1" applyFill="1" applyBorder="1" applyAlignment="1">
      <alignment wrapText="1"/>
    </xf>
    <xf numFmtId="179" fontId="26" fillId="24" borderId="21" xfId="0" applyNumberFormat="1" applyFont="1" applyFill="1" applyBorder="1" applyAlignment="1">
      <alignment horizontal="right"/>
    </xf>
    <xf numFmtId="179" fontId="26" fillId="24" borderId="0" xfId="0" applyNumberFormat="1" applyFont="1" applyFill="1" applyBorder="1" applyAlignment="1">
      <alignment horizontal="right"/>
    </xf>
    <xf numFmtId="179" fontId="25" fillId="24" borderId="14" xfId="0" applyNumberFormat="1" applyFont="1" applyFill="1" applyBorder="1" applyAlignment="1" applyProtection="1">
      <alignment vertical="center" wrapText="1"/>
      <protection locked="0"/>
    </xf>
    <xf numFmtId="182" fontId="25" fillId="24" borderId="13" xfId="0" applyNumberFormat="1" applyFont="1" applyFill="1" applyBorder="1" applyAlignment="1">
      <alignment vertical="center"/>
    </xf>
    <xf numFmtId="182" fontId="25" fillId="24" borderId="17" xfId="33" applyNumberFormat="1" applyFont="1" applyFill="1" applyBorder="1" applyAlignment="1" applyProtection="1">
      <alignment vertical="center"/>
      <protection locked="0"/>
    </xf>
    <xf numFmtId="182" fontId="25" fillId="24" borderId="16" xfId="33" applyNumberFormat="1" applyFont="1" applyFill="1" applyBorder="1" applyAlignment="1" applyProtection="1">
      <alignment vertical="center"/>
      <protection locked="0"/>
    </xf>
    <xf numFmtId="182" fontId="25" fillId="24" borderId="20" xfId="0" applyNumberFormat="1" applyFont="1" applyFill="1" applyBorder="1" applyAlignment="1">
      <alignment vertical="center"/>
    </xf>
    <xf numFmtId="182" fontId="25" fillId="24" borderId="0" xfId="33" applyNumberFormat="1" applyFont="1" applyFill="1" applyBorder="1" applyAlignment="1" applyProtection="1">
      <alignment vertical="center"/>
      <protection locked="0"/>
    </xf>
    <xf numFmtId="182" fontId="25" fillId="24" borderId="21" xfId="33" applyNumberFormat="1" applyFont="1" applyFill="1" applyBorder="1" applyAlignment="1" applyProtection="1">
      <alignment vertical="center"/>
      <protection locked="0"/>
    </xf>
    <xf numFmtId="182" fontId="25" fillId="24" borderId="26" xfId="0" applyNumberFormat="1" applyFont="1" applyFill="1" applyBorder="1" applyAlignment="1">
      <alignment vertical="center"/>
    </xf>
    <xf numFmtId="182" fontId="25" fillId="24" borderId="28" xfId="33" applyNumberFormat="1" applyFont="1" applyFill="1" applyBorder="1" applyAlignment="1" applyProtection="1">
      <alignment vertical="center"/>
      <protection locked="0"/>
    </xf>
    <xf numFmtId="182" fontId="25" fillId="24" borderId="27" xfId="33" applyNumberFormat="1" applyFont="1" applyFill="1" applyBorder="1" applyAlignment="1" applyProtection="1">
      <alignment vertical="center"/>
      <protection locked="0"/>
    </xf>
    <xf numFmtId="182" fontId="25" fillId="24" borderId="18" xfId="0" applyNumberFormat="1" applyFont="1" applyFill="1" applyBorder="1" applyAlignment="1">
      <alignment vertical="center"/>
    </xf>
    <xf numFmtId="182" fontId="25" fillId="24" borderId="15" xfId="33" applyNumberFormat="1" applyFont="1" applyFill="1" applyBorder="1" applyAlignment="1" applyProtection="1">
      <alignment vertical="center"/>
      <protection locked="0"/>
    </xf>
    <xf numFmtId="182" fontId="25" fillId="24" borderId="19" xfId="33" applyNumberFormat="1" applyFont="1" applyFill="1" applyBorder="1" applyAlignment="1" applyProtection="1">
      <alignment vertical="center"/>
      <protection locked="0"/>
    </xf>
    <xf numFmtId="182" fontId="25" fillId="24" borderId="24" xfId="0" applyNumberFormat="1" applyFont="1" applyFill="1" applyBorder="1" applyAlignment="1" applyProtection="1">
      <alignment vertical="center"/>
      <protection locked="0"/>
    </xf>
    <xf numFmtId="182" fontId="25" fillId="24" borderId="24" xfId="33" applyNumberFormat="1" applyFont="1" applyFill="1" applyBorder="1" applyAlignment="1" applyProtection="1">
      <alignment vertical="center"/>
      <protection locked="0"/>
    </xf>
    <xf numFmtId="182" fontId="25" fillId="24" borderId="23" xfId="33" applyNumberFormat="1" applyFont="1" applyFill="1" applyBorder="1" applyAlignment="1" applyProtection="1">
      <alignment vertical="center"/>
      <protection locked="0"/>
    </xf>
    <xf numFmtId="0" fontId="25" fillId="24" borderId="21" xfId="0" applyFont="1" applyFill="1" applyBorder="1" applyAlignment="1">
      <alignment horizontal="left" vertical="center" wrapText="1"/>
    </xf>
    <xf numFmtId="0" fontId="25" fillId="24" borderId="19" xfId="0" applyFont="1" applyFill="1" applyBorder="1" applyAlignment="1">
      <alignment horizontal="left" vertical="center" wrapText="1"/>
    </xf>
    <xf numFmtId="179" fontId="25" fillId="24" borderId="16" xfId="0" applyNumberFormat="1" applyFont="1" applyFill="1" applyBorder="1"/>
    <xf numFmtId="179" fontId="25" fillId="24" borderId="19" xfId="0" applyNumberFormat="1" applyFont="1" applyFill="1" applyBorder="1"/>
    <xf numFmtId="38" fontId="25" fillId="24" borderId="22" xfId="33" applyFont="1" applyFill="1" applyBorder="1" applyAlignment="1">
      <alignment horizontal="center" vertical="center" wrapText="1"/>
    </xf>
    <xf numFmtId="38" fontId="25" fillId="24" borderId="24" xfId="33" applyFont="1" applyFill="1" applyBorder="1" applyAlignment="1">
      <alignment horizontal="center" vertical="center" wrapText="1"/>
    </xf>
    <xf numFmtId="185" fontId="25" fillId="24" borderId="11" xfId="33" applyNumberFormat="1" applyFont="1" applyFill="1" applyBorder="1"/>
    <xf numFmtId="185" fontId="25" fillId="24" borderId="21" xfId="33" applyNumberFormat="1" applyFont="1" applyFill="1" applyBorder="1"/>
    <xf numFmtId="185" fontId="25" fillId="24" borderId="20" xfId="33" applyNumberFormat="1" applyFont="1" applyFill="1" applyBorder="1"/>
    <xf numFmtId="185" fontId="25" fillId="24" borderId="11" xfId="0" applyNumberFormat="1" applyFont="1" applyFill="1" applyBorder="1"/>
    <xf numFmtId="185" fontId="25" fillId="24" borderId="0" xfId="0" applyNumberFormat="1" applyFont="1" applyFill="1" applyBorder="1"/>
    <xf numFmtId="185" fontId="25" fillId="24" borderId="0" xfId="33" applyNumberFormat="1" applyFont="1" applyFill="1"/>
    <xf numFmtId="185" fontId="25" fillId="24" borderId="12" xfId="33" applyNumberFormat="1" applyFont="1" applyFill="1" applyBorder="1"/>
    <xf numFmtId="185" fontId="25" fillId="24" borderId="19" xfId="33" applyNumberFormat="1" applyFont="1" applyFill="1" applyBorder="1"/>
    <xf numFmtId="185" fontId="25" fillId="24" borderId="18" xfId="33" applyNumberFormat="1" applyFont="1" applyFill="1" applyBorder="1"/>
    <xf numFmtId="185" fontId="25" fillId="24" borderId="12" xfId="0" applyNumberFormat="1" applyFont="1" applyFill="1" applyBorder="1"/>
    <xf numFmtId="185" fontId="25" fillId="24" borderId="15" xfId="0" applyNumberFormat="1" applyFont="1" applyFill="1" applyBorder="1"/>
    <xf numFmtId="0" fontId="25" fillId="25" borderId="21" xfId="0" applyFont="1" applyFill="1" applyBorder="1" applyAlignment="1">
      <alignment horizontal="left" vertical="center" wrapText="1"/>
    </xf>
    <xf numFmtId="185" fontId="25" fillId="25" borderId="11" xfId="33" applyNumberFormat="1" applyFont="1" applyFill="1" applyBorder="1"/>
    <xf numFmtId="185" fontId="25" fillId="25" borderId="21" xfId="33" applyNumberFormat="1" applyFont="1" applyFill="1" applyBorder="1"/>
    <xf numFmtId="179" fontId="25" fillId="0" borderId="10" xfId="0" applyNumberFormat="1" applyFont="1" applyFill="1" applyBorder="1" applyAlignment="1">
      <alignment horizontal="center" vertical="center"/>
    </xf>
    <xf numFmtId="179" fontId="25" fillId="24" borderId="0" xfId="0" applyNumberFormat="1" applyFont="1" applyFill="1" applyBorder="1" applyAlignment="1" applyProtection="1">
      <alignment vertical="center" shrinkToFit="1"/>
      <protection locked="0"/>
    </xf>
    <xf numFmtId="38" fontId="26" fillId="24" borderId="0" xfId="33" applyFont="1" applyFill="1" applyBorder="1"/>
    <xf numFmtId="179" fontId="26" fillId="0" borderId="0" xfId="0" applyNumberFormat="1" applyFont="1"/>
    <xf numFmtId="0" fontId="26" fillId="24" borderId="0" xfId="0" applyFont="1" applyFill="1" applyAlignment="1">
      <alignment horizontal="center" vertical="center"/>
    </xf>
    <xf numFmtId="180" fontId="26" fillId="24" borderId="28" xfId="0" applyNumberFormat="1" applyFont="1" applyFill="1" applyBorder="1" applyAlignment="1">
      <alignment vertical="center"/>
    </xf>
    <xf numFmtId="180" fontId="26" fillId="24" borderId="25" xfId="0" applyNumberFormat="1" applyFont="1" applyFill="1" applyBorder="1" applyAlignment="1">
      <alignment vertical="center"/>
    </xf>
    <xf numFmtId="180" fontId="26" fillId="24" borderId="0" xfId="0" applyNumberFormat="1" applyFont="1" applyFill="1" applyBorder="1" applyAlignment="1">
      <alignment vertical="center"/>
    </xf>
    <xf numFmtId="180" fontId="26" fillId="24" borderId="11" xfId="0" applyNumberFormat="1" applyFont="1" applyFill="1" applyBorder="1" applyAlignment="1">
      <alignment vertical="center"/>
    </xf>
    <xf numFmtId="180" fontId="26" fillId="24" borderId="15" xfId="0" applyNumberFormat="1" applyFont="1" applyFill="1" applyBorder="1" applyAlignment="1">
      <alignment vertical="center"/>
    </xf>
    <xf numFmtId="180" fontId="26" fillId="24" borderId="12" xfId="0" applyNumberFormat="1" applyFont="1" applyFill="1" applyBorder="1" applyAlignment="1">
      <alignment vertical="center"/>
    </xf>
    <xf numFmtId="182" fontId="26" fillId="24" borderId="21" xfId="0" applyNumberFormat="1" applyFont="1" applyFill="1" applyBorder="1" applyAlignment="1">
      <alignment vertical="center" shrinkToFit="1"/>
    </xf>
    <xf numFmtId="182" fontId="26" fillId="24" borderId="19" xfId="0" applyNumberFormat="1" applyFont="1" applyFill="1" applyBorder="1" applyAlignment="1">
      <alignment vertical="center" shrinkToFit="1"/>
    </xf>
    <xf numFmtId="180" fontId="26" fillId="24" borderId="20" xfId="0" applyNumberFormat="1" applyFont="1" applyFill="1" applyBorder="1" applyAlignment="1">
      <alignment vertical="center"/>
    </xf>
    <xf numFmtId="180" fontId="26" fillId="24" borderId="18" xfId="0" applyNumberFormat="1" applyFont="1" applyFill="1" applyBorder="1" applyAlignment="1">
      <alignment vertical="center"/>
    </xf>
    <xf numFmtId="182" fontId="26" fillId="24" borderId="12" xfId="0" applyNumberFormat="1" applyFont="1" applyFill="1" applyBorder="1" applyAlignment="1">
      <alignment vertical="center"/>
    </xf>
    <xf numFmtId="180" fontId="26" fillId="24" borderId="29" xfId="0" applyNumberFormat="1" applyFont="1" applyFill="1" applyBorder="1" applyAlignment="1">
      <alignment vertical="center"/>
    </xf>
    <xf numFmtId="182" fontId="26" fillId="24" borderId="30" xfId="0" applyNumberFormat="1" applyFont="1" applyFill="1" applyBorder="1" applyAlignment="1">
      <alignment vertical="center"/>
    </xf>
    <xf numFmtId="182" fontId="26" fillId="24" borderId="31" xfId="0" applyNumberFormat="1" applyFont="1" applyFill="1" applyBorder="1" applyAlignment="1">
      <alignment vertical="center"/>
    </xf>
    <xf numFmtId="180" fontId="26" fillId="24" borderId="32" xfId="0" applyNumberFormat="1" applyFont="1" applyFill="1" applyBorder="1" applyAlignment="1">
      <alignment vertical="center"/>
    </xf>
    <xf numFmtId="180" fontId="26" fillId="24" borderId="33" xfId="0" applyNumberFormat="1" applyFont="1" applyFill="1" applyBorder="1" applyAlignment="1">
      <alignment vertical="center"/>
    </xf>
    <xf numFmtId="180" fontId="26" fillId="24" borderId="34" xfId="0" applyNumberFormat="1" applyFont="1" applyFill="1" applyBorder="1" applyAlignment="1">
      <alignment vertical="center"/>
    </xf>
    <xf numFmtId="182" fontId="26" fillId="24" borderId="34" xfId="0" applyNumberFormat="1" applyFont="1" applyFill="1" applyBorder="1" applyAlignment="1">
      <alignment vertical="center"/>
    </xf>
    <xf numFmtId="182" fontId="26" fillId="24" borderId="35" xfId="0" applyNumberFormat="1" applyFont="1" applyFill="1" applyBorder="1" applyAlignment="1">
      <alignment vertical="center"/>
    </xf>
    <xf numFmtId="0" fontId="24" fillId="24" borderId="0" xfId="0" applyFont="1" applyFill="1" applyBorder="1" applyProtection="1"/>
    <xf numFmtId="0" fontId="31" fillId="24" borderId="0" xfId="0" applyFont="1" applyFill="1" applyBorder="1" applyProtection="1"/>
    <xf numFmtId="40" fontId="32" fillId="24" borderId="0" xfId="33" applyNumberFormat="1" applyFont="1" applyFill="1" applyBorder="1" applyProtection="1"/>
    <xf numFmtId="38" fontId="24" fillId="24" borderId="0" xfId="0" applyNumberFormat="1" applyFont="1" applyFill="1" applyBorder="1" applyProtection="1"/>
    <xf numFmtId="0" fontId="26" fillId="24" borderId="0" xfId="0" applyFont="1" applyFill="1" applyProtection="1"/>
    <xf numFmtId="0" fontId="35" fillId="24" borderId="0" xfId="0" applyFont="1" applyFill="1" applyAlignment="1">
      <alignment horizontal="left" vertical="center"/>
    </xf>
    <xf numFmtId="0" fontId="26" fillId="24" borderId="0" xfId="0" applyFont="1" applyFill="1" applyAlignment="1">
      <alignment horizontal="right"/>
    </xf>
    <xf numFmtId="182" fontId="26" fillId="24" borderId="27" xfId="0" applyNumberFormat="1" applyFont="1" applyFill="1" applyBorder="1" applyAlignment="1">
      <alignment vertical="center" shrinkToFit="1"/>
    </xf>
    <xf numFmtId="180" fontId="26" fillId="24" borderId="26" xfId="0" applyNumberFormat="1" applyFont="1" applyFill="1" applyBorder="1" applyAlignment="1">
      <alignment vertical="center"/>
    </xf>
    <xf numFmtId="180" fontId="26" fillId="24" borderId="36" xfId="0" applyNumberFormat="1" applyFont="1" applyFill="1" applyBorder="1" applyAlignment="1">
      <alignment vertical="center"/>
    </xf>
    <xf numFmtId="182" fontId="26" fillId="24" borderId="37" xfId="0" applyNumberFormat="1" applyFont="1" applyFill="1" applyBorder="1" applyAlignment="1">
      <alignment vertical="center"/>
    </xf>
    <xf numFmtId="0" fontId="26" fillId="26" borderId="13" xfId="0" applyFont="1" applyFill="1" applyBorder="1" applyAlignment="1">
      <alignment horizontal="center" vertical="center"/>
    </xf>
    <xf numFmtId="0" fontId="26" fillId="26" borderId="16" xfId="0" applyFont="1" applyFill="1" applyBorder="1" applyAlignment="1">
      <alignment horizontal="center" vertical="center"/>
    </xf>
    <xf numFmtId="0" fontId="26" fillId="26" borderId="20" xfId="0" applyFont="1" applyFill="1" applyBorder="1" applyAlignment="1">
      <alignment horizontal="center" vertical="center"/>
    </xf>
    <xf numFmtId="0" fontId="26" fillId="26" borderId="21" xfId="0" applyFont="1" applyFill="1" applyBorder="1" applyAlignment="1">
      <alignment horizontal="center" vertical="center"/>
    </xf>
    <xf numFmtId="0" fontId="26" fillId="26" borderId="11" xfId="0" applyFont="1" applyFill="1" applyBorder="1" applyAlignment="1">
      <alignment horizontal="center" vertical="center"/>
    </xf>
    <xf numFmtId="0" fontId="26" fillId="26" borderId="18" xfId="0" applyFont="1" applyFill="1" applyBorder="1" applyAlignment="1">
      <alignment horizontal="center" vertical="center"/>
    </xf>
    <xf numFmtId="0" fontId="26" fillId="26" borderId="19" xfId="0" applyFont="1" applyFill="1" applyBorder="1" applyAlignment="1">
      <alignment horizontal="center" vertical="center"/>
    </xf>
    <xf numFmtId="0" fontId="26" fillId="26" borderId="12" xfId="0" applyFont="1" applyFill="1" applyBorder="1" applyAlignment="1">
      <alignment horizontal="center" vertical="center"/>
    </xf>
    <xf numFmtId="0" fontId="26" fillId="26" borderId="14" xfId="0" applyFont="1" applyFill="1" applyBorder="1" applyAlignment="1">
      <alignment horizontal="center" vertical="center" wrapText="1"/>
    </xf>
    <xf numFmtId="0" fontId="26" fillId="26" borderId="21" xfId="0" applyFont="1" applyFill="1" applyBorder="1" applyAlignment="1">
      <alignment vertical="center" shrinkToFit="1"/>
    </xf>
    <xf numFmtId="0" fontId="26" fillId="26" borderId="26" xfId="0" applyFont="1" applyFill="1" applyBorder="1" applyAlignment="1">
      <alignment horizontal="center" vertical="center"/>
    </xf>
    <xf numFmtId="0" fontId="26" fillId="26" borderId="27" xfId="0" applyFont="1" applyFill="1" applyBorder="1" applyAlignment="1">
      <alignment vertical="center" shrinkToFit="1"/>
    </xf>
    <xf numFmtId="0" fontId="26" fillId="26" borderId="19" xfId="0" applyFont="1" applyFill="1" applyBorder="1" applyAlignment="1">
      <alignment vertical="center" shrinkToFit="1"/>
    </xf>
    <xf numFmtId="191" fontId="26" fillId="24" borderId="14" xfId="33" applyNumberFormat="1" applyFont="1" applyFill="1" applyBorder="1" applyAlignment="1" applyProtection="1">
      <alignment vertical="center" shrinkToFit="1"/>
    </xf>
    <xf numFmtId="192" fontId="26" fillId="24" borderId="14" xfId="33" applyNumberFormat="1" applyFont="1" applyFill="1" applyBorder="1" applyAlignment="1" applyProtection="1">
      <alignment vertical="center" shrinkToFit="1"/>
    </xf>
    <xf numFmtId="191" fontId="26" fillId="24" borderId="10" xfId="33" applyNumberFormat="1" applyFont="1" applyFill="1" applyBorder="1" applyAlignment="1" applyProtection="1">
      <alignment vertical="center" shrinkToFit="1"/>
    </xf>
    <xf numFmtId="192" fontId="26" fillId="24" borderId="10" xfId="33" applyNumberFormat="1" applyFont="1" applyFill="1" applyBorder="1" applyAlignment="1" applyProtection="1">
      <alignment vertical="center" shrinkToFit="1"/>
    </xf>
    <xf numFmtId="0" fontId="33" fillId="24" borderId="0" xfId="0" applyFont="1" applyFill="1" applyBorder="1" applyAlignment="1" applyProtection="1">
      <alignment horizontal="center"/>
    </xf>
    <xf numFmtId="0" fontId="24" fillId="24" borderId="0" xfId="0" applyFont="1" applyFill="1" applyProtection="1"/>
    <xf numFmtId="0" fontId="26" fillId="24" borderId="0" xfId="0" applyFont="1" applyFill="1" applyAlignment="1" applyProtection="1"/>
    <xf numFmtId="0" fontId="27" fillId="24" borderId="0" xfId="0" applyFont="1" applyFill="1" applyBorder="1" applyProtection="1"/>
    <xf numFmtId="181" fontId="27" fillId="24" borderId="0" xfId="33" applyNumberFormat="1" applyFont="1" applyFill="1" applyBorder="1" applyProtection="1"/>
    <xf numFmtId="38" fontId="27" fillId="24" borderId="0" xfId="33" applyFont="1" applyFill="1" applyBorder="1" applyProtection="1"/>
    <xf numFmtId="0" fontId="28" fillId="24" borderId="0" xfId="0" applyFont="1" applyFill="1" applyAlignment="1" applyProtection="1">
      <alignment horizontal="right"/>
    </xf>
    <xf numFmtId="0" fontId="30" fillId="24" borderId="18" xfId="0" applyFont="1" applyFill="1" applyBorder="1" applyAlignment="1" applyProtection="1">
      <alignment horizontal="left" vertical="center" indent="1"/>
    </xf>
    <xf numFmtId="0" fontId="30" fillId="24" borderId="22" xfId="0" applyFont="1" applyFill="1" applyBorder="1" applyAlignment="1" applyProtection="1">
      <alignment horizontal="left" vertical="center" indent="1"/>
    </xf>
    <xf numFmtId="0" fontId="30" fillId="24" borderId="13" xfId="0" applyFont="1" applyFill="1" applyBorder="1" applyAlignment="1" applyProtection="1">
      <alignment horizontal="left" vertical="center" indent="1"/>
    </xf>
    <xf numFmtId="0" fontId="26" fillId="24" borderId="22" xfId="0" applyFont="1" applyFill="1" applyBorder="1" applyAlignment="1" applyProtection="1">
      <alignment horizontal="center" vertical="center"/>
    </xf>
    <xf numFmtId="182" fontId="26" fillId="24" borderId="21" xfId="0" applyNumberFormat="1" applyFont="1" applyFill="1" applyBorder="1" applyAlignment="1">
      <alignment horizontal="right" vertical="center" indent="1" shrinkToFit="1"/>
    </xf>
    <xf numFmtId="0" fontId="47" fillId="24" borderId="0" xfId="0" applyFont="1" applyFill="1" applyBorder="1" applyProtection="1"/>
    <xf numFmtId="0" fontId="48" fillId="24" borderId="38" xfId="54" applyFont="1" applyFill="1" applyBorder="1" applyAlignment="1" applyProtection="1">
      <alignment horizontal="center" vertical="center"/>
    </xf>
    <xf numFmtId="191" fontId="26" fillId="24" borderId="39" xfId="33" applyNumberFormat="1" applyFont="1" applyFill="1" applyBorder="1" applyAlignment="1" applyProtection="1">
      <alignment shrinkToFit="1"/>
    </xf>
    <xf numFmtId="192" fontId="26" fillId="24" borderId="39" xfId="33" applyNumberFormat="1" applyFont="1" applyFill="1" applyBorder="1" applyAlignment="1" applyProtection="1">
      <alignment shrinkToFit="1"/>
    </xf>
    <xf numFmtId="192" fontId="26" fillId="24" borderId="40" xfId="33" applyNumberFormat="1" applyFont="1" applyFill="1" applyBorder="1" applyAlignment="1" applyProtection="1">
      <alignment shrinkToFit="1"/>
    </xf>
    <xf numFmtId="191" fontId="30" fillId="24" borderId="41" xfId="33" applyNumberFormat="1" applyFont="1" applyFill="1" applyBorder="1" applyAlignment="1" applyProtection="1">
      <alignment horizontal="center" vertical="center"/>
    </xf>
    <xf numFmtId="191" fontId="30" fillId="24" borderId="41" xfId="33" applyNumberFormat="1" applyFont="1" applyFill="1" applyBorder="1" applyAlignment="1" applyProtection="1">
      <alignment vertical="center"/>
    </xf>
    <xf numFmtId="192" fontId="26" fillId="24" borderId="41" xfId="33" applyNumberFormat="1" applyFont="1" applyFill="1" applyBorder="1" applyAlignment="1" applyProtection="1">
      <alignment vertical="center"/>
    </xf>
    <xf numFmtId="192" fontId="26" fillId="24" borderId="42" xfId="33" applyNumberFormat="1" applyFont="1" applyFill="1" applyBorder="1" applyAlignment="1" applyProtection="1">
      <alignment vertical="center"/>
    </xf>
    <xf numFmtId="193" fontId="43" fillId="27" borderId="10" xfId="33" applyNumberFormat="1" applyFont="1" applyFill="1" applyBorder="1" applyAlignment="1" applyProtection="1">
      <alignment vertical="center"/>
      <protection locked="0"/>
    </xf>
    <xf numFmtId="193" fontId="43" fillId="27" borderId="11" xfId="33" applyNumberFormat="1" applyFont="1" applyFill="1" applyBorder="1" applyAlignment="1" applyProtection="1">
      <alignment vertical="center"/>
      <protection locked="0"/>
    </xf>
    <xf numFmtId="193" fontId="43" fillId="27" borderId="12" xfId="33" applyNumberFormat="1" applyFont="1" applyFill="1" applyBorder="1" applyAlignment="1" applyProtection="1">
      <alignment vertical="center"/>
      <protection locked="0"/>
    </xf>
    <xf numFmtId="193" fontId="43" fillId="24" borderId="38" xfId="33" applyNumberFormat="1" applyFont="1" applyFill="1" applyBorder="1" applyAlignment="1" applyProtection="1">
      <alignment vertical="center"/>
    </xf>
    <xf numFmtId="193" fontId="43" fillId="27" borderId="25" xfId="33" applyNumberFormat="1" applyFont="1" applyFill="1" applyBorder="1" applyAlignment="1" applyProtection="1">
      <alignment vertical="center"/>
      <protection locked="0"/>
    </xf>
    <xf numFmtId="193" fontId="43" fillId="27" borderId="13" xfId="33" applyNumberFormat="1" applyFont="1" applyFill="1" applyBorder="1" applyAlignment="1" applyProtection="1">
      <alignment vertical="center"/>
      <protection locked="0"/>
    </xf>
    <xf numFmtId="193" fontId="43" fillId="27" borderId="20" xfId="33" applyNumberFormat="1" applyFont="1" applyFill="1" applyBorder="1" applyAlignment="1" applyProtection="1">
      <alignment vertical="center"/>
      <protection locked="0"/>
    </xf>
    <xf numFmtId="193" fontId="43" fillId="27" borderId="26" xfId="33" applyNumberFormat="1" applyFont="1" applyFill="1" applyBorder="1" applyAlignment="1" applyProtection="1">
      <alignment vertical="center"/>
      <protection locked="0"/>
    </xf>
    <xf numFmtId="193" fontId="43" fillId="24" borderId="20" xfId="33" applyNumberFormat="1" applyFont="1" applyFill="1" applyBorder="1" applyAlignment="1" applyProtection="1">
      <alignment horizontal="right" vertical="center" indent="1"/>
      <protection locked="0"/>
    </xf>
    <xf numFmtId="193" fontId="43" fillId="27" borderId="18" xfId="33" applyNumberFormat="1" applyFont="1" applyFill="1" applyBorder="1" applyAlignment="1" applyProtection="1">
      <alignment vertical="center"/>
      <protection locked="0"/>
    </xf>
    <xf numFmtId="193" fontId="43" fillId="24" borderId="43" xfId="33" applyNumberFormat="1" applyFont="1" applyFill="1" applyBorder="1" applyAlignment="1" applyProtection="1">
      <alignment vertical="center"/>
    </xf>
    <xf numFmtId="193" fontId="43" fillId="24" borderId="21" xfId="33" applyNumberFormat="1" applyFont="1" applyFill="1" applyBorder="1" applyAlignment="1" applyProtection="1"/>
    <xf numFmtId="193" fontId="43" fillId="24" borderId="27" xfId="33" applyNumberFormat="1" applyFont="1" applyFill="1" applyBorder="1" applyAlignment="1" applyProtection="1"/>
    <xf numFmtId="193" fontId="43" fillId="24" borderId="21" xfId="33" applyNumberFormat="1" applyFont="1" applyFill="1" applyBorder="1" applyAlignment="1" applyProtection="1">
      <alignment vertical="center"/>
    </xf>
    <xf numFmtId="193" fontId="43" fillId="24" borderId="19" xfId="33" applyNumberFormat="1" applyFont="1" applyFill="1" applyBorder="1" applyAlignment="1" applyProtection="1">
      <alignment vertical="center"/>
    </xf>
    <xf numFmtId="193" fontId="43" fillId="24" borderId="44" xfId="33" applyNumberFormat="1" applyFont="1" applyFill="1" applyBorder="1" applyAlignment="1" applyProtection="1">
      <alignment vertical="center"/>
    </xf>
    <xf numFmtId="193" fontId="43" fillId="24" borderId="45" xfId="33" applyNumberFormat="1" applyFont="1" applyFill="1" applyBorder="1" applyAlignment="1" applyProtection="1">
      <alignment vertical="center"/>
      <protection locked="0"/>
    </xf>
    <xf numFmtId="193" fontId="43" fillId="24" borderId="46" xfId="33" applyNumberFormat="1" applyFont="1" applyFill="1" applyBorder="1" applyAlignment="1" applyProtection="1">
      <alignment vertical="center"/>
      <protection locked="0"/>
    </xf>
    <xf numFmtId="193" fontId="43" fillId="24" borderId="45" xfId="33" applyNumberFormat="1" applyFont="1" applyFill="1" applyBorder="1" applyAlignment="1" applyProtection="1">
      <alignment horizontal="right" vertical="center" indent="1"/>
      <protection locked="0"/>
    </xf>
    <xf numFmtId="193" fontId="43" fillId="24" borderId="47" xfId="33" applyNumberFormat="1" applyFont="1" applyFill="1" applyBorder="1" applyAlignment="1" applyProtection="1">
      <alignment vertical="center"/>
      <protection locked="0"/>
    </xf>
    <xf numFmtId="193" fontId="43" fillId="24" borderId="48" xfId="33" applyNumberFormat="1" applyFont="1" applyFill="1" applyBorder="1" applyAlignment="1" applyProtection="1">
      <alignment vertical="center"/>
    </xf>
    <xf numFmtId="0" fontId="25" fillId="24" borderId="17" xfId="0" applyFont="1" applyFill="1" applyBorder="1" applyProtection="1"/>
    <xf numFmtId="0" fontId="25" fillId="24" borderId="16" xfId="0" applyFont="1" applyFill="1" applyBorder="1" applyAlignment="1" applyProtection="1">
      <alignment horizontal="right"/>
    </xf>
    <xf numFmtId="38" fontId="48" fillId="24" borderId="48" xfId="33" applyFont="1" applyFill="1" applyBorder="1" applyAlignment="1" applyProtection="1">
      <alignment horizontal="center" vertical="center" wrapText="1"/>
    </xf>
    <xf numFmtId="38" fontId="25" fillId="24" borderId="44" xfId="33" applyFont="1" applyFill="1" applyBorder="1" applyAlignment="1" applyProtection="1">
      <alignment horizontal="center" vertical="center" wrapText="1"/>
    </xf>
    <xf numFmtId="0" fontId="31" fillId="0" borderId="0" xfId="55" applyFont="1"/>
    <xf numFmtId="0" fontId="45" fillId="24" borderId="10" xfId="54" applyFont="1" applyFill="1" applyBorder="1" applyAlignment="1" applyProtection="1">
      <alignment horizontal="left" vertical="center" shrinkToFit="1"/>
    </xf>
    <xf numFmtId="0" fontId="45" fillId="24" borderId="11" xfId="54" applyFont="1" applyFill="1" applyBorder="1" applyAlignment="1" applyProtection="1">
      <alignment horizontal="left" vertical="center" shrinkToFit="1"/>
    </xf>
    <xf numFmtId="0" fontId="45" fillId="24" borderId="25" xfId="54" applyFont="1" applyFill="1" applyBorder="1" applyAlignment="1" applyProtection="1">
      <alignment horizontal="left" vertical="center" shrinkToFit="1"/>
    </xf>
    <xf numFmtId="0" fontId="45" fillId="24" borderId="12" xfId="54" applyFont="1" applyFill="1" applyBorder="1" applyAlignment="1" applyProtection="1">
      <alignment horizontal="left" vertical="center" shrinkToFit="1"/>
    </xf>
    <xf numFmtId="0" fontId="30" fillId="24" borderId="0" xfId="0" applyFont="1" applyFill="1"/>
    <xf numFmtId="38" fontId="26" fillId="24" borderId="20" xfId="33" applyFont="1" applyFill="1" applyBorder="1" applyAlignment="1">
      <alignment vertical="center"/>
    </xf>
    <xf numFmtId="38" fontId="26" fillId="24" borderId="26" xfId="33" applyFont="1" applyFill="1" applyBorder="1" applyAlignment="1">
      <alignment vertical="center"/>
    </xf>
    <xf numFmtId="38" fontId="26" fillId="24" borderId="18" xfId="33" applyFont="1" applyFill="1" applyBorder="1" applyAlignment="1">
      <alignment vertical="center"/>
    </xf>
    <xf numFmtId="180" fontId="26" fillId="24" borderId="21" xfId="0" applyNumberFormat="1" applyFont="1" applyFill="1" applyBorder="1" applyAlignment="1">
      <alignment vertical="center"/>
    </xf>
    <xf numFmtId="180" fontId="26" fillId="24" borderId="27" xfId="0" applyNumberFormat="1" applyFont="1" applyFill="1" applyBorder="1" applyAlignment="1">
      <alignment vertical="center"/>
    </xf>
    <xf numFmtId="180" fontId="26" fillId="24" borderId="19" xfId="0" applyNumberFormat="1" applyFont="1" applyFill="1" applyBorder="1" applyAlignment="1">
      <alignment vertical="center"/>
    </xf>
    <xf numFmtId="0" fontId="49" fillId="26" borderId="49" xfId="0" applyFont="1" applyFill="1" applyBorder="1" applyAlignment="1">
      <alignment horizontal="center" vertical="center" wrapText="1"/>
    </xf>
    <xf numFmtId="187" fontId="26" fillId="24" borderId="50" xfId="33" applyNumberFormat="1" applyFont="1" applyFill="1" applyBorder="1" applyAlignment="1">
      <alignment vertical="center"/>
    </xf>
    <xf numFmtId="187" fontId="26" fillId="24" borderId="51" xfId="33" applyNumberFormat="1" applyFont="1" applyFill="1" applyBorder="1" applyAlignment="1">
      <alignment vertical="center"/>
    </xf>
    <xf numFmtId="187" fontId="26" fillId="24" borderId="49" xfId="33" applyNumberFormat="1" applyFont="1" applyFill="1" applyBorder="1" applyAlignment="1">
      <alignment vertical="center"/>
    </xf>
    <xf numFmtId="187" fontId="26" fillId="24" borderId="52" xfId="33" applyNumberFormat="1" applyFont="1" applyFill="1" applyBorder="1" applyAlignment="1">
      <alignment vertical="center"/>
    </xf>
    <xf numFmtId="182" fontId="26" fillId="24" borderId="18" xfId="0" applyNumberFormat="1" applyFont="1" applyFill="1" applyBorder="1" applyAlignment="1">
      <alignment vertical="center"/>
    </xf>
    <xf numFmtId="190" fontId="26" fillId="24" borderId="50" xfId="0" applyNumberFormat="1" applyFont="1" applyFill="1" applyBorder="1" applyAlignment="1">
      <alignment vertical="center"/>
    </xf>
    <xf numFmtId="190" fontId="26" fillId="24" borderId="51" xfId="0" applyNumberFormat="1" applyFont="1" applyFill="1" applyBorder="1" applyAlignment="1">
      <alignment vertical="center"/>
    </xf>
    <xf numFmtId="190" fontId="26" fillId="24" borderId="49" xfId="0" applyNumberFormat="1" applyFont="1" applyFill="1" applyBorder="1" applyAlignment="1">
      <alignment vertical="center"/>
    </xf>
    <xf numFmtId="183" fontId="26" fillId="24" borderId="52" xfId="0" applyNumberFormat="1" applyFont="1" applyFill="1" applyBorder="1" applyAlignment="1">
      <alignment vertical="center"/>
    </xf>
    <xf numFmtId="0" fontId="26" fillId="24" borderId="22" xfId="0" applyFont="1" applyFill="1" applyBorder="1"/>
    <xf numFmtId="0" fontId="26" fillId="24" borderId="16" xfId="0" applyFont="1" applyFill="1" applyBorder="1" applyAlignment="1">
      <alignment vertical="center"/>
    </xf>
    <xf numFmtId="0" fontId="25" fillId="24" borderId="16" xfId="0" applyFont="1" applyFill="1" applyBorder="1" applyAlignment="1">
      <alignment horizontal="left" vertical="center" shrinkToFit="1"/>
    </xf>
    <xf numFmtId="0" fontId="25" fillId="24" borderId="21" xfId="0" applyFont="1" applyFill="1" applyBorder="1" applyAlignment="1">
      <alignment horizontal="left" vertical="center" shrinkToFit="1"/>
    </xf>
    <xf numFmtId="0" fontId="25" fillId="24" borderId="27" xfId="0" applyFont="1" applyFill="1" applyBorder="1" applyAlignment="1">
      <alignment horizontal="left" vertical="center" shrinkToFit="1"/>
    </xf>
    <xf numFmtId="0" fontId="25" fillId="24" borderId="19" xfId="0" applyFont="1" applyFill="1" applyBorder="1" applyAlignment="1">
      <alignment horizontal="left" vertical="center" shrinkToFit="1"/>
    </xf>
    <xf numFmtId="0" fontId="26" fillId="24" borderId="23" xfId="0" applyFont="1" applyFill="1" applyBorder="1"/>
    <xf numFmtId="0" fontId="25" fillId="24" borderId="13" xfId="0" applyFont="1" applyFill="1" applyBorder="1" applyAlignment="1">
      <alignment horizontal="center" vertical="center" shrinkToFit="1"/>
    </xf>
    <xf numFmtId="0" fontId="25" fillId="24" borderId="20" xfId="0" applyFont="1" applyFill="1" applyBorder="1" applyAlignment="1">
      <alignment horizontal="center" vertical="center" shrinkToFit="1"/>
    </xf>
    <xf numFmtId="0" fontId="25" fillId="24" borderId="26" xfId="0" applyFont="1" applyFill="1" applyBorder="1" applyAlignment="1">
      <alignment horizontal="center" vertical="center" shrinkToFit="1"/>
    </xf>
    <xf numFmtId="0" fontId="25" fillId="24" borderId="18" xfId="0" applyFont="1" applyFill="1" applyBorder="1" applyAlignment="1">
      <alignment horizontal="center" vertical="center" shrinkToFit="1"/>
    </xf>
    <xf numFmtId="179" fontId="26" fillId="24" borderId="20" xfId="0" applyNumberFormat="1" applyFont="1" applyFill="1" applyBorder="1" applyAlignment="1">
      <alignment horizontal="center"/>
    </xf>
    <xf numFmtId="179" fontId="26" fillId="25" borderId="20" xfId="0" applyNumberFormat="1" applyFont="1" applyFill="1" applyBorder="1" applyAlignment="1">
      <alignment horizontal="center"/>
    </xf>
    <xf numFmtId="179" fontId="26" fillId="24" borderId="18" xfId="0" applyNumberFormat="1" applyFont="1" applyFill="1" applyBorder="1" applyAlignment="1">
      <alignment horizontal="center"/>
    </xf>
    <xf numFmtId="178" fontId="25" fillId="24" borderId="16" xfId="0" applyNumberFormat="1" applyFont="1" applyFill="1" applyBorder="1" applyAlignment="1" applyProtection="1">
      <alignment horizontal="left" vertical="center" indent="2"/>
    </xf>
    <xf numFmtId="178" fontId="25" fillId="24" borderId="16" xfId="0" applyNumberFormat="1" applyFont="1" applyFill="1" applyBorder="1" applyAlignment="1" applyProtection="1">
      <alignment horizontal="center" vertical="center" wrapText="1"/>
    </xf>
    <xf numFmtId="178" fontId="25" fillId="24" borderId="24" xfId="33" applyNumberFormat="1" applyFont="1" applyFill="1" applyBorder="1" applyAlignment="1" applyProtection="1">
      <alignment horizontal="center" vertical="center" wrapText="1"/>
    </xf>
    <xf numFmtId="178" fontId="25" fillId="24" borderId="23" xfId="0" applyNumberFormat="1" applyFont="1" applyFill="1" applyBorder="1" applyAlignment="1" applyProtection="1">
      <alignment horizontal="center" vertical="center" wrapText="1"/>
    </xf>
    <xf numFmtId="177" fontId="42" fillId="24" borderId="0" xfId="0" applyNumberFormat="1" applyFont="1" applyFill="1" applyAlignment="1">
      <alignment vertical="center"/>
    </xf>
    <xf numFmtId="49" fontId="42" fillId="24" borderId="53" xfId="45" applyNumberFormat="1" applyFont="1" applyFill="1" applyBorder="1" applyAlignment="1">
      <alignment horizontal="center" vertical="center" shrinkToFit="1"/>
    </xf>
    <xf numFmtId="0" fontId="48" fillId="24" borderId="54" xfId="45" applyFont="1" applyFill="1" applyBorder="1" applyAlignment="1">
      <alignment vertical="center" shrinkToFit="1"/>
    </xf>
    <xf numFmtId="177" fontId="42" fillId="24" borderId="56" xfId="0" applyNumberFormat="1" applyFont="1" applyFill="1" applyBorder="1" applyAlignment="1">
      <alignment horizontal="center" vertical="center"/>
    </xf>
    <xf numFmtId="177" fontId="42" fillId="24" borderId="55" xfId="0" applyNumberFormat="1" applyFont="1" applyFill="1" applyBorder="1" applyAlignment="1">
      <alignment horizontal="center" vertical="center"/>
    </xf>
    <xf numFmtId="180" fontId="42" fillId="24" borderId="57" xfId="0" applyNumberFormat="1" applyFont="1" applyFill="1" applyBorder="1" applyAlignment="1">
      <alignment vertical="center"/>
    </xf>
    <xf numFmtId="49" fontId="42" fillId="24" borderId="58" xfId="45" applyNumberFormat="1" applyFont="1" applyFill="1" applyBorder="1" applyAlignment="1">
      <alignment horizontal="center" vertical="center" shrinkToFit="1"/>
    </xf>
    <xf numFmtId="0" fontId="48" fillId="24" borderId="21" xfId="45" applyFont="1" applyFill="1" applyBorder="1" applyAlignment="1">
      <alignment vertical="center" shrinkToFit="1"/>
    </xf>
    <xf numFmtId="177" fontId="42" fillId="24" borderId="20" xfId="0" applyNumberFormat="1" applyFont="1" applyFill="1" applyBorder="1" applyAlignment="1">
      <alignment vertical="center"/>
    </xf>
    <xf numFmtId="177" fontId="42" fillId="24" borderId="0" xfId="0" applyNumberFormat="1" applyFont="1" applyFill="1" applyBorder="1" applyAlignment="1">
      <alignment vertical="center"/>
    </xf>
    <xf numFmtId="177" fontId="42" fillId="24" borderId="20" xfId="0" applyNumberFormat="1" applyFont="1" applyFill="1" applyBorder="1" applyAlignment="1">
      <alignment horizontal="center" vertical="center"/>
    </xf>
    <xf numFmtId="177" fontId="42" fillId="24" borderId="0" xfId="0" applyNumberFormat="1" applyFont="1" applyFill="1" applyBorder="1" applyAlignment="1">
      <alignment horizontal="center" vertical="center"/>
    </xf>
    <xf numFmtId="177" fontId="42" fillId="24" borderId="26" xfId="0" applyNumberFormat="1" applyFont="1" applyFill="1" applyBorder="1" applyAlignment="1">
      <alignment horizontal="center" vertical="center"/>
    </xf>
    <xf numFmtId="177" fontId="42" fillId="24" borderId="28" xfId="0" applyNumberFormat="1" applyFont="1" applyFill="1" applyBorder="1" applyAlignment="1">
      <alignment horizontal="center" vertical="center"/>
    </xf>
    <xf numFmtId="180" fontId="42" fillId="24" borderId="59" xfId="0" applyNumberFormat="1" applyFont="1" applyFill="1" applyBorder="1" applyAlignment="1">
      <alignment vertical="center"/>
    </xf>
    <xf numFmtId="49" fontId="42" fillId="24" borderId="60" xfId="45" applyNumberFormat="1" applyFont="1" applyFill="1" applyBorder="1" applyAlignment="1">
      <alignment horizontal="center" vertical="center" shrinkToFit="1"/>
    </xf>
    <xf numFmtId="0" fontId="48" fillId="24" borderId="61" xfId="45" applyFont="1" applyFill="1" applyBorder="1" applyAlignment="1">
      <alignment vertical="center" shrinkToFit="1"/>
    </xf>
    <xf numFmtId="0" fontId="48" fillId="24" borderId="21" xfId="45" applyFont="1" applyFill="1" applyBorder="1" applyAlignment="1">
      <alignment vertical="top" shrinkToFit="1"/>
    </xf>
    <xf numFmtId="177" fontId="42" fillId="24" borderId="64" xfId="0" applyNumberFormat="1" applyFont="1" applyFill="1" applyBorder="1" applyAlignment="1">
      <alignment horizontal="center" vertical="center"/>
    </xf>
    <xf numFmtId="180" fontId="42" fillId="24" borderId="66" xfId="0" applyNumberFormat="1" applyFont="1" applyFill="1" applyBorder="1" applyAlignment="1">
      <alignment vertical="center"/>
    </xf>
    <xf numFmtId="180" fontId="42" fillId="24" borderId="67" xfId="0" applyNumberFormat="1" applyFont="1" applyFill="1" applyBorder="1" applyAlignment="1">
      <alignment vertical="center"/>
    </xf>
    <xf numFmtId="177" fontId="42" fillId="24" borderId="62" xfId="0" applyNumberFormat="1" applyFont="1" applyFill="1" applyBorder="1" applyAlignment="1">
      <alignment horizontal="center" vertical="center"/>
    </xf>
    <xf numFmtId="177" fontId="42" fillId="24" borderId="63" xfId="0" applyNumberFormat="1" applyFont="1" applyFill="1" applyBorder="1" applyAlignment="1">
      <alignment horizontal="center" vertical="center"/>
    </xf>
    <xf numFmtId="177" fontId="42" fillId="24" borderId="68" xfId="0" applyNumberFormat="1" applyFont="1" applyFill="1" applyBorder="1" applyAlignment="1">
      <alignment horizontal="center" vertical="center"/>
    </xf>
    <xf numFmtId="58" fontId="26" fillId="24" borderId="0" xfId="0" applyNumberFormat="1" applyFont="1" applyFill="1" applyBorder="1" applyAlignment="1">
      <alignment vertical="center"/>
    </xf>
    <xf numFmtId="0" fontId="26" fillId="24" borderId="71" xfId="0" applyFont="1" applyFill="1" applyBorder="1" applyAlignment="1">
      <alignment horizontal="center" vertical="center" shrinkToFit="1"/>
    </xf>
    <xf numFmtId="180" fontId="26" fillId="24" borderId="55" xfId="0" applyNumberFormat="1" applyFont="1" applyFill="1" applyBorder="1" applyAlignment="1">
      <alignment vertical="center" shrinkToFit="1"/>
    </xf>
    <xf numFmtId="0" fontId="26" fillId="24" borderId="54" xfId="0" applyFont="1" applyFill="1" applyBorder="1" applyAlignment="1">
      <alignment vertical="center" shrinkToFit="1"/>
    </xf>
    <xf numFmtId="0" fontId="26" fillId="24" borderId="55" xfId="0" applyFont="1" applyFill="1" applyBorder="1" applyAlignment="1">
      <alignment vertical="center" shrinkToFit="1"/>
    </xf>
    <xf numFmtId="0" fontId="26" fillId="24" borderId="72" xfId="0" applyFont="1" applyFill="1" applyBorder="1" applyAlignment="1">
      <alignment vertical="center" shrinkToFit="1"/>
    </xf>
    <xf numFmtId="180" fontId="26" fillId="24" borderId="0" xfId="0" applyNumberFormat="1" applyFont="1" applyFill="1" applyBorder="1" applyAlignment="1">
      <alignment vertical="center" shrinkToFit="1"/>
    </xf>
    <xf numFmtId="0" fontId="26" fillId="24" borderId="21" xfId="0" applyFont="1" applyFill="1" applyBorder="1" applyAlignment="1">
      <alignment vertical="center"/>
    </xf>
    <xf numFmtId="0" fontId="26" fillId="24" borderId="57" xfId="0" applyFont="1" applyFill="1" applyBorder="1" applyAlignment="1">
      <alignment vertical="center"/>
    </xf>
    <xf numFmtId="180" fontId="26" fillId="24" borderId="28" xfId="0" applyNumberFormat="1" applyFont="1" applyFill="1" applyBorder="1" applyAlignment="1">
      <alignment vertical="center" shrinkToFit="1"/>
    </xf>
    <xf numFmtId="0" fontId="26" fillId="24" borderId="0" xfId="0" applyFont="1" applyFill="1" applyBorder="1" applyAlignment="1">
      <alignment vertical="center" shrinkToFit="1"/>
    </xf>
    <xf numFmtId="0" fontId="26" fillId="24" borderId="57" xfId="0" applyFont="1" applyFill="1" applyBorder="1" applyAlignment="1">
      <alignment vertical="center" shrinkToFit="1"/>
    </xf>
    <xf numFmtId="0" fontId="26" fillId="24" borderId="28" xfId="0" applyFont="1" applyFill="1" applyBorder="1" applyAlignment="1">
      <alignment vertical="center" shrinkToFit="1"/>
    </xf>
    <xf numFmtId="0" fontId="26" fillId="24" borderId="59" xfId="0" applyFont="1" applyFill="1" applyBorder="1" applyAlignment="1">
      <alignment vertical="center" shrinkToFit="1"/>
    </xf>
    <xf numFmtId="180" fontId="26" fillId="24" borderId="62" xfId="0" applyNumberFormat="1" applyFont="1" applyFill="1" applyBorder="1" applyAlignment="1">
      <alignment vertical="center" shrinkToFit="1"/>
    </xf>
    <xf numFmtId="0" fontId="26" fillId="24" borderId="73" xfId="0" applyFont="1" applyFill="1" applyBorder="1" applyAlignment="1">
      <alignment vertical="center" shrinkToFit="1"/>
    </xf>
    <xf numFmtId="0" fontId="26" fillId="24" borderId="62" xfId="0" applyFont="1" applyFill="1" applyBorder="1" applyAlignment="1">
      <alignment vertical="center" shrinkToFit="1"/>
    </xf>
    <xf numFmtId="0" fontId="26" fillId="24" borderId="67" xfId="0" applyFont="1" applyFill="1" applyBorder="1" applyAlignment="1">
      <alignment vertical="center" shrinkToFit="1"/>
    </xf>
    <xf numFmtId="0" fontId="26" fillId="24" borderId="74" xfId="0" applyFont="1" applyFill="1" applyBorder="1" applyAlignment="1">
      <alignment vertical="center" shrinkToFit="1"/>
    </xf>
    <xf numFmtId="0" fontId="26" fillId="24" borderId="69" xfId="0" applyFont="1" applyFill="1" applyBorder="1" applyAlignment="1">
      <alignment vertical="center" shrinkToFit="1"/>
    </xf>
    <xf numFmtId="0" fontId="26" fillId="24" borderId="70" xfId="0" applyFont="1" applyFill="1" applyBorder="1" applyAlignment="1">
      <alignment vertical="center" shrinkToFit="1"/>
    </xf>
    <xf numFmtId="0" fontId="26" fillId="24" borderId="61" xfId="0" applyFont="1" applyFill="1" applyBorder="1" applyAlignment="1">
      <alignment vertical="center" shrinkToFit="1"/>
    </xf>
    <xf numFmtId="180" fontId="26" fillId="24" borderId="28" xfId="0" applyNumberFormat="1" applyFont="1" applyFill="1" applyBorder="1" applyAlignment="1">
      <alignment vertical="center" shrinkToFit="1"/>
    </xf>
    <xf numFmtId="180" fontId="26" fillId="24" borderId="0" xfId="0" applyNumberFormat="1" applyFont="1" applyFill="1" applyBorder="1" applyAlignment="1">
      <alignment vertical="center" shrinkToFit="1"/>
    </xf>
    <xf numFmtId="180" fontId="26" fillId="24" borderId="65" xfId="0" applyNumberFormat="1" applyFont="1" applyFill="1" applyBorder="1" applyAlignment="1">
      <alignment vertical="center" shrinkToFit="1"/>
    </xf>
    <xf numFmtId="0" fontId="25" fillId="24" borderId="16" xfId="0" applyFont="1" applyFill="1" applyBorder="1" applyAlignment="1">
      <alignment vertical="center" shrinkToFit="1"/>
    </xf>
    <xf numFmtId="182" fontId="25" fillId="24" borderId="17" xfId="0" applyNumberFormat="1" applyFont="1" applyFill="1" applyBorder="1" applyAlignment="1">
      <alignment vertical="center"/>
    </xf>
    <xf numFmtId="182" fontId="25" fillId="24" borderId="10" xfId="0" applyNumberFormat="1" applyFont="1" applyFill="1" applyBorder="1" applyAlignment="1">
      <alignment vertical="center"/>
    </xf>
    <xf numFmtId="0" fontId="25" fillId="24" borderId="21" xfId="0" applyFont="1" applyFill="1" applyBorder="1" applyAlignment="1">
      <alignment vertical="center" shrinkToFit="1"/>
    </xf>
    <xf numFmtId="182" fontId="25" fillId="24" borderId="0" xfId="0" applyNumberFormat="1" applyFont="1" applyFill="1" applyBorder="1" applyAlignment="1">
      <alignment vertical="center"/>
    </xf>
    <xf numFmtId="182" fontId="25" fillId="24" borderId="11" xfId="0" applyNumberFormat="1" applyFont="1" applyFill="1" applyBorder="1" applyAlignment="1">
      <alignment vertical="center"/>
    </xf>
    <xf numFmtId="0" fontId="25" fillId="24" borderId="27" xfId="0" applyFont="1" applyFill="1" applyBorder="1" applyAlignment="1">
      <alignment vertical="center" shrinkToFit="1"/>
    </xf>
    <xf numFmtId="182" fontId="25" fillId="24" borderId="28" xfId="0" applyNumberFormat="1" applyFont="1" applyFill="1" applyBorder="1" applyAlignment="1">
      <alignment vertical="center"/>
    </xf>
    <xf numFmtId="182" fontId="25" fillId="24" borderId="25" xfId="0" applyNumberFormat="1" applyFont="1" applyFill="1" applyBorder="1" applyAlignment="1">
      <alignment vertical="center"/>
    </xf>
    <xf numFmtId="0" fontId="25" fillId="24" borderId="23" xfId="0" applyFont="1" applyFill="1" applyBorder="1" applyAlignment="1">
      <alignment vertical="center" shrinkToFit="1"/>
    </xf>
    <xf numFmtId="182" fontId="25" fillId="24" borderId="22" xfId="0" applyNumberFormat="1" applyFont="1" applyFill="1" applyBorder="1" applyAlignment="1">
      <alignment vertical="center"/>
    </xf>
    <xf numFmtId="182" fontId="25" fillId="24" borderId="24" xfId="0" applyNumberFormat="1" applyFont="1" applyFill="1" applyBorder="1" applyAlignment="1">
      <alignment vertical="center"/>
    </xf>
    <xf numFmtId="182" fontId="25" fillId="24" borderId="14" xfId="0" applyNumberFormat="1" applyFont="1" applyFill="1" applyBorder="1" applyAlignment="1">
      <alignment vertical="center"/>
    </xf>
    <xf numFmtId="0" fontId="25" fillId="24" borderId="17" xfId="0" quotePrefix="1" applyFont="1" applyFill="1" applyBorder="1" applyAlignment="1">
      <alignment horizontal="center" vertical="center"/>
    </xf>
    <xf numFmtId="0" fontId="25" fillId="24" borderId="17" xfId="0" applyFont="1" applyFill="1" applyBorder="1" applyAlignment="1">
      <alignment horizontal="center" vertical="center"/>
    </xf>
    <xf numFmtId="0" fontId="25" fillId="24" borderId="10" xfId="0" applyFont="1" applyFill="1" applyBorder="1" applyAlignment="1">
      <alignment horizontal="center" vertical="center"/>
    </xf>
    <xf numFmtId="0" fontId="25" fillId="24" borderId="13" xfId="0" applyFont="1" applyFill="1" applyBorder="1" applyAlignment="1">
      <alignment horizontal="center" vertical="center"/>
    </xf>
    <xf numFmtId="0" fontId="25" fillId="24" borderId="15" xfId="0" applyFont="1" applyFill="1" applyBorder="1" applyAlignment="1">
      <alignment horizontal="center" vertical="center" shrinkToFit="1"/>
    </xf>
    <xf numFmtId="0" fontId="25" fillId="24" borderId="15" xfId="0" applyFont="1" applyFill="1" applyBorder="1" applyAlignment="1">
      <alignment horizontal="center" vertical="center" wrapText="1" shrinkToFit="1"/>
    </xf>
    <xf numFmtId="0" fontId="48" fillId="24" borderId="15" xfId="0" applyFont="1" applyFill="1" applyBorder="1" applyAlignment="1">
      <alignment horizontal="center" vertical="center" wrapText="1" shrinkToFit="1"/>
    </xf>
    <xf numFmtId="0" fontId="25" fillId="24" borderId="12" xfId="0" applyFont="1" applyFill="1" applyBorder="1" applyAlignment="1">
      <alignment horizontal="center" vertical="center" shrinkToFit="1"/>
    </xf>
    <xf numFmtId="0" fontId="25" fillId="24" borderId="18" xfId="0" applyFont="1" applyFill="1" applyBorder="1" applyAlignment="1">
      <alignment horizontal="center" vertical="center" wrapText="1" shrinkToFit="1"/>
    </xf>
    <xf numFmtId="0" fontId="25" fillId="24" borderId="12" xfId="0" applyFont="1" applyFill="1" applyBorder="1" applyAlignment="1">
      <alignment horizontal="center" vertical="center" wrapText="1" shrinkToFit="1"/>
    </xf>
    <xf numFmtId="186" fontId="48" fillId="24" borderId="13" xfId="0" applyNumberFormat="1" applyFont="1" applyFill="1" applyBorder="1" applyAlignment="1">
      <alignment vertical="center"/>
    </xf>
    <xf numFmtId="186" fontId="48" fillId="24" borderId="17" xfId="0" applyNumberFormat="1" applyFont="1" applyFill="1" applyBorder="1" applyAlignment="1">
      <alignment vertical="center"/>
    </xf>
    <xf numFmtId="186" fontId="48" fillId="24" borderId="16" xfId="0" applyNumberFormat="1" applyFont="1" applyFill="1" applyBorder="1" applyAlignment="1">
      <alignment vertical="center"/>
    </xf>
    <xf numFmtId="186" fontId="48" fillId="24" borderId="20" xfId="0" applyNumberFormat="1" applyFont="1" applyFill="1" applyBorder="1" applyAlignment="1">
      <alignment vertical="center"/>
    </xf>
    <xf numFmtId="186" fontId="48" fillId="24" borderId="0" xfId="0" applyNumberFormat="1" applyFont="1" applyFill="1" applyBorder="1" applyAlignment="1">
      <alignment vertical="center"/>
    </xf>
    <xf numFmtId="186" fontId="48" fillId="24" borderId="21" xfId="0" applyNumberFormat="1" applyFont="1" applyFill="1" applyBorder="1" applyAlignment="1">
      <alignment vertical="center"/>
    </xf>
    <xf numFmtId="186" fontId="48" fillId="24" borderId="26" xfId="0" applyNumberFormat="1" applyFont="1" applyFill="1" applyBorder="1" applyAlignment="1">
      <alignment vertical="center"/>
    </xf>
    <xf numFmtId="186" fontId="48" fillId="24" borderId="28" xfId="0" applyNumberFormat="1" applyFont="1" applyFill="1" applyBorder="1" applyAlignment="1">
      <alignment vertical="center"/>
    </xf>
    <xf numFmtId="186" fontId="48" fillId="24" borderId="27" xfId="0" applyNumberFormat="1" applyFont="1" applyFill="1" applyBorder="1" applyAlignment="1">
      <alignment vertical="center"/>
    </xf>
    <xf numFmtId="176" fontId="48" fillId="24" borderId="20" xfId="0" applyNumberFormat="1" applyFont="1" applyFill="1" applyBorder="1" applyAlignment="1">
      <alignment vertical="center"/>
    </xf>
    <xf numFmtId="176" fontId="48" fillId="24" borderId="0" xfId="0" applyNumberFormat="1" applyFont="1" applyFill="1" applyBorder="1" applyAlignment="1">
      <alignment vertical="center"/>
    </xf>
    <xf numFmtId="176" fontId="48" fillId="24" borderId="21" xfId="0" applyNumberFormat="1" applyFont="1" applyFill="1" applyBorder="1" applyAlignment="1">
      <alignment vertical="center"/>
    </xf>
    <xf numFmtId="176" fontId="48" fillId="24" borderId="18" xfId="0" applyNumberFormat="1" applyFont="1" applyFill="1" applyBorder="1" applyAlignment="1">
      <alignment vertical="center"/>
    </xf>
    <xf numFmtId="176" fontId="48" fillId="24" borderId="15" xfId="0" applyNumberFormat="1" applyFont="1" applyFill="1" applyBorder="1" applyAlignment="1">
      <alignment vertical="center"/>
    </xf>
    <xf numFmtId="176" fontId="48" fillId="24" borderId="19" xfId="0" applyNumberFormat="1" applyFont="1" applyFill="1" applyBorder="1" applyAlignment="1">
      <alignment vertical="center"/>
    </xf>
    <xf numFmtId="0" fontId="48" fillId="24" borderId="0" xfId="0" applyFont="1" applyFill="1" applyBorder="1" applyAlignment="1">
      <alignment vertical="center"/>
    </xf>
    <xf numFmtId="0" fontId="48" fillId="24" borderId="0" xfId="0" applyFont="1" applyFill="1" applyAlignment="1">
      <alignment vertical="center"/>
    </xf>
    <xf numFmtId="0" fontId="48" fillId="24" borderId="13" xfId="0" applyFont="1" applyFill="1" applyBorder="1" applyAlignment="1">
      <alignment horizontal="center" vertical="center" shrinkToFit="1"/>
    </xf>
    <xf numFmtId="0" fontId="48" fillId="24" borderId="16" xfId="0" applyFont="1" applyFill="1" applyBorder="1" applyAlignment="1">
      <alignment horizontal="center" vertical="center" shrinkToFit="1"/>
    </xf>
    <xf numFmtId="0" fontId="48" fillId="24" borderId="17" xfId="0" quotePrefix="1" applyFont="1" applyFill="1" applyBorder="1" applyAlignment="1">
      <alignment horizontal="center" vertical="center"/>
    </xf>
    <xf numFmtId="0" fontId="48" fillId="24" borderId="17" xfId="0" applyFont="1" applyFill="1" applyBorder="1" applyAlignment="1">
      <alignment horizontal="center" vertical="center"/>
    </xf>
    <xf numFmtId="0" fontId="48" fillId="24" borderId="16" xfId="0" applyFont="1" applyFill="1" applyBorder="1" applyAlignment="1">
      <alignment horizontal="center" vertical="center"/>
    </xf>
    <xf numFmtId="0" fontId="48" fillId="24" borderId="18" xfId="0" applyFont="1" applyFill="1" applyBorder="1" applyAlignment="1">
      <alignment horizontal="center" vertical="center" shrinkToFit="1"/>
    </xf>
    <xf numFmtId="0" fontId="48" fillId="24" borderId="19" xfId="0" applyFont="1" applyFill="1" applyBorder="1" applyAlignment="1">
      <alignment horizontal="center" vertical="center" shrinkToFit="1"/>
    </xf>
    <xf numFmtId="0" fontId="48" fillId="24" borderId="15" xfId="0" applyFont="1" applyFill="1" applyBorder="1" applyAlignment="1">
      <alignment horizontal="center" vertical="center" shrinkToFit="1"/>
    </xf>
    <xf numFmtId="0" fontId="48" fillId="24" borderId="13" xfId="0" quotePrefix="1" applyFont="1" applyFill="1" applyBorder="1" applyAlignment="1">
      <alignment horizontal="center" vertical="center" shrinkToFit="1"/>
    </xf>
    <xf numFmtId="0" fontId="48" fillId="24" borderId="16" xfId="0" applyFont="1" applyFill="1" applyBorder="1" applyAlignment="1">
      <alignment vertical="center" shrinkToFit="1"/>
    </xf>
    <xf numFmtId="0" fontId="48" fillId="24" borderId="20" xfId="0" quotePrefix="1" applyFont="1" applyFill="1" applyBorder="1" applyAlignment="1">
      <alignment horizontal="center" vertical="center" shrinkToFit="1"/>
    </xf>
    <xf numFmtId="0" fontId="48" fillId="24" borderId="21" xfId="0" applyFont="1" applyFill="1" applyBorder="1" applyAlignment="1">
      <alignment vertical="center" shrinkToFit="1"/>
    </xf>
    <xf numFmtId="0" fontId="48" fillId="24" borderId="20" xfId="0" applyFont="1" applyFill="1" applyBorder="1" applyAlignment="1">
      <alignment horizontal="center" vertical="center" shrinkToFit="1"/>
    </xf>
    <xf numFmtId="0" fontId="48" fillId="24" borderId="26" xfId="0" applyFont="1" applyFill="1" applyBorder="1" applyAlignment="1">
      <alignment horizontal="center" vertical="center" shrinkToFit="1"/>
    </xf>
    <xf numFmtId="0" fontId="48" fillId="24" borderId="27" xfId="0" applyFont="1" applyFill="1" applyBorder="1" applyAlignment="1">
      <alignment vertical="center" shrinkToFit="1"/>
    </xf>
    <xf numFmtId="0" fontId="48" fillId="24" borderId="19" xfId="0" applyFont="1" applyFill="1" applyBorder="1" applyAlignment="1">
      <alignment vertical="center" shrinkToFit="1"/>
    </xf>
    <xf numFmtId="0" fontId="25" fillId="24" borderId="0" xfId="0" applyFont="1" applyFill="1" applyBorder="1" applyAlignment="1">
      <alignment vertical="center"/>
    </xf>
    <xf numFmtId="0" fontId="25" fillId="24" borderId="0" xfId="0" applyFont="1" applyFill="1"/>
    <xf numFmtId="0" fontId="25" fillId="24" borderId="0" xfId="0" applyFont="1" applyFill="1" applyAlignment="1">
      <alignment vertical="center"/>
    </xf>
    <xf numFmtId="0" fontId="25" fillId="24" borderId="16" xfId="0" applyFont="1" applyFill="1" applyBorder="1" applyAlignment="1">
      <alignment horizontal="center" vertical="center" shrinkToFit="1"/>
    </xf>
    <xf numFmtId="0" fontId="25" fillId="24" borderId="16" xfId="0" applyFont="1" applyFill="1" applyBorder="1" applyAlignment="1">
      <alignment horizontal="center" vertical="center"/>
    </xf>
    <xf numFmtId="0" fontId="25" fillId="24" borderId="19" xfId="0" applyFont="1" applyFill="1" applyBorder="1" applyAlignment="1">
      <alignment horizontal="center" vertical="center" shrinkToFit="1"/>
    </xf>
    <xf numFmtId="0" fontId="25" fillId="24" borderId="13" xfId="0" quotePrefix="1" applyFont="1" applyFill="1" applyBorder="1" applyAlignment="1">
      <alignment horizontal="center" vertical="center" shrinkToFit="1"/>
    </xf>
    <xf numFmtId="185" fontId="25" fillId="24" borderId="13" xfId="0" applyNumberFormat="1" applyFont="1" applyFill="1" applyBorder="1" applyAlignment="1">
      <alignment vertical="center"/>
    </xf>
    <xf numFmtId="185" fontId="25" fillId="24" borderId="17" xfId="0" applyNumberFormat="1" applyFont="1" applyFill="1" applyBorder="1" applyAlignment="1">
      <alignment vertical="center"/>
    </xf>
    <xf numFmtId="185" fontId="25" fillId="24" borderId="16" xfId="0" applyNumberFormat="1" applyFont="1" applyFill="1" applyBorder="1" applyAlignment="1">
      <alignment vertical="center"/>
    </xf>
    <xf numFmtId="0" fontId="25" fillId="24" borderId="20" xfId="0" quotePrefix="1" applyFont="1" applyFill="1" applyBorder="1" applyAlignment="1">
      <alignment horizontal="center" vertical="center" shrinkToFit="1"/>
    </xf>
    <xf numFmtId="185" fontId="25" fillId="24" borderId="20" xfId="0" applyNumberFormat="1" applyFont="1" applyFill="1" applyBorder="1" applyAlignment="1">
      <alignment vertical="center"/>
    </xf>
    <xf numFmtId="185" fontId="25" fillId="24" borderId="0" xfId="0" applyNumberFormat="1" applyFont="1" applyFill="1" applyBorder="1" applyAlignment="1">
      <alignment vertical="center"/>
    </xf>
    <xf numFmtId="185" fontId="25" fillId="24" borderId="21" xfId="0" applyNumberFormat="1" applyFont="1" applyFill="1" applyBorder="1" applyAlignment="1">
      <alignment vertical="center"/>
    </xf>
    <xf numFmtId="185" fontId="25" fillId="24" borderId="26" xfId="0" applyNumberFormat="1" applyFont="1" applyFill="1" applyBorder="1" applyAlignment="1">
      <alignment vertical="center"/>
    </xf>
    <xf numFmtId="185" fontId="25" fillId="24" borderId="28" xfId="0" applyNumberFormat="1" applyFont="1" applyFill="1" applyBorder="1" applyAlignment="1">
      <alignment vertical="center"/>
    </xf>
    <xf numFmtId="185" fontId="25" fillId="24" borderId="27" xfId="0" applyNumberFormat="1" applyFont="1" applyFill="1" applyBorder="1" applyAlignment="1">
      <alignment vertical="center"/>
    </xf>
    <xf numFmtId="0" fontId="25" fillId="24" borderId="22" xfId="0" applyFont="1" applyFill="1" applyBorder="1" applyAlignment="1">
      <alignment horizontal="center" vertical="center" shrinkToFit="1"/>
    </xf>
    <xf numFmtId="185" fontId="25" fillId="24" borderId="22" xfId="0" applyNumberFormat="1" applyFont="1" applyFill="1" applyBorder="1" applyAlignment="1">
      <alignment vertical="center"/>
    </xf>
    <xf numFmtId="185" fontId="25" fillId="24" borderId="24" xfId="0" applyNumberFormat="1" applyFont="1" applyFill="1" applyBorder="1" applyAlignment="1">
      <alignment vertical="center"/>
    </xf>
    <xf numFmtId="185" fontId="25" fillId="24" borderId="23" xfId="0" applyNumberFormat="1" applyFont="1" applyFill="1" applyBorder="1" applyAlignment="1">
      <alignment vertical="center"/>
    </xf>
    <xf numFmtId="182" fontId="25" fillId="24" borderId="20" xfId="33" applyNumberFormat="1" applyFont="1" applyFill="1" applyBorder="1"/>
    <xf numFmtId="182" fontId="25" fillId="24" borderId="0" xfId="33" applyNumberFormat="1" applyFont="1" applyFill="1" applyBorder="1"/>
    <xf numFmtId="182" fontId="25" fillId="24" borderId="21" xfId="33" applyNumberFormat="1" applyFont="1" applyFill="1" applyBorder="1"/>
    <xf numFmtId="182" fontId="25" fillId="24" borderId="26" xfId="33" applyNumberFormat="1" applyFont="1" applyFill="1" applyBorder="1"/>
    <xf numFmtId="182" fontId="25" fillId="24" borderId="28" xfId="33" applyNumberFormat="1" applyFont="1" applyFill="1" applyBorder="1"/>
    <xf numFmtId="182" fontId="25" fillId="24" borderId="27" xfId="33" applyNumberFormat="1" applyFont="1" applyFill="1" applyBorder="1"/>
    <xf numFmtId="182" fontId="25" fillId="24" borderId="22" xfId="33" applyNumberFormat="1" applyFont="1" applyFill="1" applyBorder="1"/>
    <xf numFmtId="182" fontId="25" fillId="24" borderId="24" xfId="33" applyNumberFormat="1" applyFont="1" applyFill="1" applyBorder="1"/>
    <xf numFmtId="182" fontId="25" fillId="24" borderId="23" xfId="33" applyNumberFormat="1" applyFont="1" applyFill="1" applyBorder="1"/>
    <xf numFmtId="38" fontId="52" fillId="24" borderId="20" xfId="33" applyFont="1" applyFill="1" applyBorder="1"/>
    <xf numFmtId="177" fontId="42" fillId="24" borderId="64" xfId="0" applyNumberFormat="1" applyFont="1" applyFill="1" applyBorder="1" applyAlignment="1">
      <alignment vertical="center"/>
    </xf>
    <xf numFmtId="0" fontId="26" fillId="24" borderId="73" xfId="0" applyFont="1" applyFill="1" applyBorder="1" applyAlignment="1">
      <alignment vertical="center"/>
    </xf>
    <xf numFmtId="177" fontId="42" fillId="24" borderId="65" xfId="0" applyNumberFormat="1" applyFont="1" applyFill="1" applyBorder="1" applyAlignment="1">
      <alignment vertical="center"/>
    </xf>
    <xf numFmtId="0" fontId="26" fillId="24" borderId="65" xfId="0" applyFont="1" applyFill="1" applyBorder="1" applyAlignment="1">
      <alignment vertical="center"/>
    </xf>
    <xf numFmtId="0" fontId="26" fillId="24" borderId="66" xfId="0" applyFont="1" applyFill="1" applyBorder="1" applyAlignment="1">
      <alignment vertical="center"/>
    </xf>
    <xf numFmtId="180" fontId="26" fillId="24" borderId="69" xfId="0" applyNumberFormat="1" applyFont="1" applyFill="1" applyBorder="1" applyAlignment="1">
      <alignment vertical="center" shrinkToFit="1"/>
    </xf>
    <xf numFmtId="177" fontId="42" fillId="24" borderId="56" xfId="0" applyNumberFormat="1" applyFont="1" applyFill="1" applyBorder="1" applyAlignment="1">
      <alignment vertical="center"/>
    </xf>
    <xf numFmtId="0" fontId="26" fillId="24" borderId="27" xfId="0" applyFont="1" applyFill="1" applyBorder="1" applyAlignment="1">
      <alignment vertical="center"/>
    </xf>
    <xf numFmtId="180" fontId="26" fillId="24" borderId="27" xfId="0" applyNumberFormat="1" applyFont="1" applyFill="1" applyBorder="1" applyAlignment="1">
      <alignment vertical="center" shrinkToFit="1"/>
    </xf>
    <xf numFmtId="180" fontId="26" fillId="24" borderId="73" xfId="0" applyNumberFormat="1" applyFont="1" applyFill="1" applyBorder="1" applyAlignment="1">
      <alignment vertical="center" shrinkToFit="1"/>
    </xf>
    <xf numFmtId="180" fontId="26" fillId="24" borderId="54" xfId="0" applyNumberFormat="1" applyFont="1" applyFill="1" applyBorder="1" applyAlignment="1">
      <alignment vertical="center" shrinkToFit="1"/>
    </xf>
    <xf numFmtId="0" fontId="26" fillId="24" borderId="54" xfId="0" applyFont="1" applyFill="1" applyBorder="1" applyAlignment="1">
      <alignment vertical="center"/>
    </xf>
    <xf numFmtId="0" fontId="26" fillId="24" borderId="72" xfId="0" applyFont="1" applyFill="1" applyBorder="1" applyAlignment="1">
      <alignment vertical="center"/>
    </xf>
    <xf numFmtId="180" fontId="26" fillId="24" borderId="74" xfId="0" applyNumberFormat="1" applyFont="1" applyFill="1" applyBorder="1" applyAlignment="1">
      <alignment vertical="center" shrinkToFit="1"/>
    </xf>
    <xf numFmtId="180" fontId="42" fillId="24" borderId="55" xfId="0" applyNumberFormat="1" applyFont="1" applyFill="1" applyBorder="1" applyAlignment="1">
      <alignment horizontal="center" vertical="center" shrinkToFit="1"/>
    </xf>
    <xf numFmtId="180" fontId="42" fillId="24" borderId="0" xfId="0" applyNumberFormat="1" applyFont="1" applyFill="1" applyBorder="1" applyAlignment="1">
      <alignment horizontal="center" vertical="center" shrinkToFit="1"/>
    </xf>
    <xf numFmtId="180" fontId="42" fillId="24" borderId="28" xfId="0" applyNumberFormat="1" applyFont="1" applyFill="1" applyBorder="1" applyAlignment="1">
      <alignment horizontal="center" vertical="center" shrinkToFit="1"/>
    </xf>
    <xf numFmtId="180" fontId="42" fillId="24" borderId="26" xfId="0" applyNumberFormat="1" applyFont="1" applyFill="1" applyBorder="1" applyAlignment="1">
      <alignment horizontal="center" vertical="center" shrinkToFit="1"/>
    </xf>
    <xf numFmtId="180" fontId="42" fillId="24" borderId="64" xfId="0" applyNumberFormat="1" applyFont="1" applyFill="1" applyBorder="1" applyAlignment="1">
      <alignment horizontal="center" vertical="center" shrinkToFit="1"/>
    </xf>
    <xf numFmtId="180" fontId="42" fillId="24" borderId="0" xfId="0" quotePrefix="1" applyNumberFormat="1" applyFont="1" applyFill="1" applyBorder="1" applyAlignment="1">
      <alignment horizontal="center" vertical="center" shrinkToFit="1"/>
    </xf>
    <xf numFmtId="180" fontId="42" fillId="24" borderId="28" xfId="0" quotePrefix="1" applyNumberFormat="1" applyFont="1" applyFill="1" applyBorder="1" applyAlignment="1">
      <alignment horizontal="center" vertical="center" shrinkToFit="1"/>
    </xf>
    <xf numFmtId="180" fontId="42" fillId="24" borderId="65" xfId="0" applyNumberFormat="1" applyFont="1" applyFill="1" applyBorder="1" applyAlignment="1">
      <alignment horizontal="center" vertical="center" shrinkToFit="1"/>
    </xf>
    <xf numFmtId="180" fontId="42" fillId="24" borderId="68" xfId="0" applyNumberFormat="1" applyFont="1" applyFill="1" applyBorder="1" applyAlignment="1">
      <alignment horizontal="center" vertical="center" shrinkToFit="1"/>
    </xf>
    <xf numFmtId="180" fontId="42" fillId="24" borderId="20" xfId="0" applyNumberFormat="1" applyFont="1" applyFill="1" applyBorder="1" applyAlignment="1">
      <alignment horizontal="center" vertical="center" shrinkToFit="1"/>
    </xf>
    <xf numFmtId="180" fontId="42" fillId="24" borderId="56" xfId="0" applyNumberFormat="1" applyFont="1" applyFill="1" applyBorder="1" applyAlignment="1">
      <alignment horizontal="center" vertical="center" shrinkToFit="1"/>
    </xf>
    <xf numFmtId="180" fontId="42" fillId="24" borderId="62" xfId="0" applyNumberFormat="1" applyFont="1" applyFill="1" applyBorder="1" applyAlignment="1">
      <alignment horizontal="center" vertical="center" shrinkToFit="1"/>
    </xf>
    <xf numFmtId="183" fontId="26" fillId="24" borderId="94" xfId="0" applyNumberFormat="1" applyFont="1" applyFill="1" applyBorder="1" applyAlignment="1">
      <alignment vertical="center"/>
    </xf>
    <xf numFmtId="190" fontId="26" fillId="24" borderId="92" xfId="0" applyNumberFormat="1" applyFont="1" applyFill="1" applyBorder="1" applyAlignment="1">
      <alignment vertical="center"/>
    </xf>
    <xf numFmtId="190" fontId="26" fillId="24" borderId="93" xfId="0" applyNumberFormat="1" applyFont="1" applyFill="1" applyBorder="1" applyAlignment="1">
      <alignment vertical="center"/>
    </xf>
    <xf numFmtId="190" fontId="26" fillId="24" borderId="91" xfId="0" applyNumberFormat="1" applyFont="1" applyFill="1" applyBorder="1" applyAlignment="1">
      <alignment vertical="center"/>
    </xf>
    <xf numFmtId="190" fontId="26" fillId="24" borderId="95" xfId="0" applyNumberFormat="1" applyFont="1" applyFill="1" applyBorder="1" applyAlignment="1">
      <alignment vertical="center"/>
    </xf>
    <xf numFmtId="190" fontId="26" fillId="24" borderId="96" xfId="0" applyNumberFormat="1" applyFont="1" applyFill="1" applyBorder="1" applyAlignment="1">
      <alignment vertical="center"/>
    </xf>
    <xf numFmtId="180" fontId="26" fillId="24" borderId="14" xfId="0" applyNumberFormat="1" applyFont="1" applyFill="1" applyBorder="1" applyAlignment="1">
      <alignment vertical="center"/>
    </xf>
    <xf numFmtId="182" fontId="25" fillId="24" borderId="15" xfId="0" applyNumberFormat="1" applyFont="1" applyFill="1" applyBorder="1" applyAlignment="1">
      <alignment vertical="center"/>
    </xf>
    <xf numFmtId="185" fontId="46" fillId="0" borderId="71" xfId="0" applyNumberFormat="1" applyFont="1" applyFill="1" applyBorder="1"/>
    <xf numFmtId="185" fontId="25" fillId="24" borderId="10" xfId="0" applyNumberFormat="1" applyFont="1" applyFill="1" applyBorder="1"/>
    <xf numFmtId="38" fontId="25" fillId="24" borderId="14" xfId="33" applyFont="1" applyFill="1" applyBorder="1" applyAlignment="1">
      <alignment horizontal="center" vertical="center" shrinkToFit="1"/>
    </xf>
    <xf numFmtId="180" fontId="26" fillId="0" borderId="11" xfId="0" applyNumberFormat="1" applyFont="1" applyFill="1" applyBorder="1" applyAlignment="1">
      <alignment vertical="center"/>
    </xf>
    <xf numFmtId="180" fontId="26" fillId="0" borderId="0" xfId="0" applyNumberFormat="1" applyFont="1" applyFill="1" applyBorder="1" applyAlignment="1">
      <alignment vertical="center"/>
    </xf>
    <xf numFmtId="180" fontId="26" fillId="0" borderId="12" xfId="0" applyNumberFormat="1" applyFont="1" applyFill="1" applyBorder="1" applyAlignment="1">
      <alignment vertical="center"/>
    </xf>
    <xf numFmtId="182" fontId="26" fillId="0" borderId="20" xfId="0" applyNumberFormat="1" applyFont="1" applyFill="1" applyBorder="1" applyAlignment="1">
      <alignment vertical="center"/>
    </xf>
    <xf numFmtId="185" fontId="25" fillId="24" borderId="10" xfId="33" applyNumberFormat="1" applyFont="1" applyFill="1" applyBorder="1"/>
    <xf numFmtId="0" fontId="26" fillId="24" borderId="0" xfId="0" applyFont="1" applyFill="1" applyAlignment="1" applyProtection="1">
      <alignment horizontal="right"/>
    </xf>
    <xf numFmtId="0" fontId="44" fillId="24" borderId="14" xfId="0" applyFont="1" applyFill="1" applyBorder="1" applyProtection="1"/>
    <xf numFmtId="38" fontId="48" fillId="24" borderId="14" xfId="33" applyFont="1" applyFill="1" applyBorder="1" applyAlignment="1" applyProtection="1">
      <alignment horizontal="center" vertical="center"/>
    </xf>
    <xf numFmtId="38" fontId="48" fillId="24" borderId="22" xfId="33" applyFont="1" applyFill="1" applyBorder="1" applyAlignment="1" applyProtection="1">
      <alignment horizontal="center" vertical="center" wrapText="1"/>
    </xf>
    <xf numFmtId="38" fontId="48" fillId="24" borderId="22" xfId="33" applyFont="1" applyFill="1" applyBorder="1" applyAlignment="1" applyProtection="1">
      <alignment horizontal="center" vertical="center"/>
    </xf>
    <xf numFmtId="0" fontId="44" fillId="24" borderId="22" xfId="0" applyFont="1" applyFill="1" applyBorder="1" applyAlignment="1" applyProtection="1">
      <alignment horizontal="center" vertical="center" wrapText="1"/>
    </xf>
    <xf numFmtId="0" fontId="44" fillId="24" borderId="23" xfId="0" applyFont="1" applyFill="1" applyBorder="1" applyAlignment="1" applyProtection="1">
      <alignment horizontal="center" vertical="center"/>
    </xf>
    <xf numFmtId="0" fontId="44" fillId="27" borderId="22" xfId="0" applyFont="1" applyFill="1" applyBorder="1" applyAlignment="1" applyProtection="1">
      <alignment vertical="center"/>
    </xf>
    <xf numFmtId="0" fontId="44" fillId="27" borderId="24" xfId="0" applyFont="1" applyFill="1" applyBorder="1" applyAlignment="1" applyProtection="1">
      <alignment vertical="center"/>
    </xf>
    <xf numFmtId="0" fontId="44" fillId="27" borderId="23" xfId="0" applyFont="1" applyFill="1" applyBorder="1" applyAlignment="1" applyProtection="1">
      <alignment vertical="center"/>
    </xf>
    <xf numFmtId="0" fontId="37" fillId="24" borderId="0" xfId="0" applyFont="1" applyFill="1" applyBorder="1" applyAlignment="1" applyProtection="1">
      <alignment horizontal="center"/>
    </xf>
    <xf numFmtId="189" fontId="30" fillId="24" borderId="22" xfId="33" applyNumberFormat="1" applyFont="1" applyFill="1" applyBorder="1" applyAlignment="1" applyProtection="1">
      <alignment horizontal="center" vertical="center"/>
    </xf>
    <xf numFmtId="189" fontId="30" fillId="24" borderId="23" xfId="33" applyNumberFormat="1" applyFont="1" applyFill="1" applyBorder="1" applyAlignment="1" applyProtection="1">
      <alignment horizontal="center" vertical="center"/>
    </xf>
    <xf numFmtId="188" fontId="44" fillId="24" borderId="13" xfId="33" applyNumberFormat="1" applyFont="1" applyFill="1" applyBorder="1" applyAlignment="1" applyProtection="1">
      <alignment horizontal="center" vertical="center"/>
    </xf>
    <xf numFmtId="188" fontId="44" fillId="24" borderId="16" xfId="33" applyNumberFormat="1" applyFont="1" applyFill="1" applyBorder="1" applyAlignment="1" applyProtection="1">
      <alignment horizontal="center" vertical="center"/>
    </xf>
    <xf numFmtId="0" fontId="23" fillId="24" borderId="75" xfId="0" applyFont="1" applyFill="1" applyBorder="1" applyAlignment="1" applyProtection="1">
      <alignment horizontal="left" vertical="center" wrapText="1" indent="1"/>
    </xf>
    <xf numFmtId="0" fontId="23" fillId="24" borderId="76" xfId="0" applyFont="1" applyFill="1" applyBorder="1" applyAlignment="1" applyProtection="1">
      <alignment horizontal="left" vertical="center" wrapText="1" indent="1"/>
    </xf>
    <xf numFmtId="0" fontId="23" fillId="24" borderId="77" xfId="0" applyFont="1" applyFill="1" applyBorder="1" applyAlignment="1" applyProtection="1">
      <alignment horizontal="left" vertical="center" wrapText="1" indent="1"/>
    </xf>
    <xf numFmtId="0" fontId="30" fillId="24" borderId="78" xfId="0" applyFont="1" applyFill="1" applyBorder="1" applyAlignment="1" applyProtection="1">
      <alignment horizontal="left" vertical="center" indent="1" shrinkToFit="1"/>
    </xf>
    <xf numFmtId="0" fontId="30" fillId="24" borderId="79" xfId="0" applyFont="1" applyFill="1" applyBorder="1" applyAlignment="1" applyProtection="1">
      <alignment horizontal="left" vertical="center" indent="1" shrinkToFit="1"/>
    </xf>
    <xf numFmtId="0" fontId="44" fillId="24" borderId="10" xfId="0" applyFont="1" applyFill="1" applyBorder="1" applyAlignment="1" applyProtection="1">
      <alignment horizontal="center" vertical="center"/>
    </xf>
    <xf numFmtId="0" fontId="44" fillId="24" borderId="12" xfId="0" applyFont="1" applyFill="1" applyBorder="1" applyAlignment="1" applyProtection="1">
      <alignment horizontal="center" vertical="center"/>
    </xf>
    <xf numFmtId="188" fontId="44" fillId="24" borderId="18" xfId="33" applyNumberFormat="1" applyFont="1" applyFill="1" applyBorder="1" applyAlignment="1" applyProtection="1">
      <alignment horizontal="center" vertical="center"/>
    </xf>
    <xf numFmtId="188" fontId="44" fillId="24" borderId="19" xfId="33" applyNumberFormat="1" applyFont="1" applyFill="1" applyBorder="1" applyAlignment="1" applyProtection="1">
      <alignment horizontal="center" vertical="center"/>
    </xf>
    <xf numFmtId="0" fontId="29" fillId="24" borderId="10" xfId="0" applyFont="1" applyFill="1" applyBorder="1" applyProtection="1"/>
    <xf numFmtId="0" fontId="29" fillId="24" borderId="11" xfId="0" applyFont="1" applyFill="1" applyBorder="1" applyProtection="1"/>
    <xf numFmtId="0" fontId="29" fillId="24" borderId="12" xfId="0" applyFont="1" applyFill="1" applyBorder="1" applyProtection="1"/>
    <xf numFmtId="178" fontId="25" fillId="24" borderId="17" xfId="33" applyNumberFormat="1" applyFont="1" applyFill="1" applyBorder="1" applyAlignment="1" applyProtection="1">
      <alignment horizontal="center" vertical="center"/>
    </xf>
    <xf numFmtId="178" fontId="25" fillId="24" borderId="0" xfId="33" applyNumberFormat="1" applyFont="1" applyFill="1" applyBorder="1" applyAlignment="1" applyProtection="1">
      <alignment horizontal="center" vertical="center"/>
    </xf>
    <xf numFmtId="178" fontId="25" fillId="24" borderId="15" xfId="33" applyNumberFormat="1" applyFont="1" applyFill="1" applyBorder="1" applyAlignment="1" applyProtection="1">
      <alignment horizontal="center" vertical="center"/>
    </xf>
    <xf numFmtId="178" fontId="25" fillId="24" borderId="13" xfId="33" applyNumberFormat="1" applyFont="1" applyFill="1" applyBorder="1" applyAlignment="1" applyProtection="1">
      <alignment horizontal="center" vertical="center" wrapText="1"/>
    </xf>
    <xf numFmtId="178" fontId="25" fillId="24" borderId="12" xfId="33" applyNumberFormat="1" applyFont="1" applyFill="1" applyBorder="1" applyAlignment="1" applyProtection="1">
      <alignment horizontal="center" vertical="center" wrapText="1"/>
    </xf>
    <xf numFmtId="178" fontId="25" fillId="24" borderId="10" xfId="0" applyNumberFormat="1" applyFont="1" applyFill="1" applyBorder="1" applyAlignment="1" applyProtection="1">
      <alignment horizontal="center" vertical="center" wrapText="1"/>
    </xf>
    <xf numFmtId="178" fontId="25" fillId="24" borderId="12" xfId="0" applyNumberFormat="1" applyFont="1" applyFill="1" applyBorder="1" applyAlignment="1" applyProtection="1">
      <alignment horizontal="center" vertical="center" wrapText="1"/>
    </xf>
    <xf numFmtId="178" fontId="25" fillId="24" borderId="13" xfId="0" applyNumberFormat="1" applyFont="1" applyFill="1" applyBorder="1" applyAlignment="1" applyProtection="1">
      <alignment horizontal="left" vertical="center" indent="2"/>
    </xf>
    <xf numFmtId="178" fontId="25" fillId="24" borderId="20" xfId="0" applyNumberFormat="1" applyFont="1" applyFill="1" applyBorder="1" applyAlignment="1" applyProtection="1">
      <alignment horizontal="left" vertical="center" indent="2"/>
    </xf>
    <xf numFmtId="178" fontId="25" fillId="24" borderId="18" xfId="0" applyNumberFormat="1" applyFont="1" applyFill="1" applyBorder="1" applyAlignment="1" applyProtection="1">
      <alignment horizontal="left" vertical="center" indent="2"/>
    </xf>
    <xf numFmtId="0" fontId="24" fillId="24" borderId="55" xfId="0" applyFont="1" applyFill="1" applyBorder="1" applyAlignment="1" applyProtection="1">
      <alignment vertical="top"/>
    </xf>
    <xf numFmtId="0" fontId="26" fillId="26" borderId="22" xfId="0" applyFont="1" applyFill="1" applyBorder="1" applyAlignment="1">
      <alignment horizontal="center" vertical="center"/>
    </xf>
    <xf numFmtId="0" fontId="26" fillId="26" borderId="23" xfId="0" applyFont="1" applyFill="1" applyBorder="1" applyAlignment="1">
      <alignment horizontal="center" vertical="center"/>
    </xf>
    <xf numFmtId="0" fontId="26" fillId="26" borderId="13" xfId="0" applyFont="1" applyFill="1" applyBorder="1" applyAlignment="1">
      <alignment horizontal="center" vertical="center"/>
    </xf>
    <xf numFmtId="0" fontId="26" fillId="26" borderId="16" xfId="0" applyFont="1" applyFill="1" applyBorder="1" applyAlignment="1">
      <alignment horizontal="center" vertical="center"/>
    </xf>
    <xf numFmtId="0" fontId="26" fillId="26" borderId="13" xfId="0" applyFont="1" applyFill="1" applyBorder="1" applyAlignment="1">
      <alignment horizontal="left" vertical="center" wrapText="1" indent="1"/>
    </xf>
    <xf numFmtId="0" fontId="26" fillId="26" borderId="16" xfId="0" applyFont="1" applyFill="1" applyBorder="1" applyAlignment="1">
      <alignment horizontal="left" vertical="center" wrapText="1" indent="1"/>
    </xf>
    <xf numFmtId="0" fontId="26" fillId="26" borderId="13" xfId="0" applyFont="1" applyFill="1" applyBorder="1" applyAlignment="1">
      <alignment horizontal="center" vertical="center" wrapText="1"/>
    </xf>
    <xf numFmtId="0" fontId="26" fillId="26" borderId="16" xfId="0" applyFont="1" applyFill="1" applyBorder="1" applyAlignment="1">
      <alignment horizontal="center" vertical="center" wrapText="1"/>
    </xf>
    <xf numFmtId="0" fontId="26" fillId="26" borderId="20" xfId="0" applyFont="1" applyFill="1" applyBorder="1" applyAlignment="1">
      <alignment horizontal="center" vertical="center"/>
    </xf>
    <xf numFmtId="0" fontId="26" fillId="26" borderId="18" xfId="0" applyFont="1" applyFill="1" applyBorder="1" applyAlignment="1">
      <alignment horizontal="center" vertical="center"/>
    </xf>
    <xf numFmtId="0" fontId="26" fillId="26" borderId="13" xfId="0" applyFont="1" applyFill="1" applyBorder="1" applyAlignment="1">
      <alignment horizontal="left" vertical="center" indent="1"/>
    </xf>
    <xf numFmtId="0" fontId="26" fillId="26" borderId="17" xfId="0" applyFont="1" applyFill="1" applyBorder="1" applyAlignment="1">
      <alignment horizontal="left" vertical="center" indent="1"/>
    </xf>
    <xf numFmtId="0" fontId="26" fillId="26" borderId="16" xfId="0" applyFont="1" applyFill="1" applyBorder="1" applyAlignment="1">
      <alignment horizontal="left" vertical="center" indent="1"/>
    </xf>
    <xf numFmtId="0" fontId="26" fillId="26" borderId="10" xfId="0" applyFont="1" applyFill="1" applyBorder="1" applyAlignment="1">
      <alignment horizontal="center" vertical="center" wrapText="1"/>
    </xf>
    <xf numFmtId="0" fontId="26" fillId="26" borderId="24" xfId="0" applyFont="1" applyFill="1" applyBorder="1" applyAlignment="1">
      <alignment horizontal="center" vertical="center"/>
    </xf>
    <xf numFmtId="0" fontId="26" fillId="26" borderId="85"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0" xfId="0" applyFont="1" applyFill="1" applyBorder="1" applyAlignment="1">
      <alignment horizontal="center" vertical="center"/>
    </xf>
    <xf numFmtId="0" fontId="26" fillId="26" borderId="15" xfId="0" applyFont="1" applyFill="1" applyBorder="1" applyAlignment="1">
      <alignment horizontal="center" vertical="center"/>
    </xf>
    <xf numFmtId="0" fontId="26" fillId="26" borderId="20" xfId="0" applyFont="1" applyFill="1" applyBorder="1" applyAlignment="1">
      <alignment horizontal="center" vertical="center" wrapText="1"/>
    </xf>
    <xf numFmtId="0" fontId="26" fillId="26" borderId="18"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26" borderId="12" xfId="0" applyFont="1" applyFill="1" applyBorder="1" applyAlignment="1">
      <alignment horizontal="center" vertical="center"/>
    </xf>
    <xf numFmtId="0" fontId="26" fillId="26" borderId="17" xfId="0" applyFont="1" applyFill="1" applyBorder="1" applyAlignment="1">
      <alignment horizontal="center" vertical="center"/>
    </xf>
    <xf numFmtId="0" fontId="48" fillId="27" borderId="16" xfId="0" applyFont="1" applyFill="1" applyBorder="1" applyAlignment="1" applyProtection="1">
      <alignment horizontal="center" vertical="center" wrapText="1"/>
    </xf>
    <xf numFmtId="0" fontId="48" fillId="27" borderId="21" xfId="0" applyFont="1" applyFill="1" applyBorder="1" applyAlignment="1" applyProtection="1">
      <alignment horizontal="center" vertical="center" wrapText="1"/>
    </xf>
    <xf numFmtId="0" fontId="26" fillId="26" borderId="80" xfId="0" applyFont="1" applyFill="1" applyBorder="1" applyAlignment="1">
      <alignment horizontal="center" vertical="center"/>
    </xf>
    <xf numFmtId="0" fontId="26" fillId="26" borderId="81" xfId="0" applyFont="1" applyFill="1" applyBorder="1" applyAlignment="1">
      <alignment horizontal="center" vertical="center"/>
    </xf>
    <xf numFmtId="0" fontId="26" fillId="26" borderId="82" xfId="0" applyFont="1" applyFill="1" applyBorder="1" applyAlignment="1">
      <alignment horizontal="center" vertical="center"/>
    </xf>
    <xf numFmtId="0" fontId="26" fillId="26" borderId="12" xfId="0" applyFont="1" applyFill="1" applyBorder="1" applyAlignment="1">
      <alignment horizontal="center" vertical="center" wrapText="1"/>
    </xf>
    <xf numFmtId="0" fontId="26" fillId="26" borderId="83" xfId="0" applyFont="1" applyFill="1" applyBorder="1" applyAlignment="1">
      <alignment horizontal="center" vertical="center" wrapText="1"/>
    </xf>
    <xf numFmtId="0" fontId="26" fillId="26" borderId="30" xfId="0" applyFont="1" applyFill="1" applyBorder="1" applyAlignment="1">
      <alignment horizontal="center" vertical="center" wrapText="1"/>
    </xf>
    <xf numFmtId="0" fontId="26" fillId="26" borderId="84" xfId="0" applyFont="1" applyFill="1" applyBorder="1" applyAlignment="1">
      <alignment horizontal="center" vertical="center" wrapText="1"/>
    </xf>
    <xf numFmtId="0" fontId="26" fillId="26" borderId="17" xfId="0" applyFont="1" applyFill="1" applyBorder="1" applyAlignment="1">
      <alignment horizontal="center" vertical="center" wrapText="1"/>
    </xf>
    <xf numFmtId="0" fontId="26" fillId="26" borderId="86" xfId="0" applyFont="1" applyFill="1" applyBorder="1" applyAlignment="1">
      <alignment horizontal="left" vertical="center" indent="1"/>
    </xf>
    <xf numFmtId="0" fontId="26" fillId="26" borderId="21" xfId="0" applyFont="1" applyFill="1" applyBorder="1" applyAlignment="1">
      <alignment horizontal="center" vertical="center"/>
    </xf>
    <xf numFmtId="0" fontId="26" fillId="26" borderId="19" xfId="0" applyFont="1" applyFill="1" applyBorder="1" applyAlignment="1">
      <alignment horizontal="center" vertical="center"/>
    </xf>
    <xf numFmtId="0" fontId="26" fillId="26" borderId="29" xfId="0" applyFont="1" applyFill="1" applyBorder="1" applyAlignment="1">
      <alignment horizontal="center" vertical="center"/>
    </xf>
    <xf numFmtId="0" fontId="26" fillId="26" borderId="32" xfId="0" applyFont="1" applyFill="1" applyBorder="1" applyAlignment="1">
      <alignment horizontal="center" vertical="center"/>
    </xf>
    <xf numFmtId="0" fontId="26" fillId="24" borderId="27" xfId="0" applyFont="1" applyFill="1" applyBorder="1" applyAlignment="1">
      <alignment horizontal="left" vertical="center" wrapText="1" shrinkToFit="1"/>
    </xf>
    <xf numFmtId="0" fontId="26" fillId="24" borderId="21" xfId="0" applyFont="1" applyFill="1" applyBorder="1" applyAlignment="1">
      <alignment horizontal="left" vertical="center" wrapText="1" shrinkToFit="1"/>
    </xf>
    <xf numFmtId="0" fontId="26" fillId="24" borderId="73" xfId="0" applyFont="1" applyFill="1" applyBorder="1" applyAlignment="1">
      <alignment horizontal="left" vertical="center" wrapText="1" shrinkToFit="1"/>
    </xf>
    <xf numFmtId="180" fontId="26" fillId="24" borderId="27" xfId="0" applyNumberFormat="1" applyFont="1" applyFill="1" applyBorder="1" applyAlignment="1">
      <alignment vertical="center" wrapText="1" shrinkToFit="1"/>
    </xf>
    <xf numFmtId="180" fontId="26" fillId="24" borderId="73" xfId="0" applyNumberFormat="1" applyFont="1" applyFill="1" applyBorder="1" applyAlignment="1">
      <alignment vertical="center" wrapText="1" shrinkToFit="1"/>
    </xf>
    <xf numFmtId="180" fontId="26" fillId="24" borderId="54" xfId="0" applyNumberFormat="1" applyFont="1" applyFill="1" applyBorder="1" applyAlignment="1">
      <alignment horizontal="left" vertical="center" wrapText="1" shrinkToFit="1"/>
    </xf>
    <xf numFmtId="180" fontId="26" fillId="24" borderId="73" xfId="0" applyNumberFormat="1" applyFont="1" applyFill="1" applyBorder="1" applyAlignment="1">
      <alignment horizontal="left" vertical="center" wrapText="1" shrinkToFit="1"/>
    </xf>
    <xf numFmtId="180" fontId="26" fillId="24" borderId="27" xfId="0" applyNumberFormat="1" applyFont="1" applyFill="1" applyBorder="1" applyAlignment="1">
      <alignment horizontal="left" vertical="center" wrapText="1" shrinkToFit="1"/>
    </xf>
    <xf numFmtId="180" fontId="26" fillId="24" borderId="21" xfId="0" applyNumberFormat="1" applyFont="1" applyFill="1" applyBorder="1" applyAlignment="1">
      <alignment horizontal="left" vertical="center" wrapText="1" shrinkToFit="1"/>
    </xf>
    <xf numFmtId="180" fontId="26" fillId="24" borderId="27" xfId="0" applyNumberFormat="1" applyFont="1" applyFill="1" applyBorder="1" applyAlignment="1">
      <alignment horizontal="left" vertical="center" wrapText="1"/>
    </xf>
    <xf numFmtId="180" fontId="26" fillId="24" borderId="21" xfId="0" applyNumberFormat="1" applyFont="1" applyFill="1" applyBorder="1" applyAlignment="1">
      <alignment horizontal="left" vertical="center" wrapText="1"/>
    </xf>
    <xf numFmtId="0" fontId="50" fillId="24" borderId="0" xfId="0" applyFont="1" applyFill="1" applyAlignment="1">
      <alignment horizontal="center" vertical="center"/>
    </xf>
    <xf numFmtId="58" fontId="26" fillId="24" borderId="0" xfId="0" applyNumberFormat="1" applyFont="1" applyFill="1" applyBorder="1" applyAlignment="1">
      <alignment vertical="center"/>
    </xf>
    <xf numFmtId="0" fontId="26" fillId="24" borderId="62" xfId="0" applyFont="1" applyFill="1" applyBorder="1" applyAlignment="1">
      <alignment vertical="center"/>
    </xf>
    <xf numFmtId="0" fontId="26" fillId="24" borderId="87" xfId="0" applyFont="1" applyFill="1" applyBorder="1" applyAlignment="1">
      <alignment horizontal="center" vertical="center"/>
    </xf>
    <xf numFmtId="0" fontId="26" fillId="24" borderId="88" xfId="0" applyFont="1" applyFill="1" applyBorder="1" applyAlignment="1">
      <alignment horizontal="center" vertical="center"/>
    </xf>
    <xf numFmtId="0" fontId="26" fillId="24" borderId="89" xfId="0" applyFont="1" applyFill="1" applyBorder="1" applyAlignment="1">
      <alignment horizontal="center" vertical="center"/>
    </xf>
    <xf numFmtId="0" fontId="26" fillId="24" borderId="90" xfId="0" applyFont="1" applyFill="1" applyBorder="1" applyAlignment="1">
      <alignment horizontal="center" vertical="center"/>
    </xf>
    <xf numFmtId="0" fontId="26" fillId="24" borderId="71" xfId="0" applyFont="1" applyFill="1" applyBorder="1" applyAlignment="1">
      <alignment horizontal="center" vertical="center"/>
    </xf>
    <xf numFmtId="179" fontId="25" fillId="0" borderId="14" xfId="0" applyNumberFormat="1" applyFont="1" applyBorder="1" applyAlignment="1">
      <alignment horizontal="center" vertical="center"/>
    </xf>
    <xf numFmtId="38" fontId="25" fillId="24" borderId="24" xfId="33" applyFont="1" applyFill="1" applyBorder="1" applyAlignment="1">
      <alignment horizontal="center" vertical="center" wrapText="1"/>
    </xf>
    <xf numFmtId="38" fontId="25" fillId="24" borderId="17" xfId="33" applyFont="1" applyFill="1" applyBorder="1" applyAlignment="1">
      <alignment horizontal="center" vertical="center" wrapText="1"/>
    </xf>
    <xf numFmtId="38" fontId="25" fillId="24" borderId="16" xfId="33" applyFont="1" applyFill="1" applyBorder="1" applyAlignment="1">
      <alignment horizontal="center"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3" xfId="47" xr:uid="{00000000-0005-0000-0000-00002F000000}"/>
    <cellStyle name="標準 2_マージン計算" xfId="48" xr:uid="{00000000-0005-0000-0000-000030000000}"/>
    <cellStyle name="標準 3" xfId="49" xr:uid="{00000000-0005-0000-0000-000031000000}"/>
    <cellStyle name="標準 4" xfId="50" xr:uid="{00000000-0005-0000-0000-000032000000}"/>
    <cellStyle name="標準 5" xfId="51" xr:uid="{00000000-0005-0000-0000-000033000000}"/>
    <cellStyle name="標準 6" xfId="52" xr:uid="{00000000-0005-0000-0000-000034000000}"/>
    <cellStyle name="標準 8" xfId="53" xr:uid="{00000000-0005-0000-0000-000035000000}"/>
    <cellStyle name="標準_2000-034" xfId="54" xr:uid="{00000000-0005-0000-0000-000036000000}"/>
    <cellStyle name="標準_雇用表" xfId="55" xr:uid="{00000000-0005-0000-0000-000037000000}"/>
    <cellStyle name="未定義" xfId="56" xr:uid="{00000000-0005-0000-0000-000038000000}"/>
    <cellStyle name="良い" xfId="57" builtinId="26" customBuiltin="1"/>
  </cellStyles>
  <dxfs count="7">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分析結果(詳細)'!$H$5" lockText="1"/>
</file>

<file path=xl/ctrlProps/ctrlProp2.xml><?xml version="1.0" encoding="utf-8"?>
<formControlPr xmlns="http://schemas.microsoft.com/office/spreadsheetml/2009/9/main" objectType="CheckBox" fmlaLink="'分析結果(詳細)'!$T$5" lockText="1"/>
</file>

<file path=xl/drawings/drawing1.xml><?xml version="1.0" encoding="utf-8"?>
<xdr:wsDr xmlns:xdr="http://schemas.openxmlformats.org/drawingml/2006/spreadsheetDrawing" xmlns:a="http://schemas.openxmlformats.org/drawingml/2006/main">
  <xdr:twoCellAnchor>
    <xdr:from>
      <xdr:col>7</xdr:col>
      <xdr:colOff>643171</xdr:colOff>
      <xdr:row>18</xdr:row>
      <xdr:rowOff>147039</xdr:rowOff>
    </xdr:from>
    <xdr:to>
      <xdr:col>10</xdr:col>
      <xdr:colOff>809236</xdr:colOff>
      <xdr:row>22</xdr:row>
      <xdr:rowOff>247651</xdr:rowOff>
    </xdr:to>
    <xdr:sp macro="" textlink="">
      <xdr:nvSpPr>
        <xdr:cNvPr id="5122" name="AutoShape 2">
          <a:extLst>
            <a:ext uri="{FF2B5EF4-FFF2-40B4-BE49-F238E27FC236}">
              <a16:creationId xmlns:a16="http://schemas.microsoft.com/office/drawing/2014/main" id="{00000000-0008-0000-0000-000002140000}"/>
            </a:ext>
          </a:extLst>
        </xdr:cNvPr>
        <xdr:cNvSpPr>
          <a:spLocks noChangeArrowheads="1"/>
        </xdr:cNvSpPr>
      </xdr:nvSpPr>
      <xdr:spPr bwMode="auto">
        <a:xfrm>
          <a:off x="9891946" y="6604989"/>
          <a:ext cx="2985465" cy="1491262"/>
        </a:xfrm>
        <a:prstGeom prst="wedgeRoundRectCallout">
          <a:avLst>
            <a:gd name="adj1" fmla="val -90198"/>
            <a:gd name="adj2" fmla="val 47354"/>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３９分類よりも詳細な条件で分析する場合は，別の「簡易分析ツール</a:t>
          </a:r>
          <a:r>
            <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rPr>
            <a:t>(106</a:t>
          </a: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部門</a:t>
          </a:r>
          <a:r>
            <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rPr>
            <a:t>).xls</a:t>
          </a: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」を利用してください。</a:t>
          </a:r>
          <a:endParaRPr lang="ja-JP" altLang="en-US" sz="1050" b="0" i="0" u="none" strike="noStrike" baseline="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twoCellAnchor>
    <xdr:from>
      <xdr:col>7</xdr:col>
      <xdr:colOff>305007</xdr:colOff>
      <xdr:row>25</xdr:row>
      <xdr:rowOff>118374</xdr:rowOff>
    </xdr:from>
    <xdr:to>
      <xdr:col>11</xdr:col>
      <xdr:colOff>713250</xdr:colOff>
      <xdr:row>36</xdr:row>
      <xdr:rowOff>12293</xdr:rowOff>
    </xdr:to>
    <xdr:sp macro="" textlink="">
      <xdr:nvSpPr>
        <xdr:cNvPr id="5124" name="AutoShape 4">
          <a:extLst>
            <a:ext uri="{FF2B5EF4-FFF2-40B4-BE49-F238E27FC236}">
              <a16:creationId xmlns:a16="http://schemas.microsoft.com/office/drawing/2014/main" id="{00000000-0008-0000-0000-000004140000}"/>
            </a:ext>
          </a:extLst>
        </xdr:cNvPr>
        <xdr:cNvSpPr>
          <a:spLocks noChangeArrowheads="1"/>
        </xdr:cNvSpPr>
      </xdr:nvSpPr>
      <xdr:spPr bwMode="auto">
        <a:xfrm>
          <a:off x="9553782" y="8662299"/>
          <a:ext cx="4284918" cy="1779869"/>
        </a:xfrm>
        <a:prstGeom prst="wedgeRoundRectCallout">
          <a:avLst>
            <a:gd name="adj1" fmla="val -70200"/>
            <a:gd name="adj2" fmla="val -78596"/>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需要</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消費，投資等</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の増加に関して，各産業ごとに分類した金額を入力して下さい。</a:t>
          </a:r>
        </a:p>
        <a:p>
          <a:pPr algn="l" rtl="0">
            <a:lnSpc>
              <a:spcPts val="11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なお，生産者価格とは，生産者の出荷時の金額を指し，購入者価格とは，生産者価格に流通コスト（商業及び運輸マージン）を含めた金額を指します。</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100"/>
            </a:lnSpc>
            <a:defRPr sz="1000"/>
          </a:pP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購入者価格 ＝ 生産者価格 ＋ 商業マージン ＋ 運賃マージン</a:t>
          </a:r>
        </a:p>
      </xdr:txBody>
    </xdr:sp>
    <xdr:clientData fPrintsWithSheet="0"/>
  </xdr:twoCellAnchor>
  <xdr:twoCellAnchor>
    <xdr:from>
      <xdr:col>7</xdr:col>
      <xdr:colOff>223629</xdr:colOff>
      <xdr:row>3</xdr:row>
      <xdr:rowOff>99392</xdr:rowOff>
    </xdr:from>
    <xdr:to>
      <xdr:col>13</xdr:col>
      <xdr:colOff>306455</xdr:colOff>
      <xdr:row>13</xdr:row>
      <xdr:rowOff>180975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bwMode="auto">
        <a:xfrm>
          <a:off x="9796254" y="2052017"/>
          <a:ext cx="5445401" cy="3072433"/>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〇直接効果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「入力－出力」シートへ入力した新たな消費や投資に対して，その需要を満たすための生産のうち，県外に流出せず県内各産業で生産されたものを「直接効果」といいます。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〇一次波及効果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によって誘発される生産額を「１次波及効果」といいます。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〇二次波及効果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直接効果，１次接波及効果によって発生した雇用者所得のうち一部が，新たな消費として支出されたもの（民間消費支出）。この民間消費支出の増加によって誘発された生産額を２次波及効果といいます。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〇総合効果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直接効果と一次波及効果及び二次接波及効果の合計額をいいます。</a:t>
          </a: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18</xdr:row>
          <xdr:rowOff>85725</xdr:rowOff>
        </xdr:from>
        <xdr:to>
          <xdr:col>5</xdr:col>
          <xdr:colOff>790575</xdr:colOff>
          <xdr:row>18</xdr:row>
          <xdr:rowOff>304800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直接効果（需要(消費，投資など)増加額）分の自給率を100%とする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466725</xdr:rowOff>
        </xdr:from>
        <xdr:to>
          <xdr:col>5</xdr:col>
          <xdr:colOff>771525</xdr:colOff>
          <xdr:row>18</xdr:row>
          <xdr:rowOff>676275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二次波及効果（雇用者所得の増加による需要(消費，投資など)増加額）分の自給率を100%とする</a:t>
              </a:r>
            </a:p>
          </xdr:txBody>
        </xdr:sp>
        <xdr:clientData/>
      </xdr:twoCellAnchor>
    </mc:Choice>
    <mc:Fallback/>
  </mc:AlternateContent>
  <xdr:twoCellAnchor>
    <xdr:from>
      <xdr:col>7</xdr:col>
      <xdr:colOff>152400</xdr:colOff>
      <xdr:row>13</xdr:row>
      <xdr:rowOff>333375</xdr:rowOff>
    </xdr:from>
    <xdr:to>
      <xdr:col>10</xdr:col>
      <xdr:colOff>306236</xdr:colOff>
      <xdr:row>16</xdr:row>
      <xdr:rowOff>481194</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9725025" y="5276850"/>
          <a:ext cx="2973236" cy="938394"/>
        </a:xfrm>
        <a:prstGeom prst="wedgeRoundRectCallout">
          <a:avLst>
            <a:gd name="adj1" fmla="val -74413"/>
            <a:gd name="adj2" fmla="val 102119"/>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　移輸入率</a:t>
          </a:r>
          <a:r>
            <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自給率</a:t>
          </a:r>
          <a:r>
            <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のチェックボックスにを入れた場合，直接効果分又は二次波及効果分，或いは両方の自給率を１００％として経済波及効果の分析を行います。</a:t>
          </a:r>
          <a:endPar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409575</xdr:colOff>
      <xdr:row>2</xdr:row>
      <xdr:rowOff>0</xdr:rowOff>
    </xdr:from>
    <xdr:to>
      <xdr:col>19</xdr:col>
      <xdr:colOff>447675</xdr:colOff>
      <xdr:row>4</xdr:row>
      <xdr:rowOff>28575</xdr:rowOff>
    </xdr:to>
    <xdr:sp macro="" textlink="">
      <xdr:nvSpPr>
        <xdr:cNvPr id="2051" name="AutoShape 3">
          <a:extLst>
            <a:ext uri="{FF2B5EF4-FFF2-40B4-BE49-F238E27FC236}">
              <a16:creationId xmlns:a16="http://schemas.microsoft.com/office/drawing/2014/main" id="{00000000-0008-0000-0300-000003080000}"/>
            </a:ext>
          </a:extLst>
        </xdr:cNvPr>
        <xdr:cNvSpPr>
          <a:spLocks noChangeArrowheads="1"/>
        </xdr:cNvSpPr>
      </xdr:nvSpPr>
      <xdr:spPr bwMode="auto">
        <a:xfrm>
          <a:off x="14020800" y="495300"/>
          <a:ext cx="4781550" cy="695325"/>
        </a:xfrm>
        <a:prstGeom prst="wedgeRoundRectCallout">
          <a:avLst>
            <a:gd name="adj1" fmla="val -49333"/>
            <a:gd name="adj2" fmla="val 144519"/>
            <a:gd name="adj3" fmla="val 16667"/>
          </a:avLst>
        </a:prstGeom>
        <a:solidFill>
          <a:srgbClr xmlns:mc="http://schemas.openxmlformats.org/markup-compatibility/2006" xmlns:a14="http://schemas.microsoft.com/office/drawing/2010/main" val="FFFFFF" mc:Ignorable="a14" a14:legacySpreadsheetColorIndex="9">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1000" b="0" i="0" u="none" strike="noStrike" baseline="0">
              <a:solidFill>
                <a:srgbClr val="FF0000"/>
              </a:solidFill>
              <a:latin typeface="HGｺﾞｼｯｸM" panose="020B0609000000000000" pitchFamily="49" charset="-128"/>
              <a:ea typeface="HGｺﾞｼｯｸM" panose="020B0609000000000000" pitchFamily="49" charset="-128"/>
            </a:rPr>
            <a:t>ここでの「需用合計」，「商業マージン額」及び「貨物運賃額」は便宜的に全国表の数値をそのまま用いています。</a:t>
          </a:r>
        </a:p>
        <a:p>
          <a:pPr algn="l" rtl="0">
            <a:lnSpc>
              <a:spcPts val="900"/>
            </a:lnSpc>
            <a:defRPr sz="1000"/>
          </a:pPr>
          <a:r>
            <a:rPr lang="ja-JP" altLang="en-US" sz="1000" b="0" i="0" u="none" strike="noStrike" baseline="0">
              <a:solidFill>
                <a:srgbClr val="FF0000"/>
              </a:solidFill>
              <a:latin typeface="HGｺﾞｼｯｸM" panose="020B0609000000000000" pitchFamily="49" charset="-128"/>
              <a:ea typeface="HGｺﾞｼｯｸM" panose="020B0609000000000000" pitchFamily="49" charset="-128"/>
            </a:rPr>
            <a:t>本県の実状とは異なることを，承知しておいて下さい。</a:t>
          </a:r>
        </a:p>
        <a:p>
          <a:pPr algn="l" rtl="0">
            <a:lnSpc>
              <a:spcPts val="900"/>
            </a:lnSpc>
            <a:defRPr sz="1000"/>
          </a:pPr>
          <a:r>
            <a:rPr lang="ja-JP" altLang="en-US" sz="1000" b="0" i="0" u="none" strike="noStrike" baseline="0">
              <a:solidFill>
                <a:srgbClr val="FF0000"/>
              </a:solidFill>
              <a:latin typeface="HGｺﾞｼｯｸM" panose="020B0609000000000000" pitchFamily="49" charset="-128"/>
              <a:ea typeface="HGｺﾞｼｯｸM" panose="020B0609000000000000" pitchFamily="49" charset="-128"/>
            </a:rPr>
            <a:t>「入力－出力」シートで生産者価格を入力している場合は，利用ありません。</a:t>
          </a:r>
        </a:p>
      </xdr:txBody>
    </xdr:sp>
    <xdr:clientData/>
  </xdr:twoCellAnchor>
  <xdr:twoCellAnchor>
    <xdr:from>
      <xdr:col>11</xdr:col>
      <xdr:colOff>304800</xdr:colOff>
      <xdr:row>114</xdr:row>
      <xdr:rowOff>9525</xdr:rowOff>
    </xdr:from>
    <xdr:to>
      <xdr:col>22</xdr:col>
      <xdr:colOff>400049</xdr:colOff>
      <xdr:row>133</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477750" y="352425"/>
          <a:ext cx="9153524" cy="33147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a:t>
          </a:r>
          <a:r>
            <a:rPr kumimoji="1" lang="ja-JP" altLang="en-US" sz="1100"/>
            <a:t>　所得の内，どれだけ消費に回るかを示す割合を「平均消費性向」と言います。</a:t>
          </a:r>
        </a:p>
        <a:p>
          <a:r>
            <a:rPr kumimoji="1" lang="ja-JP" altLang="en-US" sz="1100"/>
            <a:t>　 　　ここでのデータは，総務省統計局が公表している家計調査結果から，鹿児島市の数字を抜粋したもので，</a:t>
          </a:r>
          <a:r>
            <a:rPr kumimoji="1" lang="ja-JP" altLang="en-US" sz="1100" b="0" u="sng">
              <a:solidFill>
                <a:srgbClr val="FF0000"/>
              </a:solidFill>
            </a:rPr>
            <a:t>直近５年間（</a:t>
          </a:r>
          <a:r>
            <a:rPr kumimoji="1" lang="en-US" altLang="ja-JP" sz="1100" b="0" u="sng">
              <a:solidFill>
                <a:srgbClr val="FF0000"/>
              </a:solidFill>
            </a:rPr>
            <a:t>H31</a:t>
          </a:r>
          <a:r>
            <a:rPr kumimoji="1" lang="ja-JP" altLang="en-US" sz="1100" b="0" u="sng">
              <a:solidFill>
                <a:srgbClr val="FF0000"/>
              </a:solidFill>
            </a:rPr>
            <a:t>～</a:t>
          </a:r>
          <a:r>
            <a:rPr kumimoji="1" lang="en-US" altLang="ja-JP" sz="1100" b="0" u="sng">
              <a:solidFill>
                <a:srgbClr val="FF0000"/>
              </a:solidFill>
            </a:rPr>
            <a:t>R5</a:t>
          </a:r>
          <a:r>
            <a:rPr kumimoji="1" lang="ja-JP" altLang="en-US" sz="1100" b="0" u="sng">
              <a:solidFill>
                <a:srgbClr val="FF0000"/>
              </a:solidFill>
            </a:rPr>
            <a:t>）</a:t>
          </a:r>
          <a:r>
            <a:rPr kumimoji="1" lang="ja-JP" altLang="en-US" sz="1100">
              <a:solidFill>
                <a:srgbClr val="FF0000"/>
              </a:solidFill>
            </a:rPr>
            <a:t>の</a:t>
          </a:r>
          <a:endParaRPr kumimoji="1" lang="en-US" altLang="ja-JP" sz="1100">
            <a:solidFill>
              <a:srgbClr val="FF0000"/>
            </a:solidFill>
          </a:endParaRPr>
        </a:p>
        <a:p>
          <a:r>
            <a:rPr kumimoji="1" lang="ja-JP" altLang="en-US" sz="1100">
              <a:solidFill>
                <a:srgbClr val="FF0000"/>
              </a:solidFill>
            </a:rPr>
            <a:t>　　値を平均</a:t>
          </a:r>
          <a:r>
            <a:rPr kumimoji="1" lang="ja-JP" altLang="en-US" sz="1100"/>
            <a:t>して用いています。</a:t>
          </a:r>
        </a:p>
        <a:p>
          <a:endParaRPr kumimoji="1" lang="ja-JP" altLang="en-US" sz="1100"/>
        </a:p>
        <a:p>
          <a:r>
            <a:rPr kumimoji="1" lang="ja-JP" altLang="en-US" sz="1100"/>
            <a:t>　 ■　</a:t>
          </a:r>
          <a:r>
            <a:rPr kumimoji="1" lang="en-US" altLang="ja-JP" sz="1100"/>
            <a:t>e</a:t>
          </a:r>
          <a:r>
            <a:rPr kumimoji="1" lang="ja-JP" altLang="en-US" sz="1100"/>
            <a:t>－Ｓ</a:t>
          </a:r>
          <a:r>
            <a:rPr kumimoji="1" lang="en-US" altLang="ja-JP" sz="1100"/>
            <a:t>tat</a:t>
          </a:r>
          <a:r>
            <a:rPr kumimoji="1" lang="ja-JP" altLang="en-US" sz="1100"/>
            <a:t>　政府統計の総合窓口ホームページ</a:t>
          </a:r>
        </a:p>
        <a:p>
          <a:r>
            <a:rPr kumimoji="1" lang="ja-JP" altLang="en-US" sz="1100"/>
            <a:t>   　　トップページ ＞分野から探す＞　企業・家計・経済　</a:t>
          </a:r>
          <a:r>
            <a:rPr kumimoji="1" lang="en-US" altLang="ja-JP" sz="1100"/>
            <a:t>_ </a:t>
          </a:r>
          <a:r>
            <a:rPr kumimoji="1" lang="ja-JP" altLang="en-US" sz="1100"/>
            <a:t>家計調査</a:t>
          </a:r>
        </a:p>
        <a:p>
          <a:r>
            <a:rPr kumimoji="1" lang="ja-JP" altLang="en-US" sz="1100"/>
            <a:t>　　　　　家計調査　</a:t>
          </a:r>
          <a:r>
            <a:rPr kumimoji="1" lang="en-US" altLang="ja-JP" sz="1100"/>
            <a:t>_ </a:t>
          </a:r>
          <a:r>
            <a:rPr kumimoji="1" lang="ja-JP" altLang="en-US" sz="1100"/>
            <a:t>家計収支編　</a:t>
          </a:r>
          <a:r>
            <a:rPr kumimoji="1" lang="en-US" altLang="ja-JP" sz="1100"/>
            <a:t>_ </a:t>
          </a:r>
          <a:r>
            <a:rPr kumimoji="1" lang="ja-JP" altLang="en-US" sz="1100"/>
            <a:t>二人以上の世帯　</a:t>
          </a:r>
          <a:r>
            <a:rPr kumimoji="1" lang="en-US" altLang="ja-JP" sz="1100"/>
            <a:t>_ </a:t>
          </a:r>
          <a:r>
            <a:rPr kumimoji="1" lang="ja-JP" altLang="en-US" sz="1100"/>
            <a:t>詳細結果表　</a:t>
          </a:r>
          <a:r>
            <a:rPr kumimoji="1" lang="en-US" altLang="ja-JP" sz="1100"/>
            <a:t>_ </a:t>
          </a:r>
          <a:r>
            <a:rPr kumimoji="1" lang="ja-JP" altLang="en-US" sz="1100"/>
            <a:t>年次　</a:t>
          </a:r>
          <a:r>
            <a:rPr kumimoji="1" lang="en-US" altLang="ja-JP" sz="1100"/>
            <a:t>_ </a:t>
          </a:r>
          <a:r>
            <a:rPr kumimoji="1" lang="ja-JP" altLang="en-US" sz="1100"/>
            <a:t>○○年（直近の当該年）</a:t>
          </a:r>
        </a:p>
        <a:p>
          <a:r>
            <a:rPr kumimoji="1" lang="ja-JP" altLang="en-US" sz="1100"/>
            <a:t>　　　　　　　＜用途分類＞</a:t>
          </a:r>
          <a:r>
            <a:rPr kumimoji="1" lang="en-US" altLang="ja-JP" sz="1100"/>
            <a:t>1</a:t>
          </a:r>
          <a:r>
            <a:rPr kumimoji="1" lang="ja-JP" altLang="en-US" sz="1100"/>
            <a:t>世帯当たり年平均</a:t>
          </a:r>
          <a:r>
            <a:rPr kumimoji="1" lang="en-US" altLang="ja-JP" sz="1100"/>
            <a:t>1</a:t>
          </a:r>
          <a:r>
            <a:rPr kumimoji="1" lang="ja-JP" altLang="en-US" sz="1100"/>
            <a:t>か月間の収入と支出 </a:t>
          </a:r>
          <a:r>
            <a:rPr kumimoji="1" lang="en-US" altLang="ja-JP" sz="1100"/>
            <a:t>1-1 </a:t>
          </a:r>
          <a:r>
            <a:rPr kumimoji="1" lang="ja-JP" altLang="en-US" sz="1100"/>
            <a:t>都市階級・地方・都道府県庁所在市別 　勤労者世帯の表から</a:t>
          </a:r>
          <a:endParaRPr kumimoji="1" lang="en-US" altLang="ja-JP" sz="1100"/>
        </a:p>
        <a:p>
          <a:r>
            <a:rPr kumimoji="1" lang="ja-JP" altLang="en-US" sz="1100"/>
            <a:t>　　　　　　算定しています。</a:t>
          </a:r>
          <a:endParaRPr kumimoji="1" lang="en-US" altLang="ja-JP" sz="1100"/>
        </a:p>
        <a:p>
          <a:endParaRPr kumimoji="1" lang="ja-JP" altLang="en-US" sz="1100"/>
        </a:p>
        <a:p>
          <a:r>
            <a:rPr kumimoji="1" lang="ja-JP" altLang="en-US" sz="1100"/>
            <a:t>　 ■　鹿児島市の２人以上の世帯のうちの勤労者がいる世帯について，実収入，消費支出，非消費支出，可処分所得を基に算出します。</a:t>
          </a:r>
        </a:p>
        <a:p>
          <a:r>
            <a:rPr kumimoji="1" lang="ja-JP" altLang="en-US" sz="1100"/>
            <a:t>　 　　具体的には，平均消費性向＝消費支出／（実収入－非消費支出）で表します。（可処分所得</a:t>
          </a:r>
          <a:r>
            <a:rPr kumimoji="1" lang="en-US" altLang="ja-JP" sz="1100"/>
            <a:t>=</a:t>
          </a:r>
          <a:r>
            <a:rPr kumimoji="1" lang="ja-JP" altLang="en-US" sz="1100"/>
            <a:t>実収入－非消費支出）</a:t>
          </a:r>
        </a:p>
        <a:p>
          <a:endParaRPr kumimoji="1" lang="ja-JP" altLang="en-US" sz="1100"/>
        </a:p>
        <a:p>
          <a:r>
            <a:rPr kumimoji="1" lang="ja-JP" altLang="en-US" sz="1100"/>
            <a:t>   ■　この「平均消費性向」を雇用者所得誘発額から生産が誘発されていく効果（第二次間接効果）を得るために雇用者所得誘発額に</a:t>
          </a:r>
          <a:endParaRPr kumimoji="1" lang="en-US" altLang="ja-JP" sz="1100"/>
        </a:p>
        <a:p>
          <a:r>
            <a:rPr kumimoji="1" lang="ja-JP" altLang="en-US" sz="1100"/>
            <a:t>　　乗じる消費転換率として用います。</a:t>
          </a:r>
        </a:p>
        <a:p>
          <a:endParaRPr kumimoji="1" lang="ja-JP" altLang="en-US" sz="1100"/>
        </a:p>
      </xdr:txBody>
    </xdr:sp>
    <xdr:clientData/>
  </xdr:twoCellAnchor>
  <xdr:twoCellAnchor>
    <xdr:from>
      <xdr:col>11</xdr:col>
      <xdr:colOff>0</xdr:colOff>
      <xdr:row>114</xdr:row>
      <xdr:rowOff>85725</xdr:rowOff>
    </xdr:from>
    <xdr:to>
      <xdr:col>11</xdr:col>
      <xdr:colOff>304800</xdr:colOff>
      <xdr:row>114</xdr:row>
      <xdr:rowOff>85725</xdr:rowOff>
    </xdr:to>
    <xdr:cxnSp macro="">
      <xdr:nvCxnSpPr>
        <xdr:cNvPr id="2233" name="直線コネクタ 3">
          <a:extLst>
            <a:ext uri="{FF2B5EF4-FFF2-40B4-BE49-F238E27FC236}">
              <a16:creationId xmlns:a16="http://schemas.microsoft.com/office/drawing/2014/main" id="{00000000-0008-0000-0300-0000B9080000}"/>
            </a:ext>
          </a:extLst>
        </xdr:cNvPr>
        <xdr:cNvCxnSpPr>
          <a:cxnSpLocks noChangeShapeType="1"/>
        </xdr:cNvCxnSpPr>
      </xdr:nvCxnSpPr>
      <xdr:spPr bwMode="auto">
        <a:xfrm>
          <a:off x="10753725" y="428625"/>
          <a:ext cx="304800" cy="0"/>
        </a:xfrm>
        <a:prstGeom prst="line">
          <a:avLst/>
        </a:prstGeom>
        <a:no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3748088" cy="32316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28850" y="180975"/>
              <a:ext cx="3748088" cy="323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HGｺﾞｼｯｸM" panose="020B0609000000000000" pitchFamily="49" charset="-128"/>
                  <a:ea typeface="HGｺﾞｼｯｸM" panose="020B0609000000000000" pitchFamily="49" charset="-128"/>
                </a:rPr>
                <a:t>開放型逆行列表（３９</a:t>
              </a:r>
              <a14:m>
                <m:oMath xmlns:m="http://schemas.openxmlformats.org/officeDocument/2006/math">
                  <m:r>
                    <a:rPr kumimoji="1" lang="ja-JP" altLang="en-US" sz="1100" i="1">
                      <a:latin typeface="Cambria Math"/>
                    </a:rPr>
                    <m:t>分類</m:t>
                  </m:r>
                  <m:r>
                    <a:rPr kumimoji="1" lang="ja-JP" altLang="en-US" sz="1100" b="0" i="1">
                      <a:latin typeface="Cambria Math"/>
                    </a:rPr>
                    <m:t>）　</m:t>
                  </m:r>
                  <m:sSup>
                    <m:sSupPr>
                      <m:ctrlPr>
                        <a:rPr kumimoji="1" lang="en-US" altLang="ja-JP" sz="1100" b="0" i="1">
                          <a:latin typeface="Cambria Math" panose="02040503050406030204" pitchFamily="18" charset="0"/>
                        </a:rPr>
                      </m:ctrlPr>
                    </m:sSupPr>
                    <m:e>
                      <m:d>
                        <m:dPr>
                          <m:begChr m:val="["/>
                          <m:endChr m:val="]"/>
                          <m:ctrlPr>
                            <a:rPr kumimoji="1" lang="en-US" altLang="ja-JP" sz="1100" b="0" i="1">
                              <a:latin typeface="Cambria Math" panose="02040503050406030204" pitchFamily="18" charset="0"/>
                            </a:rPr>
                          </m:ctrlPr>
                        </m:dPr>
                        <m:e>
                          <m:r>
                            <a:rPr kumimoji="1" lang="en-US" altLang="ja-JP" sz="1100" b="0" i="1">
                              <a:latin typeface="Cambria Math"/>
                            </a:rPr>
                            <m:t>𝐼</m:t>
                          </m:r>
                          <m:r>
                            <a:rPr kumimoji="1" lang="en-US" altLang="ja-JP" sz="1100" b="0" i="1">
                              <a:latin typeface="Cambria Math"/>
                            </a:rPr>
                            <m:t>−</m:t>
                          </m:r>
                          <m:d>
                            <m:dPr>
                              <m:ctrlPr>
                                <a:rPr kumimoji="1" lang="en-US" altLang="ja-JP" sz="1100" b="0" i="1">
                                  <a:latin typeface="Cambria Math" panose="02040503050406030204" pitchFamily="18" charset="0"/>
                                </a:rPr>
                              </m:ctrlPr>
                            </m:dPr>
                            <m:e>
                              <m:r>
                                <a:rPr kumimoji="1" lang="en-US" altLang="ja-JP" sz="1100" b="0" i="1">
                                  <a:latin typeface="Cambria Math"/>
                                </a:rPr>
                                <m:t>𝐼</m:t>
                              </m:r>
                              <m:r>
                                <a:rPr kumimoji="1" lang="en-US" altLang="ja-JP" sz="1100" b="0" i="1">
                                  <a:latin typeface="Cambria Math"/>
                                </a:rPr>
                                <m:t>−</m:t>
                              </m:r>
                              <m:acc>
                                <m:accPr>
                                  <m:chr m:val="̂"/>
                                  <m:ctrlPr>
                                    <a:rPr kumimoji="1" lang="en-US" altLang="ja-JP" sz="1100" b="0" i="1">
                                      <a:latin typeface="Cambria Math" panose="02040503050406030204" pitchFamily="18" charset="0"/>
                                    </a:rPr>
                                  </m:ctrlPr>
                                </m:accPr>
                                <m:e>
                                  <m:r>
                                    <a:rPr kumimoji="1" lang="en-US" altLang="ja-JP" sz="1100" b="0" i="1">
                                      <a:latin typeface="Cambria Math"/>
                                    </a:rPr>
                                    <m:t>𝑀</m:t>
                                  </m:r>
                                </m:e>
                              </m:acc>
                            </m:e>
                          </m:d>
                          <m:r>
                            <a:rPr kumimoji="1" lang="en-US" altLang="ja-JP" sz="1100" b="0" i="1">
                              <a:latin typeface="Cambria Math"/>
                            </a:rPr>
                            <m:t>𝐴</m:t>
                          </m:r>
                        </m:e>
                      </m:d>
                    </m:e>
                    <m:sup>
                      <m:r>
                        <a:rPr kumimoji="1" lang="en-US" altLang="ja-JP" sz="1100" b="0" i="1">
                          <a:latin typeface="Cambria Math"/>
                        </a:rPr>
                        <m:t>−1</m:t>
                      </m:r>
                    </m:sup>
                  </m:sSup>
                  <m:r>
                    <a:rPr kumimoji="1" lang="ja-JP" altLang="en-US" sz="1100" b="0" i="1">
                      <a:latin typeface="Cambria Math"/>
                    </a:rPr>
                    <m:t>　</m:t>
                  </m:r>
                </m:oMath>
              </a14:m>
              <a:endParaRPr kumimoji="1" lang="ja-JP" altLang="en-US" sz="1100"/>
            </a:p>
          </xdr:txBody>
        </xdr:sp>
      </mc:Choice>
      <mc:Fallback xmlns="">
        <xdr:sp macro="" textlink="">
          <xdr:nvSpPr>
            <xdr:cNvPr id="2" name="テキスト ボックス 1"/>
            <xdr:cNvSpPr txBox="1"/>
          </xdr:nvSpPr>
          <xdr:spPr>
            <a:xfrm xmlns:a="http://schemas.openxmlformats.org/drawingml/2006/main">
              <a:off x="2228850" y="180975"/>
              <a:ext cx="3748088" cy="32316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spAutoFit/>
            </a:bodyPr>
            <a:lstStyle xmlns:a="http://schemas.openxmlformats.org/drawingml/2006/main"/>
            <a:p xmlns:a="http://schemas.openxmlformats.org/drawingml/2006/main">
              <a:r>
                <a:rPr kumimoji="1" lang="ja-JP" altLang="en-US" sz="1100">
                  <a:latin typeface="HGｺﾞｼｯｸM" panose="020B0609000000000000" pitchFamily="49" charset="-128"/>
                  <a:ea typeface="HGｺﾞｼｯｸM" panose="020B0609000000000000" pitchFamily="49" charset="-128"/>
                </a:rPr>
                <a:t>開放型逆行列表（３９</a:t>
              </a:r>
              <a:r>
                <a:rPr kumimoji="1" lang="ja-JP" altLang="en-US" sz="1100" i="0">
                  <a:latin typeface="Cambria Math"/>
                </a:rPr>
                <a:t>分類</a:t>
              </a:r>
              <a:r>
                <a:rPr kumimoji="1" lang="ja-JP" altLang="en-US" sz="1100" b="0" i="0">
                  <a:latin typeface="Cambria Math"/>
                </a:rPr>
                <a:t>）　</a:t>
              </a:r>
              <a:r>
                <a:rPr kumimoji="1" lang="en-US" altLang="ja-JP" sz="1100" b="0" i="0">
                  <a:latin typeface="Cambria Math"/>
                </a:rPr>
                <a:t>[𝐼−(𝐼−𝑀 ̂ )𝐴]^(−1)</a:t>
              </a:r>
              <a:r>
                <a:rPr kumimoji="1" lang="ja-JP" altLang="en-US" sz="1100" b="0" i="0">
                  <a:latin typeface="Cambria Math"/>
                </a:rPr>
                <a:t>　</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H131"/>
  <sheetViews>
    <sheetView showGridLines="0" tabSelected="1" zoomScale="85" zoomScaleNormal="85" zoomScaleSheetLayoutView="130" workbookViewId="0">
      <selection activeCell="H2" sqref="H2"/>
    </sheetView>
  </sheetViews>
  <sheetFormatPr defaultRowHeight="13.5" x14ac:dyDescent="0.15"/>
  <cols>
    <col min="1" max="1" width="20.625" style="137" customWidth="1"/>
    <col min="2" max="2" width="18.625" style="137" customWidth="1"/>
    <col min="3" max="3" width="18.625" style="166" customWidth="1"/>
    <col min="4" max="6" width="18.625" style="141" customWidth="1"/>
    <col min="7" max="7" width="7.625" style="141" customWidth="1"/>
    <col min="8" max="8" width="14.125" style="141" bestFit="1" customWidth="1"/>
    <col min="9" max="9" width="9" style="141"/>
    <col min="10" max="11" width="13.875" style="141" bestFit="1" customWidth="1"/>
    <col min="12" max="12" width="10.5" style="141" bestFit="1" customWidth="1"/>
    <col min="13" max="16384" width="9" style="141"/>
  </cols>
  <sheetData>
    <row r="1" spans="1:8" ht="26.25" x14ac:dyDescent="0.4">
      <c r="A1" s="439" t="s">
        <v>798</v>
      </c>
      <c r="B1" s="439"/>
      <c r="C1" s="439"/>
      <c r="D1" s="439"/>
      <c r="E1" s="439"/>
      <c r="F1" s="439"/>
      <c r="G1" s="165"/>
      <c r="H1" s="429" t="s">
        <v>806</v>
      </c>
    </row>
    <row r="2" spans="1:8" ht="9.75" customHeight="1" thickBot="1" x14ac:dyDescent="0.2"/>
    <row r="3" spans="1:8" ht="120.75" customHeight="1" thickTop="1" thickBot="1" x14ac:dyDescent="0.2">
      <c r="A3" s="444" t="s">
        <v>414</v>
      </c>
      <c r="B3" s="445"/>
      <c r="C3" s="445"/>
      <c r="D3" s="445"/>
      <c r="E3" s="445"/>
      <c r="F3" s="446"/>
      <c r="G3" s="167"/>
    </row>
    <row r="4" spans="1:8" ht="14.25" thickTop="1" x14ac:dyDescent="0.15"/>
    <row r="5" spans="1:8" ht="23.25" customHeight="1" x14ac:dyDescent="0.15">
      <c r="A5" s="449" t="s">
        <v>61</v>
      </c>
      <c r="B5" s="442">
        <f>B63+F63</f>
        <v>0</v>
      </c>
      <c r="C5" s="443"/>
    </row>
    <row r="6" spans="1:8" ht="14.25" x14ac:dyDescent="0.15">
      <c r="A6" s="450"/>
      <c r="B6" s="451" t="s">
        <v>357</v>
      </c>
      <c r="C6" s="452"/>
    </row>
    <row r="7" spans="1:8" ht="15" customHeight="1" x14ac:dyDescent="0.2">
      <c r="A7" s="168"/>
      <c r="B7" s="169"/>
      <c r="C7" s="170"/>
      <c r="E7" s="171"/>
      <c r="F7" s="171"/>
    </row>
    <row r="8" spans="1:8" ht="12.95" customHeight="1" x14ac:dyDescent="0.15">
      <c r="A8" s="453"/>
      <c r="B8" s="456" t="s">
        <v>44</v>
      </c>
      <c r="C8" s="249"/>
      <c r="D8" s="248"/>
      <c r="E8" s="463" t="s">
        <v>46</v>
      </c>
      <c r="F8" s="247"/>
    </row>
    <row r="9" spans="1:8" ht="12.95" customHeight="1" x14ac:dyDescent="0.15">
      <c r="A9" s="454"/>
      <c r="B9" s="457"/>
      <c r="C9" s="459" t="s">
        <v>416</v>
      </c>
      <c r="D9" s="250"/>
      <c r="E9" s="464"/>
      <c r="F9" s="461" t="s">
        <v>418</v>
      </c>
    </row>
    <row r="10" spans="1:8" ht="30" customHeight="1" x14ac:dyDescent="0.15">
      <c r="A10" s="455"/>
      <c r="B10" s="458"/>
      <c r="C10" s="460"/>
      <c r="D10" s="250" t="s">
        <v>417</v>
      </c>
      <c r="E10" s="465"/>
      <c r="F10" s="462"/>
    </row>
    <row r="11" spans="1:8" ht="39.950000000000003" customHeight="1" x14ac:dyDescent="0.15">
      <c r="A11" s="172" t="s">
        <v>47</v>
      </c>
      <c r="B11" s="161">
        <f>'分析結果(詳細)'!I45</f>
        <v>0</v>
      </c>
      <c r="C11" s="161">
        <f>'分析結果(詳細)'!J45</f>
        <v>0</v>
      </c>
      <c r="D11" s="161">
        <f>'分析結果(詳細)'!K45</f>
        <v>0</v>
      </c>
      <c r="E11" s="162">
        <f>'分析結果(詳細)'!L45</f>
        <v>0</v>
      </c>
      <c r="F11" s="162">
        <f>'分析結果(詳細)'!M45</f>
        <v>0</v>
      </c>
    </row>
    <row r="12" spans="1:8" ht="39.950000000000003" customHeight="1" x14ac:dyDescent="0.15">
      <c r="A12" s="173" t="s">
        <v>48</v>
      </c>
      <c r="B12" s="161">
        <f>'分析結果(詳細)'!N45-B11</f>
        <v>0</v>
      </c>
      <c r="C12" s="161">
        <f>'分析結果(詳細)'!O45-C11</f>
        <v>0</v>
      </c>
      <c r="D12" s="161">
        <f>'分析結果(詳細)'!P45-D11</f>
        <v>0</v>
      </c>
      <c r="E12" s="162">
        <f>'分析結果(詳細)'!Q45-E11</f>
        <v>0</v>
      </c>
      <c r="F12" s="162">
        <f>'分析結果(詳細)'!R45-F11</f>
        <v>0</v>
      </c>
    </row>
    <row r="13" spans="1:8" ht="39.950000000000003" customHeight="1" thickBot="1" x14ac:dyDescent="0.2">
      <c r="A13" s="174" t="s">
        <v>49</v>
      </c>
      <c r="B13" s="163">
        <f>'分析結果(詳細)'!V45</f>
        <v>0</v>
      </c>
      <c r="C13" s="163">
        <f>'分析結果(詳細)'!W45</f>
        <v>0</v>
      </c>
      <c r="D13" s="163">
        <f>'分析結果(詳細)'!X45</f>
        <v>0</v>
      </c>
      <c r="E13" s="164">
        <f>'分析結果(詳細)'!Y45</f>
        <v>0</v>
      </c>
      <c r="F13" s="164">
        <f>'分析結果(詳細)'!Z45</f>
        <v>0</v>
      </c>
    </row>
    <row r="14" spans="1:8" ht="30" customHeight="1" x14ac:dyDescent="0.15">
      <c r="A14" s="447" t="s">
        <v>50</v>
      </c>
      <c r="B14" s="179">
        <f>SUM(B11:B13)</f>
        <v>0</v>
      </c>
      <c r="C14" s="179">
        <f>SUM(C11:C13)</f>
        <v>0</v>
      </c>
      <c r="D14" s="179">
        <f>SUM(D11:D13)</f>
        <v>0</v>
      </c>
      <c r="E14" s="180">
        <f>SUM(E11:E13)</f>
        <v>0</v>
      </c>
      <c r="F14" s="181">
        <f>SUM(F11:F13)</f>
        <v>0</v>
      </c>
    </row>
    <row r="15" spans="1:8" ht="17.25" customHeight="1" thickBot="1" x14ac:dyDescent="0.2">
      <c r="A15" s="448"/>
      <c r="B15" s="182" t="s">
        <v>358</v>
      </c>
      <c r="C15" s="183"/>
      <c r="D15" s="183"/>
      <c r="E15" s="184"/>
      <c r="F15" s="185"/>
    </row>
    <row r="16" spans="1:8" ht="27" customHeight="1" x14ac:dyDescent="0.15">
      <c r="A16" s="466"/>
      <c r="B16" s="466"/>
      <c r="C16" s="466"/>
      <c r="D16" s="466"/>
      <c r="E16" s="466"/>
      <c r="F16" s="466"/>
    </row>
    <row r="17" spans="1:8" ht="39.950000000000003" customHeight="1" x14ac:dyDescent="0.15">
      <c r="A17" s="175" t="s">
        <v>359</v>
      </c>
      <c r="B17" s="440" t="e">
        <f>B14/B5</f>
        <v>#DIV/0!</v>
      </c>
      <c r="C17" s="441"/>
      <c r="D17" s="140"/>
      <c r="E17" s="140"/>
    </row>
    <row r="18" spans="1:8" ht="17.25" x14ac:dyDescent="0.2">
      <c r="A18" s="138"/>
      <c r="B18" s="139"/>
      <c r="C18" s="140"/>
      <c r="D18" s="140"/>
      <c r="E18" s="140"/>
    </row>
    <row r="19" spans="1:8" ht="60" customHeight="1" x14ac:dyDescent="0.15">
      <c r="A19" s="434" t="s">
        <v>367</v>
      </c>
      <c r="B19" s="435"/>
      <c r="C19" s="436"/>
      <c r="D19" s="437"/>
      <c r="E19" s="437"/>
      <c r="F19" s="438"/>
    </row>
    <row r="20" spans="1:8" ht="17.25" x14ac:dyDescent="0.2">
      <c r="A20" s="138"/>
      <c r="B20" s="139"/>
      <c r="C20" s="140"/>
      <c r="D20" s="140"/>
      <c r="E20" s="140"/>
    </row>
    <row r="21" spans="1:8" ht="18.75" x14ac:dyDescent="0.2">
      <c r="A21" s="177" t="s">
        <v>362</v>
      </c>
      <c r="D21" s="166"/>
      <c r="E21" s="166"/>
      <c r="F21" s="171" t="s">
        <v>345</v>
      </c>
      <c r="G21" s="166"/>
      <c r="H21" s="166"/>
    </row>
    <row r="22" spans="1:8" x14ac:dyDescent="0.15">
      <c r="A22" s="430"/>
      <c r="B22" s="431" t="s">
        <v>346</v>
      </c>
      <c r="C22" s="432" t="s">
        <v>368</v>
      </c>
      <c r="D22" s="207"/>
      <c r="E22" s="207"/>
      <c r="F22" s="208"/>
      <c r="G22" s="166"/>
      <c r="H22" s="166"/>
    </row>
    <row r="23" spans="1:8" ht="27.75" customHeight="1" x14ac:dyDescent="0.15">
      <c r="A23" s="430"/>
      <c r="B23" s="431"/>
      <c r="C23" s="433"/>
      <c r="D23" s="209" t="s">
        <v>369</v>
      </c>
      <c r="E23" s="209" t="s">
        <v>370</v>
      </c>
      <c r="F23" s="210" t="s">
        <v>371</v>
      </c>
    </row>
    <row r="24" spans="1:8" x14ac:dyDescent="0.15">
      <c r="A24" s="212" t="s">
        <v>378</v>
      </c>
      <c r="B24" s="186"/>
      <c r="C24" s="191"/>
      <c r="D24" s="202">
        <f>'分析結果(詳細)'!D6</f>
        <v>0</v>
      </c>
      <c r="E24" s="202">
        <f>'分析結果(詳細)'!E6</f>
        <v>0</v>
      </c>
      <c r="F24" s="197">
        <f>C24-(D24+E24)</f>
        <v>0</v>
      </c>
    </row>
    <row r="25" spans="1:8" x14ac:dyDescent="0.15">
      <c r="A25" s="213" t="s">
        <v>379</v>
      </c>
      <c r="B25" s="187"/>
      <c r="C25" s="192"/>
      <c r="D25" s="202">
        <f>'分析結果(詳細)'!D7</f>
        <v>0</v>
      </c>
      <c r="E25" s="202">
        <f>'分析結果(詳細)'!E7</f>
        <v>0</v>
      </c>
      <c r="F25" s="197">
        <f t="shared" ref="F25:F49" si="0">C25-(D25+E25)</f>
        <v>0</v>
      </c>
    </row>
    <row r="26" spans="1:8" x14ac:dyDescent="0.15">
      <c r="A26" s="213" t="s">
        <v>380</v>
      </c>
      <c r="B26" s="187"/>
      <c r="C26" s="192"/>
      <c r="D26" s="202">
        <f>'分析結果(詳細)'!D8</f>
        <v>0</v>
      </c>
      <c r="E26" s="202">
        <f>'分析結果(詳細)'!E8</f>
        <v>0</v>
      </c>
      <c r="F26" s="197">
        <f t="shared" si="0"/>
        <v>0</v>
      </c>
    </row>
    <row r="27" spans="1:8" x14ac:dyDescent="0.15">
      <c r="A27" s="213" t="s">
        <v>381</v>
      </c>
      <c r="B27" s="187"/>
      <c r="C27" s="192"/>
      <c r="D27" s="202">
        <f>'分析結果(詳細)'!D9</f>
        <v>0</v>
      </c>
      <c r="E27" s="202">
        <f>'分析結果(詳細)'!E9</f>
        <v>0</v>
      </c>
      <c r="F27" s="197">
        <f t="shared" si="0"/>
        <v>0</v>
      </c>
    </row>
    <row r="28" spans="1:8" x14ac:dyDescent="0.15">
      <c r="A28" s="213" t="s">
        <v>382</v>
      </c>
      <c r="B28" s="187"/>
      <c r="C28" s="192"/>
      <c r="D28" s="202">
        <f>'分析結果(詳細)'!D10</f>
        <v>0</v>
      </c>
      <c r="E28" s="202">
        <f>'分析結果(詳細)'!E10</f>
        <v>0</v>
      </c>
      <c r="F28" s="197">
        <f t="shared" si="0"/>
        <v>0</v>
      </c>
    </row>
    <row r="29" spans="1:8" x14ac:dyDescent="0.15">
      <c r="A29" s="214" t="s">
        <v>383</v>
      </c>
      <c r="B29" s="190"/>
      <c r="C29" s="193"/>
      <c r="D29" s="203">
        <f>'分析結果(詳細)'!D11</f>
        <v>0</v>
      </c>
      <c r="E29" s="203">
        <f>'分析結果(詳細)'!E11</f>
        <v>0</v>
      </c>
      <c r="F29" s="198">
        <f t="shared" si="0"/>
        <v>0</v>
      </c>
    </row>
    <row r="30" spans="1:8" x14ac:dyDescent="0.15">
      <c r="A30" s="213" t="s">
        <v>384</v>
      </c>
      <c r="B30" s="187"/>
      <c r="C30" s="192"/>
      <c r="D30" s="202">
        <f>'分析結果(詳細)'!D12</f>
        <v>0</v>
      </c>
      <c r="E30" s="202">
        <f>'分析結果(詳細)'!E12</f>
        <v>0</v>
      </c>
      <c r="F30" s="197">
        <f t="shared" si="0"/>
        <v>0</v>
      </c>
    </row>
    <row r="31" spans="1:8" x14ac:dyDescent="0.15">
      <c r="A31" s="213" t="s">
        <v>385</v>
      </c>
      <c r="B31" s="187"/>
      <c r="C31" s="192"/>
      <c r="D31" s="202">
        <f>'分析結果(詳細)'!D13</f>
        <v>0</v>
      </c>
      <c r="E31" s="202">
        <f>'分析結果(詳細)'!E13</f>
        <v>0</v>
      </c>
      <c r="F31" s="197">
        <f t="shared" si="0"/>
        <v>0</v>
      </c>
    </row>
    <row r="32" spans="1:8" x14ac:dyDescent="0.15">
      <c r="A32" s="213" t="s">
        <v>386</v>
      </c>
      <c r="B32" s="187"/>
      <c r="C32" s="192"/>
      <c r="D32" s="202">
        <f>'分析結果(詳細)'!D14</f>
        <v>0</v>
      </c>
      <c r="E32" s="202">
        <f>'分析結果(詳細)'!E14</f>
        <v>0</v>
      </c>
      <c r="F32" s="197">
        <f t="shared" si="0"/>
        <v>0</v>
      </c>
    </row>
    <row r="33" spans="1:6" x14ac:dyDescent="0.15">
      <c r="A33" s="213" t="s">
        <v>799</v>
      </c>
      <c r="B33" s="187"/>
      <c r="C33" s="192"/>
      <c r="D33" s="202">
        <f>'分析結果(詳細)'!D15</f>
        <v>0</v>
      </c>
      <c r="E33" s="202">
        <f>'分析結果(詳細)'!E15</f>
        <v>0</v>
      </c>
      <c r="F33" s="197">
        <f t="shared" si="0"/>
        <v>0</v>
      </c>
    </row>
    <row r="34" spans="1:6" x14ac:dyDescent="0.15">
      <c r="A34" s="214" t="s">
        <v>387</v>
      </c>
      <c r="B34" s="190"/>
      <c r="C34" s="193"/>
      <c r="D34" s="203">
        <f>'分析結果(詳細)'!D16</f>
        <v>0</v>
      </c>
      <c r="E34" s="203">
        <f>'分析結果(詳細)'!E16</f>
        <v>0</v>
      </c>
      <c r="F34" s="198">
        <f t="shared" si="0"/>
        <v>0</v>
      </c>
    </row>
    <row r="35" spans="1:6" x14ac:dyDescent="0.15">
      <c r="A35" s="213" t="s">
        <v>388</v>
      </c>
      <c r="B35" s="187"/>
      <c r="C35" s="192"/>
      <c r="D35" s="202">
        <f>'分析結果(詳細)'!D17</f>
        <v>0</v>
      </c>
      <c r="E35" s="202">
        <f>'分析結果(詳細)'!E17</f>
        <v>0</v>
      </c>
      <c r="F35" s="197">
        <f t="shared" si="0"/>
        <v>0</v>
      </c>
    </row>
    <row r="36" spans="1:6" x14ac:dyDescent="0.15">
      <c r="A36" s="213" t="s">
        <v>389</v>
      </c>
      <c r="B36" s="187"/>
      <c r="C36" s="192"/>
      <c r="D36" s="202">
        <f>'分析結果(詳細)'!D18</f>
        <v>0</v>
      </c>
      <c r="E36" s="202">
        <f>'分析結果(詳細)'!E18</f>
        <v>0</v>
      </c>
      <c r="F36" s="197">
        <f t="shared" si="0"/>
        <v>0</v>
      </c>
    </row>
    <row r="37" spans="1:6" x14ac:dyDescent="0.15">
      <c r="A37" s="213" t="s">
        <v>390</v>
      </c>
      <c r="B37" s="187"/>
      <c r="C37" s="192"/>
      <c r="D37" s="202">
        <f>'分析結果(詳細)'!D19</f>
        <v>0</v>
      </c>
      <c r="E37" s="202">
        <f>'分析結果(詳細)'!E19</f>
        <v>0</v>
      </c>
      <c r="F37" s="197">
        <f t="shared" si="0"/>
        <v>0</v>
      </c>
    </row>
    <row r="38" spans="1:6" x14ac:dyDescent="0.15">
      <c r="A38" s="213" t="s">
        <v>391</v>
      </c>
      <c r="B38" s="187"/>
      <c r="C38" s="192"/>
      <c r="D38" s="202">
        <f>'分析結果(詳細)'!D20</f>
        <v>0</v>
      </c>
      <c r="E38" s="202">
        <f>'分析結果(詳細)'!E20</f>
        <v>0</v>
      </c>
      <c r="F38" s="197">
        <f t="shared" si="0"/>
        <v>0</v>
      </c>
    </row>
    <row r="39" spans="1:6" x14ac:dyDescent="0.15">
      <c r="A39" s="214" t="s">
        <v>392</v>
      </c>
      <c r="B39" s="190"/>
      <c r="C39" s="193"/>
      <c r="D39" s="203">
        <f>'分析結果(詳細)'!D21</f>
        <v>0</v>
      </c>
      <c r="E39" s="203">
        <f>'分析結果(詳細)'!E21</f>
        <v>0</v>
      </c>
      <c r="F39" s="198">
        <f t="shared" si="0"/>
        <v>0</v>
      </c>
    </row>
    <row r="40" spans="1:6" x14ac:dyDescent="0.15">
      <c r="A40" s="213" t="s">
        <v>393</v>
      </c>
      <c r="B40" s="187"/>
      <c r="C40" s="192"/>
      <c r="D40" s="202">
        <f>'分析結果(詳細)'!D22</f>
        <v>0</v>
      </c>
      <c r="E40" s="202">
        <f>'分析結果(詳細)'!E22</f>
        <v>0</v>
      </c>
      <c r="F40" s="197">
        <f t="shared" si="0"/>
        <v>0</v>
      </c>
    </row>
    <row r="41" spans="1:6" x14ac:dyDescent="0.15">
      <c r="A41" s="213" t="s">
        <v>394</v>
      </c>
      <c r="B41" s="187"/>
      <c r="C41" s="192"/>
      <c r="D41" s="202">
        <f>'分析結果(詳細)'!D23</f>
        <v>0</v>
      </c>
      <c r="E41" s="202">
        <f>'分析結果(詳細)'!E23</f>
        <v>0</v>
      </c>
      <c r="F41" s="197">
        <f t="shared" si="0"/>
        <v>0</v>
      </c>
    </row>
    <row r="42" spans="1:6" x14ac:dyDescent="0.15">
      <c r="A42" s="213" t="s">
        <v>395</v>
      </c>
      <c r="B42" s="187"/>
      <c r="C42" s="192"/>
      <c r="D42" s="202">
        <f>'分析結果(詳細)'!D24</f>
        <v>0</v>
      </c>
      <c r="E42" s="202">
        <f>'分析結果(詳細)'!E24</f>
        <v>0</v>
      </c>
      <c r="F42" s="197">
        <f t="shared" si="0"/>
        <v>0</v>
      </c>
    </row>
    <row r="43" spans="1:6" x14ac:dyDescent="0.15">
      <c r="A43" s="213" t="s">
        <v>800</v>
      </c>
      <c r="B43" s="187"/>
      <c r="C43" s="192"/>
      <c r="D43" s="202">
        <f>'分析結果(詳細)'!D25</f>
        <v>0</v>
      </c>
      <c r="E43" s="202">
        <f>'分析結果(詳細)'!E25</f>
        <v>0</v>
      </c>
      <c r="F43" s="197">
        <f t="shared" si="0"/>
        <v>0</v>
      </c>
    </row>
    <row r="44" spans="1:6" x14ac:dyDescent="0.15">
      <c r="A44" s="214" t="s">
        <v>396</v>
      </c>
      <c r="B44" s="190"/>
      <c r="C44" s="193"/>
      <c r="D44" s="203">
        <f>'分析結果(詳細)'!D26</f>
        <v>0</v>
      </c>
      <c r="E44" s="203">
        <f>'分析結果(詳細)'!E26</f>
        <v>0</v>
      </c>
      <c r="F44" s="198">
        <f t="shared" si="0"/>
        <v>0</v>
      </c>
    </row>
    <row r="45" spans="1:6" x14ac:dyDescent="0.15">
      <c r="A45" s="213" t="s">
        <v>397</v>
      </c>
      <c r="B45" s="187"/>
      <c r="C45" s="192"/>
      <c r="D45" s="202">
        <f>'分析結果(詳細)'!D27</f>
        <v>0</v>
      </c>
      <c r="E45" s="202">
        <f>'分析結果(詳細)'!E27</f>
        <v>0</v>
      </c>
      <c r="F45" s="197">
        <f t="shared" si="0"/>
        <v>0</v>
      </c>
    </row>
    <row r="46" spans="1:6" x14ac:dyDescent="0.15">
      <c r="A46" s="213" t="s">
        <v>398</v>
      </c>
      <c r="B46" s="187"/>
      <c r="C46" s="192"/>
      <c r="D46" s="202">
        <f>'分析結果(詳細)'!D28</f>
        <v>0</v>
      </c>
      <c r="E46" s="202">
        <f>'分析結果(詳細)'!E28</f>
        <v>0</v>
      </c>
      <c r="F46" s="197">
        <f t="shared" si="0"/>
        <v>0</v>
      </c>
    </row>
    <row r="47" spans="1:6" x14ac:dyDescent="0.15">
      <c r="A47" s="213" t="s">
        <v>399</v>
      </c>
      <c r="B47" s="187"/>
      <c r="C47" s="192"/>
      <c r="D47" s="202">
        <f>'分析結果(詳細)'!D29</f>
        <v>0</v>
      </c>
      <c r="E47" s="202">
        <f>'分析結果(詳細)'!E29</f>
        <v>0</v>
      </c>
      <c r="F47" s="197">
        <f t="shared" si="0"/>
        <v>0</v>
      </c>
    </row>
    <row r="48" spans="1:6" x14ac:dyDescent="0.15">
      <c r="A48" s="213" t="s">
        <v>400</v>
      </c>
      <c r="B48" s="187"/>
      <c r="C48" s="192"/>
      <c r="D48" s="202">
        <f>'分析結果(詳細)'!D30</f>
        <v>0</v>
      </c>
      <c r="E48" s="202">
        <f>'分析結果(詳細)'!E30</f>
        <v>0</v>
      </c>
      <c r="F48" s="197">
        <f t="shared" si="0"/>
        <v>0</v>
      </c>
    </row>
    <row r="49" spans="1:6" x14ac:dyDescent="0.15">
      <c r="A49" s="214" t="s">
        <v>401</v>
      </c>
      <c r="B49" s="190"/>
      <c r="C49" s="193"/>
      <c r="D49" s="203">
        <f>'分析結果(詳細)'!D31</f>
        <v>0</v>
      </c>
      <c r="E49" s="203">
        <f>'分析結果(詳細)'!E31</f>
        <v>0</v>
      </c>
      <c r="F49" s="198">
        <f t="shared" si="0"/>
        <v>0</v>
      </c>
    </row>
    <row r="50" spans="1:6" x14ac:dyDescent="0.15">
      <c r="A50" s="213" t="s">
        <v>402</v>
      </c>
      <c r="B50" s="187"/>
      <c r="C50" s="194" t="s">
        <v>363</v>
      </c>
      <c r="D50" s="204" t="s">
        <v>363</v>
      </c>
      <c r="E50" s="204" t="s">
        <v>363</v>
      </c>
      <c r="F50" s="197">
        <f>D63</f>
        <v>0</v>
      </c>
    </row>
    <row r="51" spans="1:6" x14ac:dyDescent="0.15">
      <c r="A51" s="213" t="s">
        <v>403</v>
      </c>
      <c r="B51" s="187"/>
      <c r="C51" s="192"/>
      <c r="D51" s="202">
        <f>'分析結果(詳細)'!D33</f>
        <v>0</v>
      </c>
      <c r="E51" s="202">
        <f>'分析結果(詳細)'!E33</f>
        <v>0</v>
      </c>
      <c r="F51" s="197">
        <f t="shared" ref="F51:F62" si="1">C51-(D51+E51)</f>
        <v>0</v>
      </c>
    </row>
    <row r="52" spans="1:6" x14ac:dyDescent="0.15">
      <c r="A52" s="213" t="s">
        <v>404</v>
      </c>
      <c r="B52" s="187"/>
      <c r="C52" s="192"/>
      <c r="D52" s="202">
        <f>'分析結果(詳細)'!D34</f>
        <v>0</v>
      </c>
      <c r="E52" s="202">
        <f>'分析結果(詳細)'!E34</f>
        <v>0</v>
      </c>
      <c r="F52" s="197">
        <f t="shared" si="1"/>
        <v>0</v>
      </c>
    </row>
    <row r="53" spans="1:6" x14ac:dyDescent="0.15">
      <c r="A53" s="213" t="s">
        <v>405</v>
      </c>
      <c r="B53" s="187"/>
      <c r="C53" s="194" t="s">
        <v>365</v>
      </c>
      <c r="D53" s="204" t="s">
        <v>364</v>
      </c>
      <c r="E53" s="204" t="s">
        <v>363</v>
      </c>
      <c r="F53" s="197">
        <f>E63</f>
        <v>0</v>
      </c>
    </row>
    <row r="54" spans="1:6" x14ac:dyDescent="0.15">
      <c r="A54" s="214" t="s">
        <v>406</v>
      </c>
      <c r="B54" s="190"/>
      <c r="C54" s="193"/>
      <c r="D54" s="203">
        <f>'分析結果(詳細)'!D36</f>
        <v>0</v>
      </c>
      <c r="E54" s="203">
        <f>'分析結果(詳細)'!E36</f>
        <v>0</v>
      </c>
      <c r="F54" s="198">
        <f t="shared" si="1"/>
        <v>0</v>
      </c>
    </row>
    <row r="55" spans="1:6" x14ac:dyDescent="0.15">
      <c r="A55" s="213" t="s">
        <v>407</v>
      </c>
      <c r="B55" s="187"/>
      <c r="C55" s="192"/>
      <c r="D55" s="202">
        <f>'分析結果(詳細)'!D37</f>
        <v>0</v>
      </c>
      <c r="E55" s="202">
        <f>'分析結果(詳細)'!E37</f>
        <v>0</v>
      </c>
      <c r="F55" s="197">
        <f t="shared" si="1"/>
        <v>0</v>
      </c>
    </row>
    <row r="56" spans="1:6" x14ac:dyDescent="0.15">
      <c r="A56" s="213" t="s">
        <v>408</v>
      </c>
      <c r="B56" s="187"/>
      <c r="C56" s="192"/>
      <c r="D56" s="202">
        <f>'分析結果(詳細)'!D38</f>
        <v>0</v>
      </c>
      <c r="E56" s="202">
        <f>'分析結果(詳細)'!E38</f>
        <v>0</v>
      </c>
      <c r="F56" s="197">
        <f t="shared" si="1"/>
        <v>0</v>
      </c>
    </row>
    <row r="57" spans="1:6" x14ac:dyDescent="0.15">
      <c r="A57" s="213" t="s">
        <v>409</v>
      </c>
      <c r="B57" s="187"/>
      <c r="C57" s="192"/>
      <c r="D57" s="202">
        <f>'分析結果(詳細)'!D39</f>
        <v>0</v>
      </c>
      <c r="E57" s="202">
        <f>'分析結果(詳細)'!E39</f>
        <v>0</v>
      </c>
      <c r="F57" s="197">
        <f t="shared" si="1"/>
        <v>0</v>
      </c>
    </row>
    <row r="58" spans="1:6" x14ac:dyDescent="0.15">
      <c r="A58" s="213" t="s">
        <v>801</v>
      </c>
      <c r="B58" s="187"/>
      <c r="C58" s="192"/>
      <c r="D58" s="202">
        <f>'分析結果(詳細)'!D40</f>
        <v>0</v>
      </c>
      <c r="E58" s="202">
        <f>'分析結果(詳細)'!E40</f>
        <v>0</v>
      </c>
      <c r="F58" s="197">
        <f t="shared" si="1"/>
        <v>0</v>
      </c>
    </row>
    <row r="59" spans="1:6" x14ac:dyDescent="0.15">
      <c r="A59" s="214" t="s">
        <v>410</v>
      </c>
      <c r="B59" s="190"/>
      <c r="C59" s="193"/>
      <c r="D59" s="203">
        <f>'分析結果(詳細)'!D41</f>
        <v>0</v>
      </c>
      <c r="E59" s="203">
        <f>'分析結果(詳細)'!E41</f>
        <v>0</v>
      </c>
      <c r="F59" s="198">
        <f t="shared" si="1"/>
        <v>0</v>
      </c>
    </row>
    <row r="60" spans="1:6" x14ac:dyDescent="0.15">
      <c r="A60" s="213" t="s">
        <v>411</v>
      </c>
      <c r="B60" s="187"/>
      <c r="C60" s="192"/>
      <c r="D60" s="202">
        <f>'分析結果(詳細)'!D42</f>
        <v>0</v>
      </c>
      <c r="E60" s="202">
        <f>'分析結果(詳細)'!E42</f>
        <v>0</v>
      </c>
      <c r="F60" s="199">
        <f t="shared" si="1"/>
        <v>0</v>
      </c>
    </row>
    <row r="61" spans="1:6" x14ac:dyDescent="0.15">
      <c r="A61" s="213" t="s">
        <v>412</v>
      </c>
      <c r="B61" s="187"/>
      <c r="C61" s="192"/>
      <c r="D61" s="202">
        <f>'分析結果(詳細)'!D43</f>
        <v>0</v>
      </c>
      <c r="E61" s="202">
        <f>'分析結果(詳細)'!E43</f>
        <v>0</v>
      </c>
      <c r="F61" s="199">
        <f t="shared" si="1"/>
        <v>0</v>
      </c>
    </row>
    <row r="62" spans="1:6" x14ac:dyDescent="0.15">
      <c r="A62" s="215" t="s">
        <v>413</v>
      </c>
      <c r="B62" s="188"/>
      <c r="C62" s="195"/>
      <c r="D62" s="205">
        <f>'分析結果(詳細)'!D44</f>
        <v>0</v>
      </c>
      <c r="E62" s="205">
        <f>'分析結果(詳細)'!E44</f>
        <v>0</v>
      </c>
      <c r="F62" s="200">
        <f t="shared" si="1"/>
        <v>0</v>
      </c>
    </row>
    <row r="63" spans="1:6" ht="23.25" customHeight="1" x14ac:dyDescent="0.15">
      <c r="A63" s="178" t="s">
        <v>356</v>
      </c>
      <c r="B63" s="189">
        <f>SUM(B24:B62)</f>
        <v>0</v>
      </c>
      <c r="C63" s="196">
        <f>SUM(C24:C62)</f>
        <v>0</v>
      </c>
      <c r="D63" s="206">
        <f>SUM(D24:D62)</f>
        <v>0</v>
      </c>
      <c r="E63" s="206">
        <f>SUM(E24:E62)</f>
        <v>0</v>
      </c>
      <c r="F63" s="201">
        <f>SUM(F24:F62)</f>
        <v>0</v>
      </c>
    </row>
    <row r="64" spans="1:6" x14ac:dyDescent="0.15">
      <c r="A64" s="3"/>
      <c r="B64" s="2"/>
      <c r="C64" s="2"/>
    </row>
    <row r="65" spans="1:3" x14ac:dyDescent="0.15">
      <c r="A65" s="3"/>
      <c r="B65" s="2"/>
      <c r="C65" s="2"/>
    </row>
    <row r="66" spans="1:3" x14ac:dyDescent="0.15">
      <c r="A66" s="3"/>
      <c r="B66" s="2"/>
      <c r="C66" s="2"/>
    </row>
    <row r="67" spans="1:3" x14ac:dyDescent="0.15">
      <c r="A67" s="3"/>
      <c r="B67" s="2"/>
      <c r="C67" s="2"/>
    </row>
    <row r="68" spans="1:3" x14ac:dyDescent="0.15">
      <c r="A68" s="3"/>
      <c r="B68" s="2"/>
      <c r="C68" s="2"/>
    </row>
    <row r="69" spans="1:3" x14ac:dyDescent="0.15">
      <c r="A69" s="3"/>
      <c r="B69" s="2"/>
      <c r="C69" s="2"/>
    </row>
    <row r="70" spans="1:3" x14ac:dyDescent="0.15">
      <c r="A70" s="3"/>
      <c r="B70" s="2"/>
      <c r="C70" s="2"/>
    </row>
    <row r="71" spans="1:3" x14ac:dyDescent="0.15">
      <c r="A71" s="3"/>
      <c r="B71" s="2"/>
      <c r="C71" s="2"/>
    </row>
    <row r="72" spans="1:3" x14ac:dyDescent="0.15">
      <c r="A72" s="3"/>
      <c r="B72" s="2"/>
      <c r="C72" s="2"/>
    </row>
    <row r="73" spans="1:3" x14ac:dyDescent="0.15">
      <c r="A73" s="3"/>
      <c r="B73" s="2"/>
      <c r="C73" s="2"/>
    </row>
    <row r="74" spans="1:3" x14ac:dyDescent="0.15">
      <c r="A74" s="3"/>
      <c r="B74" s="2"/>
      <c r="C74" s="2"/>
    </row>
    <row r="75" spans="1:3" x14ac:dyDescent="0.15">
      <c r="A75" s="3"/>
      <c r="B75" s="2"/>
      <c r="C75" s="2"/>
    </row>
    <row r="76" spans="1:3" x14ac:dyDescent="0.15">
      <c r="A76" s="3"/>
      <c r="B76" s="2"/>
      <c r="C76" s="2"/>
    </row>
    <row r="77" spans="1:3" x14ac:dyDescent="0.15">
      <c r="A77" s="3"/>
      <c r="B77" s="2"/>
      <c r="C77" s="2"/>
    </row>
    <row r="78" spans="1:3" x14ac:dyDescent="0.15">
      <c r="A78" s="3"/>
      <c r="B78" s="2"/>
      <c r="C78" s="2"/>
    </row>
    <row r="79" spans="1:3" x14ac:dyDescent="0.15">
      <c r="A79" s="3"/>
      <c r="B79" s="2"/>
      <c r="C79" s="2"/>
    </row>
    <row r="80" spans="1:3" x14ac:dyDescent="0.15">
      <c r="A80" s="3"/>
      <c r="B80" s="2"/>
      <c r="C80" s="2"/>
    </row>
    <row r="81" spans="1:3" x14ac:dyDescent="0.15">
      <c r="A81" s="3"/>
      <c r="B81" s="2"/>
      <c r="C81" s="2"/>
    </row>
    <row r="82" spans="1:3" x14ac:dyDescent="0.15">
      <c r="A82" s="3"/>
      <c r="B82" s="2"/>
      <c r="C82" s="2"/>
    </row>
    <row r="83" spans="1:3" x14ac:dyDescent="0.15">
      <c r="A83" s="3"/>
      <c r="B83" s="2"/>
      <c r="C83" s="2"/>
    </row>
    <row r="84" spans="1:3" x14ac:dyDescent="0.15">
      <c r="A84" s="3"/>
      <c r="B84" s="2"/>
      <c r="C84" s="2"/>
    </row>
    <row r="85" spans="1:3" x14ac:dyDescent="0.15">
      <c r="A85" s="3"/>
      <c r="B85" s="2"/>
      <c r="C85" s="2"/>
    </row>
    <row r="86" spans="1:3" x14ac:dyDescent="0.15">
      <c r="A86" s="3"/>
      <c r="B86" s="2"/>
      <c r="C86" s="2"/>
    </row>
    <row r="87" spans="1:3" x14ac:dyDescent="0.15">
      <c r="A87" s="3"/>
      <c r="B87" s="2"/>
      <c r="C87" s="2"/>
    </row>
    <row r="88" spans="1:3" x14ac:dyDescent="0.15">
      <c r="A88" s="3"/>
      <c r="B88" s="2"/>
      <c r="C88" s="2"/>
    </row>
    <row r="89" spans="1:3" x14ac:dyDescent="0.15">
      <c r="A89" s="3"/>
      <c r="B89" s="2"/>
      <c r="C89" s="2"/>
    </row>
    <row r="90" spans="1:3" x14ac:dyDescent="0.15">
      <c r="A90" s="3"/>
      <c r="B90" s="2"/>
      <c r="C90" s="2"/>
    </row>
    <row r="91" spans="1:3" x14ac:dyDescent="0.15">
      <c r="A91" s="3"/>
      <c r="B91" s="2"/>
      <c r="C91" s="2"/>
    </row>
    <row r="92" spans="1:3" x14ac:dyDescent="0.15">
      <c r="A92" s="3"/>
      <c r="B92" s="2"/>
      <c r="C92" s="2"/>
    </row>
    <row r="93" spans="1:3" x14ac:dyDescent="0.15">
      <c r="A93" s="3"/>
      <c r="B93" s="2"/>
      <c r="C93" s="2"/>
    </row>
    <row r="94" spans="1:3" x14ac:dyDescent="0.15">
      <c r="A94" s="3"/>
      <c r="B94" s="2"/>
      <c r="C94" s="2"/>
    </row>
    <row r="95" spans="1:3" x14ac:dyDescent="0.15">
      <c r="A95" s="3"/>
      <c r="B95" s="2"/>
      <c r="C95" s="2"/>
    </row>
    <row r="96" spans="1:3" x14ac:dyDescent="0.15">
      <c r="A96" s="3"/>
      <c r="B96" s="2"/>
      <c r="C96" s="2"/>
    </row>
    <row r="97" spans="1:3" x14ac:dyDescent="0.15">
      <c r="A97" s="3"/>
      <c r="B97" s="2"/>
      <c r="C97" s="2"/>
    </row>
    <row r="98" spans="1:3" x14ac:dyDescent="0.15">
      <c r="A98" s="3"/>
      <c r="B98" s="2"/>
      <c r="C98" s="2"/>
    </row>
    <row r="99" spans="1:3" x14ac:dyDescent="0.15">
      <c r="A99" s="3"/>
      <c r="B99" s="2"/>
      <c r="C99" s="2"/>
    </row>
    <row r="100" spans="1:3" x14ac:dyDescent="0.15">
      <c r="A100" s="3"/>
      <c r="B100" s="2"/>
      <c r="C100" s="2"/>
    </row>
    <row r="101" spans="1:3" x14ac:dyDescent="0.15">
      <c r="A101" s="3"/>
      <c r="B101" s="2"/>
      <c r="C101" s="2"/>
    </row>
    <row r="102" spans="1:3" x14ac:dyDescent="0.15">
      <c r="A102" s="3"/>
      <c r="B102" s="2"/>
      <c r="C102" s="2"/>
    </row>
    <row r="103" spans="1:3" x14ac:dyDescent="0.15">
      <c r="A103" s="3"/>
      <c r="B103" s="2"/>
      <c r="C103" s="2"/>
    </row>
    <row r="104" spans="1:3" x14ac:dyDescent="0.15">
      <c r="A104" s="3"/>
      <c r="B104" s="2"/>
      <c r="C104" s="2"/>
    </row>
    <row r="105" spans="1:3" x14ac:dyDescent="0.15">
      <c r="A105" s="3"/>
      <c r="B105" s="2"/>
      <c r="C105" s="2"/>
    </row>
    <row r="106" spans="1:3" x14ac:dyDescent="0.15">
      <c r="A106" s="3"/>
      <c r="B106" s="2"/>
      <c r="C106" s="2"/>
    </row>
    <row r="107" spans="1:3" x14ac:dyDescent="0.15">
      <c r="A107" s="3"/>
      <c r="B107" s="2"/>
      <c r="C107" s="2"/>
    </row>
    <row r="108" spans="1:3" x14ac:dyDescent="0.15">
      <c r="A108" s="3"/>
      <c r="B108" s="2"/>
      <c r="C108" s="2"/>
    </row>
    <row r="109" spans="1:3" x14ac:dyDescent="0.15">
      <c r="A109" s="3"/>
      <c r="B109" s="2"/>
      <c r="C109" s="2"/>
    </row>
    <row r="110" spans="1:3" x14ac:dyDescent="0.15">
      <c r="A110" s="3"/>
      <c r="B110" s="2"/>
      <c r="C110" s="2"/>
    </row>
    <row r="111" spans="1:3" x14ac:dyDescent="0.15">
      <c r="A111" s="3"/>
      <c r="B111" s="2"/>
      <c r="C111" s="2"/>
    </row>
    <row r="112" spans="1:3" x14ac:dyDescent="0.15">
      <c r="A112" s="3"/>
      <c r="B112" s="2"/>
      <c r="C112" s="2"/>
    </row>
    <row r="113" spans="1:3" x14ac:dyDescent="0.15">
      <c r="A113" s="3"/>
      <c r="B113" s="2"/>
      <c r="C113" s="2"/>
    </row>
    <row r="114" spans="1:3" x14ac:dyDescent="0.15">
      <c r="A114" s="3"/>
      <c r="B114" s="2"/>
      <c r="C114" s="2"/>
    </row>
    <row r="115" spans="1:3" x14ac:dyDescent="0.15">
      <c r="A115" s="3"/>
      <c r="B115" s="2"/>
      <c r="C115" s="2"/>
    </row>
    <row r="116" spans="1:3" x14ac:dyDescent="0.15">
      <c r="A116" s="3"/>
      <c r="B116" s="2"/>
      <c r="C116" s="2"/>
    </row>
    <row r="117" spans="1:3" x14ac:dyDescent="0.15">
      <c r="A117" s="3"/>
      <c r="B117" s="2"/>
      <c r="C117" s="2"/>
    </row>
    <row r="118" spans="1:3" x14ac:dyDescent="0.15">
      <c r="A118" s="3"/>
      <c r="B118" s="2"/>
      <c r="C118" s="2"/>
    </row>
    <row r="119" spans="1:3" x14ac:dyDescent="0.15">
      <c r="A119" s="3"/>
      <c r="B119" s="2"/>
      <c r="C119" s="2"/>
    </row>
    <row r="120" spans="1:3" x14ac:dyDescent="0.15">
      <c r="A120" s="3"/>
      <c r="B120" s="2"/>
      <c r="C120" s="2"/>
    </row>
    <row r="121" spans="1:3" x14ac:dyDescent="0.15">
      <c r="A121" s="3"/>
      <c r="B121" s="2"/>
      <c r="C121" s="2"/>
    </row>
    <row r="122" spans="1:3" x14ac:dyDescent="0.15">
      <c r="A122" s="3"/>
      <c r="B122" s="2"/>
      <c r="C122" s="2"/>
    </row>
    <row r="123" spans="1:3" x14ac:dyDescent="0.15">
      <c r="A123" s="3"/>
      <c r="B123" s="2"/>
      <c r="C123" s="2"/>
    </row>
    <row r="124" spans="1:3" x14ac:dyDescent="0.15">
      <c r="A124" s="3"/>
      <c r="B124" s="2"/>
      <c r="C124" s="2"/>
    </row>
    <row r="125" spans="1:3" x14ac:dyDescent="0.15">
      <c r="A125" s="3"/>
      <c r="B125" s="2"/>
      <c r="C125" s="2"/>
    </row>
    <row r="126" spans="1:3" x14ac:dyDescent="0.15">
      <c r="A126" s="3"/>
      <c r="B126" s="2"/>
      <c r="C126" s="2"/>
    </row>
    <row r="127" spans="1:3" x14ac:dyDescent="0.15">
      <c r="A127" s="3"/>
      <c r="B127" s="2"/>
      <c r="C127" s="2"/>
    </row>
    <row r="128" spans="1:3" x14ac:dyDescent="0.15">
      <c r="A128" s="3"/>
      <c r="B128" s="2"/>
      <c r="C128" s="2"/>
    </row>
    <row r="129" spans="1:5" x14ac:dyDescent="0.15">
      <c r="A129" s="1"/>
      <c r="B129" s="1"/>
      <c r="C129" s="3"/>
      <c r="D129" s="2"/>
      <c r="E129" s="2"/>
    </row>
    <row r="130" spans="1:5" x14ac:dyDescent="0.15">
      <c r="A130" s="1"/>
      <c r="B130" s="1"/>
      <c r="C130" s="3"/>
      <c r="D130" s="2"/>
      <c r="E130" s="2"/>
    </row>
    <row r="131" spans="1:5" x14ac:dyDescent="0.15">
      <c r="A131" s="1"/>
      <c r="B131" s="1"/>
      <c r="C131" s="3"/>
      <c r="D131" s="2"/>
      <c r="E131" s="2"/>
    </row>
  </sheetData>
  <mergeCells count="18">
    <mergeCell ref="A1:F1"/>
    <mergeCell ref="B17:C17"/>
    <mergeCell ref="B5:C5"/>
    <mergeCell ref="A3:F3"/>
    <mergeCell ref="A14:A15"/>
    <mergeCell ref="A5:A6"/>
    <mergeCell ref="B6:C6"/>
    <mergeCell ref="A8:A10"/>
    <mergeCell ref="B8:B10"/>
    <mergeCell ref="C9:C10"/>
    <mergeCell ref="F9:F10"/>
    <mergeCell ref="E8:E10"/>
    <mergeCell ref="A16:F16"/>
    <mergeCell ref="A22:A23"/>
    <mergeCell ref="B22:B23"/>
    <mergeCell ref="C22:C23"/>
    <mergeCell ref="A19:B19"/>
    <mergeCell ref="C19:F19"/>
  </mergeCells>
  <phoneticPr fontId="2"/>
  <printOptions horizontalCentered="1" verticalCentered="1"/>
  <pageMargins left="0.78740157480314965" right="0.98425196850393704" top="0.19685039370078741" bottom="0.39370078740157483" header="0.31496062992125984" footer="0.19685039370078741"/>
  <pageSetup paperSize="9" scale="72" firstPageNumber="18"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70" r:id="rId4" name="Check Box 150">
              <controlPr defaultSize="0" autoFill="0" autoLine="0" autoPict="0">
                <anchor moveWithCells="1">
                  <from>
                    <xdr:col>2</xdr:col>
                    <xdr:colOff>47625</xdr:colOff>
                    <xdr:row>18</xdr:row>
                    <xdr:rowOff>85725</xdr:rowOff>
                  </from>
                  <to>
                    <xdr:col>5</xdr:col>
                    <xdr:colOff>790575</xdr:colOff>
                    <xdr:row>18</xdr:row>
                    <xdr:rowOff>304800</xdr:rowOff>
                  </to>
                </anchor>
              </controlPr>
            </control>
          </mc:Choice>
        </mc:AlternateContent>
        <mc:AlternateContent xmlns:mc="http://schemas.openxmlformats.org/markup-compatibility/2006">
          <mc:Choice Requires="x14">
            <control shapeId="5271" r:id="rId5" name="Check Box 151">
              <controlPr defaultSize="0" autoFill="0" autoLine="0" autoPict="0">
                <anchor moveWithCells="1">
                  <from>
                    <xdr:col>2</xdr:col>
                    <xdr:colOff>47625</xdr:colOff>
                    <xdr:row>18</xdr:row>
                    <xdr:rowOff>466725</xdr:rowOff>
                  </from>
                  <to>
                    <xdr:col>5</xdr:col>
                    <xdr:colOff>771525</xdr:colOff>
                    <xdr:row>18</xdr:row>
                    <xdr:rowOff>676275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FF"/>
  </sheetPr>
  <dimension ref="A1:AE47"/>
  <sheetViews>
    <sheetView showGridLines="0" zoomScale="85" zoomScaleNormal="85" workbookViewId="0">
      <pane xSplit="6" ySplit="5" topLeftCell="G6" activePane="bottomRight" state="frozen"/>
      <selection activeCell="AB45" sqref="AB45"/>
      <selection pane="topRight" activeCell="AB45" sqref="AB45"/>
      <selection pane="bottomLeft" activeCell="AB45" sqref="AB45"/>
      <selection pane="bottomRight" activeCell="H25" sqref="H25"/>
    </sheetView>
  </sheetViews>
  <sheetFormatPr defaultRowHeight="13.5" x14ac:dyDescent="0.15"/>
  <cols>
    <col min="1" max="1" width="3.5" style="117" bestFit="1" customWidth="1"/>
    <col min="2" max="2" width="25.125" style="12" bestFit="1" customWidth="1"/>
    <col min="3" max="6" width="15.625" style="12" customWidth="1"/>
    <col min="7" max="7" width="13.875" style="12" bestFit="1" customWidth="1"/>
    <col min="8" max="8" width="10.125" style="12" customWidth="1"/>
    <col min="9" max="10" width="13.5" style="12" customWidth="1"/>
    <col min="11" max="11" width="11.625" style="12" bestFit="1" customWidth="1"/>
    <col min="12" max="13" width="8.625" style="12" customWidth="1"/>
    <col min="14" max="14" width="10.375" style="12" customWidth="1"/>
    <col min="15" max="16" width="10.875" style="12" customWidth="1"/>
    <col min="17" max="18" width="8.625" style="12" customWidth="1"/>
    <col min="19" max="19" width="10.5" style="12" bestFit="1" customWidth="1"/>
    <col min="20" max="20" width="10.625" style="12" customWidth="1"/>
    <col min="21" max="21" width="4.5" style="12" hidden="1" customWidth="1"/>
    <col min="22" max="22" width="9.875" style="12" customWidth="1"/>
    <col min="23" max="23" width="9.75" style="12" customWidth="1"/>
    <col min="24" max="24" width="11.5" style="12" customWidth="1"/>
    <col min="25" max="26" width="8.625" style="12" customWidth="1"/>
    <col min="27" max="29" width="12.625" style="12" customWidth="1"/>
    <col min="30" max="31" width="8.625" style="12" customWidth="1"/>
    <col min="32" max="16384" width="9" style="12"/>
  </cols>
  <sheetData>
    <row r="1" spans="1:31" ht="21.75" customHeight="1" thickBot="1" x14ac:dyDescent="0.2">
      <c r="A1" s="142"/>
      <c r="G1" s="142" t="s">
        <v>372</v>
      </c>
      <c r="AD1" s="18"/>
      <c r="AE1" s="143" t="s">
        <v>360</v>
      </c>
    </row>
    <row r="2" spans="1:31" s="117" customFormat="1" ht="20.100000000000001" customHeight="1" thickBot="1" x14ac:dyDescent="0.2">
      <c r="A2" s="148"/>
      <c r="B2" s="149"/>
      <c r="C2" s="488" t="s">
        <v>346</v>
      </c>
      <c r="D2" s="469" t="s">
        <v>347</v>
      </c>
      <c r="E2" s="491"/>
      <c r="F2" s="470"/>
      <c r="G2" s="480" t="s">
        <v>377</v>
      </c>
      <c r="H2" s="469" t="s">
        <v>47</v>
      </c>
      <c r="I2" s="481"/>
      <c r="J2" s="481"/>
      <c r="K2" s="481"/>
      <c r="L2" s="481"/>
      <c r="M2" s="468"/>
      <c r="N2" s="467" t="s">
        <v>57</v>
      </c>
      <c r="O2" s="481"/>
      <c r="P2" s="481"/>
      <c r="Q2" s="481"/>
      <c r="R2" s="468"/>
      <c r="S2" s="467" t="s">
        <v>58</v>
      </c>
      <c r="T2" s="491"/>
      <c r="U2" s="491"/>
      <c r="V2" s="481"/>
      <c r="W2" s="481"/>
      <c r="X2" s="481"/>
      <c r="Y2" s="481"/>
      <c r="Z2" s="481"/>
      <c r="AA2" s="494" t="s">
        <v>59</v>
      </c>
      <c r="AB2" s="495"/>
      <c r="AC2" s="495"/>
      <c r="AD2" s="495"/>
      <c r="AE2" s="496"/>
    </row>
    <row r="3" spans="1:31" s="117" customFormat="1" ht="20.100000000000001" customHeight="1" x14ac:dyDescent="0.15">
      <c r="A3" s="150"/>
      <c r="B3" s="151"/>
      <c r="C3" s="489"/>
      <c r="D3" s="488" t="s">
        <v>348</v>
      </c>
      <c r="E3" s="488" t="s">
        <v>349</v>
      </c>
      <c r="F3" s="488" t="s">
        <v>346</v>
      </c>
      <c r="G3" s="475"/>
      <c r="H3" s="482" t="s">
        <v>350</v>
      </c>
      <c r="I3" s="478" t="s">
        <v>351</v>
      </c>
      <c r="J3" s="478"/>
      <c r="K3" s="479"/>
      <c r="L3" s="471" t="s">
        <v>353</v>
      </c>
      <c r="M3" s="472"/>
      <c r="N3" s="477" t="s">
        <v>351</v>
      </c>
      <c r="O3" s="478"/>
      <c r="P3" s="479"/>
      <c r="Q3" s="473" t="s">
        <v>353</v>
      </c>
      <c r="R3" s="474"/>
      <c r="S3" s="486" t="s">
        <v>355</v>
      </c>
      <c r="T3" s="482" t="s">
        <v>350</v>
      </c>
      <c r="U3" s="492" t="s">
        <v>802</v>
      </c>
      <c r="V3" s="478" t="s">
        <v>351</v>
      </c>
      <c r="W3" s="478"/>
      <c r="X3" s="479"/>
      <c r="Y3" s="473" t="s">
        <v>354</v>
      </c>
      <c r="Z3" s="501"/>
      <c r="AA3" s="502" t="s">
        <v>351</v>
      </c>
      <c r="AB3" s="478"/>
      <c r="AC3" s="479"/>
      <c r="AD3" s="473" t="s">
        <v>354</v>
      </c>
      <c r="AE3" s="498"/>
    </row>
    <row r="4" spans="1:31" s="117" customFormat="1" ht="20.100000000000001" customHeight="1" x14ac:dyDescent="0.15">
      <c r="A4" s="150"/>
      <c r="B4" s="151"/>
      <c r="C4" s="489"/>
      <c r="D4" s="489"/>
      <c r="E4" s="489"/>
      <c r="F4" s="489"/>
      <c r="G4" s="475"/>
      <c r="H4" s="483"/>
      <c r="I4" s="484"/>
      <c r="J4" s="469" t="s">
        <v>45</v>
      </c>
      <c r="K4" s="470"/>
      <c r="L4" s="152"/>
      <c r="M4" s="480" t="s">
        <v>352</v>
      </c>
      <c r="N4" s="475"/>
      <c r="O4" s="469" t="s">
        <v>45</v>
      </c>
      <c r="P4" s="470"/>
      <c r="Q4" s="152"/>
      <c r="R4" s="480" t="s">
        <v>352</v>
      </c>
      <c r="S4" s="486"/>
      <c r="T4" s="483"/>
      <c r="U4" s="493"/>
      <c r="V4" s="503"/>
      <c r="W4" s="469" t="s">
        <v>45</v>
      </c>
      <c r="X4" s="470"/>
      <c r="Y4" s="152"/>
      <c r="Z4" s="473" t="s">
        <v>352</v>
      </c>
      <c r="AA4" s="505"/>
      <c r="AB4" s="469" t="s">
        <v>45</v>
      </c>
      <c r="AC4" s="470"/>
      <c r="AD4" s="152"/>
      <c r="AE4" s="499" t="s">
        <v>352</v>
      </c>
    </row>
    <row r="5" spans="1:31" s="117" customFormat="1" ht="29.25" customHeight="1" x14ac:dyDescent="0.15">
      <c r="A5" s="153"/>
      <c r="B5" s="154"/>
      <c r="C5" s="490"/>
      <c r="D5" s="490"/>
      <c r="E5" s="490"/>
      <c r="F5" s="490"/>
      <c r="G5" s="476"/>
      <c r="H5" s="223" t="b">
        <v>0</v>
      </c>
      <c r="I5" s="485"/>
      <c r="J5" s="155"/>
      <c r="K5" s="156" t="s">
        <v>60</v>
      </c>
      <c r="L5" s="155"/>
      <c r="M5" s="497"/>
      <c r="N5" s="476"/>
      <c r="O5" s="155"/>
      <c r="P5" s="156" t="s">
        <v>60</v>
      </c>
      <c r="Q5" s="155"/>
      <c r="R5" s="490"/>
      <c r="S5" s="487"/>
      <c r="T5" s="223" t="b">
        <v>0</v>
      </c>
      <c r="U5" s="493"/>
      <c r="V5" s="504"/>
      <c r="W5" s="155"/>
      <c r="X5" s="156" t="s">
        <v>60</v>
      </c>
      <c r="Y5" s="155"/>
      <c r="Z5" s="476"/>
      <c r="AA5" s="506"/>
      <c r="AB5" s="155"/>
      <c r="AC5" s="156" t="s">
        <v>60</v>
      </c>
      <c r="AD5" s="155"/>
      <c r="AE5" s="500"/>
    </row>
    <row r="6" spans="1:31" ht="15" customHeight="1" x14ac:dyDescent="0.15">
      <c r="A6" s="150" t="s">
        <v>27</v>
      </c>
      <c r="B6" s="157" t="s">
        <v>31</v>
      </c>
      <c r="C6" s="124">
        <f>'入力シート － 分析結果'!B24</f>
        <v>0</v>
      </c>
      <c r="D6" s="124">
        <f>ROUND('入力シート － 分析結果'!C24*各種係数表!C116,0)</f>
        <v>0</v>
      </c>
      <c r="E6" s="124">
        <f>ROUND('入力シート － 分析結果'!C24*各種係数表!D116,0)</f>
        <v>0</v>
      </c>
      <c r="F6" s="124">
        <f>'入力シート － 分析結果'!F24</f>
        <v>0</v>
      </c>
      <c r="G6" s="217">
        <f>C6+F6</f>
        <v>0</v>
      </c>
      <c r="H6" s="224">
        <f>IF(H$5=TRUE,1,1-各種係数表!F116)</f>
        <v>0.60127559187037927</v>
      </c>
      <c r="I6" s="220">
        <f>G6*H6</f>
        <v>0</v>
      </c>
      <c r="J6" s="126">
        <f>I6*各種係数表!G116</f>
        <v>0</v>
      </c>
      <c r="K6" s="126">
        <f>I6*各種係数表!H116</f>
        <v>0</v>
      </c>
      <c r="L6" s="126">
        <f>I6*雇用表39分類!G3</f>
        <v>0</v>
      </c>
      <c r="M6" s="126">
        <f>I6*雇用表39分類!H3</f>
        <v>0</v>
      </c>
      <c r="N6" s="126">
        <f t="array" ref="N6:N44">MMULT('逆行列表(開放型)'!C4:AO42,'分析結果(詳細)'!I6:I44)</f>
        <v>0</v>
      </c>
      <c r="O6" s="121">
        <f>N6*各種係数表!G116</f>
        <v>0</v>
      </c>
      <c r="P6" s="121">
        <f>N6*各種係数表!H116</f>
        <v>0</v>
      </c>
      <c r="Q6" s="121">
        <f>N6*雇用表39分類!G3</f>
        <v>0</v>
      </c>
      <c r="R6" s="121">
        <f>N6*雇用表39分類!H3</f>
        <v>0</v>
      </c>
      <c r="S6" s="24">
        <f>$P$45*各種係数表!$K$116*各種係数表!J116</f>
        <v>0</v>
      </c>
      <c r="T6" s="229">
        <f>IF(T$5=TRUE,1,1-各種係数表!F116)</f>
        <v>0.60127559187037927</v>
      </c>
      <c r="U6" s="416">
        <f>S6*T6</f>
        <v>0</v>
      </c>
      <c r="V6" s="220">
        <f t="array" ref="V6:V44">MMULT('逆行列表(開放型)'!C4:AO42,'分析結果(詳細)'!U6:U44)</f>
        <v>0</v>
      </c>
      <c r="W6" s="121">
        <f>V6*各種係数表!G116</f>
        <v>0</v>
      </c>
      <c r="X6" s="121">
        <f>V6*各種係数表!H116</f>
        <v>0</v>
      </c>
      <c r="Y6" s="121">
        <f>V6*雇用表39分類!G3</f>
        <v>0</v>
      </c>
      <c r="Z6" s="120">
        <f>V6*雇用表39分類!H3</f>
        <v>0</v>
      </c>
      <c r="AA6" s="129">
        <f>N6+V6</f>
        <v>0</v>
      </c>
      <c r="AB6" s="121">
        <f>O6+W6</f>
        <v>0</v>
      </c>
      <c r="AC6" s="121">
        <f>P6+X6</f>
        <v>0</v>
      </c>
      <c r="AD6" s="25">
        <f>Q6+Y6</f>
        <v>0</v>
      </c>
      <c r="AE6" s="130">
        <f>R6+Z6</f>
        <v>0</v>
      </c>
    </row>
    <row r="7" spans="1:31" ht="15" customHeight="1" x14ac:dyDescent="0.15">
      <c r="A7" s="150" t="s">
        <v>28</v>
      </c>
      <c r="B7" s="157" t="s">
        <v>3</v>
      </c>
      <c r="C7" s="124">
        <f>'入力シート － 分析結果'!B25</f>
        <v>0</v>
      </c>
      <c r="D7" s="124">
        <f>ROUND('入力シート － 分析結果'!C25*各種係数表!C117,0)</f>
        <v>0</v>
      </c>
      <c r="E7" s="124">
        <f>ROUND('入力シート － 分析結果'!C25*各種係数表!D117,0)</f>
        <v>0</v>
      </c>
      <c r="F7" s="124">
        <f>'入力シート － 分析結果'!F25</f>
        <v>0</v>
      </c>
      <c r="G7" s="217">
        <f t="shared" ref="G7:G44" si="0">C7+F7</f>
        <v>0</v>
      </c>
      <c r="H7" s="224">
        <f>IF(H$5=TRUE,1,1-各種係数表!F117)</f>
        <v>0.93309501776686643</v>
      </c>
      <c r="I7" s="220">
        <f t="shared" ref="I7:I44" si="1">G7*H7</f>
        <v>0</v>
      </c>
      <c r="J7" s="126">
        <f>I7*各種係数表!G117</f>
        <v>0</v>
      </c>
      <c r="K7" s="126">
        <f>I7*各種係数表!H117</f>
        <v>0</v>
      </c>
      <c r="L7" s="126">
        <f>I7*雇用表39分類!G4</f>
        <v>0</v>
      </c>
      <c r="M7" s="126">
        <f>I7*雇用表39分類!H4</f>
        <v>0</v>
      </c>
      <c r="N7" s="126">
        <v>0</v>
      </c>
      <c r="O7" s="121">
        <f>N7*各種係数表!G117</f>
        <v>0</v>
      </c>
      <c r="P7" s="121">
        <f>N7*各種係数表!H117</f>
        <v>0</v>
      </c>
      <c r="Q7" s="121">
        <f>N7*雇用表39分類!G4</f>
        <v>0</v>
      </c>
      <c r="R7" s="121">
        <f>N7*雇用表39分類!H4</f>
        <v>0</v>
      </c>
      <c r="S7" s="24">
        <f>$P$45*各種係数表!$K$116*各種係数表!J117</f>
        <v>0</v>
      </c>
      <c r="T7" s="229">
        <f>IF(T$5=TRUE,1,1-各種係数表!F117)</f>
        <v>0.93309501776686643</v>
      </c>
      <c r="U7" s="414">
        <f t="shared" ref="U7:U44" si="2">S7*T7</f>
        <v>0</v>
      </c>
      <c r="V7" s="220">
        <v>0</v>
      </c>
      <c r="W7" s="121">
        <f>V7*各種係数表!G117</f>
        <v>0</v>
      </c>
      <c r="X7" s="121">
        <f>V7*各種係数表!H117</f>
        <v>0</v>
      </c>
      <c r="Y7" s="121">
        <f>V7*雇用表39分類!G4</f>
        <v>0</v>
      </c>
      <c r="Z7" s="120">
        <f>V7*雇用表39分類!H4</f>
        <v>0</v>
      </c>
      <c r="AA7" s="129">
        <f t="shared" ref="AA7:AA44" si="3">N7+V7</f>
        <v>0</v>
      </c>
      <c r="AB7" s="121">
        <f t="shared" ref="AB7:AB44" si="4">O7+W7</f>
        <v>0</v>
      </c>
      <c r="AC7" s="121">
        <f t="shared" ref="AC7:AC44" si="5">P7+X7</f>
        <v>0</v>
      </c>
      <c r="AD7" s="25">
        <f t="shared" ref="AD7:AD44" si="6">Q7+Y7</f>
        <v>0</v>
      </c>
      <c r="AE7" s="131">
        <f t="shared" ref="AE7:AE44" si="7">R7+Z7</f>
        <v>0</v>
      </c>
    </row>
    <row r="8" spans="1:31" ht="15" customHeight="1" x14ac:dyDescent="0.15">
      <c r="A8" s="150" t="s">
        <v>29</v>
      </c>
      <c r="B8" s="157" t="s">
        <v>4</v>
      </c>
      <c r="C8" s="124">
        <f>'入力シート － 分析結果'!B26</f>
        <v>0</v>
      </c>
      <c r="D8" s="124">
        <f>ROUND('入力シート － 分析結果'!C26*各種係数表!C118,0)</f>
        <v>0</v>
      </c>
      <c r="E8" s="124">
        <f>ROUND('入力シート － 分析結果'!C26*各種係数表!D118,0)</f>
        <v>0</v>
      </c>
      <c r="F8" s="124">
        <f>'入力シート － 分析結果'!F26</f>
        <v>0</v>
      </c>
      <c r="G8" s="217">
        <f t="shared" si="0"/>
        <v>0</v>
      </c>
      <c r="H8" s="224">
        <f>IF(H$5=TRUE,1,1-各種係数表!F118)</f>
        <v>0.77339566814176519</v>
      </c>
      <c r="I8" s="220">
        <f t="shared" si="1"/>
        <v>0</v>
      </c>
      <c r="J8" s="126">
        <f>I8*各種係数表!G118</f>
        <v>0</v>
      </c>
      <c r="K8" s="126">
        <f>I8*各種係数表!H118</f>
        <v>0</v>
      </c>
      <c r="L8" s="126">
        <f>I8*雇用表39分類!G5</f>
        <v>0</v>
      </c>
      <c r="M8" s="126">
        <f>I8*雇用表39分類!H5</f>
        <v>0</v>
      </c>
      <c r="N8" s="126">
        <v>0</v>
      </c>
      <c r="O8" s="121">
        <f>N8*各種係数表!G118</f>
        <v>0</v>
      </c>
      <c r="P8" s="121">
        <f>N8*各種係数表!H118</f>
        <v>0</v>
      </c>
      <c r="Q8" s="121">
        <f>N8*雇用表39分類!G5</f>
        <v>0</v>
      </c>
      <c r="R8" s="121">
        <f>N8*雇用表39分類!H5</f>
        <v>0</v>
      </c>
      <c r="S8" s="24">
        <f>$P$45*各種係数表!$K$116*各種係数表!J118</f>
        <v>0</v>
      </c>
      <c r="T8" s="229">
        <f>IF(T$5=TRUE,1,1-各種係数表!F118)</f>
        <v>0.77339566814176519</v>
      </c>
      <c r="U8" s="414">
        <f t="shared" si="2"/>
        <v>0</v>
      </c>
      <c r="V8" s="220">
        <v>0</v>
      </c>
      <c r="W8" s="121">
        <f>V8*各種係数表!G118</f>
        <v>0</v>
      </c>
      <c r="X8" s="121">
        <f>V8*各種係数表!H118</f>
        <v>0</v>
      </c>
      <c r="Y8" s="121">
        <f>V8*雇用表39分類!G5</f>
        <v>0</v>
      </c>
      <c r="Z8" s="120">
        <f>V8*雇用表39分類!H5</f>
        <v>0</v>
      </c>
      <c r="AA8" s="129">
        <f t="shared" si="3"/>
        <v>0</v>
      </c>
      <c r="AB8" s="121">
        <f t="shared" si="4"/>
        <v>0</v>
      </c>
      <c r="AC8" s="121">
        <f t="shared" si="5"/>
        <v>0</v>
      </c>
      <c r="AD8" s="25">
        <f t="shared" si="6"/>
        <v>0</v>
      </c>
      <c r="AE8" s="131">
        <f t="shared" si="7"/>
        <v>0</v>
      </c>
    </row>
    <row r="9" spans="1:31" ht="15" customHeight="1" x14ac:dyDescent="0.15">
      <c r="A9" s="150" t="s">
        <v>30</v>
      </c>
      <c r="B9" s="157" t="s">
        <v>32</v>
      </c>
      <c r="C9" s="124">
        <f>'入力シート － 分析結果'!B27</f>
        <v>0</v>
      </c>
      <c r="D9" s="124">
        <f>ROUND('入力シート － 分析結果'!C27*各種係数表!C119,0)</f>
        <v>0</v>
      </c>
      <c r="E9" s="124">
        <f>ROUND('入力シート － 分析結果'!C27*各種係数表!D119,0)</f>
        <v>0</v>
      </c>
      <c r="F9" s="124">
        <f>'入力シート － 分析結果'!F27</f>
        <v>0</v>
      </c>
      <c r="G9" s="217">
        <f t="shared" si="0"/>
        <v>0</v>
      </c>
      <c r="H9" s="224">
        <f>IF(H$5=TRUE,1,1-各種係数表!F119)</f>
        <v>0.29204794021144731</v>
      </c>
      <c r="I9" s="220">
        <f t="shared" si="1"/>
        <v>0</v>
      </c>
      <c r="J9" s="126">
        <f>I9*各種係数表!G119</f>
        <v>0</v>
      </c>
      <c r="K9" s="126">
        <f>I9*各種係数表!H119</f>
        <v>0</v>
      </c>
      <c r="L9" s="126">
        <f>I9*雇用表39分類!G6</f>
        <v>0</v>
      </c>
      <c r="M9" s="126">
        <f>I9*雇用表39分類!H6</f>
        <v>0</v>
      </c>
      <c r="N9" s="126">
        <v>0</v>
      </c>
      <c r="O9" s="121">
        <f>N9*各種係数表!G119</f>
        <v>0</v>
      </c>
      <c r="P9" s="121">
        <f>N9*各種係数表!H119</f>
        <v>0</v>
      </c>
      <c r="Q9" s="121">
        <f>N9*雇用表39分類!G6</f>
        <v>0</v>
      </c>
      <c r="R9" s="121">
        <f>N9*雇用表39分類!H6</f>
        <v>0</v>
      </c>
      <c r="S9" s="24">
        <f>$P$45*各種係数表!$K$116*各種係数表!J119</f>
        <v>0</v>
      </c>
      <c r="T9" s="229">
        <f>IF(T$5=TRUE,1,1-各種係数表!F119)</f>
        <v>0.29204794021144731</v>
      </c>
      <c r="U9" s="414">
        <f t="shared" si="2"/>
        <v>0</v>
      </c>
      <c r="V9" s="220">
        <v>0</v>
      </c>
      <c r="W9" s="121">
        <f>V9*各種係数表!G119</f>
        <v>0</v>
      </c>
      <c r="X9" s="121">
        <f>V9*各種係数表!H119</f>
        <v>0</v>
      </c>
      <c r="Y9" s="121">
        <f>V9*雇用表39分類!G6</f>
        <v>0</v>
      </c>
      <c r="Z9" s="120">
        <f>V9*雇用表39分類!H6</f>
        <v>0</v>
      </c>
      <c r="AA9" s="129">
        <f t="shared" si="3"/>
        <v>0</v>
      </c>
      <c r="AB9" s="121">
        <f t="shared" si="4"/>
        <v>0</v>
      </c>
      <c r="AC9" s="121">
        <f t="shared" si="5"/>
        <v>0</v>
      </c>
      <c r="AD9" s="25">
        <f t="shared" si="6"/>
        <v>0</v>
      </c>
      <c r="AE9" s="131">
        <f t="shared" si="7"/>
        <v>0</v>
      </c>
    </row>
    <row r="10" spans="1:31" ht="15" customHeight="1" x14ac:dyDescent="0.15">
      <c r="A10" s="150" t="s">
        <v>250</v>
      </c>
      <c r="B10" s="157" t="s">
        <v>251</v>
      </c>
      <c r="C10" s="124">
        <f>'入力シート － 分析結果'!B28</f>
        <v>0</v>
      </c>
      <c r="D10" s="124">
        <f>ROUND('入力シート － 分析結果'!C28*各種係数表!C120,0)</f>
        <v>0</v>
      </c>
      <c r="E10" s="124">
        <f>ROUND('入力シート － 分析結果'!C28*各種係数表!D120,0)</f>
        <v>0</v>
      </c>
      <c r="F10" s="124">
        <f>'入力シート － 分析結果'!F28</f>
        <v>0</v>
      </c>
      <c r="G10" s="217">
        <f t="shared" si="0"/>
        <v>0</v>
      </c>
      <c r="H10" s="224">
        <f>IF(H$5=TRUE,1,1-各種係数表!F120)</f>
        <v>0.44676038127800688</v>
      </c>
      <c r="I10" s="220">
        <f t="shared" si="1"/>
        <v>0</v>
      </c>
      <c r="J10" s="126">
        <f>I10*各種係数表!G120</f>
        <v>0</v>
      </c>
      <c r="K10" s="126">
        <f>I10*各種係数表!H120</f>
        <v>0</v>
      </c>
      <c r="L10" s="126">
        <f>I10*雇用表39分類!G7</f>
        <v>0</v>
      </c>
      <c r="M10" s="126">
        <f>I10*雇用表39分類!H7</f>
        <v>0</v>
      </c>
      <c r="N10" s="126">
        <v>0</v>
      </c>
      <c r="O10" s="121">
        <f>N10*各種係数表!G120</f>
        <v>0</v>
      </c>
      <c r="P10" s="121">
        <f>N10*各種係数表!H120</f>
        <v>0</v>
      </c>
      <c r="Q10" s="121">
        <f>N10*雇用表39分類!G7</f>
        <v>0</v>
      </c>
      <c r="R10" s="121">
        <f>N10*雇用表39分類!H7</f>
        <v>0</v>
      </c>
      <c r="S10" s="24">
        <f>$P$45*各種係数表!$K$116*各種係数表!J120</f>
        <v>0</v>
      </c>
      <c r="T10" s="229">
        <f>IF(T$5=TRUE,1,1-各種係数表!F120)</f>
        <v>0.44676038127800688</v>
      </c>
      <c r="U10" s="417">
        <f t="shared" si="2"/>
        <v>0</v>
      </c>
      <c r="V10" s="220">
        <v>0</v>
      </c>
      <c r="W10" s="121">
        <f>V10*各種係数表!G120</f>
        <v>0</v>
      </c>
      <c r="X10" s="121">
        <f>V10*各種係数表!H120</f>
        <v>0</v>
      </c>
      <c r="Y10" s="121">
        <f>V10*雇用表39分類!G7</f>
        <v>0</v>
      </c>
      <c r="Z10" s="120">
        <f>V10*雇用表39分類!H7</f>
        <v>0</v>
      </c>
      <c r="AA10" s="129">
        <f t="shared" si="3"/>
        <v>0</v>
      </c>
      <c r="AB10" s="121">
        <f t="shared" si="4"/>
        <v>0</v>
      </c>
      <c r="AC10" s="121">
        <f t="shared" si="5"/>
        <v>0</v>
      </c>
      <c r="AD10" s="25">
        <f t="shared" si="6"/>
        <v>0</v>
      </c>
      <c r="AE10" s="131">
        <f t="shared" si="7"/>
        <v>0</v>
      </c>
    </row>
    <row r="11" spans="1:31" ht="15" customHeight="1" x14ac:dyDescent="0.15">
      <c r="A11" s="158" t="s">
        <v>252</v>
      </c>
      <c r="B11" s="159" t="s">
        <v>33</v>
      </c>
      <c r="C11" s="144">
        <f>'入力シート － 分析結果'!B29</f>
        <v>0</v>
      </c>
      <c r="D11" s="144">
        <f>ROUND('入力シート － 分析結果'!C29*各種係数表!C121,0)</f>
        <v>0</v>
      </c>
      <c r="E11" s="144">
        <f>ROUND('入力シート － 分析結果'!C29*各種係数表!D121,0)</f>
        <v>0</v>
      </c>
      <c r="F11" s="144">
        <f>'入力シート － 分析結果'!F29</f>
        <v>0</v>
      </c>
      <c r="G11" s="218">
        <f t="shared" si="0"/>
        <v>0</v>
      </c>
      <c r="H11" s="225">
        <f>IF(H$5=TRUE,1,1-各種係数表!F121)</f>
        <v>5.9451725511210696E-2</v>
      </c>
      <c r="I11" s="221">
        <f t="shared" si="1"/>
        <v>0</v>
      </c>
      <c r="J11" s="145">
        <f>I11*各種係数表!G121</f>
        <v>0</v>
      </c>
      <c r="K11" s="145">
        <f>I11*各種係数表!H121</f>
        <v>0</v>
      </c>
      <c r="L11" s="145">
        <f>I11*雇用表39分類!G8</f>
        <v>0</v>
      </c>
      <c r="M11" s="145">
        <f>I11*雇用表39分類!H8</f>
        <v>0</v>
      </c>
      <c r="N11" s="145">
        <v>0</v>
      </c>
      <c r="O11" s="119">
        <f>N11*各種係数表!G121</f>
        <v>0</v>
      </c>
      <c r="P11" s="119">
        <f>N11*各種係数表!H121</f>
        <v>0</v>
      </c>
      <c r="Q11" s="119">
        <f>N11*雇用表39分類!G8</f>
        <v>0</v>
      </c>
      <c r="R11" s="119">
        <f>N11*雇用表39分類!H8</f>
        <v>0</v>
      </c>
      <c r="S11" s="63">
        <f>$P$45*各種係数表!$K$116*各種係数表!J121</f>
        <v>0</v>
      </c>
      <c r="T11" s="230">
        <f>IF(T$5=TRUE,1,1-各種係数表!F121)</f>
        <v>5.9451725511210696E-2</v>
      </c>
      <c r="U11" s="414">
        <f t="shared" si="2"/>
        <v>0</v>
      </c>
      <c r="V11" s="221">
        <v>0</v>
      </c>
      <c r="W11" s="119">
        <f>V11*各種係数表!G121</f>
        <v>0</v>
      </c>
      <c r="X11" s="119">
        <f>V11*各種係数表!H121</f>
        <v>0</v>
      </c>
      <c r="Y11" s="119">
        <f>V11*雇用表39分類!G8</f>
        <v>0</v>
      </c>
      <c r="Z11" s="118">
        <f>V11*雇用表39分類!H8</f>
        <v>0</v>
      </c>
      <c r="AA11" s="146">
        <f t="shared" si="3"/>
        <v>0</v>
      </c>
      <c r="AB11" s="119">
        <f t="shared" si="4"/>
        <v>0</v>
      </c>
      <c r="AC11" s="119">
        <f t="shared" si="5"/>
        <v>0</v>
      </c>
      <c r="AD11" s="64">
        <f t="shared" si="6"/>
        <v>0</v>
      </c>
      <c r="AE11" s="147">
        <f t="shared" si="7"/>
        <v>0</v>
      </c>
    </row>
    <row r="12" spans="1:31" ht="15" customHeight="1" x14ac:dyDescent="0.15">
      <c r="A12" s="150" t="s">
        <v>253</v>
      </c>
      <c r="B12" s="157" t="s">
        <v>34</v>
      </c>
      <c r="C12" s="124">
        <f>'入力シート － 分析結果'!B30</f>
        <v>0</v>
      </c>
      <c r="D12" s="124">
        <f>ROUND('入力シート － 分析結果'!C30*各種係数表!C122,0)</f>
        <v>0</v>
      </c>
      <c r="E12" s="124">
        <f>ROUND('入力シート － 分析結果'!C30*各種係数表!D122,0)</f>
        <v>0</v>
      </c>
      <c r="F12" s="124">
        <f>'入力シート － 分析結果'!F30</f>
        <v>0</v>
      </c>
      <c r="G12" s="217">
        <f t="shared" si="0"/>
        <v>0</v>
      </c>
      <c r="H12" s="224">
        <f>IF(H$5=TRUE,1,1-各種係数表!F122)</f>
        <v>0.2671896761460284</v>
      </c>
      <c r="I12" s="220">
        <f t="shared" si="1"/>
        <v>0</v>
      </c>
      <c r="J12" s="126">
        <f>I12*各種係数表!G122</f>
        <v>0</v>
      </c>
      <c r="K12" s="126">
        <f>I12*各種係数表!H122</f>
        <v>0</v>
      </c>
      <c r="L12" s="126">
        <f>I12*雇用表39分類!G9</f>
        <v>0</v>
      </c>
      <c r="M12" s="126">
        <f>I12*雇用表39分類!H9</f>
        <v>0</v>
      </c>
      <c r="N12" s="126">
        <v>0</v>
      </c>
      <c r="O12" s="121">
        <f>N12*各種係数表!G122</f>
        <v>0</v>
      </c>
      <c r="P12" s="121">
        <f>N12*各種係数表!H122</f>
        <v>0</v>
      </c>
      <c r="Q12" s="121">
        <f>N12*雇用表39分類!G9</f>
        <v>0</v>
      </c>
      <c r="R12" s="121">
        <f>N12*雇用表39分類!H9</f>
        <v>0</v>
      </c>
      <c r="S12" s="24">
        <f>$P$45*各種係数表!$K$116*各種係数表!J122</f>
        <v>0</v>
      </c>
      <c r="T12" s="229">
        <f>IF(T$5=TRUE,1,1-各種係数表!F122)</f>
        <v>0.2671896761460284</v>
      </c>
      <c r="U12" s="414">
        <f t="shared" si="2"/>
        <v>0</v>
      </c>
      <c r="V12" s="220">
        <v>0</v>
      </c>
      <c r="W12" s="121">
        <f>V12*各種係数表!G122</f>
        <v>0</v>
      </c>
      <c r="X12" s="121">
        <f>V12*各種係数表!H122</f>
        <v>0</v>
      </c>
      <c r="Y12" s="121">
        <f>V12*雇用表39分類!G9</f>
        <v>0</v>
      </c>
      <c r="Z12" s="120">
        <f>V12*雇用表39分類!H9</f>
        <v>0</v>
      </c>
      <c r="AA12" s="129">
        <f t="shared" si="3"/>
        <v>0</v>
      </c>
      <c r="AB12" s="121">
        <f t="shared" si="4"/>
        <v>0</v>
      </c>
      <c r="AC12" s="121">
        <f t="shared" si="5"/>
        <v>0</v>
      </c>
      <c r="AD12" s="25">
        <f t="shared" si="6"/>
        <v>0</v>
      </c>
      <c r="AE12" s="131">
        <f t="shared" si="7"/>
        <v>0</v>
      </c>
    </row>
    <row r="13" spans="1:31" ht="15" customHeight="1" x14ac:dyDescent="0.15">
      <c r="A13" s="150" t="s">
        <v>254</v>
      </c>
      <c r="B13" s="157" t="s">
        <v>35</v>
      </c>
      <c r="C13" s="124">
        <f>'入力シート － 分析結果'!B31</f>
        <v>0</v>
      </c>
      <c r="D13" s="124">
        <f>ROUND('入力シート － 分析結果'!C31*各種係数表!C123,0)</f>
        <v>0</v>
      </c>
      <c r="E13" s="124">
        <f>ROUND('入力シート － 分析結果'!C31*各種係数表!D123,0)</f>
        <v>0</v>
      </c>
      <c r="F13" s="124">
        <f>'入力シート － 分析結果'!F31</f>
        <v>0</v>
      </c>
      <c r="G13" s="217">
        <f t="shared" si="0"/>
        <v>0</v>
      </c>
      <c r="H13" s="224">
        <f>IF(H$5=TRUE,1,1-各種係数表!F123)</f>
        <v>5.3193266384467752E-2</v>
      </c>
      <c r="I13" s="220">
        <f t="shared" si="1"/>
        <v>0</v>
      </c>
      <c r="J13" s="126">
        <f>I13*各種係数表!G123</f>
        <v>0</v>
      </c>
      <c r="K13" s="126">
        <f>I13*各種係数表!H123</f>
        <v>0</v>
      </c>
      <c r="L13" s="126">
        <f>I13*雇用表39分類!G10</f>
        <v>0</v>
      </c>
      <c r="M13" s="126">
        <f>I13*雇用表39分類!H10</f>
        <v>0</v>
      </c>
      <c r="N13" s="126">
        <v>0</v>
      </c>
      <c r="O13" s="121">
        <f>N13*各種係数表!G123</f>
        <v>0</v>
      </c>
      <c r="P13" s="121">
        <f>N13*各種係数表!H123</f>
        <v>0</v>
      </c>
      <c r="Q13" s="121">
        <f>N13*雇用表39分類!G10</f>
        <v>0</v>
      </c>
      <c r="R13" s="121">
        <f>N13*雇用表39分類!H10</f>
        <v>0</v>
      </c>
      <c r="S13" s="24">
        <f>$P$45*各種係数表!$K$116*各種係数表!J123</f>
        <v>0</v>
      </c>
      <c r="T13" s="229">
        <f>IF(T$5=TRUE,1,1-各種係数表!F123)</f>
        <v>5.3193266384467752E-2</v>
      </c>
      <c r="U13" s="414">
        <f t="shared" si="2"/>
        <v>0</v>
      </c>
      <c r="V13" s="220">
        <v>0</v>
      </c>
      <c r="W13" s="121">
        <f>V13*各種係数表!G123</f>
        <v>0</v>
      </c>
      <c r="X13" s="121">
        <f>V13*各種係数表!H123</f>
        <v>0</v>
      </c>
      <c r="Y13" s="121">
        <f>V13*雇用表39分類!G10</f>
        <v>0</v>
      </c>
      <c r="Z13" s="120">
        <f>V13*雇用表39分類!H10</f>
        <v>0</v>
      </c>
      <c r="AA13" s="129">
        <f t="shared" si="3"/>
        <v>0</v>
      </c>
      <c r="AB13" s="121">
        <f t="shared" si="4"/>
        <v>0</v>
      </c>
      <c r="AC13" s="121">
        <f t="shared" si="5"/>
        <v>0</v>
      </c>
      <c r="AD13" s="25">
        <f t="shared" si="6"/>
        <v>0</v>
      </c>
      <c r="AE13" s="131">
        <f t="shared" si="7"/>
        <v>0</v>
      </c>
    </row>
    <row r="14" spans="1:31" ht="15" customHeight="1" x14ac:dyDescent="0.15">
      <c r="A14" s="150" t="s">
        <v>255</v>
      </c>
      <c r="B14" s="157" t="s">
        <v>36</v>
      </c>
      <c r="C14" s="124">
        <f>'入力シート － 分析結果'!B32</f>
        <v>0</v>
      </c>
      <c r="D14" s="124">
        <f>ROUND('入力シート － 分析結果'!C32*各種係数表!C124,0)</f>
        <v>0</v>
      </c>
      <c r="E14" s="124">
        <f>ROUND('入力シート － 分析結果'!C32*各種係数表!D124,0)</f>
        <v>0</v>
      </c>
      <c r="F14" s="124">
        <f>'入力シート － 分析結果'!F32</f>
        <v>0</v>
      </c>
      <c r="G14" s="217">
        <f t="shared" si="0"/>
        <v>0</v>
      </c>
      <c r="H14" s="224">
        <f>IF(H$5=TRUE,1,1-各種係数表!F124)</f>
        <v>2.3124969731681877E-2</v>
      </c>
      <c r="I14" s="220">
        <f t="shared" si="1"/>
        <v>0</v>
      </c>
      <c r="J14" s="126">
        <f>I14*各種係数表!G124</f>
        <v>0</v>
      </c>
      <c r="K14" s="126">
        <f>I14*各種係数表!H124</f>
        <v>0</v>
      </c>
      <c r="L14" s="126">
        <f>I14*雇用表39分類!G11</f>
        <v>0</v>
      </c>
      <c r="M14" s="126">
        <f>I14*雇用表39分類!H11</f>
        <v>0</v>
      </c>
      <c r="N14" s="126">
        <v>0</v>
      </c>
      <c r="O14" s="121">
        <f>N14*各種係数表!G124</f>
        <v>0</v>
      </c>
      <c r="P14" s="121">
        <f>N14*各種係数表!H124</f>
        <v>0</v>
      </c>
      <c r="Q14" s="121">
        <f>N14*雇用表39分類!G11</f>
        <v>0</v>
      </c>
      <c r="R14" s="121">
        <f>N14*雇用表39分類!H11</f>
        <v>0</v>
      </c>
      <c r="S14" s="24">
        <f>$P$45*各種係数表!$K$116*各種係数表!J124</f>
        <v>0</v>
      </c>
      <c r="T14" s="229">
        <f>IF(T$5=TRUE,1,1-各種係数表!F124)</f>
        <v>2.3124969731681877E-2</v>
      </c>
      <c r="U14" s="414">
        <f t="shared" si="2"/>
        <v>0</v>
      </c>
      <c r="V14" s="220">
        <v>0</v>
      </c>
      <c r="W14" s="121">
        <f>V14*各種係数表!G124</f>
        <v>0</v>
      </c>
      <c r="X14" s="121">
        <f>V14*各種係数表!H124</f>
        <v>0</v>
      </c>
      <c r="Y14" s="121">
        <f>V14*雇用表39分類!G11</f>
        <v>0</v>
      </c>
      <c r="Z14" s="120">
        <f>V14*雇用表39分類!H11</f>
        <v>0</v>
      </c>
      <c r="AA14" s="129">
        <f t="shared" si="3"/>
        <v>0</v>
      </c>
      <c r="AB14" s="121">
        <f t="shared" si="4"/>
        <v>0</v>
      </c>
      <c r="AC14" s="121">
        <f t="shared" si="5"/>
        <v>0</v>
      </c>
      <c r="AD14" s="25">
        <f t="shared" si="6"/>
        <v>0</v>
      </c>
      <c r="AE14" s="131">
        <f t="shared" si="7"/>
        <v>0</v>
      </c>
    </row>
    <row r="15" spans="1:31" ht="15" customHeight="1" x14ac:dyDescent="0.15">
      <c r="A15" s="150" t="s">
        <v>256</v>
      </c>
      <c r="B15" s="157" t="s">
        <v>509</v>
      </c>
      <c r="C15" s="124">
        <f>'入力シート － 分析結果'!B33</f>
        <v>0</v>
      </c>
      <c r="D15" s="124">
        <f>ROUND('入力シート － 分析結果'!C33*各種係数表!C125,0)</f>
        <v>0</v>
      </c>
      <c r="E15" s="124">
        <f>ROUND('入力シート － 分析結果'!C33*各種係数表!D125,0)</f>
        <v>0</v>
      </c>
      <c r="F15" s="124">
        <f>'入力シート － 分析結果'!F33</f>
        <v>0</v>
      </c>
      <c r="G15" s="217">
        <f t="shared" si="0"/>
        <v>0</v>
      </c>
      <c r="H15" s="224">
        <f>IF(H$5=TRUE,1,1-各種係数表!F125)</f>
        <v>0.12405443868109456</v>
      </c>
      <c r="I15" s="220">
        <f t="shared" si="1"/>
        <v>0</v>
      </c>
      <c r="J15" s="126">
        <f>I15*各種係数表!G125</f>
        <v>0</v>
      </c>
      <c r="K15" s="126">
        <f>I15*各種係数表!H125</f>
        <v>0</v>
      </c>
      <c r="L15" s="126">
        <f>I15*雇用表39分類!G12</f>
        <v>0</v>
      </c>
      <c r="M15" s="126">
        <f>I15*雇用表39分類!H12</f>
        <v>0</v>
      </c>
      <c r="N15" s="126">
        <v>0</v>
      </c>
      <c r="O15" s="121">
        <f>N15*各種係数表!G125</f>
        <v>0</v>
      </c>
      <c r="P15" s="121">
        <f>N15*各種係数表!H125</f>
        <v>0</v>
      </c>
      <c r="Q15" s="121">
        <f>N15*雇用表39分類!G12</f>
        <v>0</v>
      </c>
      <c r="R15" s="121">
        <f>N15*雇用表39分類!H12</f>
        <v>0</v>
      </c>
      <c r="S15" s="24">
        <f>$P$45*各種係数表!$K$116*各種係数表!J125</f>
        <v>0</v>
      </c>
      <c r="T15" s="229">
        <f>IF(T$5=TRUE,1,1-各種係数表!F125)</f>
        <v>0.12405443868109456</v>
      </c>
      <c r="U15" s="417">
        <f t="shared" si="2"/>
        <v>0</v>
      </c>
      <c r="V15" s="220">
        <v>0</v>
      </c>
      <c r="W15" s="121">
        <f>V15*各種係数表!G125</f>
        <v>0</v>
      </c>
      <c r="X15" s="121">
        <f>V15*各種係数表!H125</f>
        <v>0</v>
      </c>
      <c r="Y15" s="121">
        <f>V15*雇用表39分類!G12</f>
        <v>0</v>
      </c>
      <c r="Z15" s="120">
        <f>V15*雇用表39分類!H12</f>
        <v>0</v>
      </c>
      <c r="AA15" s="129">
        <f t="shared" si="3"/>
        <v>0</v>
      </c>
      <c r="AB15" s="121">
        <f t="shared" si="4"/>
        <v>0</v>
      </c>
      <c r="AC15" s="121">
        <f t="shared" si="5"/>
        <v>0</v>
      </c>
      <c r="AD15" s="25">
        <f t="shared" si="6"/>
        <v>0</v>
      </c>
      <c r="AE15" s="131">
        <f t="shared" si="7"/>
        <v>0</v>
      </c>
    </row>
    <row r="16" spans="1:31" ht="15" customHeight="1" x14ac:dyDescent="0.15">
      <c r="A16" s="158" t="s">
        <v>257</v>
      </c>
      <c r="B16" s="159" t="s">
        <v>37</v>
      </c>
      <c r="C16" s="144">
        <f>'入力シート － 分析結果'!B34</f>
        <v>0</v>
      </c>
      <c r="D16" s="144">
        <f>ROUND('入力シート － 分析結果'!C34*各種係数表!C126,0)</f>
        <v>0</v>
      </c>
      <c r="E16" s="144">
        <f>ROUND('入力シート － 分析結果'!C34*各種係数表!D126,0)</f>
        <v>0</v>
      </c>
      <c r="F16" s="144">
        <f>'入力シート － 分析結果'!F34</f>
        <v>0</v>
      </c>
      <c r="G16" s="218">
        <f t="shared" si="0"/>
        <v>0</v>
      </c>
      <c r="H16" s="225">
        <f>IF(H$5=TRUE,1,1-各種係数表!F126)</f>
        <v>0.41948091155409217</v>
      </c>
      <c r="I16" s="221">
        <f t="shared" si="1"/>
        <v>0</v>
      </c>
      <c r="J16" s="145">
        <f>I16*各種係数表!G126</f>
        <v>0</v>
      </c>
      <c r="K16" s="145">
        <f>I16*各種係数表!H126</f>
        <v>0</v>
      </c>
      <c r="L16" s="145">
        <f>I16*雇用表39分類!G13</f>
        <v>0</v>
      </c>
      <c r="M16" s="145">
        <f>I16*雇用表39分類!H13</f>
        <v>0</v>
      </c>
      <c r="N16" s="145">
        <v>0</v>
      </c>
      <c r="O16" s="119">
        <f>N16*各種係数表!G126</f>
        <v>0</v>
      </c>
      <c r="P16" s="119">
        <f>N16*各種係数表!H126</f>
        <v>0</v>
      </c>
      <c r="Q16" s="119">
        <f>N16*雇用表39分類!G13</f>
        <v>0</v>
      </c>
      <c r="R16" s="119">
        <f>N16*雇用表39分類!H13</f>
        <v>0</v>
      </c>
      <c r="S16" s="63">
        <f>$P$45*各種係数表!$K$116*各種係数表!J126</f>
        <v>0</v>
      </c>
      <c r="T16" s="230">
        <f>IF(T$5=TRUE,1,1-各種係数表!F126)</f>
        <v>0.41948091155409217</v>
      </c>
      <c r="U16" s="414">
        <f t="shared" si="2"/>
        <v>0</v>
      </c>
      <c r="V16" s="221">
        <v>0</v>
      </c>
      <c r="W16" s="119">
        <f>V16*各種係数表!G126</f>
        <v>0</v>
      </c>
      <c r="X16" s="119">
        <f>V16*各種係数表!H126</f>
        <v>0</v>
      </c>
      <c r="Y16" s="119">
        <f>V16*雇用表39分類!G13</f>
        <v>0</v>
      </c>
      <c r="Z16" s="118">
        <f>V16*雇用表39分類!H13</f>
        <v>0</v>
      </c>
      <c r="AA16" s="146">
        <f t="shared" si="3"/>
        <v>0</v>
      </c>
      <c r="AB16" s="119">
        <f t="shared" si="4"/>
        <v>0</v>
      </c>
      <c r="AC16" s="119">
        <f t="shared" si="5"/>
        <v>0</v>
      </c>
      <c r="AD16" s="64">
        <f t="shared" si="6"/>
        <v>0</v>
      </c>
      <c r="AE16" s="147">
        <f t="shared" si="7"/>
        <v>0</v>
      </c>
    </row>
    <row r="17" spans="1:31" ht="15" customHeight="1" x14ac:dyDescent="0.15">
      <c r="A17" s="150" t="s">
        <v>258</v>
      </c>
      <c r="B17" s="157" t="s">
        <v>38</v>
      </c>
      <c r="C17" s="124">
        <f>'入力シート － 分析結果'!B35</f>
        <v>0</v>
      </c>
      <c r="D17" s="124">
        <f>ROUND('入力シート － 分析結果'!C35*各種係数表!C127,0)</f>
        <v>0</v>
      </c>
      <c r="E17" s="124">
        <f>ROUND('入力シート － 分析結果'!C35*各種係数表!D127,0)</f>
        <v>0</v>
      </c>
      <c r="F17" s="124">
        <f>'入力シート － 分析結果'!F35</f>
        <v>0</v>
      </c>
      <c r="G17" s="217">
        <f t="shared" si="0"/>
        <v>0</v>
      </c>
      <c r="H17" s="224">
        <f>IF(H$5=TRUE,1,1-各種係数表!F127)</f>
        <v>2.749912308767144E-2</v>
      </c>
      <c r="I17" s="220">
        <f t="shared" si="1"/>
        <v>0</v>
      </c>
      <c r="J17" s="126">
        <f>I17*各種係数表!G127</f>
        <v>0</v>
      </c>
      <c r="K17" s="126">
        <f>I17*各種係数表!H127</f>
        <v>0</v>
      </c>
      <c r="L17" s="126">
        <f>I17*雇用表39分類!G14</f>
        <v>0</v>
      </c>
      <c r="M17" s="126">
        <f>I17*雇用表39分類!H14</f>
        <v>0</v>
      </c>
      <c r="N17" s="126">
        <v>0</v>
      </c>
      <c r="O17" s="121">
        <f>N17*各種係数表!G127</f>
        <v>0</v>
      </c>
      <c r="P17" s="121">
        <f>N17*各種係数表!H127</f>
        <v>0</v>
      </c>
      <c r="Q17" s="121">
        <f>N17*雇用表39分類!G14</f>
        <v>0</v>
      </c>
      <c r="R17" s="121">
        <f>N17*雇用表39分類!H14</f>
        <v>0</v>
      </c>
      <c r="S17" s="427">
        <f>$P$45*各種係数表!$K$116*各種係数表!J127</f>
        <v>0</v>
      </c>
      <c r="T17" s="229">
        <f>IF(T$5=TRUE,1,1-各種係数表!F127)</f>
        <v>2.749912308767144E-2</v>
      </c>
      <c r="U17" s="414">
        <f t="shared" si="2"/>
        <v>0</v>
      </c>
      <c r="V17" s="220">
        <v>0</v>
      </c>
      <c r="W17" s="121">
        <f>V17*各種係数表!G127</f>
        <v>0</v>
      </c>
      <c r="X17" s="121">
        <f>V17*各種係数表!H127</f>
        <v>0</v>
      </c>
      <c r="Y17" s="121">
        <f>V17*雇用表39分類!G14</f>
        <v>0</v>
      </c>
      <c r="Z17" s="120">
        <f>V17*雇用表39分類!H14</f>
        <v>0</v>
      </c>
      <c r="AA17" s="129">
        <f t="shared" si="3"/>
        <v>0</v>
      </c>
      <c r="AB17" s="121">
        <f t="shared" si="4"/>
        <v>0</v>
      </c>
      <c r="AC17" s="121">
        <f t="shared" si="5"/>
        <v>0</v>
      </c>
      <c r="AD17" s="25">
        <f t="shared" si="6"/>
        <v>0</v>
      </c>
      <c r="AE17" s="131">
        <f t="shared" si="7"/>
        <v>0</v>
      </c>
    </row>
    <row r="18" spans="1:31" ht="15" customHeight="1" x14ac:dyDescent="0.15">
      <c r="A18" s="150" t="s">
        <v>259</v>
      </c>
      <c r="B18" s="157" t="s">
        <v>39</v>
      </c>
      <c r="C18" s="124">
        <f>'入力シート － 分析結果'!B36</f>
        <v>0</v>
      </c>
      <c r="D18" s="124">
        <f>ROUND('入力シート － 分析結果'!C36*各種係数表!C128,0)</f>
        <v>0</v>
      </c>
      <c r="E18" s="124">
        <f>ROUND('入力シート － 分析結果'!C36*各種係数表!D128,0)</f>
        <v>0</v>
      </c>
      <c r="F18" s="124">
        <f>'入力シート － 分析結果'!F36</f>
        <v>0</v>
      </c>
      <c r="G18" s="217">
        <f t="shared" si="0"/>
        <v>0</v>
      </c>
      <c r="H18" s="224">
        <f>IF(H$5=TRUE,1,1-各種係数表!F128)</f>
        <v>2.2549494630007105E-2</v>
      </c>
      <c r="I18" s="220">
        <f t="shared" si="1"/>
        <v>0</v>
      </c>
      <c r="J18" s="126">
        <f>I18*各種係数表!G128</f>
        <v>0</v>
      </c>
      <c r="K18" s="126">
        <f>I18*各種係数表!H128</f>
        <v>0</v>
      </c>
      <c r="L18" s="126">
        <f>I18*雇用表39分類!G15</f>
        <v>0</v>
      </c>
      <c r="M18" s="126">
        <f>I18*雇用表39分類!H15</f>
        <v>0</v>
      </c>
      <c r="N18" s="126">
        <v>0</v>
      </c>
      <c r="O18" s="121">
        <f>N18*各種係数表!G128</f>
        <v>0</v>
      </c>
      <c r="P18" s="121">
        <f>N18*各種係数表!H128</f>
        <v>0</v>
      </c>
      <c r="Q18" s="121">
        <f>N18*雇用表39分類!G15</f>
        <v>0</v>
      </c>
      <c r="R18" s="121">
        <f>N18*雇用表39分類!H15</f>
        <v>0</v>
      </c>
      <c r="S18" s="24">
        <f>$P$45*各種係数表!$K$116*各種係数表!J128</f>
        <v>0</v>
      </c>
      <c r="T18" s="229">
        <f>IF(T$5=TRUE,1,1-各種係数表!F128)</f>
        <v>2.2549494630007105E-2</v>
      </c>
      <c r="U18" s="414">
        <f t="shared" si="2"/>
        <v>0</v>
      </c>
      <c r="V18" s="220">
        <v>0</v>
      </c>
      <c r="W18" s="121">
        <f>V18*各種係数表!G128</f>
        <v>0</v>
      </c>
      <c r="X18" s="121">
        <f>V18*各種係数表!H128</f>
        <v>0</v>
      </c>
      <c r="Y18" s="121">
        <f>V18*雇用表39分類!G15</f>
        <v>0</v>
      </c>
      <c r="Z18" s="120">
        <f>V18*雇用表39分類!H15</f>
        <v>0</v>
      </c>
      <c r="AA18" s="129">
        <f t="shared" si="3"/>
        <v>0</v>
      </c>
      <c r="AB18" s="121">
        <f t="shared" si="4"/>
        <v>0</v>
      </c>
      <c r="AC18" s="121">
        <f t="shared" si="5"/>
        <v>0</v>
      </c>
      <c r="AD18" s="25">
        <f t="shared" si="6"/>
        <v>0</v>
      </c>
      <c r="AE18" s="131">
        <f t="shared" si="7"/>
        <v>0</v>
      </c>
    </row>
    <row r="19" spans="1:31" ht="15" customHeight="1" x14ac:dyDescent="0.15">
      <c r="A19" s="150" t="s">
        <v>260</v>
      </c>
      <c r="B19" s="157" t="s">
        <v>40</v>
      </c>
      <c r="C19" s="124">
        <f>'入力シート － 分析結果'!B37</f>
        <v>0</v>
      </c>
      <c r="D19" s="124">
        <f>ROUND('入力シート － 分析結果'!C37*各種係数表!C129,0)</f>
        <v>0</v>
      </c>
      <c r="E19" s="124">
        <f>ROUND('入力シート － 分析結果'!C37*各種係数表!D129,0)</f>
        <v>0</v>
      </c>
      <c r="F19" s="124">
        <f>'入力シート － 分析結果'!F37</f>
        <v>0</v>
      </c>
      <c r="G19" s="217">
        <f t="shared" si="0"/>
        <v>0</v>
      </c>
      <c r="H19" s="224">
        <f>IF(H$5=TRUE,1,1-各種係数表!F129)</f>
        <v>0.15620050399556473</v>
      </c>
      <c r="I19" s="220">
        <f t="shared" si="1"/>
        <v>0</v>
      </c>
      <c r="J19" s="126">
        <f>I19*各種係数表!G129</f>
        <v>0</v>
      </c>
      <c r="K19" s="126">
        <f>I19*各種係数表!H129</f>
        <v>0</v>
      </c>
      <c r="L19" s="126">
        <f>I19*雇用表39分類!G16</f>
        <v>0</v>
      </c>
      <c r="M19" s="126">
        <f>I19*雇用表39分類!H16</f>
        <v>0</v>
      </c>
      <c r="N19" s="126">
        <v>0</v>
      </c>
      <c r="O19" s="121">
        <f>N19*各種係数表!G129</f>
        <v>0</v>
      </c>
      <c r="P19" s="121">
        <f>N19*各種係数表!H129</f>
        <v>0</v>
      </c>
      <c r="Q19" s="121">
        <f>N19*雇用表39分類!G16</f>
        <v>0</v>
      </c>
      <c r="R19" s="121">
        <f>N19*雇用表39分類!H16</f>
        <v>0</v>
      </c>
      <c r="S19" s="24">
        <f>$P$45*各種係数表!$K$116*各種係数表!J129</f>
        <v>0</v>
      </c>
      <c r="T19" s="229">
        <f>IF(T$5=TRUE,1,1-各種係数表!F129)</f>
        <v>0.15620050399556473</v>
      </c>
      <c r="U19" s="414">
        <f t="shared" si="2"/>
        <v>0</v>
      </c>
      <c r="V19" s="220">
        <v>0</v>
      </c>
      <c r="W19" s="121">
        <f>V19*各種係数表!G129</f>
        <v>0</v>
      </c>
      <c r="X19" s="121">
        <f>V19*各種係数表!H129</f>
        <v>0</v>
      </c>
      <c r="Y19" s="121">
        <f>V19*雇用表39分類!G16</f>
        <v>0</v>
      </c>
      <c r="Z19" s="120">
        <f>V19*雇用表39分類!H16</f>
        <v>0</v>
      </c>
      <c r="AA19" s="129">
        <f t="shared" si="3"/>
        <v>0</v>
      </c>
      <c r="AB19" s="121">
        <f t="shared" si="4"/>
        <v>0</v>
      </c>
      <c r="AC19" s="121">
        <f t="shared" si="5"/>
        <v>0</v>
      </c>
      <c r="AD19" s="25">
        <f t="shared" si="6"/>
        <v>0</v>
      </c>
      <c r="AE19" s="131">
        <f t="shared" si="7"/>
        <v>0</v>
      </c>
    </row>
    <row r="20" spans="1:31" ht="15" customHeight="1" x14ac:dyDescent="0.15">
      <c r="A20" s="150" t="s">
        <v>261</v>
      </c>
      <c r="B20" s="157" t="s">
        <v>130</v>
      </c>
      <c r="C20" s="124">
        <f>'入力シート － 分析結果'!B38</f>
        <v>0</v>
      </c>
      <c r="D20" s="124">
        <f>ROUND('入力シート － 分析結果'!C38*各種係数表!C130,0)</f>
        <v>0</v>
      </c>
      <c r="E20" s="124">
        <f>ROUND('入力シート － 分析結果'!C38*各種係数表!D130,0)</f>
        <v>0</v>
      </c>
      <c r="F20" s="124">
        <f>'入力シート － 分析結果'!F38</f>
        <v>0</v>
      </c>
      <c r="G20" s="217">
        <f t="shared" si="0"/>
        <v>0</v>
      </c>
      <c r="H20" s="224">
        <f>IF(H$5=TRUE,1,1-各種係数表!F130)</f>
        <v>3.4094325492248223E-2</v>
      </c>
      <c r="I20" s="220">
        <f t="shared" si="1"/>
        <v>0</v>
      </c>
      <c r="J20" s="126">
        <f>I20*各種係数表!G130</f>
        <v>0</v>
      </c>
      <c r="K20" s="126">
        <f>I20*各種係数表!H130</f>
        <v>0</v>
      </c>
      <c r="L20" s="126">
        <f>I20*雇用表39分類!G17</f>
        <v>0</v>
      </c>
      <c r="M20" s="126">
        <f>I20*雇用表39分類!H17</f>
        <v>0</v>
      </c>
      <c r="N20" s="126">
        <v>0</v>
      </c>
      <c r="O20" s="121">
        <f>N20*各種係数表!G130</f>
        <v>0</v>
      </c>
      <c r="P20" s="121">
        <f>N20*各種係数表!H130</f>
        <v>0</v>
      </c>
      <c r="Q20" s="121">
        <f>N20*雇用表39分類!G17</f>
        <v>0</v>
      </c>
      <c r="R20" s="121">
        <f>N20*雇用表39分類!H17</f>
        <v>0</v>
      </c>
      <c r="S20" s="24">
        <f>$P$45*各種係数表!$K$116*各種係数表!J130</f>
        <v>0</v>
      </c>
      <c r="T20" s="229">
        <f>IF(T$5=TRUE,1,1-各種係数表!F130)</f>
        <v>3.4094325492248223E-2</v>
      </c>
      <c r="U20" s="417">
        <f t="shared" si="2"/>
        <v>0</v>
      </c>
      <c r="V20" s="220">
        <v>0</v>
      </c>
      <c r="W20" s="121">
        <f>V20*各種係数表!G130</f>
        <v>0</v>
      </c>
      <c r="X20" s="121">
        <f>V20*各種係数表!H130</f>
        <v>0</v>
      </c>
      <c r="Y20" s="121">
        <f>V20*雇用表39分類!G17</f>
        <v>0</v>
      </c>
      <c r="Z20" s="120">
        <f>V20*雇用表39分類!H17</f>
        <v>0</v>
      </c>
      <c r="AA20" s="129">
        <f t="shared" si="3"/>
        <v>0</v>
      </c>
      <c r="AB20" s="121">
        <f t="shared" si="4"/>
        <v>0</v>
      </c>
      <c r="AC20" s="121">
        <f t="shared" si="5"/>
        <v>0</v>
      </c>
      <c r="AD20" s="25">
        <f t="shared" si="6"/>
        <v>0</v>
      </c>
      <c r="AE20" s="131">
        <f t="shared" si="7"/>
        <v>0</v>
      </c>
    </row>
    <row r="21" spans="1:31" ht="15" customHeight="1" x14ac:dyDescent="0.15">
      <c r="A21" s="158" t="s">
        <v>262</v>
      </c>
      <c r="B21" s="159" t="s">
        <v>132</v>
      </c>
      <c r="C21" s="144">
        <f>'入力シート － 分析結果'!B39</f>
        <v>0</v>
      </c>
      <c r="D21" s="144">
        <f>ROUND('入力シート － 分析結果'!C39*各種係数表!C131,0)</f>
        <v>0</v>
      </c>
      <c r="E21" s="144">
        <f>ROUND('入力シート － 分析結果'!C39*各種係数表!D131,0)</f>
        <v>0</v>
      </c>
      <c r="F21" s="144">
        <f>'入力シート － 分析結果'!F39</f>
        <v>0</v>
      </c>
      <c r="G21" s="218">
        <f t="shared" si="0"/>
        <v>0</v>
      </c>
      <c r="H21" s="225">
        <f>IF(H$5=TRUE,1,1-各種係数表!F131)</f>
        <v>0.34053281152756254</v>
      </c>
      <c r="I21" s="221">
        <f t="shared" si="1"/>
        <v>0</v>
      </c>
      <c r="J21" s="145">
        <f>I21*各種係数表!G131</f>
        <v>0</v>
      </c>
      <c r="K21" s="145">
        <f>I21*各種係数表!H131</f>
        <v>0</v>
      </c>
      <c r="L21" s="145">
        <f>I21*雇用表39分類!G18</f>
        <v>0</v>
      </c>
      <c r="M21" s="145">
        <f>I21*雇用表39分類!H18</f>
        <v>0</v>
      </c>
      <c r="N21" s="145">
        <v>0</v>
      </c>
      <c r="O21" s="119">
        <f>N21*各種係数表!G131</f>
        <v>0</v>
      </c>
      <c r="P21" s="119">
        <f>N21*各種係数表!H131</f>
        <v>0</v>
      </c>
      <c r="Q21" s="119">
        <f>N21*雇用表39分類!G18</f>
        <v>0</v>
      </c>
      <c r="R21" s="119">
        <f>N21*雇用表39分類!H18</f>
        <v>0</v>
      </c>
      <c r="S21" s="63">
        <f>$P$45*各種係数表!$K$116*各種係数表!J131</f>
        <v>0</v>
      </c>
      <c r="T21" s="230">
        <f>IF(T$5=TRUE,1,1-各種係数表!F131)</f>
        <v>0.34053281152756254</v>
      </c>
      <c r="U21" s="414">
        <f t="shared" si="2"/>
        <v>0</v>
      </c>
      <c r="V21" s="221">
        <v>0</v>
      </c>
      <c r="W21" s="119">
        <f>V21*各種係数表!G131</f>
        <v>0</v>
      </c>
      <c r="X21" s="119">
        <f>V21*各種係数表!H131</f>
        <v>0</v>
      </c>
      <c r="Y21" s="119">
        <f>V21*雇用表39分類!G18</f>
        <v>0</v>
      </c>
      <c r="Z21" s="118">
        <f>V21*雇用表39分類!H18</f>
        <v>0</v>
      </c>
      <c r="AA21" s="146">
        <f t="shared" si="3"/>
        <v>0</v>
      </c>
      <c r="AB21" s="119">
        <f t="shared" si="4"/>
        <v>0</v>
      </c>
      <c r="AC21" s="119">
        <f t="shared" si="5"/>
        <v>0</v>
      </c>
      <c r="AD21" s="64">
        <f t="shared" si="6"/>
        <v>0</v>
      </c>
      <c r="AE21" s="147">
        <f t="shared" si="7"/>
        <v>0</v>
      </c>
    </row>
    <row r="22" spans="1:31" ht="15" customHeight="1" x14ac:dyDescent="0.15">
      <c r="A22" s="150" t="s">
        <v>263</v>
      </c>
      <c r="B22" s="157" t="s">
        <v>134</v>
      </c>
      <c r="C22" s="124">
        <f>'入力シート － 分析結果'!B40</f>
        <v>0</v>
      </c>
      <c r="D22" s="124">
        <f>ROUND('入力シート － 分析結果'!C40*各種係数表!C132,0)</f>
        <v>0</v>
      </c>
      <c r="E22" s="124">
        <f>ROUND('入力シート － 分析結果'!C40*各種係数表!D132,0)</f>
        <v>0</v>
      </c>
      <c r="F22" s="124">
        <f>'入力シート － 分析結果'!F40</f>
        <v>0</v>
      </c>
      <c r="G22" s="217">
        <f t="shared" si="0"/>
        <v>0</v>
      </c>
      <c r="H22" s="224">
        <f>IF(H$5=TRUE,1,1-各種係数表!F132)</f>
        <v>6.3354226010697401E-2</v>
      </c>
      <c r="I22" s="220">
        <f t="shared" si="1"/>
        <v>0</v>
      </c>
      <c r="J22" s="126">
        <f>I22*各種係数表!G132</f>
        <v>0</v>
      </c>
      <c r="K22" s="126">
        <f>I22*各種係数表!H132</f>
        <v>0</v>
      </c>
      <c r="L22" s="126">
        <f>I22*雇用表39分類!G19</f>
        <v>0</v>
      </c>
      <c r="M22" s="126">
        <f>I22*雇用表39分類!H19</f>
        <v>0</v>
      </c>
      <c r="N22" s="126">
        <v>0</v>
      </c>
      <c r="O22" s="121">
        <f>N22*各種係数表!G132</f>
        <v>0</v>
      </c>
      <c r="P22" s="121">
        <f>N22*各種係数表!H132</f>
        <v>0</v>
      </c>
      <c r="Q22" s="121">
        <f>N22*雇用表39分類!G19</f>
        <v>0</v>
      </c>
      <c r="R22" s="121">
        <f>N22*雇用表39分類!H19</f>
        <v>0</v>
      </c>
      <c r="S22" s="24">
        <f>$P$45*各種係数表!$K$116*各種係数表!J132</f>
        <v>0</v>
      </c>
      <c r="T22" s="229">
        <f>IF(T$5=TRUE,1,1-各種係数表!F132)</f>
        <v>6.3354226010697401E-2</v>
      </c>
      <c r="U22" s="414">
        <f t="shared" si="2"/>
        <v>0</v>
      </c>
      <c r="V22" s="220">
        <v>0</v>
      </c>
      <c r="W22" s="121">
        <f>V22*各種係数表!G132</f>
        <v>0</v>
      </c>
      <c r="X22" s="121">
        <f>V22*各種係数表!H132</f>
        <v>0</v>
      </c>
      <c r="Y22" s="121">
        <f>V22*雇用表39分類!G19</f>
        <v>0</v>
      </c>
      <c r="Z22" s="120">
        <f>V22*雇用表39分類!H19</f>
        <v>0</v>
      </c>
      <c r="AA22" s="129">
        <f t="shared" si="3"/>
        <v>0</v>
      </c>
      <c r="AB22" s="121">
        <f t="shared" si="4"/>
        <v>0</v>
      </c>
      <c r="AC22" s="121">
        <f t="shared" si="5"/>
        <v>0</v>
      </c>
      <c r="AD22" s="25">
        <f t="shared" si="6"/>
        <v>0</v>
      </c>
      <c r="AE22" s="131">
        <f t="shared" si="7"/>
        <v>0</v>
      </c>
    </row>
    <row r="23" spans="1:31" ht="15" customHeight="1" x14ac:dyDescent="0.15">
      <c r="A23" s="150" t="s">
        <v>264</v>
      </c>
      <c r="B23" s="157" t="s">
        <v>265</v>
      </c>
      <c r="C23" s="124">
        <f>'入力シート － 分析結果'!B41</f>
        <v>0</v>
      </c>
      <c r="D23" s="124">
        <f>ROUND('入力シート － 分析結果'!C41*各種係数表!C133,0)</f>
        <v>0</v>
      </c>
      <c r="E23" s="124">
        <f>ROUND('入力シート － 分析結果'!C41*各種係数表!D133,0)</f>
        <v>0</v>
      </c>
      <c r="F23" s="124">
        <f>'入力シート － 分析結果'!F41</f>
        <v>0</v>
      </c>
      <c r="G23" s="217">
        <f t="shared" si="0"/>
        <v>0</v>
      </c>
      <c r="H23" s="224">
        <f>IF(H$5=TRUE,1,1-各種係数表!F133)</f>
        <v>0.51648961089103085</v>
      </c>
      <c r="I23" s="220">
        <f t="shared" si="1"/>
        <v>0</v>
      </c>
      <c r="J23" s="126">
        <f>I23*各種係数表!G133</f>
        <v>0</v>
      </c>
      <c r="K23" s="126">
        <f>I23*各種係数表!H133</f>
        <v>0</v>
      </c>
      <c r="L23" s="126">
        <f>I23*雇用表39分類!G20</f>
        <v>0</v>
      </c>
      <c r="M23" s="126">
        <f>I23*雇用表39分類!H20</f>
        <v>0</v>
      </c>
      <c r="N23" s="126">
        <v>0</v>
      </c>
      <c r="O23" s="121">
        <f>N23*各種係数表!G133</f>
        <v>0</v>
      </c>
      <c r="P23" s="121">
        <f>N23*各種係数表!H133</f>
        <v>0</v>
      </c>
      <c r="Q23" s="121">
        <f>N23*雇用表39分類!G20</f>
        <v>0</v>
      </c>
      <c r="R23" s="121">
        <f>N23*雇用表39分類!H20</f>
        <v>0</v>
      </c>
      <c r="S23" s="24">
        <f>$P$45*各種係数表!$K$116*各種係数表!J133</f>
        <v>0</v>
      </c>
      <c r="T23" s="229">
        <f>IF(T$5=TRUE,1,1-各種係数表!F133)</f>
        <v>0.51648961089103085</v>
      </c>
      <c r="U23" s="414">
        <f t="shared" si="2"/>
        <v>0</v>
      </c>
      <c r="V23" s="220">
        <v>0</v>
      </c>
      <c r="W23" s="121">
        <f>V23*各種係数表!G133</f>
        <v>0</v>
      </c>
      <c r="X23" s="121">
        <f>V23*各種係数表!H133</f>
        <v>0</v>
      </c>
      <c r="Y23" s="121">
        <f>V23*雇用表39分類!G20</f>
        <v>0</v>
      </c>
      <c r="Z23" s="120">
        <f>V23*雇用表39分類!H20</f>
        <v>0</v>
      </c>
      <c r="AA23" s="129">
        <f t="shared" si="3"/>
        <v>0</v>
      </c>
      <c r="AB23" s="121">
        <f t="shared" si="4"/>
        <v>0</v>
      </c>
      <c r="AC23" s="121">
        <f t="shared" si="5"/>
        <v>0</v>
      </c>
      <c r="AD23" s="25">
        <f t="shared" si="6"/>
        <v>0</v>
      </c>
      <c r="AE23" s="131">
        <f t="shared" si="7"/>
        <v>0</v>
      </c>
    </row>
    <row r="24" spans="1:31" ht="15" customHeight="1" x14ac:dyDescent="0.15">
      <c r="A24" s="150" t="s">
        <v>266</v>
      </c>
      <c r="B24" s="157" t="s">
        <v>41</v>
      </c>
      <c r="C24" s="124">
        <f>'入力シート － 分析結果'!B42</f>
        <v>0</v>
      </c>
      <c r="D24" s="124">
        <f>ROUND('入力シート － 分析結果'!C42*各種係数表!C134,0)</f>
        <v>0</v>
      </c>
      <c r="E24" s="124">
        <f>ROUND('入力シート － 分析結果'!C42*各種係数表!D134,0)</f>
        <v>0</v>
      </c>
      <c r="F24" s="124">
        <f>'入力シート － 分析結果'!F42</f>
        <v>0</v>
      </c>
      <c r="G24" s="217">
        <f t="shared" si="0"/>
        <v>0</v>
      </c>
      <c r="H24" s="224">
        <f>IF(H$5=TRUE,1,1-各種係数表!F134)</f>
        <v>0.17556310095125749</v>
      </c>
      <c r="I24" s="220">
        <f t="shared" si="1"/>
        <v>0</v>
      </c>
      <c r="J24" s="126">
        <f>I24*各種係数表!G134</f>
        <v>0</v>
      </c>
      <c r="K24" s="126">
        <f>I24*各種係数表!H134</f>
        <v>0</v>
      </c>
      <c r="L24" s="126">
        <f>I24*雇用表39分類!G21</f>
        <v>0</v>
      </c>
      <c r="M24" s="126">
        <f>I24*雇用表39分類!H21</f>
        <v>0</v>
      </c>
      <c r="N24" s="126">
        <v>0</v>
      </c>
      <c r="O24" s="121">
        <f>N24*各種係数表!G134</f>
        <v>0</v>
      </c>
      <c r="P24" s="121">
        <f>N24*各種係数表!H134</f>
        <v>0</v>
      </c>
      <c r="Q24" s="121">
        <f>N24*雇用表39分類!G21</f>
        <v>0</v>
      </c>
      <c r="R24" s="121">
        <f>N24*雇用表39分類!H21</f>
        <v>0</v>
      </c>
      <c r="S24" s="24">
        <f>$P$45*各種係数表!$K$116*各種係数表!J134</f>
        <v>0</v>
      </c>
      <c r="T24" s="229">
        <f>IF(T$5=TRUE,1,1-各種係数表!F134)</f>
        <v>0.17556310095125749</v>
      </c>
      <c r="U24" s="414">
        <f t="shared" si="2"/>
        <v>0</v>
      </c>
      <c r="V24" s="220">
        <v>0</v>
      </c>
      <c r="W24" s="121">
        <f>V24*各種係数表!G134</f>
        <v>0</v>
      </c>
      <c r="X24" s="121">
        <f>V24*各種係数表!H134</f>
        <v>0</v>
      </c>
      <c r="Y24" s="121">
        <f>V24*雇用表39分類!G21</f>
        <v>0</v>
      </c>
      <c r="Z24" s="120">
        <f>V24*雇用表39分類!H21</f>
        <v>0</v>
      </c>
      <c r="AA24" s="129">
        <f t="shared" si="3"/>
        <v>0</v>
      </c>
      <c r="AB24" s="121">
        <f t="shared" si="4"/>
        <v>0</v>
      </c>
      <c r="AC24" s="121">
        <f t="shared" si="5"/>
        <v>0</v>
      </c>
      <c r="AD24" s="25">
        <f t="shared" si="6"/>
        <v>0</v>
      </c>
      <c r="AE24" s="131">
        <f t="shared" si="7"/>
        <v>0</v>
      </c>
    </row>
    <row r="25" spans="1:31" ht="15" customHeight="1" x14ac:dyDescent="0.15">
      <c r="A25" s="150" t="s">
        <v>267</v>
      </c>
      <c r="B25" s="157" t="s">
        <v>510</v>
      </c>
      <c r="C25" s="124">
        <f>'入力シート － 分析結果'!B43</f>
        <v>0</v>
      </c>
      <c r="D25" s="124">
        <f>ROUND('入力シート － 分析結果'!C43*各種係数表!C135,0)</f>
        <v>0</v>
      </c>
      <c r="E25" s="124">
        <f>ROUND('入力シート － 分析結果'!C43*各種係数表!D135,0)</f>
        <v>0</v>
      </c>
      <c r="F25" s="124">
        <f>'入力シート － 分析結果'!F43</f>
        <v>0</v>
      </c>
      <c r="G25" s="217">
        <f t="shared" si="0"/>
        <v>0</v>
      </c>
      <c r="H25" s="224">
        <f>IF(H$5=TRUE,1,1-各種係数表!F135)</f>
        <v>0.17596663583252892</v>
      </c>
      <c r="I25" s="220">
        <f t="shared" si="1"/>
        <v>0</v>
      </c>
      <c r="J25" s="126">
        <f>I25*各種係数表!G135</f>
        <v>0</v>
      </c>
      <c r="K25" s="126">
        <f>I25*各種係数表!H135</f>
        <v>0</v>
      </c>
      <c r="L25" s="126">
        <f>I25*雇用表39分類!G22</f>
        <v>0</v>
      </c>
      <c r="M25" s="126">
        <f>I25*雇用表39分類!H22</f>
        <v>0</v>
      </c>
      <c r="N25" s="126">
        <v>0</v>
      </c>
      <c r="O25" s="121">
        <f>N25*各種係数表!G135</f>
        <v>0</v>
      </c>
      <c r="P25" s="121">
        <f>N25*各種係数表!H135</f>
        <v>0</v>
      </c>
      <c r="Q25" s="121">
        <f>N25*雇用表39分類!G22</f>
        <v>0</v>
      </c>
      <c r="R25" s="121">
        <f>N25*雇用表39分類!H22</f>
        <v>0</v>
      </c>
      <c r="S25" s="24">
        <f>$P$45*各種係数表!$K$116*各種係数表!J135</f>
        <v>0</v>
      </c>
      <c r="T25" s="229">
        <f>IF(T$5=TRUE,1,1-各種係数表!F135)</f>
        <v>0.17596663583252892</v>
      </c>
      <c r="U25" s="417">
        <f t="shared" si="2"/>
        <v>0</v>
      </c>
      <c r="V25" s="220">
        <v>0</v>
      </c>
      <c r="W25" s="121">
        <f>V25*各種係数表!G135</f>
        <v>0</v>
      </c>
      <c r="X25" s="121">
        <f>V25*各種係数表!H135</f>
        <v>0</v>
      </c>
      <c r="Y25" s="121">
        <f>V25*雇用表39分類!G22</f>
        <v>0</v>
      </c>
      <c r="Z25" s="120">
        <f>V25*雇用表39分類!H22</f>
        <v>0</v>
      </c>
      <c r="AA25" s="129">
        <f t="shared" si="3"/>
        <v>0</v>
      </c>
      <c r="AB25" s="121">
        <f t="shared" si="4"/>
        <v>0</v>
      </c>
      <c r="AC25" s="121">
        <f t="shared" si="5"/>
        <v>0</v>
      </c>
      <c r="AD25" s="25">
        <f t="shared" si="6"/>
        <v>0</v>
      </c>
      <c r="AE25" s="131">
        <f t="shared" si="7"/>
        <v>0</v>
      </c>
    </row>
    <row r="26" spans="1:31" ht="15" customHeight="1" x14ac:dyDescent="0.15">
      <c r="A26" s="158" t="s">
        <v>268</v>
      </c>
      <c r="B26" s="159" t="s">
        <v>269</v>
      </c>
      <c r="C26" s="144">
        <f>'入力シート － 分析結果'!B44</f>
        <v>0</v>
      </c>
      <c r="D26" s="144">
        <f>ROUND('入力シート － 分析結果'!C44*各種係数表!C136,0)</f>
        <v>0</v>
      </c>
      <c r="E26" s="144">
        <f>ROUND('入力シート － 分析結果'!C44*各種係数表!D136,0)</f>
        <v>0</v>
      </c>
      <c r="F26" s="144">
        <f>'入力シート － 分析結果'!F44</f>
        <v>0</v>
      </c>
      <c r="G26" s="218">
        <f t="shared" si="0"/>
        <v>0</v>
      </c>
      <c r="H26" s="225">
        <f>IF(H$5=TRUE,1,1-各種係数表!F136)</f>
        <v>5.32864118622699E-2</v>
      </c>
      <c r="I26" s="221">
        <f t="shared" si="1"/>
        <v>0</v>
      </c>
      <c r="J26" s="145">
        <f>I26*各種係数表!G136</f>
        <v>0</v>
      </c>
      <c r="K26" s="145">
        <f>I26*各種係数表!H136</f>
        <v>0</v>
      </c>
      <c r="L26" s="145">
        <f>I26*雇用表39分類!G23</f>
        <v>0</v>
      </c>
      <c r="M26" s="145">
        <f>I26*雇用表39分類!H23</f>
        <v>0</v>
      </c>
      <c r="N26" s="145">
        <v>0</v>
      </c>
      <c r="O26" s="119">
        <f>N26*各種係数表!G136</f>
        <v>0</v>
      </c>
      <c r="P26" s="119">
        <f>N26*各種係数表!H136</f>
        <v>0</v>
      </c>
      <c r="Q26" s="119">
        <f>N26*雇用表39分類!G23</f>
        <v>0</v>
      </c>
      <c r="R26" s="119">
        <f>N26*雇用表39分類!H23</f>
        <v>0</v>
      </c>
      <c r="S26" s="63">
        <f>$P$45*各種係数表!$K$116*各種係数表!J136</f>
        <v>0</v>
      </c>
      <c r="T26" s="230">
        <f>IF(T$5=TRUE,1,1-各種係数表!F136)</f>
        <v>5.32864118622699E-2</v>
      </c>
      <c r="U26" s="414">
        <f t="shared" si="2"/>
        <v>0</v>
      </c>
      <c r="V26" s="221">
        <v>0</v>
      </c>
      <c r="W26" s="119">
        <f>V26*各種係数表!G136</f>
        <v>0</v>
      </c>
      <c r="X26" s="119">
        <f>V26*各種係数表!H136</f>
        <v>0</v>
      </c>
      <c r="Y26" s="119">
        <f>V26*雇用表39分類!G23</f>
        <v>0</v>
      </c>
      <c r="Z26" s="118">
        <f>V26*雇用表39分類!H23</f>
        <v>0</v>
      </c>
      <c r="AA26" s="146">
        <f t="shared" si="3"/>
        <v>0</v>
      </c>
      <c r="AB26" s="119">
        <f t="shared" si="4"/>
        <v>0</v>
      </c>
      <c r="AC26" s="119">
        <f t="shared" si="5"/>
        <v>0</v>
      </c>
      <c r="AD26" s="64">
        <f t="shared" si="6"/>
        <v>0</v>
      </c>
      <c r="AE26" s="147">
        <f t="shared" si="7"/>
        <v>0</v>
      </c>
    </row>
    <row r="27" spans="1:31" ht="15" customHeight="1" x14ac:dyDescent="0.15">
      <c r="A27" s="150" t="s">
        <v>270</v>
      </c>
      <c r="B27" s="157" t="s">
        <v>158</v>
      </c>
      <c r="C27" s="124">
        <f>'入力シート － 分析結果'!B45</f>
        <v>0</v>
      </c>
      <c r="D27" s="124">
        <f>ROUND('入力シート － 分析結果'!C45*各種係数表!C137,0)</f>
        <v>0</v>
      </c>
      <c r="E27" s="124">
        <f>ROUND('入力シート － 分析結果'!C45*各種係数表!D137,0)</f>
        <v>0</v>
      </c>
      <c r="F27" s="124">
        <f>'入力シート － 分析結果'!F45</f>
        <v>0</v>
      </c>
      <c r="G27" s="217">
        <f t="shared" si="0"/>
        <v>0</v>
      </c>
      <c r="H27" s="224">
        <f>IF(H$5=TRUE,1,1-各種係数表!F137)</f>
        <v>0.2218941861818956</v>
      </c>
      <c r="I27" s="220">
        <f t="shared" si="1"/>
        <v>0</v>
      </c>
      <c r="J27" s="126">
        <f>I27*各種係数表!G137</f>
        <v>0</v>
      </c>
      <c r="K27" s="126">
        <f>I27*各種係数表!H137</f>
        <v>0</v>
      </c>
      <c r="L27" s="126">
        <f>I27*雇用表39分類!G24</f>
        <v>0</v>
      </c>
      <c r="M27" s="126">
        <f>I27*雇用表39分類!H24</f>
        <v>0</v>
      </c>
      <c r="N27" s="126">
        <v>0</v>
      </c>
      <c r="O27" s="121">
        <f>N27*各種係数表!G137</f>
        <v>0</v>
      </c>
      <c r="P27" s="121">
        <f>N27*各種係数表!H137</f>
        <v>0</v>
      </c>
      <c r="Q27" s="121">
        <f>N27*雇用表39分類!G24</f>
        <v>0</v>
      </c>
      <c r="R27" s="121">
        <f>N27*雇用表39分類!H24</f>
        <v>0</v>
      </c>
      <c r="S27" s="24">
        <f>$P$45*各種係数表!$K$116*各種係数表!J137</f>
        <v>0</v>
      </c>
      <c r="T27" s="229">
        <f>IF(T$5=TRUE,1,1-各種係数表!F137)</f>
        <v>0.2218941861818956</v>
      </c>
      <c r="U27" s="414">
        <f t="shared" si="2"/>
        <v>0</v>
      </c>
      <c r="V27" s="220">
        <v>0</v>
      </c>
      <c r="W27" s="121">
        <f>V27*各種係数表!G137</f>
        <v>0</v>
      </c>
      <c r="X27" s="121">
        <f>V27*各種係数表!H137</f>
        <v>0</v>
      </c>
      <c r="Y27" s="121">
        <f>V27*雇用表39分類!G24</f>
        <v>0</v>
      </c>
      <c r="Z27" s="120">
        <f>V27*雇用表39分類!H24</f>
        <v>0</v>
      </c>
      <c r="AA27" s="129">
        <f t="shared" si="3"/>
        <v>0</v>
      </c>
      <c r="AB27" s="121">
        <f t="shared" si="4"/>
        <v>0</v>
      </c>
      <c r="AC27" s="121">
        <f t="shared" si="5"/>
        <v>0</v>
      </c>
      <c r="AD27" s="25">
        <f t="shared" si="6"/>
        <v>0</v>
      </c>
      <c r="AE27" s="131">
        <f t="shared" si="7"/>
        <v>0</v>
      </c>
    </row>
    <row r="28" spans="1:31" ht="15" customHeight="1" x14ac:dyDescent="0.15">
      <c r="A28" s="150" t="s">
        <v>271</v>
      </c>
      <c r="B28" s="157" t="s">
        <v>272</v>
      </c>
      <c r="C28" s="124">
        <f>'入力シート － 分析結果'!B46</f>
        <v>0</v>
      </c>
      <c r="D28" s="124">
        <f>ROUND('入力シート － 分析結果'!C46*各種係数表!C138,0)</f>
        <v>0</v>
      </c>
      <c r="E28" s="124">
        <f>ROUND('入力シート － 分析結果'!C46*各種係数表!D138,0)</f>
        <v>0</v>
      </c>
      <c r="F28" s="124">
        <f>'入力シート － 分析結果'!F46</f>
        <v>0</v>
      </c>
      <c r="G28" s="217">
        <f t="shared" si="0"/>
        <v>0</v>
      </c>
      <c r="H28" s="224">
        <f>IF(H$5=TRUE,1,1-各種係数表!F138)</f>
        <v>0.99985391042320915</v>
      </c>
      <c r="I28" s="220">
        <f t="shared" si="1"/>
        <v>0</v>
      </c>
      <c r="J28" s="126">
        <f>I28*各種係数表!G138</f>
        <v>0</v>
      </c>
      <c r="K28" s="126">
        <f>I28*各種係数表!H138</f>
        <v>0</v>
      </c>
      <c r="L28" s="126">
        <f>I28*雇用表39分類!G25</f>
        <v>0</v>
      </c>
      <c r="M28" s="126">
        <f>I28*雇用表39分類!H25</f>
        <v>0</v>
      </c>
      <c r="N28" s="126">
        <v>0</v>
      </c>
      <c r="O28" s="121">
        <f>N28*各種係数表!G138</f>
        <v>0</v>
      </c>
      <c r="P28" s="121">
        <f>N28*各種係数表!H138</f>
        <v>0</v>
      </c>
      <c r="Q28" s="121">
        <f>N28*雇用表39分類!G25</f>
        <v>0</v>
      </c>
      <c r="R28" s="121">
        <f>N28*雇用表39分類!H25</f>
        <v>0</v>
      </c>
      <c r="S28" s="24">
        <f>$P$45*各種係数表!$K$116*各種係数表!J138</f>
        <v>0</v>
      </c>
      <c r="T28" s="229">
        <f>IF(T$5=TRUE,1,1-各種係数表!F138)</f>
        <v>0.99985391042320915</v>
      </c>
      <c r="U28" s="414">
        <f t="shared" si="2"/>
        <v>0</v>
      </c>
      <c r="V28" s="220">
        <v>0</v>
      </c>
      <c r="W28" s="121">
        <f>V28*各種係数表!G138</f>
        <v>0</v>
      </c>
      <c r="X28" s="121">
        <f>V28*各種係数表!H138</f>
        <v>0</v>
      </c>
      <c r="Y28" s="121">
        <f>V28*雇用表39分類!G25</f>
        <v>0</v>
      </c>
      <c r="Z28" s="120">
        <f>V28*雇用表39分類!H25</f>
        <v>0</v>
      </c>
      <c r="AA28" s="129">
        <f t="shared" si="3"/>
        <v>0</v>
      </c>
      <c r="AB28" s="121">
        <f t="shared" si="4"/>
        <v>0</v>
      </c>
      <c r="AC28" s="121">
        <f t="shared" si="5"/>
        <v>0</v>
      </c>
      <c r="AD28" s="25">
        <f t="shared" si="6"/>
        <v>0</v>
      </c>
      <c r="AE28" s="131">
        <f t="shared" si="7"/>
        <v>0</v>
      </c>
    </row>
    <row r="29" spans="1:31" ht="15" customHeight="1" x14ac:dyDescent="0.15">
      <c r="A29" s="150" t="s">
        <v>273</v>
      </c>
      <c r="B29" s="157" t="s">
        <v>274</v>
      </c>
      <c r="C29" s="124">
        <f>'入力シート － 分析結果'!B47</f>
        <v>0</v>
      </c>
      <c r="D29" s="124">
        <f>ROUND('入力シート － 分析結果'!C47*各種係数表!C139,0)</f>
        <v>0</v>
      </c>
      <c r="E29" s="124">
        <f>ROUND('入力シート － 分析結果'!C47*各種係数表!D139,0)</f>
        <v>0</v>
      </c>
      <c r="F29" s="124">
        <f>'入力シート － 分析結果'!F47</f>
        <v>0</v>
      </c>
      <c r="G29" s="217">
        <f t="shared" si="0"/>
        <v>0</v>
      </c>
      <c r="H29" s="224">
        <f>IF(H$5=TRUE,1,1-各種係数表!F139)</f>
        <v>0.95085779246484237</v>
      </c>
      <c r="I29" s="220">
        <f t="shared" si="1"/>
        <v>0</v>
      </c>
      <c r="J29" s="126">
        <f>I29*各種係数表!G139</f>
        <v>0</v>
      </c>
      <c r="K29" s="126">
        <f>I29*各種係数表!H139</f>
        <v>0</v>
      </c>
      <c r="L29" s="126">
        <f>I29*雇用表39分類!G26</f>
        <v>0</v>
      </c>
      <c r="M29" s="126">
        <f>I29*雇用表39分類!H26</f>
        <v>0</v>
      </c>
      <c r="N29" s="126">
        <v>0</v>
      </c>
      <c r="O29" s="121">
        <f>N29*各種係数表!G139</f>
        <v>0</v>
      </c>
      <c r="P29" s="121">
        <f>N29*各種係数表!H139</f>
        <v>0</v>
      </c>
      <c r="Q29" s="121">
        <f>N29*雇用表39分類!G26</f>
        <v>0</v>
      </c>
      <c r="R29" s="121">
        <f>N29*雇用表39分類!H26</f>
        <v>0</v>
      </c>
      <c r="S29" s="24">
        <f>$P$45*各種係数表!$K$116*各種係数表!J139</f>
        <v>0</v>
      </c>
      <c r="T29" s="229">
        <f>IF(T$5=TRUE,1,1-各種係数表!F139)</f>
        <v>0.95085779246484237</v>
      </c>
      <c r="U29" s="414">
        <f t="shared" si="2"/>
        <v>0</v>
      </c>
      <c r="V29" s="220">
        <v>0</v>
      </c>
      <c r="W29" s="121">
        <f>V29*各種係数表!G139</f>
        <v>0</v>
      </c>
      <c r="X29" s="121">
        <f>V29*各種係数表!H139</f>
        <v>0</v>
      </c>
      <c r="Y29" s="121">
        <f>V29*雇用表39分類!G26</f>
        <v>0</v>
      </c>
      <c r="Z29" s="120">
        <f>V29*雇用表39分類!H26</f>
        <v>0</v>
      </c>
      <c r="AA29" s="129">
        <f t="shared" si="3"/>
        <v>0</v>
      </c>
      <c r="AB29" s="121">
        <f t="shared" si="4"/>
        <v>0</v>
      </c>
      <c r="AC29" s="121">
        <f t="shared" si="5"/>
        <v>0</v>
      </c>
      <c r="AD29" s="25">
        <f t="shared" si="6"/>
        <v>0</v>
      </c>
      <c r="AE29" s="131">
        <f t="shared" si="7"/>
        <v>0</v>
      </c>
    </row>
    <row r="30" spans="1:31" ht="15" customHeight="1" x14ac:dyDescent="0.15">
      <c r="A30" s="150" t="s">
        <v>275</v>
      </c>
      <c r="B30" s="157" t="s">
        <v>174</v>
      </c>
      <c r="C30" s="124">
        <f>'入力シート － 分析結果'!B48</f>
        <v>0</v>
      </c>
      <c r="D30" s="124">
        <f>ROUND('入力シート － 分析結果'!C48*各種係数表!C140,0)</f>
        <v>0</v>
      </c>
      <c r="E30" s="124">
        <f>ROUND('入力シート － 分析結果'!C48*各種係数表!D140,0)</f>
        <v>0</v>
      </c>
      <c r="F30" s="124">
        <f>'入力シート － 分析結果'!F48</f>
        <v>0</v>
      </c>
      <c r="G30" s="217">
        <f t="shared" si="0"/>
        <v>0</v>
      </c>
      <c r="H30" s="224">
        <f>IF(H$5=TRUE,1,1-各種係数表!F140)</f>
        <v>0.99902391130106794</v>
      </c>
      <c r="I30" s="220">
        <f t="shared" si="1"/>
        <v>0</v>
      </c>
      <c r="J30" s="126">
        <f>I30*各種係数表!G140</f>
        <v>0</v>
      </c>
      <c r="K30" s="126">
        <f>I30*各種係数表!H140</f>
        <v>0</v>
      </c>
      <c r="L30" s="126">
        <f>I30*雇用表39分類!G27</f>
        <v>0</v>
      </c>
      <c r="M30" s="126">
        <f>I30*雇用表39分類!H27</f>
        <v>0</v>
      </c>
      <c r="N30" s="126">
        <v>0</v>
      </c>
      <c r="O30" s="121">
        <f>N30*各種係数表!G140</f>
        <v>0</v>
      </c>
      <c r="P30" s="121">
        <f>N30*各種係数表!H140</f>
        <v>0</v>
      </c>
      <c r="Q30" s="121">
        <f>N30*雇用表39分類!G27</f>
        <v>0</v>
      </c>
      <c r="R30" s="121">
        <f>N30*雇用表39分類!H27</f>
        <v>0</v>
      </c>
      <c r="S30" s="24">
        <f>$P$45*各種係数表!$K$116*各種係数表!J140</f>
        <v>0</v>
      </c>
      <c r="T30" s="229">
        <f>IF(T$5=TRUE,1,1-各種係数表!F140)</f>
        <v>0.99902391130106794</v>
      </c>
      <c r="U30" s="417">
        <f t="shared" si="2"/>
        <v>0</v>
      </c>
      <c r="V30" s="220">
        <v>0</v>
      </c>
      <c r="W30" s="121">
        <f>V30*各種係数表!G140</f>
        <v>0</v>
      </c>
      <c r="X30" s="121">
        <f>V30*各種係数表!H140</f>
        <v>0</v>
      </c>
      <c r="Y30" s="121">
        <f>V30*雇用表39分類!G27</f>
        <v>0</v>
      </c>
      <c r="Z30" s="120">
        <f>V30*雇用表39分類!H27</f>
        <v>0</v>
      </c>
      <c r="AA30" s="129">
        <f t="shared" si="3"/>
        <v>0</v>
      </c>
      <c r="AB30" s="121">
        <f t="shared" si="4"/>
        <v>0</v>
      </c>
      <c r="AC30" s="121">
        <f t="shared" si="5"/>
        <v>0</v>
      </c>
      <c r="AD30" s="25">
        <f t="shared" si="6"/>
        <v>0</v>
      </c>
      <c r="AE30" s="131">
        <f t="shared" si="7"/>
        <v>0</v>
      </c>
    </row>
    <row r="31" spans="1:31" ht="15" customHeight="1" x14ac:dyDescent="0.15">
      <c r="A31" s="158" t="s">
        <v>276</v>
      </c>
      <c r="B31" s="159" t="s">
        <v>176</v>
      </c>
      <c r="C31" s="144">
        <f>'入力シート － 分析結果'!B49</f>
        <v>0</v>
      </c>
      <c r="D31" s="144">
        <f>ROUND('入力シート － 分析結果'!C49*各種係数表!C141,0)</f>
        <v>0</v>
      </c>
      <c r="E31" s="144">
        <f>ROUND('入力シート － 分析結果'!C49*各種係数表!D141,0)</f>
        <v>0</v>
      </c>
      <c r="F31" s="144">
        <f>'入力シート － 分析結果'!F49</f>
        <v>0</v>
      </c>
      <c r="G31" s="218">
        <f t="shared" si="0"/>
        <v>0</v>
      </c>
      <c r="H31" s="225">
        <f>IF(H$5=TRUE,1,1-各種係数表!F141)</f>
        <v>0.99962615178237635</v>
      </c>
      <c r="I31" s="221">
        <f t="shared" si="1"/>
        <v>0</v>
      </c>
      <c r="J31" s="145">
        <f>I31*各種係数表!G141</f>
        <v>0</v>
      </c>
      <c r="K31" s="145">
        <f>I31*各種係数表!H141</f>
        <v>0</v>
      </c>
      <c r="L31" s="145">
        <f>I31*雇用表39分類!G28</f>
        <v>0</v>
      </c>
      <c r="M31" s="145">
        <f>I31*雇用表39分類!H28</f>
        <v>0</v>
      </c>
      <c r="N31" s="145">
        <v>0</v>
      </c>
      <c r="O31" s="119">
        <f>N31*各種係数表!G141</f>
        <v>0</v>
      </c>
      <c r="P31" s="119">
        <f>N31*各種係数表!H141</f>
        <v>0</v>
      </c>
      <c r="Q31" s="119">
        <f>N31*雇用表39分類!G28</f>
        <v>0</v>
      </c>
      <c r="R31" s="119">
        <f>N31*雇用表39分類!H28</f>
        <v>0</v>
      </c>
      <c r="S31" s="63">
        <f>$P$45*各種係数表!$K$116*各種係数表!J141</f>
        <v>0</v>
      </c>
      <c r="T31" s="230">
        <f>IF(T$5=TRUE,1,1-各種係数表!F141)</f>
        <v>0.99962615178237635</v>
      </c>
      <c r="U31" s="414">
        <f t="shared" si="2"/>
        <v>0</v>
      </c>
      <c r="V31" s="221">
        <v>0</v>
      </c>
      <c r="W31" s="119">
        <f>V31*各種係数表!G141</f>
        <v>0</v>
      </c>
      <c r="X31" s="119">
        <f>V31*各種係数表!H141</f>
        <v>0</v>
      </c>
      <c r="Y31" s="119">
        <f>V31*雇用表39分類!G28</f>
        <v>0</v>
      </c>
      <c r="Z31" s="118">
        <f>V31*雇用表39分類!H28</f>
        <v>0</v>
      </c>
      <c r="AA31" s="146">
        <f t="shared" si="3"/>
        <v>0</v>
      </c>
      <c r="AB31" s="119">
        <f t="shared" si="4"/>
        <v>0</v>
      </c>
      <c r="AC31" s="119">
        <f t="shared" si="5"/>
        <v>0</v>
      </c>
      <c r="AD31" s="64">
        <f t="shared" si="6"/>
        <v>0</v>
      </c>
      <c r="AE31" s="147">
        <f t="shared" si="7"/>
        <v>0</v>
      </c>
    </row>
    <row r="32" spans="1:31" ht="15" customHeight="1" x14ac:dyDescent="0.15">
      <c r="A32" s="150" t="s">
        <v>277</v>
      </c>
      <c r="B32" s="157" t="s">
        <v>178</v>
      </c>
      <c r="C32" s="124">
        <f>'入力シート － 分析結果'!B50</f>
        <v>0</v>
      </c>
      <c r="D32" s="176" t="s">
        <v>366</v>
      </c>
      <c r="E32" s="176" t="s">
        <v>366</v>
      </c>
      <c r="F32" s="124">
        <f>'入力シート － 分析結果'!F50</f>
        <v>0</v>
      </c>
      <c r="G32" s="217">
        <f t="shared" si="0"/>
        <v>0</v>
      </c>
      <c r="H32" s="224">
        <f>IF(H$5=TRUE,1,1-各種係数表!F142)</f>
        <v>0.66901051025443381</v>
      </c>
      <c r="I32" s="220">
        <f t="shared" si="1"/>
        <v>0</v>
      </c>
      <c r="J32" s="126">
        <f>I32*各種係数表!G142</f>
        <v>0</v>
      </c>
      <c r="K32" s="126">
        <f>I32*各種係数表!H142</f>
        <v>0</v>
      </c>
      <c r="L32" s="126">
        <f>I32*雇用表39分類!G29</f>
        <v>0</v>
      </c>
      <c r="M32" s="126">
        <f>I32*雇用表39分類!H29</f>
        <v>0</v>
      </c>
      <c r="N32" s="126">
        <v>0</v>
      </c>
      <c r="O32" s="121">
        <f>N32*各種係数表!G142</f>
        <v>0</v>
      </c>
      <c r="P32" s="121">
        <f>N32*各種係数表!H142</f>
        <v>0</v>
      </c>
      <c r="Q32" s="121">
        <f>N32*雇用表39分類!G29</f>
        <v>0</v>
      </c>
      <c r="R32" s="121">
        <f>N32*雇用表39分類!H29</f>
        <v>0</v>
      </c>
      <c r="S32" s="24">
        <f>$P$45*各種係数表!$K$116*各種係数表!J142</f>
        <v>0</v>
      </c>
      <c r="T32" s="229">
        <f>IF(T$5=TRUE,1,1-各種係数表!F142)</f>
        <v>0.66901051025443381</v>
      </c>
      <c r="U32" s="414">
        <f t="shared" si="2"/>
        <v>0</v>
      </c>
      <c r="V32" s="220">
        <v>0</v>
      </c>
      <c r="W32" s="121">
        <f>V32*各種係数表!G142</f>
        <v>0</v>
      </c>
      <c r="X32" s="121">
        <f>V32*各種係数表!H142</f>
        <v>0</v>
      </c>
      <c r="Y32" s="121">
        <f>V32*雇用表39分類!G29</f>
        <v>0</v>
      </c>
      <c r="Z32" s="120">
        <f>V32*雇用表39分類!H29</f>
        <v>0</v>
      </c>
      <c r="AA32" s="129">
        <f t="shared" si="3"/>
        <v>0</v>
      </c>
      <c r="AB32" s="121">
        <f t="shared" si="4"/>
        <v>0</v>
      </c>
      <c r="AC32" s="121">
        <f t="shared" si="5"/>
        <v>0</v>
      </c>
      <c r="AD32" s="25">
        <f t="shared" si="6"/>
        <v>0</v>
      </c>
      <c r="AE32" s="131">
        <f t="shared" si="7"/>
        <v>0</v>
      </c>
    </row>
    <row r="33" spans="1:31" ht="15" customHeight="1" x14ac:dyDescent="0.15">
      <c r="A33" s="150" t="s">
        <v>278</v>
      </c>
      <c r="B33" s="157" t="s">
        <v>180</v>
      </c>
      <c r="C33" s="124">
        <f>'入力シート － 分析結果'!B51</f>
        <v>0</v>
      </c>
      <c r="D33" s="124">
        <f>ROUND('入力シート － 分析結果'!C51*各種係数表!C143,0)</f>
        <v>0</v>
      </c>
      <c r="E33" s="124">
        <f>ROUND('入力シート － 分析結果'!C51*各種係数表!D143,0)</f>
        <v>0</v>
      </c>
      <c r="F33" s="124">
        <f>'入力シート － 分析結果'!F51</f>
        <v>0</v>
      </c>
      <c r="G33" s="217">
        <f t="shared" si="0"/>
        <v>0</v>
      </c>
      <c r="H33" s="224">
        <f>IF(H$5=TRUE,1,1-各種係数表!F143)</f>
        <v>0.8860402674839678</v>
      </c>
      <c r="I33" s="220">
        <f t="shared" si="1"/>
        <v>0</v>
      </c>
      <c r="J33" s="126">
        <f>I33*各種係数表!G143</f>
        <v>0</v>
      </c>
      <c r="K33" s="126">
        <f>I33*各種係数表!H143</f>
        <v>0</v>
      </c>
      <c r="L33" s="126">
        <f>I33*雇用表39分類!G30</f>
        <v>0</v>
      </c>
      <c r="M33" s="126">
        <f>I33*雇用表39分類!H30</f>
        <v>0</v>
      </c>
      <c r="N33" s="126">
        <v>0</v>
      </c>
      <c r="O33" s="121">
        <f>N33*各種係数表!G143</f>
        <v>0</v>
      </c>
      <c r="P33" s="121">
        <f>N33*各種係数表!H143</f>
        <v>0</v>
      </c>
      <c r="Q33" s="121">
        <f>N33*雇用表39分類!G30</f>
        <v>0</v>
      </c>
      <c r="R33" s="121">
        <f>N33*雇用表39分類!H30</f>
        <v>0</v>
      </c>
      <c r="S33" s="24">
        <f>$P$45*各種係数表!$K$116*各種係数表!J143</f>
        <v>0</v>
      </c>
      <c r="T33" s="229">
        <f>IF(T$5=TRUE,1,1-各種係数表!F143)</f>
        <v>0.8860402674839678</v>
      </c>
      <c r="U33" s="414">
        <f t="shared" si="2"/>
        <v>0</v>
      </c>
      <c r="V33" s="220">
        <v>0</v>
      </c>
      <c r="W33" s="121">
        <f>V33*各種係数表!G143</f>
        <v>0</v>
      </c>
      <c r="X33" s="121">
        <f>V33*各種係数表!H143</f>
        <v>0</v>
      </c>
      <c r="Y33" s="121">
        <f>V33*雇用表39分類!G30</f>
        <v>0</v>
      </c>
      <c r="Z33" s="120">
        <f>V33*雇用表39分類!H30</f>
        <v>0</v>
      </c>
      <c r="AA33" s="129">
        <f t="shared" si="3"/>
        <v>0</v>
      </c>
      <c r="AB33" s="121">
        <f t="shared" si="4"/>
        <v>0</v>
      </c>
      <c r="AC33" s="121">
        <f t="shared" si="5"/>
        <v>0</v>
      </c>
      <c r="AD33" s="25">
        <f t="shared" si="6"/>
        <v>0</v>
      </c>
      <c r="AE33" s="131">
        <f t="shared" si="7"/>
        <v>0</v>
      </c>
    </row>
    <row r="34" spans="1:31" ht="15" customHeight="1" x14ac:dyDescent="0.15">
      <c r="A34" s="150" t="s">
        <v>279</v>
      </c>
      <c r="B34" s="157" t="s">
        <v>280</v>
      </c>
      <c r="C34" s="124">
        <f>'入力シート － 分析結果'!B52</f>
        <v>0</v>
      </c>
      <c r="D34" s="124">
        <f>ROUND('入力シート － 分析結果'!C52*各種係数表!C144,0)</f>
        <v>0</v>
      </c>
      <c r="E34" s="124">
        <f>ROUND('入力シート － 分析結果'!C52*各種係数表!D144,0)</f>
        <v>0</v>
      </c>
      <c r="F34" s="124">
        <f>'入力シート － 分析結果'!F52</f>
        <v>0</v>
      </c>
      <c r="G34" s="217">
        <f t="shared" si="0"/>
        <v>0</v>
      </c>
      <c r="H34" s="224">
        <f>IF(H$5=TRUE,1,1-各種係数表!F144)</f>
        <v>0.99991460678824673</v>
      </c>
      <c r="I34" s="220">
        <f t="shared" si="1"/>
        <v>0</v>
      </c>
      <c r="J34" s="126">
        <f>I34*各種係数表!G144</f>
        <v>0</v>
      </c>
      <c r="K34" s="126">
        <f>I34*各種係数表!H144</f>
        <v>0</v>
      </c>
      <c r="L34" s="126">
        <f>I34*雇用表39分類!G31</f>
        <v>0</v>
      </c>
      <c r="M34" s="126">
        <f>I34*雇用表39分類!H31</f>
        <v>0</v>
      </c>
      <c r="N34" s="126">
        <v>0</v>
      </c>
      <c r="O34" s="121">
        <f>N34*各種係数表!G144</f>
        <v>0</v>
      </c>
      <c r="P34" s="121">
        <f>N34*各種係数表!H144</f>
        <v>0</v>
      </c>
      <c r="Q34" s="121">
        <f>N34*雇用表39分類!G31</f>
        <v>0</v>
      </c>
      <c r="R34" s="121">
        <f>N34*雇用表39分類!H31</f>
        <v>0</v>
      </c>
      <c r="S34" s="24">
        <f>$P$45*各種係数表!$K$116*各種係数表!J144</f>
        <v>0</v>
      </c>
      <c r="T34" s="229">
        <f>IF(T$5=TRUE,1,1-各種係数表!F144)</f>
        <v>0.99991460678824673</v>
      </c>
      <c r="U34" s="414">
        <f t="shared" si="2"/>
        <v>0</v>
      </c>
      <c r="V34" s="220">
        <v>0</v>
      </c>
      <c r="W34" s="121">
        <f>V34*各種係数表!G144</f>
        <v>0</v>
      </c>
      <c r="X34" s="121">
        <f>V34*各種係数表!H144</f>
        <v>0</v>
      </c>
      <c r="Y34" s="121">
        <f>V34*雇用表39分類!G31</f>
        <v>0</v>
      </c>
      <c r="Z34" s="120">
        <f>V34*雇用表39分類!H31</f>
        <v>0</v>
      </c>
      <c r="AA34" s="129">
        <f t="shared" si="3"/>
        <v>0</v>
      </c>
      <c r="AB34" s="121">
        <f t="shared" si="4"/>
        <v>0</v>
      </c>
      <c r="AC34" s="121">
        <f t="shared" si="5"/>
        <v>0</v>
      </c>
      <c r="AD34" s="25">
        <f t="shared" si="6"/>
        <v>0</v>
      </c>
      <c r="AE34" s="131">
        <f t="shared" si="7"/>
        <v>0</v>
      </c>
    </row>
    <row r="35" spans="1:31" ht="15" customHeight="1" x14ac:dyDescent="0.15">
      <c r="A35" s="150" t="s">
        <v>281</v>
      </c>
      <c r="B35" s="157" t="s">
        <v>282</v>
      </c>
      <c r="C35" s="124">
        <f>'入力シート － 分析結果'!B53</f>
        <v>0</v>
      </c>
      <c r="D35" s="176" t="s">
        <v>366</v>
      </c>
      <c r="E35" s="176" t="s">
        <v>366</v>
      </c>
      <c r="F35" s="124">
        <f>'入力シート － 分析結果'!F53</f>
        <v>0</v>
      </c>
      <c r="G35" s="217">
        <f t="shared" si="0"/>
        <v>0</v>
      </c>
      <c r="H35" s="224">
        <f>IF(H$5=TRUE,1,1-各種係数表!F145)</f>
        <v>0.61504742809256219</v>
      </c>
      <c r="I35" s="220">
        <f t="shared" si="1"/>
        <v>0</v>
      </c>
      <c r="J35" s="126">
        <f>I35*各種係数表!G145</f>
        <v>0</v>
      </c>
      <c r="K35" s="126">
        <f>I35*各種係数表!H145</f>
        <v>0</v>
      </c>
      <c r="L35" s="126">
        <f>I35*雇用表39分類!G32</f>
        <v>0</v>
      </c>
      <c r="M35" s="126">
        <f>I35*雇用表39分類!H32</f>
        <v>0</v>
      </c>
      <c r="N35" s="126">
        <v>0</v>
      </c>
      <c r="O35" s="121">
        <f>N35*各種係数表!G145</f>
        <v>0</v>
      </c>
      <c r="P35" s="121">
        <f>N35*各種係数表!H145</f>
        <v>0</v>
      </c>
      <c r="Q35" s="121">
        <f>N35*雇用表39分類!G32</f>
        <v>0</v>
      </c>
      <c r="R35" s="121">
        <f>N35*雇用表39分類!H32</f>
        <v>0</v>
      </c>
      <c r="S35" s="24">
        <f>$P$45*各種係数表!$K$116*各種係数表!J145</f>
        <v>0</v>
      </c>
      <c r="T35" s="229">
        <f>IF(T$5=TRUE,1,1-各種係数表!F145)</f>
        <v>0.61504742809256219</v>
      </c>
      <c r="U35" s="417">
        <f t="shared" si="2"/>
        <v>0</v>
      </c>
      <c r="V35" s="220">
        <v>0</v>
      </c>
      <c r="W35" s="121">
        <f>V35*各種係数表!G145</f>
        <v>0</v>
      </c>
      <c r="X35" s="121">
        <f>V35*各種係数表!H145</f>
        <v>0</v>
      </c>
      <c r="Y35" s="121">
        <f>V35*雇用表39分類!G32</f>
        <v>0</v>
      </c>
      <c r="Z35" s="120">
        <f>V35*雇用表39分類!H32</f>
        <v>0</v>
      </c>
      <c r="AA35" s="129">
        <f t="shared" si="3"/>
        <v>0</v>
      </c>
      <c r="AB35" s="121">
        <f t="shared" si="4"/>
        <v>0</v>
      </c>
      <c r="AC35" s="121">
        <f t="shared" si="5"/>
        <v>0</v>
      </c>
      <c r="AD35" s="25">
        <f t="shared" si="6"/>
        <v>0</v>
      </c>
      <c r="AE35" s="131">
        <f t="shared" si="7"/>
        <v>0</v>
      </c>
    </row>
    <row r="36" spans="1:31" ht="15" customHeight="1" x14ac:dyDescent="0.15">
      <c r="A36" s="158" t="s">
        <v>283</v>
      </c>
      <c r="B36" s="159" t="s">
        <v>284</v>
      </c>
      <c r="C36" s="144">
        <f>'入力シート － 分析結果'!B54</f>
        <v>0</v>
      </c>
      <c r="D36" s="144">
        <f>ROUND('入力シート － 分析結果'!C54*各種係数表!C146,0)</f>
        <v>0</v>
      </c>
      <c r="E36" s="144">
        <f>ROUND('入力シート － 分析結果'!C54*各種係数表!D146,0)</f>
        <v>0</v>
      </c>
      <c r="F36" s="144">
        <f>'入力シート － 分析結果'!F54</f>
        <v>0</v>
      </c>
      <c r="G36" s="218">
        <f t="shared" si="0"/>
        <v>0</v>
      </c>
      <c r="H36" s="225">
        <f>IF(H$5=TRUE,1,1-各種係数表!F146)</f>
        <v>0.53331479520693192</v>
      </c>
      <c r="I36" s="221">
        <f t="shared" si="1"/>
        <v>0</v>
      </c>
      <c r="J36" s="145">
        <f>I36*各種係数表!G146</f>
        <v>0</v>
      </c>
      <c r="K36" s="145">
        <f>I36*各種係数表!H146</f>
        <v>0</v>
      </c>
      <c r="L36" s="145">
        <f>I36*雇用表39分類!G33</f>
        <v>0</v>
      </c>
      <c r="M36" s="145">
        <f>I36*雇用表39分類!H33</f>
        <v>0</v>
      </c>
      <c r="N36" s="145">
        <v>0</v>
      </c>
      <c r="O36" s="119">
        <f>N36*各種係数表!G146</f>
        <v>0</v>
      </c>
      <c r="P36" s="119">
        <f>N36*各種係数表!H146</f>
        <v>0</v>
      </c>
      <c r="Q36" s="119">
        <f>N36*雇用表39分類!G33</f>
        <v>0</v>
      </c>
      <c r="R36" s="119">
        <f>N36*雇用表39分類!H33</f>
        <v>0</v>
      </c>
      <c r="S36" s="63">
        <f>$P$45*各種係数表!$K$116*各種係数表!J146</f>
        <v>0</v>
      </c>
      <c r="T36" s="230">
        <f>IF(T$5=TRUE,1,1-各種係数表!F146)</f>
        <v>0.53331479520693192</v>
      </c>
      <c r="U36" s="414">
        <f t="shared" si="2"/>
        <v>0</v>
      </c>
      <c r="V36" s="221">
        <v>0</v>
      </c>
      <c r="W36" s="119">
        <f>V36*各種係数表!G146</f>
        <v>0</v>
      </c>
      <c r="X36" s="119">
        <f>V36*各種係数表!H146</f>
        <v>0</v>
      </c>
      <c r="Y36" s="119">
        <f>V36*雇用表39分類!G33</f>
        <v>0</v>
      </c>
      <c r="Z36" s="118">
        <f>V36*雇用表39分類!H33</f>
        <v>0</v>
      </c>
      <c r="AA36" s="146">
        <f t="shared" si="3"/>
        <v>0</v>
      </c>
      <c r="AB36" s="119">
        <f t="shared" si="4"/>
        <v>0</v>
      </c>
      <c r="AC36" s="119">
        <f t="shared" si="5"/>
        <v>0</v>
      </c>
      <c r="AD36" s="64">
        <f t="shared" si="6"/>
        <v>0</v>
      </c>
      <c r="AE36" s="147">
        <f t="shared" si="7"/>
        <v>0</v>
      </c>
    </row>
    <row r="37" spans="1:31" ht="15" customHeight="1" x14ac:dyDescent="0.15">
      <c r="A37" s="150" t="s">
        <v>285</v>
      </c>
      <c r="B37" s="157" t="s">
        <v>215</v>
      </c>
      <c r="C37" s="124">
        <f>'入力シート － 分析結果'!B55</f>
        <v>0</v>
      </c>
      <c r="D37" s="124">
        <f>ROUND('入力シート － 分析結果'!C55*各種係数表!C147,0)</f>
        <v>0</v>
      </c>
      <c r="E37" s="124">
        <f>ROUND('入力シート － 分析結果'!C55*各種係数表!D147,0)</f>
        <v>0</v>
      </c>
      <c r="F37" s="124">
        <f>'入力シート － 分析結果'!F55</f>
        <v>0</v>
      </c>
      <c r="G37" s="217">
        <f t="shared" si="0"/>
        <v>0</v>
      </c>
      <c r="H37" s="224">
        <f>IF(H$5=TRUE,1,1-各種係数表!F147)</f>
        <v>1</v>
      </c>
      <c r="I37" s="220">
        <f t="shared" si="1"/>
        <v>0</v>
      </c>
      <c r="J37" s="126">
        <f>I37*各種係数表!G147</f>
        <v>0</v>
      </c>
      <c r="K37" s="126">
        <f>I37*各種係数表!H147</f>
        <v>0</v>
      </c>
      <c r="L37" s="126">
        <f>I37*雇用表39分類!G34</f>
        <v>0</v>
      </c>
      <c r="M37" s="126">
        <f>I37*雇用表39分類!H34</f>
        <v>0</v>
      </c>
      <c r="N37" s="126">
        <v>0</v>
      </c>
      <c r="O37" s="121">
        <f>N37*各種係数表!G147</f>
        <v>0</v>
      </c>
      <c r="P37" s="121">
        <f>N37*各種係数表!H147</f>
        <v>0</v>
      </c>
      <c r="Q37" s="121">
        <f>N37*雇用表39分類!G34</f>
        <v>0</v>
      </c>
      <c r="R37" s="121">
        <f>N37*雇用表39分類!H34</f>
        <v>0</v>
      </c>
      <c r="S37" s="24">
        <f>$P$45*各種係数表!$K$116*各種係数表!J147</f>
        <v>0</v>
      </c>
      <c r="T37" s="229">
        <f>IF(T$5=TRUE,1,1-各種係数表!F147)</f>
        <v>1</v>
      </c>
      <c r="U37" s="414">
        <f t="shared" si="2"/>
        <v>0</v>
      </c>
      <c r="V37" s="220">
        <v>0</v>
      </c>
      <c r="W37" s="121">
        <f>V37*各種係数表!G147</f>
        <v>0</v>
      </c>
      <c r="X37" s="121">
        <f>V37*各種係数表!H147</f>
        <v>0</v>
      </c>
      <c r="Y37" s="121">
        <f>V37*雇用表39分類!G34</f>
        <v>0</v>
      </c>
      <c r="Z37" s="120">
        <f>V37*雇用表39分類!H34</f>
        <v>0</v>
      </c>
      <c r="AA37" s="129">
        <f t="shared" si="3"/>
        <v>0</v>
      </c>
      <c r="AB37" s="121">
        <f t="shared" si="4"/>
        <v>0</v>
      </c>
      <c r="AC37" s="121">
        <f t="shared" si="5"/>
        <v>0</v>
      </c>
      <c r="AD37" s="25">
        <f t="shared" si="6"/>
        <v>0</v>
      </c>
      <c r="AE37" s="131">
        <f t="shared" si="7"/>
        <v>0</v>
      </c>
    </row>
    <row r="38" spans="1:31" ht="15" customHeight="1" x14ac:dyDescent="0.15">
      <c r="A38" s="150" t="s">
        <v>286</v>
      </c>
      <c r="B38" s="157" t="s">
        <v>287</v>
      </c>
      <c r="C38" s="124">
        <f>'入力シート － 分析結果'!B56</f>
        <v>0</v>
      </c>
      <c r="D38" s="124">
        <f>ROUND('入力シート － 分析結果'!C56*各種係数表!C148,0)</f>
        <v>0</v>
      </c>
      <c r="E38" s="124">
        <f>ROUND('入力シート － 分析結果'!C56*各種係数表!D148,0)</f>
        <v>0</v>
      </c>
      <c r="F38" s="124">
        <f>'入力シート － 分析結果'!F56</f>
        <v>0</v>
      </c>
      <c r="G38" s="217">
        <f t="shared" si="0"/>
        <v>0</v>
      </c>
      <c r="H38" s="224">
        <f>IF(H$5=TRUE,1,1-各種係数表!F148)</f>
        <v>0.94738237988121798</v>
      </c>
      <c r="I38" s="220">
        <f t="shared" si="1"/>
        <v>0</v>
      </c>
      <c r="J38" s="126">
        <f>I38*各種係数表!G148</f>
        <v>0</v>
      </c>
      <c r="K38" s="126">
        <f>I38*各種係数表!H148</f>
        <v>0</v>
      </c>
      <c r="L38" s="126">
        <f>I38*雇用表39分類!G35</f>
        <v>0</v>
      </c>
      <c r="M38" s="126">
        <f>I38*雇用表39分類!H35</f>
        <v>0</v>
      </c>
      <c r="N38" s="126">
        <v>0</v>
      </c>
      <c r="O38" s="121">
        <f>N38*各種係数表!G148</f>
        <v>0</v>
      </c>
      <c r="P38" s="121">
        <f>N38*各種係数表!H148</f>
        <v>0</v>
      </c>
      <c r="Q38" s="121">
        <f>N38*雇用表39分類!G35</f>
        <v>0</v>
      </c>
      <c r="R38" s="121">
        <f>N38*雇用表39分類!H35</f>
        <v>0</v>
      </c>
      <c r="S38" s="24">
        <f>$P$45*各種係数表!$K$116*各種係数表!J148</f>
        <v>0</v>
      </c>
      <c r="T38" s="229">
        <f>IF(T$5=TRUE,1,1-各種係数表!F148)</f>
        <v>0.94738237988121798</v>
      </c>
      <c r="U38" s="414">
        <f t="shared" si="2"/>
        <v>0</v>
      </c>
      <c r="V38" s="220">
        <v>0</v>
      </c>
      <c r="W38" s="121">
        <f>V38*各種係数表!G148</f>
        <v>0</v>
      </c>
      <c r="X38" s="121">
        <f>V38*各種係数表!H148</f>
        <v>0</v>
      </c>
      <c r="Y38" s="121">
        <f>V38*雇用表39分類!G35</f>
        <v>0</v>
      </c>
      <c r="Z38" s="120">
        <f>V38*雇用表39分類!H35</f>
        <v>0</v>
      </c>
      <c r="AA38" s="129">
        <f t="shared" si="3"/>
        <v>0</v>
      </c>
      <c r="AB38" s="121">
        <f t="shared" si="4"/>
        <v>0</v>
      </c>
      <c r="AC38" s="121">
        <f t="shared" si="5"/>
        <v>0</v>
      </c>
      <c r="AD38" s="25">
        <f t="shared" si="6"/>
        <v>0</v>
      </c>
      <c r="AE38" s="131">
        <f t="shared" si="7"/>
        <v>0</v>
      </c>
    </row>
    <row r="39" spans="1:31" ht="15" customHeight="1" x14ac:dyDescent="0.15">
      <c r="A39" s="150" t="s">
        <v>288</v>
      </c>
      <c r="B39" s="157" t="s">
        <v>289</v>
      </c>
      <c r="C39" s="124">
        <f>'入力シート － 分析結果'!B57</f>
        <v>0</v>
      </c>
      <c r="D39" s="124">
        <f>ROUND('入力シート － 分析結果'!C57*各種係数表!C149,0)</f>
        <v>0</v>
      </c>
      <c r="E39" s="124">
        <f>ROUND('入力シート － 分析結果'!C57*各種係数表!D149,0)</f>
        <v>0</v>
      </c>
      <c r="F39" s="124">
        <f>'入力シート － 分析結果'!F57</f>
        <v>0</v>
      </c>
      <c r="G39" s="217">
        <f t="shared" si="0"/>
        <v>0</v>
      </c>
      <c r="H39" s="224">
        <f>IF(H$5=TRUE,1,1-各種係数表!F149)</f>
        <v>0.99998714746557427</v>
      </c>
      <c r="I39" s="220">
        <f t="shared" si="1"/>
        <v>0</v>
      </c>
      <c r="J39" s="126">
        <f>I39*各種係数表!G149</f>
        <v>0</v>
      </c>
      <c r="K39" s="126">
        <f>I39*各種係数表!H149</f>
        <v>0</v>
      </c>
      <c r="L39" s="126">
        <f>I39*雇用表39分類!G36</f>
        <v>0</v>
      </c>
      <c r="M39" s="126">
        <f>I39*雇用表39分類!H36</f>
        <v>0</v>
      </c>
      <c r="N39" s="126">
        <v>0</v>
      </c>
      <c r="O39" s="121">
        <f>N39*各種係数表!G149</f>
        <v>0</v>
      </c>
      <c r="P39" s="121">
        <f>N39*各種係数表!H149</f>
        <v>0</v>
      </c>
      <c r="Q39" s="121">
        <f>N39*雇用表39分類!G36</f>
        <v>0</v>
      </c>
      <c r="R39" s="121">
        <f>N39*雇用表39分類!H36</f>
        <v>0</v>
      </c>
      <c r="S39" s="24">
        <f>$P$45*各種係数表!$K$116*各種係数表!J149</f>
        <v>0</v>
      </c>
      <c r="T39" s="229">
        <f>IF(T$5=TRUE,1,1-各種係数表!F149)</f>
        <v>0.99998714746557427</v>
      </c>
      <c r="U39" s="414">
        <f t="shared" si="2"/>
        <v>0</v>
      </c>
      <c r="V39" s="220">
        <v>0</v>
      </c>
      <c r="W39" s="121">
        <f>V39*各種係数表!G149</f>
        <v>0</v>
      </c>
      <c r="X39" s="121">
        <f>V39*各種係数表!H149</f>
        <v>0</v>
      </c>
      <c r="Y39" s="121">
        <f>V39*雇用表39分類!G36</f>
        <v>0</v>
      </c>
      <c r="Z39" s="120">
        <f>V39*雇用表39分類!H36</f>
        <v>0</v>
      </c>
      <c r="AA39" s="129">
        <f t="shared" si="3"/>
        <v>0</v>
      </c>
      <c r="AB39" s="121">
        <f t="shared" si="4"/>
        <v>0</v>
      </c>
      <c r="AC39" s="121">
        <f t="shared" si="5"/>
        <v>0</v>
      </c>
      <c r="AD39" s="25">
        <f t="shared" si="6"/>
        <v>0</v>
      </c>
      <c r="AE39" s="131">
        <f t="shared" si="7"/>
        <v>0</v>
      </c>
    </row>
    <row r="40" spans="1:31" ht="15" customHeight="1" x14ac:dyDescent="0.15">
      <c r="A40" s="150" t="s">
        <v>290</v>
      </c>
      <c r="B40" s="157" t="s">
        <v>511</v>
      </c>
      <c r="C40" s="124">
        <f>'入力シート － 分析結果'!B58</f>
        <v>0</v>
      </c>
      <c r="D40" s="124">
        <f>ROUND('入力シート － 分析結果'!C58*各種係数表!C150,0)</f>
        <v>0</v>
      </c>
      <c r="E40" s="124">
        <f>ROUND('入力シート － 分析結果'!C58*各種係数表!D150,0)</f>
        <v>0</v>
      </c>
      <c r="F40" s="124">
        <f>'入力シート － 分析結果'!F58</f>
        <v>0</v>
      </c>
      <c r="G40" s="217">
        <f t="shared" si="0"/>
        <v>0</v>
      </c>
      <c r="H40" s="224">
        <f>IF(H$5=TRUE,1,1-各種係数表!F150)</f>
        <v>0.9818673914829813</v>
      </c>
      <c r="I40" s="220">
        <f t="shared" si="1"/>
        <v>0</v>
      </c>
      <c r="J40" s="126">
        <f>I40*各種係数表!G150</f>
        <v>0</v>
      </c>
      <c r="K40" s="126">
        <f>I40*各種係数表!H150</f>
        <v>0</v>
      </c>
      <c r="L40" s="126">
        <f>I40*雇用表39分類!G37</f>
        <v>0</v>
      </c>
      <c r="M40" s="126">
        <f>I40*雇用表39分類!H37</f>
        <v>0</v>
      </c>
      <c r="N40" s="126">
        <v>0</v>
      </c>
      <c r="O40" s="121">
        <f>N40*各種係数表!G150</f>
        <v>0</v>
      </c>
      <c r="P40" s="121">
        <f>N40*各種係数表!H150</f>
        <v>0</v>
      </c>
      <c r="Q40" s="121">
        <f>N40*雇用表39分類!G37</f>
        <v>0</v>
      </c>
      <c r="R40" s="121">
        <f>N40*雇用表39分類!H37</f>
        <v>0</v>
      </c>
      <c r="S40" s="24">
        <f>$P$45*各種係数表!$K$116*各種係数表!J150</f>
        <v>0</v>
      </c>
      <c r="T40" s="229">
        <f>IF(T$5=TRUE,1,1-各種係数表!F150)</f>
        <v>0.9818673914829813</v>
      </c>
      <c r="U40" s="417">
        <f t="shared" si="2"/>
        <v>0</v>
      </c>
      <c r="V40" s="220">
        <v>0</v>
      </c>
      <c r="W40" s="121">
        <f>V40*各種係数表!G150</f>
        <v>0</v>
      </c>
      <c r="X40" s="121">
        <f>V40*各種係数表!H150</f>
        <v>0</v>
      </c>
      <c r="Y40" s="121">
        <f>V40*雇用表39分類!G37</f>
        <v>0</v>
      </c>
      <c r="Z40" s="120">
        <f>V40*雇用表39分類!H37</f>
        <v>0</v>
      </c>
      <c r="AA40" s="129">
        <f t="shared" si="3"/>
        <v>0</v>
      </c>
      <c r="AB40" s="121">
        <f t="shared" si="4"/>
        <v>0</v>
      </c>
      <c r="AC40" s="121">
        <f t="shared" si="5"/>
        <v>0</v>
      </c>
      <c r="AD40" s="25">
        <f t="shared" si="6"/>
        <v>0</v>
      </c>
      <c r="AE40" s="131">
        <f t="shared" si="7"/>
        <v>0</v>
      </c>
    </row>
    <row r="41" spans="1:31" ht="15" customHeight="1" x14ac:dyDescent="0.15">
      <c r="A41" s="158" t="s">
        <v>291</v>
      </c>
      <c r="B41" s="159" t="s">
        <v>292</v>
      </c>
      <c r="C41" s="144">
        <f>'入力シート － 分析結果'!B59</f>
        <v>0</v>
      </c>
      <c r="D41" s="144">
        <f>ROUND('入力シート － 分析結果'!C59*各種係数表!C151,0)</f>
        <v>0</v>
      </c>
      <c r="E41" s="144">
        <f>ROUND('入力シート － 分析結果'!C59*各種係数表!D151,0)</f>
        <v>0</v>
      </c>
      <c r="F41" s="144">
        <f>'入力シート － 分析結果'!F59</f>
        <v>0</v>
      </c>
      <c r="G41" s="218">
        <f t="shared" si="0"/>
        <v>0</v>
      </c>
      <c r="H41" s="225">
        <f>IF(H$5=TRUE,1,1-各種係数表!F151)</f>
        <v>0.61304534968629532</v>
      </c>
      <c r="I41" s="221">
        <f t="shared" si="1"/>
        <v>0</v>
      </c>
      <c r="J41" s="145">
        <f>I41*各種係数表!G151</f>
        <v>0</v>
      </c>
      <c r="K41" s="145">
        <f>I41*各種係数表!H151</f>
        <v>0</v>
      </c>
      <c r="L41" s="145">
        <f>I41*雇用表39分類!G38</f>
        <v>0</v>
      </c>
      <c r="M41" s="145">
        <f>I41*雇用表39分類!H38</f>
        <v>0</v>
      </c>
      <c r="N41" s="145">
        <v>0</v>
      </c>
      <c r="O41" s="119">
        <f>N41*各種係数表!G151</f>
        <v>0</v>
      </c>
      <c r="P41" s="119">
        <f>N41*各種係数表!H151</f>
        <v>0</v>
      </c>
      <c r="Q41" s="119">
        <f>N41*雇用表39分類!G38</f>
        <v>0</v>
      </c>
      <c r="R41" s="119">
        <f>N41*雇用表39分類!H38</f>
        <v>0</v>
      </c>
      <c r="S41" s="63">
        <f>$P$45*各種係数表!$K$116*各種係数表!J151</f>
        <v>0</v>
      </c>
      <c r="T41" s="230">
        <f>IF(T$5=TRUE,1,1-各種係数表!F151)</f>
        <v>0.61304534968629532</v>
      </c>
      <c r="U41" s="418">
        <f t="shared" si="2"/>
        <v>0</v>
      </c>
      <c r="V41" s="221">
        <v>0</v>
      </c>
      <c r="W41" s="119">
        <f>V41*各種係数表!G151</f>
        <v>0</v>
      </c>
      <c r="X41" s="119">
        <f>V41*各種係数表!H151</f>
        <v>0</v>
      </c>
      <c r="Y41" s="119">
        <f>V41*雇用表39分類!G38</f>
        <v>0</v>
      </c>
      <c r="Z41" s="118">
        <f>V41*雇用表39分類!H38</f>
        <v>0</v>
      </c>
      <c r="AA41" s="146">
        <f t="shared" si="3"/>
        <v>0</v>
      </c>
      <c r="AB41" s="119">
        <f t="shared" si="4"/>
        <v>0</v>
      </c>
      <c r="AC41" s="119">
        <f t="shared" si="5"/>
        <v>0</v>
      </c>
      <c r="AD41" s="64">
        <f t="shared" si="6"/>
        <v>0</v>
      </c>
      <c r="AE41" s="147">
        <f t="shared" si="7"/>
        <v>0</v>
      </c>
    </row>
    <row r="42" spans="1:31" ht="15" customHeight="1" x14ac:dyDescent="0.15">
      <c r="A42" s="150" t="s">
        <v>293</v>
      </c>
      <c r="B42" s="157" t="s">
        <v>42</v>
      </c>
      <c r="C42" s="124">
        <f>'入力シート － 分析結果'!B60</f>
        <v>0</v>
      </c>
      <c r="D42" s="124">
        <f>ROUND('入力シート － 分析結果'!C60*各種係数表!C152,0)</f>
        <v>0</v>
      </c>
      <c r="E42" s="124">
        <f>ROUND('入力シート － 分析結果'!C60*各種係数表!D152,0)</f>
        <v>0</v>
      </c>
      <c r="F42" s="124">
        <f>'入力シート － 分析結果'!F60</f>
        <v>0</v>
      </c>
      <c r="G42" s="217">
        <f t="shared" si="0"/>
        <v>0</v>
      </c>
      <c r="H42" s="224">
        <f>IF(H$5=TRUE,1,1-各種係数表!F152)</f>
        <v>0.72610904703220469</v>
      </c>
      <c r="I42" s="220">
        <f t="shared" si="1"/>
        <v>0</v>
      </c>
      <c r="J42" s="126">
        <f>I42*各種係数表!G152</f>
        <v>0</v>
      </c>
      <c r="K42" s="126">
        <f>I42*各種係数表!H152</f>
        <v>0</v>
      </c>
      <c r="L42" s="126">
        <f>I42*雇用表39分類!G39</f>
        <v>0</v>
      </c>
      <c r="M42" s="126">
        <f>I42*雇用表39分類!H39</f>
        <v>0</v>
      </c>
      <c r="N42" s="126">
        <v>0</v>
      </c>
      <c r="O42" s="121">
        <f>N42*各種係数表!G152</f>
        <v>0</v>
      </c>
      <c r="P42" s="121">
        <f>N42*各種係数表!H152</f>
        <v>0</v>
      </c>
      <c r="Q42" s="121">
        <f>N42*雇用表39分類!G39</f>
        <v>0</v>
      </c>
      <c r="R42" s="121">
        <f>N42*雇用表39分類!H39</f>
        <v>0</v>
      </c>
      <c r="S42" s="24">
        <f>$P$45*各種係数表!$K$116*各種係数表!J152</f>
        <v>0</v>
      </c>
      <c r="T42" s="229">
        <f>IF(T$5=TRUE,1,1-各種係数表!F152)</f>
        <v>0.72610904703220469</v>
      </c>
      <c r="U42" s="414">
        <f t="shared" si="2"/>
        <v>0</v>
      </c>
      <c r="V42" s="220">
        <v>0</v>
      </c>
      <c r="W42" s="121">
        <f>V42*各種係数表!G152</f>
        <v>0</v>
      </c>
      <c r="X42" s="121">
        <f>V42*各種係数表!H152</f>
        <v>0</v>
      </c>
      <c r="Y42" s="121">
        <f>V42*雇用表39分類!G39</f>
        <v>0</v>
      </c>
      <c r="Z42" s="120">
        <f>V42*雇用表39分類!H39</f>
        <v>0</v>
      </c>
      <c r="AA42" s="129">
        <f t="shared" si="3"/>
        <v>0</v>
      </c>
      <c r="AB42" s="121">
        <f t="shared" si="4"/>
        <v>0</v>
      </c>
      <c r="AC42" s="121">
        <f t="shared" si="5"/>
        <v>0</v>
      </c>
      <c r="AD42" s="25">
        <f t="shared" si="6"/>
        <v>0</v>
      </c>
      <c r="AE42" s="131">
        <f t="shared" si="7"/>
        <v>0</v>
      </c>
    </row>
    <row r="43" spans="1:31" ht="15" customHeight="1" x14ac:dyDescent="0.15">
      <c r="A43" s="150" t="s">
        <v>294</v>
      </c>
      <c r="B43" s="157" t="s">
        <v>18</v>
      </c>
      <c r="C43" s="124">
        <f>'入力シート － 分析結果'!B61</f>
        <v>0</v>
      </c>
      <c r="D43" s="124">
        <f>ROUND('入力シート － 分析結果'!C61*各種係数表!C153,0)</f>
        <v>0</v>
      </c>
      <c r="E43" s="124">
        <f>ROUND('入力シート － 分析結果'!C61*各種係数表!D153,0)</f>
        <v>0</v>
      </c>
      <c r="F43" s="124">
        <f>'入力シート － 分析結果'!F61</f>
        <v>0</v>
      </c>
      <c r="G43" s="217">
        <f t="shared" si="0"/>
        <v>0</v>
      </c>
      <c r="H43" s="224">
        <f>IF(H$5=TRUE,1,1-各種係数表!F153)</f>
        <v>1</v>
      </c>
      <c r="I43" s="220">
        <f t="shared" si="1"/>
        <v>0</v>
      </c>
      <c r="J43" s="126">
        <f>I43*各種係数表!G153</f>
        <v>0</v>
      </c>
      <c r="K43" s="126">
        <f>I43*各種係数表!H153</f>
        <v>0</v>
      </c>
      <c r="L43" s="126">
        <v>0</v>
      </c>
      <c r="M43" s="126">
        <v>0</v>
      </c>
      <c r="N43" s="126">
        <v>0</v>
      </c>
      <c r="O43" s="424">
        <f>N43*各種係数表!G153</f>
        <v>0</v>
      </c>
      <c r="P43" s="424">
        <f>N43*各種係数表!H153</f>
        <v>0</v>
      </c>
      <c r="Q43" s="424">
        <v>0</v>
      </c>
      <c r="R43" s="424">
        <v>0</v>
      </c>
      <c r="S43" s="24">
        <f>$P$45*各種係数表!$K$116*各種係数表!J153</f>
        <v>0</v>
      </c>
      <c r="T43" s="229">
        <f>IF(T$5=TRUE,1,1-各種係数表!F153)</f>
        <v>1</v>
      </c>
      <c r="U43" s="414">
        <f t="shared" si="2"/>
        <v>0</v>
      </c>
      <c r="V43" s="220">
        <v>0</v>
      </c>
      <c r="W43" s="424">
        <f>V43*各種係数表!G153</f>
        <v>0</v>
      </c>
      <c r="X43" s="424">
        <f>V43*各種係数表!H153</f>
        <v>0</v>
      </c>
      <c r="Y43" s="424">
        <v>0</v>
      </c>
      <c r="Z43" s="425">
        <v>0</v>
      </c>
      <c r="AA43" s="129">
        <f t="shared" si="3"/>
        <v>0</v>
      </c>
      <c r="AB43" s="121">
        <f t="shared" si="4"/>
        <v>0</v>
      </c>
      <c r="AC43" s="121">
        <f t="shared" si="5"/>
        <v>0</v>
      </c>
      <c r="AD43" s="25">
        <f t="shared" si="6"/>
        <v>0</v>
      </c>
      <c r="AE43" s="131">
        <f t="shared" si="7"/>
        <v>0</v>
      </c>
    </row>
    <row r="44" spans="1:31" ht="15" customHeight="1" x14ac:dyDescent="0.15">
      <c r="A44" s="153" t="s">
        <v>295</v>
      </c>
      <c r="B44" s="160" t="s">
        <v>19</v>
      </c>
      <c r="C44" s="125">
        <f>'入力シート － 分析結果'!B62</f>
        <v>0</v>
      </c>
      <c r="D44" s="125">
        <f>ROUND('入力シート － 分析結果'!C62*各種係数表!C154,0)</f>
        <v>0</v>
      </c>
      <c r="E44" s="125">
        <f>ROUND('入力シート － 分析結果'!C62*各種係数表!D154,0)</f>
        <v>0</v>
      </c>
      <c r="F44" s="125">
        <f>'入力シート － 分析結果'!F62</f>
        <v>0</v>
      </c>
      <c r="G44" s="219">
        <f t="shared" si="0"/>
        <v>0</v>
      </c>
      <c r="H44" s="226">
        <f>IF(H$5=TRUE,1,1-各種係数表!F154)</f>
        <v>0.51197824728942642</v>
      </c>
      <c r="I44" s="222">
        <f t="shared" si="1"/>
        <v>0</v>
      </c>
      <c r="J44" s="127">
        <f>I44*各種係数表!G154</f>
        <v>0</v>
      </c>
      <c r="K44" s="127">
        <f>I44*各種係数表!H154</f>
        <v>0</v>
      </c>
      <c r="L44" s="127">
        <f>I44*雇用表39分類!G41</f>
        <v>0</v>
      </c>
      <c r="M44" s="127">
        <f>I44*雇用表39分類!H41</f>
        <v>0</v>
      </c>
      <c r="N44" s="127">
        <v>0</v>
      </c>
      <c r="O44" s="426">
        <f>N44*各種係数表!G154</f>
        <v>0</v>
      </c>
      <c r="P44" s="426">
        <f>N44*各種係数表!H154</f>
        <v>0</v>
      </c>
      <c r="Q44" s="426">
        <f>N44*雇用表39分類!G41</f>
        <v>0</v>
      </c>
      <c r="R44" s="426">
        <f>N44*雇用表39分類!H41</f>
        <v>0</v>
      </c>
      <c r="S44" s="228">
        <f>$P$45*各種係数表!$K$116*各種係数表!J154</f>
        <v>0</v>
      </c>
      <c r="T44" s="231">
        <f>IF(T$5=TRUE,1,1-各種係数表!F154)</f>
        <v>0.51197824728942642</v>
      </c>
      <c r="U44" s="415">
        <f t="shared" si="2"/>
        <v>0</v>
      </c>
      <c r="V44" s="222">
        <v>0</v>
      </c>
      <c r="W44" s="123">
        <f>V44*各種係数表!G154</f>
        <v>0</v>
      </c>
      <c r="X44" s="123">
        <f>V44*各種係数表!H154</f>
        <v>0</v>
      </c>
      <c r="Y44" s="123">
        <f>V44*雇用表39分類!G41</f>
        <v>0</v>
      </c>
      <c r="Z44" s="122">
        <f>V44*雇用表39分類!H41</f>
        <v>0</v>
      </c>
      <c r="AA44" s="132">
        <f t="shared" si="3"/>
        <v>0</v>
      </c>
      <c r="AB44" s="123">
        <f t="shared" si="4"/>
        <v>0</v>
      </c>
      <c r="AC44" s="123">
        <f t="shared" si="5"/>
        <v>0</v>
      </c>
      <c r="AD44" s="128">
        <f t="shared" si="6"/>
        <v>0</v>
      </c>
      <c r="AE44" s="131">
        <f t="shared" si="7"/>
        <v>0</v>
      </c>
    </row>
    <row r="45" spans="1:31" ht="21" customHeight="1" thickBot="1" x14ac:dyDescent="0.2">
      <c r="A45" s="467" t="s">
        <v>361</v>
      </c>
      <c r="B45" s="468"/>
      <c r="C45" s="125">
        <f>SUM(C6:C44)</f>
        <v>0</v>
      </c>
      <c r="D45" s="125">
        <f>SUM(D6:D44)</f>
        <v>0</v>
      </c>
      <c r="E45" s="125">
        <f>SUM(E6:E44)</f>
        <v>0</v>
      </c>
      <c r="F45" s="125">
        <f>SUM(F6:F44)</f>
        <v>0</v>
      </c>
      <c r="G45" s="219">
        <f>SUM(G6:G44)</f>
        <v>0</v>
      </c>
      <c r="H45" s="227"/>
      <c r="I45" s="222">
        <f>SUM(I6:I44)</f>
        <v>0</v>
      </c>
      <c r="J45" s="127">
        <f t="shared" ref="J45:P45" si="8">SUM(J6:J44)</f>
        <v>0</v>
      </c>
      <c r="K45" s="127">
        <f t="shared" si="8"/>
        <v>0</v>
      </c>
      <c r="L45" s="127">
        <f t="shared" si="8"/>
        <v>0</v>
      </c>
      <c r="M45" s="127">
        <f t="shared" si="8"/>
        <v>0</v>
      </c>
      <c r="N45" s="127">
        <f t="shared" si="8"/>
        <v>0</v>
      </c>
      <c r="O45" s="123">
        <f t="shared" si="8"/>
        <v>0</v>
      </c>
      <c r="P45" s="123">
        <f t="shared" si="8"/>
        <v>0</v>
      </c>
      <c r="Q45" s="123">
        <f>SUM(Q6:Q44)</f>
        <v>0</v>
      </c>
      <c r="R45" s="123">
        <f>SUM(R6:R44)</f>
        <v>0</v>
      </c>
      <c r="S45" s="228">
        <f>SUM(S6:S44)</f>
        <v>0</v>
      </c>
      <c r="T45" s="232"/>
      <c r="U45" s="413">
        <f>SUM(U6:U44)</f>
        <v>0</v>
      </c>
      <c r="V45" s="419">
        <f>SUM(V6:V44)</f>
        <v>0</v>
      </c>
      <c r="W45" s="123">
        <f t="shared" ref="W45:AC45" si="9">SUM(W6:W44)</f>
        <v>0</v>
      </c>
      <c r="X45" s="123">
        <f t="shared" si="9"/>
        <v>0</v>
      </c>
      <c r="Y45" s="123">
        <f>SUM(Y6:Y44)</f>
        <v>0</v>
      </c>
      <c r="Z45" s="122">
        <f t="shared" si="9"/>
        <v>0</v>
      </c>
      <c r="AA45" s="133">
        <f>SUM(AA6:AA44)</f>
        <v>0</v>
      </c>
      <c r="AB45" s="134">
        <f t="shared" si="9"/>
        <v>0</v>
      </c>
      <c r="AC45" s="134">
        <f t="shared" si="9"/>
        <v>0</v>
      </c>
      <c r="AD45" s="135">
        <f>SUM(AD6:AD44)</f>
        <v>0</v>
      </c>
      <c r="AE45" s="136">
        <f>SUM(AE6:AE44)</f>
        <v>0</v>
      </c>
    </row>
    <row r="47" spans="1:31" ht="14.25" x14ac:dyDescent="0.15">
      <c r="H47" s="216" t="s">
        <v>415</v>
      </c>
    </row>
  </sheetData>
  <mergeCells count="35">
    <mergeCell ref="AB4:AC4"/>
    <mergeCell ref="V3:X3"/>
    <mergeCell ref="AA2:AE2"/>
    <mergeCell ref="I3:K3"/>
    <mergeCell ref="M4:M5"/>
    <mergeCell ref="R4:R5"/>
    <mergeCell ref="AD3:AE3"/>
    <mergeCell ref="W4:X4"/>
    <mergeCell ref="AE4:AE5"/>
    <mergeCell ref="H2:M2"/>
    <mergeCell ref="Y3:Z3"/>
    <mergeCell ref="AA3:AC3"/>
    <mergeCell ref="V4:V5"/>
    <mergeCell ref="AA4:AA5"/>
    <mergeCell ref="Z4:Z5"/>
    <mergeCell ref="T3:T4"/>
    <mergeCell ref="S3:S5"/>
    <mergeCell ref="C2:C5"/>
    <mergeCell ref="D2:F2"/>
    <mergeCell ref="D3:D5"/>
    <mergeCell ref="E3:E5"/>
    <mergeCell ref="F3:F5"/>
    <mergeCell ref="S2:Z2"/>
    <mergeCell ref="U3:U5"/>
    <mergeCell ref="A45:B45"/>
    <mergeCell ref="J4:K4"/>
    <mergeCell ref="L3:M3"/>
    <mergeCell ref="Q3:R3"/>
    <mergeCell ref="N4:N5"/>
    <mergeCell ref="O4:P4"/>
    <mergeCell ref="N3:P3"/>
    <mergeCell ref="G2:G5"/>
    <mergeCell ref="N2:R2"/>
    <mergeCell ref="H3:H4"/>
    <mergeCell ref="I4:I5"/>
  </mergeCells>
  <phoneticPr fontId="2"/>
  <printOptions horizontalCentered="1"/>
  <pageMargins left="0.39370078740157483" right="0.19685039370078741" top="0.78740157480314965" bottom="0.19685039370078741" header="0.51181102362204722" footer="0.51181102362204722"/>
  <pageSetup paperSize="9" scale="80" orientation="landscape" r:id="rId1"/>
  <headerFooter alignWithMargins="0">
    <oddHeader>&amp;L&amp;"HGｺﾞｼｯｸM,ﾒﾃﾞｨｳﾑ"&amp;16経済波及効果 ３９部門 分析結果 (詳細)&amp;R&amp;"HGｺﾞｼｯｸM,ﾒﾃﾞｨｳﾑ"
(単位：万円，人)</oddHeader>
  </headerFooter>
  <colBreaks count="1" manualBreakCount="1">
    <brk id="1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190"/>
  <sheetViews>
    <sheetView view="pageBreakPreview" zoomScale="85" zoomScaleNormal="100" zoomScaleSheetLayoutView="85" workbookViewId="0">
      <selection activeCell="F177" sqref="F177"/>
    </sheetView>
  </sheetViews>
  <sheetFormatPr defaultRowHeight="13.5" x14ac:dyDescent="0.15"/>
  <cols>
    <col min="1" max="1" width="5" style="12" customWidth="1"/>
    <col min="2" max="2" width="43.25" style="12" bestFit="1" customWidth="1"/>
    <col min="3" max="3" width="5" style="12" customWidth="1"/>
    <col min="4" max="4" width="18.125" style="12" customWidth="1"/>
    <col min="5" max="5" width="5" style="251" customWidth="1"/>
    <col min="6" max="6" width="18.125" style="12" customWidth="1"/>
    <col min="7" max="7" width="5" style="251" customWidth="1"/>
    <col min="8" max="8" width="18.125" style="12" customWidth="1"/>
    <col min="9" max="9" width="5" style="251" customWidth="1"/>
    <col min="10" max="10" width="18.125" style="12" customWidth="1"/>
    <col min="11" max="11" width="6.75" style="12" hidden="1" customWidth="1"/>
    <col min="12" max="16384" width="9" style="12"/>
  </cols>
  <sheetData>
    <row r="1" spans="1:11" ht="17.25" x14ac:dyDescent="0.15">
      <c r="A1" s="518" t="s">
        <v>539</v>
      </c>
      <c r="B1" s="518"/>
      <c r="C1" s="518"/>
      <c r="D1" s="518"/>
      <c r="E1" s="518"/>
      <c r="F1" s="518"/>
      <c r="G1" s="518"/>
      <c r="H1" s="518"/>
      <c r="I1" s="518"/>
      <c r="J1" s="518"/>
    </row>
    <row r="2" spans="1:11" ht="14.25" thickBot="1" x14ac:dyDescent="0.2">
      <c r="F2" s="275"/>
      <c r="H2" s="275"/>
      <c r="J2" s="519"/>
      <c r="K2" s="520"/>
    </row>
    <row r="3" spans="1:11" ht="25.5" customHeight="1" thickBot="1" x14ac:dyDescent="0.2">
      <c r="A3" s="521" t="s">
        <v>508</v>
      </c>
      <c r="B3" s="522"/>
      <c r="C3" s="523" t="s">
        <v>419</v>
      </c>
      <c r="D3" s="523"/>
      <c r="E3" s="524" t="s">
        <v>420</v>
      </c>
      <c r="F3" s="522"/>
      <c r="G3" s="523" t="s">
        <v>421</v>
      </c>
      <c r="H3" s="523"/>
      <c r="I3" s="524" t="s">
        <v>422</v>
      </c>
      <c r="J3" s="525"/>
      <c r="K3" s="276" t="s">
        <v>423</v>
      </c>
    </row>
    <row r="4" spans="1:11" ht="15" customHeight="1" x14ac:dyDescent="0.15">
      <c r="A4" s="252" t="s">
        <v>540</v>
      </c>
      <c r="B4" s="253" t="s">
        <v>424</v>
      </c>
      <c r="C4" s="401" t="s">
        <v>66</v>
      </c>
      <c r="D4" s="277" t="s">
        <v>0</v>
      </c>
      <c r="E4" s="254" t="s">
        <v>27</v>
      </c>
      <c r="F4" s="278" t="s">
        <v>31</v>
      </c>
      <c r="G4" s="255">
        <v>1</v>
      </c>
      <c r="H4" s="279" t="s">
        <v>425</v>
      </c>
      <c r="I4" s="254">
        <v>1</v>
      </c>
      <c r="J4" s="280" t="s">
        <v>426</v>
      </c>
      <c r="K4" s="256"/>
    </row>
    <row r="5" spans="1:11" ht="15" customHeight="1" x14ac:dyDescent="0.15">
      <c r="A5" s="257" t="s">
        <v>541</v>
      </c>
      <c r="B5" s="258" t="s">
        <v>427</v>
      </c>
      <c r="C5" s="402"/>
      <c r="D5" s="281"/>
      <c r="E5" s="261"/>
      <c r="F5" s="282"/>
      <c r="G5" s="260"/>
      <c r="H5" s="17"/>
      <c r="I5" s="259"/>
      <c r="J5" s="283"/>
      <c r="K5" s="256"/>
    </row>
    <row r="6" spans="1:11" ht="15" customHeight="1" x14ac:dyDescent="0.15">
      <c r="A6" s="257" t="s">
        <v>542</v>
      </c>
      <c r="B6" s="258" t="s">
        <v>428</v>
      </c>
      <c r="C6" s="402"/>
      <c r="D6" s="281"/>
      <c r="E6" s="261"/>
      <c r="F6" s="282"/>
      <c r="G6" s="260"/>
      <c r="H6" s="17"/>
      <c r="I6" s="259"/>
      <c r="J6" s="283"/>
      <c r="K6" s="256"/>
    </row>
    <row r="7" spans="1:11" ht="15" customHeight="1" x14ac:dyDescent="0.15">
      <c r="A7" s="257" t="s">
        <v>543</v>
      </c>
      <c r="B7" s="258" t="s">
        <v>429</v>
      </c>
      <c r="C7" s="402"/>
      <c r="D7" s="281"/>
      <c r="E7" s="261"/>
      <c r="F7" s="282"/>
      <c r="G7" s="260"/>
      <c r="H7" s="17"/>
      <c r="I7" s="259"/>
      <c r="J7" s="283"/>
      <c r="K7" s="256"/>
    </row>
    <row r="8" spans="1:11" ht="15" customHeight="1" x14ac:dyDescent="0.15">
      <c r="A8" s="257" t="s">
        <v>544</v>
      </c>
      <c r="B8" s="258" t="s">
        <v>430</v>
      </c>
      <c r="C8" s="402"/>
      <c r="D8" s="281"/>
      <c r="E8" s="261"/>
      <c r="F8" s="282"/>
      <c r="G8" s="260"/>
      <c r="H8" s="17"/>
      <c r="I8" s="259"/>
      <c r="J8" s="283"/>
      <c r="K8" s="256"/>
    </row>
    <row r="9" spans="1:11" ht="15" customHeight="1" x14ac:dyDescent="0.15">
      <c r="A9" s="257" t="s">
        <v>545</v>
      </c>
      <c r="B9" s="258" t="s">
        <v>431</v>
      </c>
      <c r="C9" s="402"/>
      <c r="D9" s="281"/>
      <c r="E9" s="261"/>
      <c r="F9" s="282"/>
      <c r="G9" s="260"/>
      <c r="H9" s="17"/>
      <c r="I9" s="259"/>
      <c r="J9" s="283"/>
      <c r="K9" s="256"/>
    </row>
    <row r="10" spans="1:11" ht="15" customHeight="1" x14ac:dyDescent="0.15">
      <c r="A10" s="257" t="s">
        <v>546</v>
      </c>
      <c r="B10" s="258" t="s">
        <v>1</v>
      </c>
      <c r="C10" s="403" t="s">
        <v>67</v>
      </c>
      <c r="D10" s="284" t="s">
        <v>1</v>
      </c>
      <c r="E10" s="261"/>
      <c r="F10" s="27"/>
      <c r="G10" s="262"/>
      <c r="H10" s="285"/>
      <c r="I10" s="261"/>
      <c r="J10" s="286"/>
      <c r="K10" s="256"/>
    </row>
    <row r="11" spans="1:11" ht="15" customHeight="1" x14ac:dyDescent="0.15">
      <c r="A11" s="257" t="s">
        <v>547</v>
      </c>
      <c r="B11" s="258" t="s">
        <v>2</v>
      </c>
      <c r="C11" s="403" t="s">
        <v>68</v>
      </c>
      <c r="D11" s="284" t="s">
        <v>2</v>
      </c>
      <c r="E11" s="261"/>
      <c r="F11" s="27"/>
      <c r="G11" s="262"/>
      <c r="H11" s="285"/>
      <c r="I11" s="261"/>
      <c r="J11" s="286"/>
      <c r="K11" s="256"/>
    </row>
    <row r="12" spans="1:11" ht="15" customHeight="1" x14ac:dyDescent="0.15">
      <c r="A12" s="257" t="s">
        <v>548</v>
      </c>
      <c r="B12" s="258" t="s">
        <v>432</v>
      </c>
      <c r="C12" s="403" t="s">
        <v>69</v>
      </c>
      <c r="D12" s="284" t="s">
        <v>3</v>
      </c>
      <c r="E12" s="263" t="s">
        <v>28</v>
      </c>
      <c r="F12" s="62" t="s">
        <v>248</v>
      </c>
      <c r="G12" s="264">
        <v>2</v>
      </c>
      <c r="H12" s="287" t="s">
        <v>324</v>
      </c>
      <c r="I12" s="261"/>
      <c r="J12" s="286"/>
      <c r="K12" s="265"/>
    </row>
    <row r="13" spans="1:11" ht="15" customHeight="1" x14ac:dyDescent="0.15">
      <c r="A13" s="257" t="s">
        <v>549</v>
      </c>
      <c r="B13" s="258" t="s">
        <v>433</v>
      </c>
      <c r="C13" s="402"/>
      <c r="D13" s="281"/>
      <c r="E13" s="261"/>
      <c r="F13" s="282"/>
      <c r="G13" s="260"/>
      <c r="H13" s="17"/>
      <c r="I13" s="259"/>
      <c r="J13" s="283"/>
      <c r="K13" s="256"/>
    </row>
    <row r="14" spans="1:11" ht="15" customHeight="1" x14ac:dyDescent="0.15">
      <c r="A14" s="257" t="s">
        <v>550</v>
      </c>
      <c r="B14" s="258" t="s">
        <v>434</v>
      </c>
      <c r="C14" s="402"/>
      <c r="D14" s="281"/>
      <c r="E14" s="261"/>
      <c r="F14" s="282"/>
      <c r="G14" s="260"/>
      <c r="H14" s="17"/>
      <c r="I14" s="259"/>
      <c r="J14" s="283"/>
      <c r="K14" s="256"/>
    </row>
    <row r="15" spans="1:11" ht="15" customHeight="1" x14ac:dyDescent="0.15">
      <c r="A15" s="257" t="s">
        <v>551</v>
      </c>
      <c r="B15" s="258" t="s">
        <v>435</v>
      </c>
      <c r="C15" s="404" t="s">
        <v>70</v>
      </c>
      <c r="D15" s="297" t="s">
        <v>4</v>
      </c>
      <c r="E15" s="263" t="s">
        <v>29</v>
      </c>
      <c r="F15" s="62" t="s">
        <v>249</v>
      </c>
      <c r="G15" s="264">
        <v>3</v>
      </c>
      <c r="H15" s="287" t="s">
        <v>325</v>
      </c>
      <c r="I15" s="261"/>
      <c r="J15" s="286"/>
      <c r="K15" s="265"/>
    </row>
    <row r="16" spans="1:11" ht="15" customHeight="1" x14ac:dyDescent="0.15">
      <c r="A16" s="257" t="s">
        <v>552</v>
      </c>
      <c r="B16" s="258" t="s">
        <v>436</v>
      </c>
      <c r="C16" s="405"/>
      <c r="D16" s="299"/>
      <c r="E16" s="269"/>
      <c r="F16" s="388"/>
      <c r="G16" s="389"/>
      <c r="H16" s="390"/>
      <c r="I16" s="387"/>
      <c r="J16" s="391"/>
      <c r="K16" s="256"/>
    </row>
    <row r="17" spans="1:11" ht="15" customHeight="1" x14ac:dyDescent="0.15">
      <c r="A17" s="257" t="s">
        <v>553</v>
      </c>
      <c r="B17" s="258" t="s">
        <v>554</v>
      </c>
      <c r="C17" s="406" t="s">
        <v>71</v>
      </c>
      <c r="D17" s="298" t="s">
        <v>73</v>
      </c>
      <c r="E17" s="261" t="s">
        <v>30</v>
      </c>
      <c r="F17" s="27" t="s">
        <v>32</v>
      </c>
      <c r="G17" s="262">
        <v>4</v>
      </c>
      <c r="H17" s="285" t="s">
        <v>437</v>
      </c>
      <c r="I17" s="261">
        <v>2</v>
      </c>
      <c r="J17" s="286" t="s">
        <v>438</v>
      </c>
      <c r="K17" s="256"/>
    </row>
    <row r="18" spans="1:11" ht="15" customHeight="1" x14ac:dyDescent="0.15">
      <c r="A18" s="257" t="s">
        <v>555</v>
      </c>
      <c r="B18" s="258" t="s">
        <v>556</v>
      </c>
      <c r="C18" s="407" t="s">
        <v>72</v>
      </c>
      <c r="D18" s="284" t="s">
        <v>531</v>
      </c>
      <c r="E18" s="261"/>
      <c r="F18" s="27"/>
      <c r="G18" s="262"/>
      <c r="H18" s="285"/>
      <c r="I18" s="261"/>
      <c r="J18" s="286"/>
      <c r="K18" s="256"/>
    </row>
    <row r="19" spans="1:11" ht="15" customHeight="1" x14ac:dyDescent="0.15">
      <c r="A19" s="257" t="s">
        <v>557</v>
      </c>
      <c r="B19" s="258" t="s">
        <v>439</v>
      </c>
      <c r="C19" s="402"/>
      <c r="D19" s="281"/>
      <c r="E19" s="261"/>
      <c r="F19" s="282"/>
      <c r="G19" s="260"/>
      <c r="H19" s="17"/>
      <c r="I19" s="259"/>
      <c r="J19" s="283"/>
      <c r="K19" s="256"/>
    </row>
    <row r="20" spans="1:11" ht="15" customHeight="1" x14ac:dyDescent="0.15">
      <c r="A20" s="257" t="s">
        <v>558</v>
      </c>
      <c r="B20" s="258" t="s">
        <v>559</v>
      </c>
      <c r="C20" s="403" t="s">
        <v>74</v>
      </c>
      <c r="D20" s="284" t="s">
        <v>75</v>
      </c>
      <c r="E20" s="263" t="s">
        <v>250</v>
      </c>
      <c r="F20" s="62" t="s">
        <v>251</v>
      </c>
      <c r="G20" s="264">
        <v>5</v>
      </c>
      <c r="H20" s="287" t="s">
        <v>440</v>
      </c>
      <c r="I20" s="261"/>
      <c r="J20" s="286"/>
      <c r="K20" s="265"/>
    </row>
    <row r="21" spans="1:11" ht="15" customHeight="1" x14ac:dyDescent="0.15">
      <c r="A21" s="257" t="s">
        <v>560</v>
      </c>
      <c r="B21" s="258" t="s">
        <v>441</v>
      </c>
      <c r="C21" s="402"/>
      <c r="D21" s="281"/>
      <c r="E21" s="261"/>
      <c r="F21" s="282"/>
      <c r="G21" s="260"/>
      <c r="H21" s="17"/>
      <c r="I21" s="259"/>
      <c r="J21" s="283"/>
      <c r="K21" s="256"/>
    </row>
    <row r="22" spans="1:11" ht="15" customHeight="1" x14ac:dyDescent="0.15">
      <c r="A22" s="257" t="s">
        <v>561</v>
      </c>
      <c r="B22" s="258" t="s">
        <v>562</v>
      </c>
      <c r="C22" s="402"/>
      <c r="D22" s="281"/>
      <c r="E22" s="261"/>
      <c r="F22" s="282"/>
      <c r="G22" s="260"/>
      <c r="H22" s="17"/>
      <c r="I22" s="259"/>
      <c r="J22" s="283"/>
      <c r="K22" s="256"/>
    </row>
    <row r="23" spans="1:11" ht="15" customHeight="1" x14ac:dyDescent="0.15">
      <c r="A23" s="257" t="s">
        <v>563</v>
      </c>
      <c r="B23" s="258" t="s">
        <v>564</v>
      </c>
      <c r="C23" s="402"/>
      <c r="D23" s="281"/>
      <c r="E23" s="261"/>
      <c r="F23" s="282"/>
      <c r="G23" s="260"/>
      <c r="H23" s="17"/>
      <c r="I23" s="259"/>
      <c r="J23" s="283"/>
      <c r="K23" s="256"/>
    </row>
    <row r="24" spans="1:11" ht="15" customHeight="1" x14ac:dyDescent="0.15">
      <c r="A24" s="257" t="s">
        <v>565</v>
      </c>
      <c r="B24" s="258" t="s">
        <v>566</v>
      </c>
      <c r="C24" s="402"/>
      <c r="D24" s="281"/>
      <c r="E24" s="261"/>
      <c r="F24" s="282"/>
      <c r="G24" s="260"/>
      <c r="H24" s="17"/>
      <c r="I24" s="259"/>
      <c r="J24" s="283"/>
      <c r="K24" s="256"/>
    </row>
    <row r="25" spans="1:11" ht="15" customHeight="1" x14ac:dyDescent="0.15">
      <c r="A25" s="257" t="s">
        <v>567</v>
      </c>
      <c r="B25" s="258" t="s">
        <v>568</v>
      </c>
      <c r="C25" s="402"/>
      <c r="D25" s="281"/>
      <c r="E25" s="261"/>
      <c r="F25" s="282"/>
      <c r="G25" s="260"/>
      <c r="H25" s="17"/>
      <c r="I25" s="259"/>
      <c r="J25" s="283"/>
      <c r="K25" s="256"/>
    </row>
    <row r="26" spans="1:11" ht="15" customHeight="1" x14ac:dyDescent="0.15">
      <c r="A26" s="257" t="s">
        <v>569</v>
      </c>
      <c r="B26" s="258" t="s">
        <v>570</v>
      </c>
      <c r="C26" s="402"/>
      <c r="D26" s="281"/>
      <c r="E26" s="261"/>
      <c r="F26" s="282"/>
      <c r="G26" s="260"/>
      <c r="H26" s="17"/>
      <c r="I26" s="259"/>
      <c r="J26" s="283"/>
      <c r="K26" s="256"/>
    </row>
    <row r="27" spans="1:11" ht="15" customHeight="1" x14ac:dyDescent="0.15">
      <c r="A27" s="257" t="s">
        <v>571</v>
      </c>
      <c r="B27" s="258" t="s">
        <v>572</v>
      </c>
      <c r="C27" s="403" t="s">
        <v>76</v>
      </c>
      <c r="D27" s="284" t="s">
        <v>77</v>
      </c>
      <c r="E27" s="261"/>
      <c r="F27" s="27"/>
      <c r="G27" s="262"/>
      <c r="H27" s="285"/>
      <c r="I27" s="261"/>
      <c r="J27" s="286"/>
      <c r="K27" s="256"/>
    </row>
    <row r="28" spans="1:11" ht="15" customHeight="1" x14ac:dyDescent="0.15">
      <c r="A28" s="257" t="s">
        <v>573</v>
      </c>
      <c r="B28" s="258" t="s">
        <v>442</v>
      </c>
      <c r="C28" s="402"/>
      <c r="D28" s="281"/>
      <c r="E28" s="261"/>
      <c r="F28" s="282"/>
      <c r="G28" s="260"/>
      <c r="H28" s="17"/>
      <c r="I28" s="259"/>
      <c r="J28" s="283"/>
      <c r="K28" s="256"/>
    </row>
    <row r="29" spans="1:11" ht="15" customHeight="1" x14ac:dyDescent="0.15">
      <c r="A29" s="257" t="s">
        <v>574</v>
      </c>
      <c r="B29" s="258" t="s">
        <v>575</v>
      </c>
      <c r="C29" s="403" t="s">
        <v>78</v>
      </c>
      <c r="D29" s="284" t="s">
        <v>575</v>
      </c>
      <c r="E29" s="261"/>
      <c r="F29" s="27"/>
      <c r="G29" s="262"/>
      <c r="H29" s="285"/>
      <c r="I29" s="261"/>
      <c r="J29" s="286"/>
      <c r="K29" s="256"/>
    </row>
    <row r="30" spans="1:11" ht="15" customHeight="1" x14ac:dyDescent="0.15">
      <c r="A30" s="257" t="s">
        <v>576</v>
      </c>
      <c r="B30" s="258" t="s">
        <v>5</v>
      </c>
      <c r="C30" s="403" t="s">
        <v>80</v>
      </c>
      <c r="D30" s="284" t="s">
        <v>5</v>
      </c>
      <c r="E30" s="261"/>
      <c r="F30" s="27"/>
      <c r="G30" s="262"/>
      <c r="H30" s="285"/>
      <c r="I30" s="261"/>
      <c r="J30" s="286"/>
      <c r="K30" s="256"/>
    </row>
    <row r="31" spans="1:11" ht="15" customHeight="1" x14ac:dyDescent="0.15">
      <c r="A31" s="257" t="s">
        <v>577</v>
      </c>
      <c r="B31" s="258" t="s">
        <v>578</v>
      </c>
      <c r="C31" s="403" t="s">
        <v>81</v>
      </c>
      <c r="D31" s="284" t="s">
        <v>82</v>
      </c>
      <c r="E31" s="263" t="s">
        <v>252</v>
      </c>
      <c r="F31" s="62" t="s">
        <v>33</v>
      </c>
      <c r="G31" s="262"/>
      <c r="H31" s="285"/>
      <c r="I31" s="261"/>
      <c r="J31" s="286"/>
      <c r="K31" s="256"/>
    </row>
    <row r="32" spans="1:11" ht="15" customHeight="1" x14ac:dyDescent="0.15">
      <c r="A32" s="257" t="s">
        <v>579</v>
      </c>
      <c r="B32" s="258" t="s">
        <v>443</v>
      </c>
      <c r="C32" s="402"/>
      <c r="D32" s="281"/>
      <c r="E32" s="261"/>
      <c r="F32" s="282"/>
      <c r="G32" s="260"/>
      <c r="H32" s="17"/>
      <c r="I32" s="259"/>
      <c r="J32" s="283"/>
      <c r="K32" s="256"/>
    </row>
    <row r="33" spans="1:11" ht="15" customHeight="1" x14ac:dyDescent="0.15">
      <c r="A33" s="257" t="s">
        <v>580</v>
      </c>
      <c r="B33" s="258" t="s">
        <v>444</v>
      </c>
      <c r="C33" s="402"/>
      <c r="D33" s="281"/>
      <c r="E33" s="261"/>
      <c r="F33" s="282"/>
      <c r="G33" s="260"/>
      <c r="H33" s="17"/>
      <c r="I33" s="259"/>
      <c r="J33" s="283"/>
      <c r="K33" s="256"/>
    </row>
    <row r="34" spans="1:11" ht="15" customHeight="1" x14ac:dyDescent="0.15">
      <c r="A34" s="257" t="s">
        <v>581</v>
      </c>
      <c r="B34" s="258" t="s">
        <v>445</v>
      </c>
      <c r="C34" s="402"/>
      <c r="D34" s="281"/>
      <c r="E34" s="261"/>
      <c r="F34" s="282"/>
      <c r="G34" s="260"/>
      <c r="H34" s="17"/>
      <c r="I34" s="259"/>
      <c r="J34" s="283"/>
      <c r="K34" s="256"/>
    </row>
    <row r="35" spans="1:11" ht="15" customHeight="1" x14ac:dyDescent="0.15">
      <c r="A35" s="257" t="s">
        <v>582</v>
      </c>
      <c r="B35" s="258" t="s">
        <v>583</v>
      </c>
      <c r="C35" s="402"/>
      <c r="D35" s="281"/>
      <c r="E35" s="261"/>
      <c r="F35" s="282"/>
      <c r="G35" s="260"/>
      <c r="H35" s="17"/>
      <c r="I35" s="259"/>
      <c r="J35" s="283"/>
      <c r="K35" s="256"/>
    </row>
    <row r="36" spans="1:11" ht="15" customHeight="1" x14ac:dyDescent="0.15">
      <c r="A36" s="257" t="s">
        <v>584</v>
      </c>
      <c r="B36" s="258" t="s">
        <v>585</v>
      </c>
      <c r="C36" s="403" t="s">
        <v>83</v>
      </c>
      <c r="D36" s="514" t="s">
        <v>84</v>
      </c>
      <c r="E36" s="261"/>
      <c r="F36" s="27"/>
      <c r="G36" s="262"/>
      <c r="H36" s="285"/>
      <c r="I36" s="261"/>
      <c r="J36" s="286"/>
      <c r="K36" s="256"/>
    </row>
    <row r="37" spans="1:11" ht="15" customHeight="1" x14ac:dyDescent="0.15">
      <c r="A37" s="257" t="s">
        <v>586</v>
      </c>
      <c r="B37" s="258" t="s">
        <v>446</v>
      </c>
      <c r="C37" s="402"/>
      <c r="D37" s="515"/>
      <c r="E37" s="261"/>
      <c r="F37" s="282"/>
      <c r="G37" s="260"/>
      <c r="H37" s="17"/>
      <c r="I37" s="259"/>
      <c r="J37" s="283"/>
      <c r="K37" s="256"/>
    </row>
    <row r="38" spans="1:11" ht="15" customHeight="1" x14ac:dyDescent="0.15">
      <c r="A38" s="257" t="s">
        <v>587</v>
      </c>
      <c r="B38" s="258" t="s">
        <v>447</v>
      </c>
      <c r="C38" s="402"/>
      <c r="D38" s="281"/>
      <c r="E38" s="261"/>
      <c r="F38" s="282"/>
      <c r="G38" s="260"/>
      <c r="H38" s="17"/>
      <c r="I38" s="259"/>
      <c r="J38" s="283"/>
      <c r="K38" s="256"/>
    </row>
    <row r="39" spans="1:11" ht="15" customHeight="1" x14ac:dyDescent="0.15">
      <c r="A39" s="257" t="s">
        <v>588</v>
      </c>
      <c r="B39" s="258" t="s">
        <v>589</v>
      </c>
      <c r="C39" s="403" t="s">
        <v>85</v>
      </c>
      <c r="D39" s="284" t="s">
        <v>86</v>
      </c>
      <c r="E39" s="263" t="s">
        <v>253</v>
      </c>
      <c r="F39" s="62" t="s">
        <v>34</v>
      </c>
      <c r="G39" s="262"/>
      <c r="H39" s="285"/>
      <c r="I39" s="261"/>
      <c r="J39" s="286"/>
      <c r="K39" s="256"/>
    </row>
    <row r="40" spans="1:11" ht="15" customHeight="1" x14ac:dyDescent="0.15">
      <c r="A40" s="257" t="s">
        <v>590</v>
      </c>
      <c r="B40" s="258" t="s">
        <v>448</v>
      </c>
      <c r="C40" s="402"/>
      <c r="D40" s="281"/>
      <c r="E40" s="261"/>
      <c r="F40" s="282"/>
      <c r="G40" s="260"/>
      <c r="H40" s="17"/>
      <c r="I40" s="259"/>
      <c r="J40" s="283"/>
      <c r="K40" s="256"/>
    </row>
    <row r="41" spans="1:11" ht="15" customHeight="1" x14ac:dyDescent="0.15">
      <c r="A41" s="257" t="s">
        <v>591</v>
      </c>
      <c r="B41" s="258" t="s">
        <v>88</v>
      </c>
      <c r="C41" s="403" t="s">
        <v>87</v>
      </c>
      <c r="D41" s="284" t="s">
        <v>88</v>
      </c>
      <c r="E41" s="261"/>
      <c r="F41" s="27"/>
      <c r="G41" s="262"/>
      <c r="H41" s="285"/>
      <c r="I41" s="261"/>
      <c r="J41" s="286"/>
      <c r="K41" s="256"/>
    </row>
    <row r="42" spans="1:11" ht="15" customHeight="1" x14ac:dyDescent="0.15">
      <c r="A42" s="257" t="s">
        <v>592</v>
      </c>
      <c r="B42" s="258" t="s">
        <v>593</v>
      </c>
      <c r="C42" s="403" t="s">
        <v>89</v>
      </c>
      <c r="D42" s="514" t="s">
        <v>6</v>
      </c>
      <c r="E42" s="261"/>
      <c r="F42" s="27"/>
      <c r="G42" s="262"/>
      <c r="H42" s="285"/>
      <c r="I42" s="261"/>
      <c r="J42" s="286"/>
      <c r="K42" s="256"/>
    </row>
    <row r="43" spans="1:11" ht="15" customHeight="1" x14ac:dyDescent="0.15">
      <c r="A43" s="257" t="s">
        <v>594</v>
      </c>
      <c r="B43" s="258" t="s">
        <v>449</v>
      </c>
      <c r="C43" s="402"/>
      <c r="D43" s="515"/>
      <c r="E43" s="261"/>
      <c r="F43" s="282"/>
      <c r="G43" s="260"/>
      <c r="H43" s="17"/>
      <c r="I43" s="259"/>
      <c r="J43" s="283"/>
      <c r="K43" s="256"/>
    </row>
    <row r="44" spans="1:11" ht="15" customHeight="1" x14ac:dyDescent="0.15">
      <c r="A44" s="257" t="s">
        <v>595</v>
      </c>
      <c r="B44" s="258" t="s">
        <v>450</v>
      </c>
      <c r="C44" s="402"/>
      <c r="D44" s="281"/>
      <c r="E44" s="261"/>
      <c r="F44" s="282"/>
      <c r="G44" s="260"/>
      <c r="H44" s="17"/>
      <c r="I44" s="259"/>
      <c r="J44" s="283"/>
      <c r="K44" s="256"/>
    </row>
    <row r="45" spans="1:11" ht="15" customHeight="1" x14ac:dyDescent="0.15">
      <c r="A45" s="257" t="s">
        <v>596</v>
      </c>
      <c r="B45" s="258" t="s">
        <v>597</v>
      </c>
      <c r="C45" s="403" t="s">
        <v>90</v>
      </c>
      <c r="D45" s="284" t="s">
        <v>91</v>
      </c>
      <c r="E45" s="261"/>
      <c r="F45" s="27"/>
      <c r="G45" s="262"/>
      <c r="H45" s="285"/>
      <c r="I45" s="261"/>
      <c r="J45" s="286"/>
      <c r="K45" s="256"/>
    </row>
    <row r="46" spans="1:11" ht="15" customHeight="1" x14ac:dyDescent="0.15">
      <c r="A46" s="257" t="s">
        <v>598</v>
      </c>
      <c r="B46" s="258" t="s">
        <v>451</v>
      </c>
      <c r="C46" s="402"/>
      <c r="D46" s="281"/>
      <c r="E46" s="261"/>
      <c r="F46" s="282"/>
      <c r="G46" s="260"/>
      <c r="H46" s="17"/>
      <c r="I46" s="259"/>
      <c r="J46" s="283"/>
      <c r="K46" s="256"/>
    </row>
    <row r="47" spans="1:11" ht="15" customHeight="1" x14ac:dyDescent="0.15">
      <c r="A47" s="257" t="s">
        <v>599</v>
      </c>
      <c r="B47" s="258" t="s">
        <v>93</v>
      </c>
      <c r="C47" s="403" t="s">
        <v>92</v>
      </c>
      <c r="D47" s="284" t="s">
        <v>93</v>
      </c>
      <c r="E47" s="263">
        <v>39</v>
      </c>
      <c r="F47" s="62" t="s">
        <v>452</v>
      </c>
      <c r="G47" s="262"/>
      <c r="H47" s="285"/>
      <c r="I47" s="261"/>
      <c r="J47" s="286"/>
      <c r="K47" s="256"/>
    </row>
    <row r="48" spans="1:11" ht="15" customHeight="1" x14ac:dyDescent="0.15">
      <c r="A48" s="257" t="s">
        <v>600</v>
      </c>
      <c r="B48" s="258" t="s">
        <v>95</v>
      </c>
      <c r="C48" s="403" t="s">
        <v>94</v>
      </c>
      <c r="D48" s="284" t="s">
        <v>95</v>
      </c>
      <c r="E48" s="263" t="s">
        <v>254</v>
      </c>
      <c r="F48" s="62" t="s">
        <v>35</v>
      </c>
      <c r="G48" s="262"/>
      <c r="H48" s="285"/>
      <c r="I48" s="261"/>
      <c r="J48" s="286"/>
      <c r="K48" s="256"/>
    </row>
    <row r="49" spans="1:11" ht="15" customHeight="1" x14ac:dyDescent="0.15">
      <c r="A49" s="257" t="s">
        <v>601</v>
      </c>
      <c r="B49" s="258" t="s">
        <v>453</v>
      </c>
      <c r="C49" s="403" t="s">
        <v>96</v>
      </c>
      <c r="D49" s="284" t="s">
        <v>97</v>
      </c>
      <c r="E49" s="261"/>
      <c r="F49" s="27"/>
      <c r="G49" s="262"/>
      <c r="H49" s="285"/>
      <c r="I49" s="261"/>
      <c r="J49" s="286"/>
      <c r="K49" s="256"/>
    </row>
    <row r="50" spans="1:11" ht="15" customHeight="1" x14ac:dyDescent="0.15">
      <c r="A50" s="257" t="s">
        <v>602</v>
      </c>
      <c r="B50" s="258" t="s">
        <v>603</v>
      </c>
      <c r="C50" s="402"/>
      <c r="D50" s="281"/>
      <c r="E50" s="261"/>
      <c r="F50" s="282"/>
      <c r="G50" s="260"/>
      <c r="H50" s="17"/>
      <c r="I50" s="259"/>
      <c r="J50" s="283"/>
      <c r="K50" s="256"/>
    </row>
    <row r="51" spans="1:11" ht="15" customHeight="1" x14ac:dyDescent="0.15">
      <c r="A51" s="257" t="s">
        <v>604</v>
      </c>
      <c r="B51" s="258" t="s">
        <v>605</v>
      </c>
      <c r="C51" s="403" t="s">
        <v>98</v>
      </c>
      <c r="D51" s="284" t="s">
        <v>532</v>
      </c>
      <c r="E51" s="261"/>
      <c r="F51" s="27"/>
      <c r="G51" s="262"/>
      <c r="H51" s="285"/>
      <c r="I51" s="261"/>
      <c r="J51" s="286"/>
      <c r="K51" s="256"/>
    </row>
    <row r="52" spans="1:11" ht="15" customHeight="1" x14ac:dyDescent="0.15">
      <c r="A52" s="257" t="s">
        <v>606</v>
      </c>
      <c r="B52" s="258" t="s">
        <v>607</v>
      </c>
      <c r="C52" s="404" t="s">
        <v>99</v>
      </c>
      <c r="D52" s="516" t="s">
        <v>792</v>
      </c>
      <c r="E52" s="261"/>
      <c r="F52" s="27"/>
      <c r="G52" s="262"/>
      <c r="H52" s="285"/>
      <c r="I52" s="261"/>
      <c r="J52" s="286"/>
      <c r="K52" s="256"/>
    </row>
    <row r="53" spans="1:11" ht="15" customHeight="1" x14ac:dyDescent="0.15">
      <c r="A53" s="257" t="s">
        <v>608</v>
      </c>
      <c r="B53" s="258" t="s">
        <v>454</v>
      </c>
      <c r="C53" s="410"/>
      <c r="D53" s="517"/>
      <c r="E53" s="261"/>
      <c r="F53" s="282"/>
      <c r="G53" s="260"/>
      <c r="H53" s="17"/>
      <c r="I53" s="259"/>
      <c r="J53" s="283"/>
      <c r="K53" s="256"/>
    </row>
    <row r="54" spans="1:11" ht="15" customHeight="1" x14ac:dyDescent="0.15">
      <c r="A54" s="257" t="s">
        <v>609</v>
      </c>
      <c r="B54" s="258" t="s">
        <v>610</v>
      </c>
      <c r="C54" s="410"/>
      <c r="D54" s="517"/>
      <c r="E54" s="261"/>
      <c r="F54" s="282"/>
      <c r="G54" s="260"/>
      <c r="H54" s="17"/>
      <c r="I54" s="259"/>
      <c r="J54" s="283"/>
      <c r="K54" s="256"/>
    </row>
    <row r="55" spans="1:11" ht="15" customHeight="1" x14ac:dyDescent="0.15">
      <c r="A55" s="257" t="s">
        <v>611</v>
      </c>
      <c r="B55" s="258" t="s">
        <v>101</v>
      </c>
      <c r="C55" s="405"/>
      <c r="D55" s="396"/>
      <c r="E55" s="261"/>
      <c r="F55" s="27"/>
      <c r="G55" s="262"/>
      <c r="H55" s="285"/>
      <c r="I55" s="261"/>
      <c r="J55" s="286"/>
      <c r="K55" s="256"/>
    </row>
    <row r="56" spans="1:11" ht="15" customHeight="1" x14ac:dyDescent="0.15">
      <c r="A56" s="257" t="s">
        <v>612</v>
      </c>
      <c r="B56" s="258" t="s">
        <v>103</v>
      </c>
      <c r="C56" s="403" t="s">
        <v>102</v>
      </c>
      <c r="D56" s="284" t="s">
        <v>103</v>
      </c>
      <c r="E56" s="261"/>
      <c r="F56" s="27"/>
      <c r="G56" s="262"/>
      <c r="H56" s="285"/>
      <c r="I56" s="261"/>
      <c r="J56" s="286"/>
      <c r="K56" s="256"/>
    </row>
    <row r="57" spans="1:11" ht="15" customHeight="1" x14ac:dyDescent="0.15">
      <c r="A57" s="257" t="s">
        <v>613</v>
      </c>
      <c r="B57" s="258" t="s">
        <v>105</v>
      </c>
      <c r="C57" s="403" t="s">
        <v>104</v>
      </c>
      <c r="D57" s="284" t="s">
        <v>105</v>
      </c>
      <c r="E57" s="261"/>
      <c r="F57" s="27"/>
      <c r="G57" s="262"/>
      <c r="H57" s="285"/>
      <c r="I57" s="261"/>
      <c r="J57" s="286"/>
      <c r="K57" s="256"/>
    </row>
    <row r="58" spans="1:11" ht="15" customHeight="1" x14ac:dyDescent="0.15">
      <c r="A58" s="257" t="s">
        <v>614</v>
      </c>
      <c r="B58" s="258" t="s">
        <v>615</v>
      </c>
      <c r="C58" s="403" t="s">
        <v>106</v>
      </c>
      <c r="D58" s="514" t="s">
        <v>793</v>
      </c>
      <c r="E58" s="261"/>
      <c r="F58" s="27"/>
      <c r="G58" s="262"/>
      <c r="H58" s="285"/>
      <c r="I58" s="261"/>
      <c r="J58" s="286"/>
      <c r="K58" s="256"/>
    </row>
    <row r="59" spans="1:11" ht="15" customHeight="1" x14ac:dyDescent="0.15">
      <c r="A59" s="257" t="s">
        <v>616</v>
      </c>
      <c r="B59" s="258" t="s">
        <v>617</v>
      </c>
      <c r="C59" s="402"/>
      <c r="D59" s="515"/>
      <c r="E59" s="261"/>
      <c r="F59" s="282"/>
      <c r="G59" s="260"/>
      <c r="H59" s="17"/>
      <c r="I59" s="259"/>
      <c r="J59" s="283"/>
      <c r="K59" s="256"/>
    </row>
    <row r="60" spans="1:11" ht="15" customHeight="1" x14ac:dyDescent="0.15">
      <c r="A60" s="257" t="s">
        <v>618</v>
      </c>
      <c r="B60" s="258" t="s">
        <v>455</v>
      </c>
      <c r="C60" s="402"/>
      <c r="D60" s="281"/>
      <c r="E60" s="261"/>
      <c r="F60" s="282"/>
      <c r="G60" s="260"/>
      <c r="H60" s="17"/>
      <c r="I60" s="259"/>
      <c r="J60" s="283"/>
      <c r="K60" s="256"/>
    </row>
    <row r="61" spans="1:11" ht="15" customHeight="1" x14ac:dyDescent="0.15">
      <c r="A61" s="257" t="s">
        <v>619</v>
      </c>
      <c r="B61" s="258" t="s">
        <v>456</v>
      </c>
      <c r="C61" s="402"/>
      <c r="D61" s="281"/>
      <c r="E61" s="261"/>
      <c r="F61" s="282"/>
      <c r="G61" s="260"/>
      <c r="H61" s="17"/>
      <c r="I61" s="259"/>
      <c r="J61" s="283"/>
      <c r="K61" s="256"/>
    </row>
    <row r="62" spans="1:11" ht="15" customHeight="1" x14ac:dyDescent="0.15">
      <c r="A62" s="257" t="s">
        <v>620</v>
      </c>
      <c r="B62" s="258" t="s">
        <v>457</v>
      </c>
      <c r="C62" s="402"/>
      <c r="D62" s="281"/>
      <c r="E62" s="261"/>
      <c r="F62" s="282"/>
      <c r="G62" s="260"/>
      <c r="H62" s="17"/>
      <c r="I62" s="259"/>
      <c r="J62" s="283"/>
      <c r="K62" s="256"/>
    </row>
    <row r="63" spans="1:11" ht="15" customHeight="1" x14ac:dyDescent="0.15">
      <c r="A63" s="257" t="s">
        <v>621</v>
      </c>
      <c r="B63" s="258" t="s">
        <v>109</v>
      </c>
      <c r="C63" s="403" t="s">
        <v>108</v>
      </c>
      <c r="D63" s="284" t="s">
        <v>109</v>
      </c>
      <c r="E63" s="263" t="s">
        <v>255</v>
      </c>
      <c r="F63" s="62" t="s">
        <v>36</v>
      </c>
      <c r="G63" s="262"/>
      <c r="H63" s="285"/>
      <c r="I63" s="261"/>
      <c r="J63" s="286"/>
      <c r="K63" s="256"/>
    </row>
    <row r="64" spans="1:11" ht="15" customHeight="1" x14ac:dyDescent="0.15">
      <c r="A64" s="257" t="s">
        <v>622</v>
      </c>
      <c r="B64" s="258" t="s">
        <v>111</v>
      </c>
      <c r="C64" s="403" t="s">
        <v>110</v>
      </c>
      <c r="D64" s="284" t="s">
        <v>111</v>
      </c>
      <c r="E64" s="261"/>
      <c r="F64" s="27"/>
      <c r="G64" s="262"/>
      <c r="H64" s="285"/>
      <c r="I64" s="261"/>
      <c r="J64" s="286"/>
      <c r="K64" s="256"/>
    </row>
    <row r="65" spans="1:11" ht="15" customHeight="1" x14ac:dyDescent="0.15">
      <c r="A65" s="257" t="s">
        <v>623</v>
      </c>
      <c r="B65" s="258" t="s">
        <v>7</v>
      </c>
      <c r="C65" s="403" t="s">
        <v>112</v>
      </c>
      <c r="D65" s="284" t="s">
        <v>7</v>
      </c>
      <c r="E65" s="263" t="s">
        <v>256</v>
      </c>
      <c r="F65" s="507" t="s">
        <v>509</v>
      </c>
      <c r="G65" s="262"/>
      <c r="H65" s="285"/>
      <c r="I65" s="261"/>
      <c r="J65" s="286"/>
      <c r="K65" s="256"/>
    </row>
    <row r="66" spans="1:11" ht="15" customHeight="1" x14ac:dyDescent="0.15">
      <c r="A66" s="257" t="s">
        <v>624</v>
      </c>
      <c r="B66" s="258" t="s">
        <v>625</v>
      </c>
      <c r="C66" s="403" t="s">
        <v>113</v>
      </c>
      <c r="D66" s="284" t="s">
        <v>114</v>
      </c>
      <c r="E66" s="261"/>
      <c r="F66" s="508"/>
      <c r="G66" s="262"/>
      <c r="H66" s="285"/>
      <c r="I66" s="261"/>
      <c r="J66" s="286"/>
      <c r="K66" s="256"/>
    </row>
    <row r="67" spans="1:11" ht="15" customHeight="1" x14ac:dyDescent="0.15">
      <c r="A67" s="257" t="s">
        <v>626</v>
      </c>
      <c r="B67" s="258" t="s">
        <v>458</v>
      </c>
      <c r="C67" s="402"/>
      <c r="D67" s="281"/>
      <c r="E67" s="261"/>
      <c r="F67" s="282"/>
      <c r="G67" s="260"/>
      <c r="H67" s="17"/>
      <c r="I67" s="259"/>
      <c r="J67" s="283"/>
      <c r="K67" s="256"/>
    </row>
    <row r="68" spans="1:11" ht="15" customHeight="1" x14ac:dyDescent="0.15">
      <c r="A68" s="257" t="s">
        <v>627</v>
      </c>
      <c r="B68" s="258" t="s">
        <v>628</v>
      </c>
      <c r="C68" s="403" t="s">
        <v>115</v>
      </c>
      <c r="D68" s="514" t="s">
        <v>534</v>
      </c>
      <c r="E68" s="263">
        <v>39</v>
      </c>
      <c r="F68" s="507" t="s">
        <v>459</v>
      </c>
      <c r="G68" s="262"/>
      <c r="H68" s="285"/>
      <c r="I68" s="261"/>
      <c r="J68" s="286"/>
      <c r="K68" s="256"/>
    </row>
    <row r="69" spans="1:11" ht="15" customHeight="1" x14ac:dyDescent="0.15">
      <c r="A69" s="257" t="s">
        <v>629</v>
      </c>
      <c r="B69" s="258" t="s">
        <v>630</v>
      </c>
      <c r="C69" s="402"/>
      <c r="D69" s="513"/>
      <c r="E69" s="261"/>
      <c r="F69" s="509"/>
      <c r="G69" s="260"/>
      <c r="H69" s="17"/>
      <c r="I69" s="259"/>
      <c r="J69" s="283"/>
      <c r="K69" s="256"/>
    </row>
    <row r="70" spans="1:11" ht="15" customHeight="1" x14ac:dyDescent="0.15">
      <c r="A70" s="257" t="s">
        <v>631</v>
      </c>
      <c r="B70" s="258" t="s">
        <v>8</v>
      </c>
      <c r="C70" s="403" t="s">
        <v>116</v>
      </c>
      <c r="D70" s="284" t="s">
        <v>8</v>
      </c>
      <c r="E70" s="263" t="s">
        <v>257</v>
      </c>
      <c r="F70" s="62" t="s">
        <v>37</v>
      </c>
      <c r="G70" s="262"/>
      <c r="H70" s="285"/>
      <c r="I70" s="261"/>
      <c r="J70" s="286"/>
      <c r="K70" s="256"/>
    </row>
    <row r="71" spans="1:11" ht="15" customHeight="1" x14ac:dyDescent="0.15">
      <c r="A71" s="257" t="s">
        <v>632</v>
      </c>
      <c r="B71" s="258" t="s">
        <v>9</v>
      </c>
      <c r="C71" s="403" t="s">
        <v>117</v>
      </c>
      <c r="D71" s="284" t="s">
        <v>9</v>
      </c>
      <c r="E71" s="261"/>
      <c r="F71" s="27"/>
      <c r="G71" s="262"/>
      <c r="H71" s="285"/>
      <c r="I71" s="261"/>
      <c r="J71" s="286"/>
      <c r="K71" s="256"/>
    </row>
    <row r="72" spans="1:11" ht="15" customHeight="1" x14ac:dyDescent="0.15">
      <c r="A72" s="257" t="s">
        <v>633</v>
      </c>
      <c r="B72" s="258" t="s">
        <v>119</v>
      </c>
      <c r="C72" s="403" t="s">
        <v>118</v>
      </c>
      <c r="D72" s="284" t="s">
        <v>119</v>
      </c>
      <c r="E72" s="261"/>
      <c r="F72" s="27"/>
      <c r="G72" s="262"/>
      <c r="H72" s="285"/>
      <c r="I72" s="261"/>
      <c r="J72" s="286"/>
      <c r="K72" s="256"/>
    </row>
    <row r="73" spans="1:11" ht="15" customHeight="1" x14ac:dyDescent="0.15">
      <c r="A73" s="257" t="s">
        <v>634</v>
      </c>
      <c r="B73" s="258" t="s">
        <v>635</v>
      </c>
      <c r="C73" s="403" t="s">
        <v>120</v>
      </c>
      <c r="D73" s="510" t="s">
        <v>10</v>
      </c>
      <c r="E73" s="261"/>
      <c r="F73" s="27"/>
      <c r="G73" s="262"/>
      <c r="H73" s="285"/>
      <c r="I73" s="261"/>
      <c r="J73" s="286"/>
      <c r="K73" s="256"/>
    </row>
    <row r="74" spans="1:11" ht="15" customHeight="1" x14ac:dyDescent="0.15">
      <c r="A74" s="257" t="s">
        <v>636</v>
      </c>
      <c r="B74" s="258" t="s">
        <v>10</v>
      </c>
      <c r="C74" s="402"/>
      <c r="D74" s="511"/>
      <c r="E74" s="261"/>
      <c r="F74" s="282"/>
      <c r="G74" s="260"/>
      <c r="H74" s="17"/>
      <c r="I74" s="259"/>
      <c r="J74" s="283"/>
      <c r="K74" s="256"/>
    </row>
    <row r="75" spans="1:11" ht="15" customHeight="1" x14ac:dyDescent="0.15">
      <c r="A75" s="257" t="s">
        <v>637</v>
      </c>
      <c r="B75" s="258" t="s">
        <v>11</v>
      </c>
      <c r="C75" s="403" t="s">
        <v>121</v>
      </c>
      <c r="D75" s="284" t="s">
        <v>11</v>
      </c>
      <c r="E75" s="263" t="s">
        <v>258</v>
      </c>
      <c r="F75" s="62" t="s">
        <v>38</v>
      </c>
      <c r="G75" s="262"/>
      <c r="H75" s="285"/>
      <c r="I75" s="261"/>
      <c r="J75" s="286"/>
      <c r="K75" s="256"/>
    </row>
    <row r="76" spans="1:11" ht="15" customHeight="1" x14ac:dyDescent="0.15">
      <c r="A76" s="257" t="s">
        <v>638</v>
      </c>
      <c r="B76" s="258" t="s">
        <v>460</v>
      </c>
      <c r="C76" s="402"/>
      <c r="D76" s="281"/>
      <c r="E76" s="261"/>
      <c r="F76" s="282"/>
      <c r="G76" s="260"/>
      <c r="H76" s="17"/>
      <c r="I76" s="259"/>
      <c r="J76" s="283"/>
      <c r="K76" s="256"/>
    </row>
    <row r="77" spans="1:11" ht="15" customHeight="1" x14ac:dyDescent="0.15">
      <c r="A77" s="257" t="s">
        <v>639</v>
      </c>
      <c r="B77" s="258" t="s">
        <v>640</v>
      </c>
      <c r="C77" s="403" t="s">
        <v>122</v>
      </c>
      <c r="D77" s="297" t="s">
        <v>333</v>
      </c>
      <c r="E77" s="261"/>
      <c r="F77" s="27"/>
      <c r="G77" s="262"/>
      <c r="H77" s="285"/>
      <c r="I77" s="261"/>
      <c r="J77" s="286"/>
      <c r="K77" s="256"/>
    </row>
    <row r="78" spans="1:11" ht="15" customHeight="1" x14ac:dyDescent="0.15">
      <c r="A78" s="257" t="s">
        <v>641</v>
      </c>
      <c r="B78" s="258" t="s">
        <v>461</v>
      </c>
      <c r="C78" s="402"/>
      <c r="D78" s="298"/>
      <c r="E78" s="261"/>
      <c r="F78" s="282"/>
      <c r="G78" s="260"/>
      <c r="H78" s="17"/>
      <c r="I78" s="259"/>
      <c r="J78" s="283"/>
      <c r="K78" s="256"/>
    </row>
    <row r="79" spans="1:11" ht="15" customHeight="1" x14ac:dyDescent="0.15">
      <c r="A79" s="257" t="s">
        <v>642</v>
      </c>
      <c r="B79" s="258" t="s">
        <v>462</v>
      </c>
      <c r="C79" s="402"/>
      <c r="D79" s="298"/>
      <c r="E79" s="261"/>
      <c r="F79" s="282"/>
      <c r="G79" s="260"/>
      <c r="H79" s="17"/>
      <c r="I79" s="259"/>
      <c r="J79" s="283"/>
      <c r="K79" s="256"/>
    </row>
    <row r="80" spans="1:11" ht="15" customHeight="1" x14ac:dyDescent="0.15">
      <c r="A80" s="257" t="s">
        <v>643</v>
      </c>
      <c r="B80" s="258" t="s">
        <v>644</v>
      </c>
      <c r="C80" s="408" t="s">
        <v>334</v>
      </c>
      <c r="D80" s="299" t="s">
        <v>794</v>
      </c>
      <c r="E80" s="261"/>
      <c r="F80" s="27"/>
      <c r="G80" s="262"/>
      <c r="H80" s="285"/>
      <c r="I80" s="261"/>
      <c r="J80" s="286"/>
      <c r="K80" s="256"/>
    </row>
    <row r="81" spans="1:11" ht="15" customHeight="1" x14ac:dyDescent="0.15">
      <c r="A81" s="257" t="s">
        <v>645</v>
      </c>
      <c r="B81" s="258" t="s">
        <v>124</v>
      </c>
      <c r="C81" s="402" t="s">
        <v>123</v>
      </c>
      <c r="D81" s="281" t="s">
        <v>124</v>
      </c>
      <c r="E81" s="261"/>
      <c r="F81" s="27"/>
      <c r="G81" s="262"/>
      <c r="H81" s="285"/>
      <c r="I81" s="261"/>
      <c r="J81" s="286"/>
      <c r="K81" s="256"/>
    </row>
    <row r="82" spans="1:11" ht="15" customHeight="1" x14ac:dyDescent="0.15">
      <c r="A82" s="257" t="s">
        <v>646</v>
      </c>
      <c r="B82" s="258" t="s">
        <v>12</v>
      </c>
      <c r="C82" s="403" t="s">
        <v>125</v>
      </c>
      <c r="D82" s="297" t="s">
        <v>12</v>
      </c>
      <c r="E82" s="263" t="s">
        <v>259</v>
      </c>
      <c r="F82" s="62" t="s">
        <v>39</v>
      </c>
      <c r="G82" s="262"/>
      <c r="H82" s="285"/>
      <c r="I82" s="261"/>
      <c r="J82" s="286"/>
      <c r="K82" s="256"/>
    </row>
    <row r="83" spans="1:11" ht="15" customHeight="1" x14ac:dyDescent="0.15">
      <c r="A83" s="257" t="s">
        <v>647</v>
      </c>
      <c r="B83" s="258" t="s">
        <v>463</v>
      </c>
      <c r="C83" s="402"/>
      <c r="D83" s="298"/>
      <c r="E83" s="261"/>
      <c r="F83" s="282"/>
      <c r="G83" s="260"/>
      <c r="H83" s="17"/>
      <c r="I83" s="259"/>
      <c r="J83" s="283"/>
      <c r="K83" s="256"/>
    </row>
    <row r="84" spans="1:11" ht="15" customHeight="1" x14ac:dyDescent="0.15">
      <c r="A84" s="257" t="s">
        <v>648</v>
      </c>
      <c r="B84" s="258" t="s">
        <v>464</v>
      </c>
      <c r="C84" s="403" t="s">
        <v>126</v>
      </c>
      <c r="D84" s="284" t="s">
        <v>13</v>
      </c>
      <c r="E84" s="261"/>
      <c r="F84" s="27"/>
      <c r="G84" s="262"/>
      <c r="H84" s="285"/>
      <c r="I84" s="261"/>
      <c r="J84" s="286"/>
      <c r="K84" s="256"/>
    </row>
    <row r="85" spans="1:11" ht="15" customHeight="1" thickBot="1" x14ac:dyDescent="0.2">
      <c r="A85" s="257" t="s">
        <v>649</v>
      </c>
      <c r="B85" s="258" t="s">
        <v>465</v>
      </c>
      <c r="C85" s="402"/>
      <c r="D85" s="281"/>
      <c r="E85" s="261"/>
      <c r="F85" s="282"/>
      <c r="G85" s="260"/>
      <c r="H85" s="17"/>
      <c r="I85" s="259"/>
      <c r="J85" s="283"/>
      <c r="K85" s="256"/>
    </row>
    <row r="86" spans="1:11" ht="15" customHeight="1" x14ac:dyDescent="0.15">
      <c r="A86" s="252" t="s">
        <v>650</v>
      </c>
      <c r="B86" s="253" t="s">
        <v>651</v>
      </c>
      <c r="C86" s="401" t="s">
        <v>127</v>
      </c>
      <c r="D86" s="512" t="s">
        <v>536</v>
      </c>
      <c r="E86" s="254" t="s">
        <v>260</v>
      </c>
      <c r="F86" s="278" t="s">
        <v>40</v>
      </c>
      <c r="G86" s="254">
        <v>5</v>
      </c>
      <c r="H86" s="278" t="s">
        <v>467</v>
      </c>
      <c r="I86" s="254">
        <v>2</v>
      </c>
      <c r="J86" s="280" t="s">
        <v>468</v>
      </c>
      <c r="K86" s="256"/>
    </row>
    <row r="87" spans="1:11" ht="15" customHeight="1" x14ac:dyDescent="0.15">
      <c r="A87" s="257" t="s">
        <v>652</v>
      </c>
      <c r="B87" s="258" t="s">
        <v>466</v>
      </c>
      <c r="C87" s="402"/>
      <c r="D87" s="513"/>
      <c r="E87" s="261"/>
      <c r="F87" s="282"/>
      <c r="G87" s="259"/>
      <c r="H87" s="17"/>
      <c r="I87" s="259"/>
      <c r="J87" s="283"/>
      <c r="K87" s="256"/>
    </row>
    <row r="88" spans="1:11" ht="15" customHeight="1" x14ac:dyDescent="0.15">
      <c r="A88" s="257" t="s">
        <v>653</v>
      </c>
      <c r="B88" s="258" t="s">
        <v>654</v>
      </c>
      <c r="C88" s="403" t="s">
        <v>128</v>
      </c>
      <c r="D88" s="284" t="s">
        <v>14</v>
      </c>
      <c r="E88" s="261"/>
      <c r="F88" s="27"/>
      <c r="G88" s="261"/>
      <c r="H88" s="285"/>
      <c r="I88" s="261"/>
      <c r="J88" s="286"/>
      <c r="K88" s="256"/>
    </row>
    <row r="89" spans="1:11" ht="15" customHeight="1" x14ac:dyDescent="0.15">
      <c r="A89" s="257" t="s">
        <v>655</v>
      </c>
      <c r="B89" s="258" t="s">
        <v>14</v>
      </c>
      <c r="C89" s="405"/>
      <c r="D89" s="299"/>
      <c r="E89" s="269"/>
      <c r="F89" s="388"/>
      <c r="G89" s="259"/>
      <c r="H89" s="17"/>
      <c r="I89" s="259"/>
      <c r="J89" s="283"/>
      <c r="K89" s="256"/>
    </row>
    <row r="90" spans="1:11" ht="15" customHeight="1" x14ac:dyDescent="0.15">
      <c r="A90" s="257" t="s">
        <v>656</v>
      </c>
      <c r="B90" s="258" t="s">
        <v>657</v>
      </c>
      <c r="C90" s="404" t="s">
        <v>129</v>
      </c>
      <c r="D90" s="297" t="s">
        <v>130</v>
      </c>
      <c r="E90" s="263" t="s">
        <v>261</v>
      </c>
      <c r="F90" s="62" t="s">
        <v>130</v>
      </c>
      <c r="G90" s="262"/>
      <c r="H90" s="285"/>
      <c r="I90" s="261"/>
      <c r="J90" s="286"/>
      <c r="K90" s="256"/>
    </row>
    <row r="91" spans="1:11" ht="15" customHeight="1" x14ac:dyDescent="0.15">
      <c r="A91" s="257" t="s">
        <v>658</v>
      </c>
      <c r="B91" s="258" t="s">
        <v>659</v>
      </c>
      <c r="C91" s="402"/>
      <c r="D91" s="281"/>
      <c r="E91" s="261"/>
      <c r="F91" s="282"/>
      <c r="G91" s="260"/>
      <c r="H91" s="17"/>
      <c r="I91" s="259"/>
      <c r="J91" s="283"/>
      <c r="K91" s="256"/>
    </row>
    <row r="92" spans="1:11" ht="15" customHeight="1" x14ac:dyDescent="0.15">
      <c r="A92" s="257" t="s">
        <v>660</v>
      </c>
      <c r="B92" s="258" t="s">
        <v>469</v>
      </c>
      <c r="C92" s="402"/>
      <c r="D92" s="281"/>
      <c r="E92" s="261"/>
      <c r="F92" s="282"/>
      <c r="G92" s="260"/>
      <c r="H92" s="17"/>
      <c r="I92" s="259"/>
      <c r="J92" s="283"/>
      <c r="K92" s="256"/>
    </row>
    <row r="93" spans="1:11" ht="15" customHeight="1" x14ac:dyDescent="0.15">
      <c r="A93" s="257" t="s">
        <v>661</v>
      </c>
      <c r="B93" s="258" t="s">
        <v>470</v>
      </c>
      <c r="C93" s="402"/>
      <c r="D93" s="281"/>
      <c r="E93" s="261"/>
      <c r="F93" s="282"/>
      <c r="G93" s="260"/>
      <c r="H93" s="17"/>
      <c r="I93" s="259"/>
      <c r="J93" s="283"/>
      <c r="K93" s="256"/>
    </row>
    <row r="94" spans="1:11" ht="15" customHeight="1" x14ac:dyDescent="0.15">
      <c r="A94" s="257" t="s">
        <v>662</v>
      </c>
      <c r="B94" s="268" t="s">
        <v>663</v>
      </c>
      <c r="C94" s="402"/>
      <c r="D94" s="281"/>
      <c r="E94" s="261"/>
      <c r="F94" s="282"/>
      <c r="G94" s="260"/>
      <c r="H94" s="17"/>
      <c r="I94" s="259"/>
      <c r="J94" s="283"/>
      <c r="K94" s="256"/>
    </row>
    <row r="95" spans="1:11" ht="15" customHeight="1" x14ac:dyDescent="0.15">
      <c r="A95" s="257" t="s">
        <v>664</v>
      </c>
      <c r="B95" s="258" t="s">
        <v>665</v>
      </c>
      <c r="C95" s="403" t="s">
        <v>131</v>
      </c>
      <c r="D95" s="284" t="s">
        <v>132</v>
      </c>
      <c r="E95" s="263" t="s">
        <v>262</v>
      </c>
      <c r="F95" s="62" t="s">
        <v>132</v>
      </c>
      <c r="G95" s="262"/>
      <c r="H95" s="285"/>
      <c r="I95" s="261"/>
      <c r="J95" s="286"/>
      <c r="K95" s="256"/>
    </row>
    <row r="96" spans="1:11" ht="15" customHeight="1" x14ac:dyDescent="0.15">
      <c r="A96" s="257" t="s">
        <v>666</v>
      </c>
      <c r="B96" s="258" t="s">
        <v>667</v>
      </c>
      <c r="C96" s="402"/>
      <c r="D96" s="281"/>
      <c r="E96" s="261"/>
      <c r="F96" s="282"/>
      <c r="G96" s="260"/>
      <c r="H96" s="17"/>
      <c r="I96" s="259"/>
      <c r="J96" s="283"/>
      <c r="K96" s="256"/>
    </row>
    <row r="97" spans="1:11" ht="15" customHeight="1" x14ac:dyDescent="0.15">
      <c r="A97" s="257" t="s">
        <v>668</v>
      </c>
      <c r="B97" s="258" t="s">
        <v>471</v>
      </c>
      <c r="C97" s="402"/>
      <c r="D97" s="281"/>
      <c r="E97" s="261"/>
      <c r="F97" s="282"/>
      <c r="G97" s="260"/>
      <c r="H97" s="17"/>
      <c r="I97" s="259"/>
      <c r="J97" s="283"/>
      <c r="K97" s="256"/>
    </row>
    <row r="98" spans="1:11" ht="15" customHeight="1" x14ac:dyDescent="0.15">
      <c r="A98" s="257" t="s">
        <v>669</v>
      </c>
      <c r="B98" s="258" t="s">
        <v>670</v>
      </c>
      <c r="C98" s="402"/>
      <c r="D98" s="281"/>
      <c r="E98" s="261"/>
      <c r="F98" s="282"/>
      <c r="G98" s="260"/>
      <c r="H98" s="17"/>
      <c r="I98" s="259"/>
      <c r="J98" s="283"/>
      <c r="K98" s="256"/>
    </row>
    <row r="99" spans="1:11" ht="15" customHeight="1" x14ac:dyDescent="0.15">
      <c r="A99" s="257" t="s">
        <v>671</v>
      </c>
      <c r="B99" s="258" t="s">
        <v>672</v>
      </c>
      <c r="C99" s="402"/>
      <c r="D99" s="281"/>
      <c r="E99" s="261"/>
      <c r="F99" s="282"/>
      <c r="G99" s="260"/>
      <c r="H99" s="17"/>
      <c r="I99" s="259"/>
      <c r="J99" s="283"/>
      <c r="K99" s="256"/>
    </row>
    <row r="100" spans="1:11" ht="15" customHeight="1" x14ac:dyDescent="0.15">
      <c r="A100" s="257" t="s">
        <v>673</v>
      </c>
      <c r="B100" s="258" t="s">
        <v>674</v>
      </c>
      <c r="C100" s="402"/>
      <c r="D100" s="281"/>
      <c r="E100" s="261"/>
      <c r="F100" s="282"/>
      <c r="G100" s="260"/>
      <c r="H100" s="17"/>
      <c r="I100" s="259"/>
      <c r="J100" s="283"/>
      <c r="K100" s="256"/>
    </row>
    <row r="101" spans="1:11" ht="15" customHeight="1" x14ac:dyDescent="0.15">
      <c r="A101" s="257" t="s">
        <v>675</v>
      </c>
      <c r="B101" s="258" t="s">
        <v>472</v>
      </c>
      <c r="C101" s="402"/>
      <c r="D101" s="281"/>
      <c r="E101" s="261"/>
      <c r="F101" s="282"/>
      <c r="G101" s="260"/>
      <c r="H101" s="17"/>
      <c r="I101" s="259"/>
      <c r="J101" s="283"/>
      <c r="K101" s="256"/>
    </row>
    <row r="102" spans="1:11" ht="15" customHeight="1" x14ac:dyDescent="0.15">
      <c r="A102" s="257" t="s">
        <v>676</v>
      </c>
      <c r="B102" s="258" t="s">
        <v>677</v>
      </c>
      <c r="C102" s="402"/>
      <c r="D102" s="281"/>
      <c r="E102" s="261"/>
      <c r="F102" s="282"/>
      <c r="G102" s="260"/>
      <c r="H102" s="17"/>
      <c r="I102" s="259"/>
      <c r="J102" s="283"/>
      <c r="K102" s="256"/>
    </row>
    <row r="103" spans="1:11" ht="15" customHeight="1" x14ac:dyDescent="0.15">
      <c r="A103" s="257" t="s">
        <v>678</v>
      </c>
      <c r="B103" s="258" t="s">
        <v>473</v>
      </c>
      <c r="C103" s="403" t="s">
        <v>133</v>
      </c>
      <c r="D103" s="284" t="s">
        <v>134</v>
      </c>
      <c r="E103" s="263" t="s">
        <v>263</v>
      </c>
      <c r="F103" s="62" t="s">
        <v>134</v>
      </c>
      <c r="G103" s="262"/>
      <c r="H103" s="285"/>
      <c r="I103" s="261"/>
      <c r="J103" s="286"/>
      <c r="K103" s="256"/>
    </row>
    <row r="104" spans="1:11" ht="15" customHeight="1" x14ac:dyDescent="0.15">
      <c r="A104" s="257" t="s">
        <v>679</v>
      </c>
      <c r="B104" s="258" t="s">
        <v>680</v>
      </c>
      <c r="C104" s="402"/>
      <c r="D104" s="281"/>
      <c r="E104" s="261"/>
      <c r="F104" s="282"/>
      <c r="G104" s="260"/>
      <c r="H104" s="17"/>
      <c r="I104" s="259"/>
      <c r="J104" s="283"/>
      <c r="K104" s="256"/>
    </row>
    <row r="105" spans="1:11" ht="15" customHeight="1" x14ac:dyDescent="0.15">
      <c r="A105" s="257" t="s">
        <v>681</v>
      </c>
      <c r="B105" s="258" t="s">
        <v>682</v>
      </c>
      <c r="C105" s="402"/>
      <c r="D105" s="281"/>
      <c r="E105" s="261"/>
      <c r="F105" s="282"/>
      <c r="G105" s="260"/>
      <c r="H105" s="17"/>
      <c r="I105" s="259"/>
      <c r="J105" s="283"/>
      <c r="K105" s="256"/>
    </row>
    <row r="106" spans="1:11" ht="15" customHeight="1" x14ac:dyDescent="0.15">
      <c r="A106" s="257" t="s">
        <v>683</v>
      </c>
      <c r="B106" s="258" t="s">
        <v>474</v>
      </c>
      <c r="C106" s="402"/>
      <c r="D106" s="281"/>
      <c r="E106" s="261"/>
      <c r="F106" s="282"/>
      <c r="G106" s="260"/>
      <c r="H106" s="17"/>
      <c r="I106" s="259"/>
      <c r="J106" s="283"/>
      <c r="K106" s="256"/>
    </row>
    <row r="107" spans="1:11" ht="15" customHeight="1" x14ac:dyDescent="0.15">
      <c r="A107" s="257" t="s">
        <v>684</v>
      </c>
      <c r="B107" s="258" t="s">
        <v>685</v>
      </c>
      <c r="C107" s="402"/>
      <c r="D107" s="281"/>
      <c r="E107" s="261"/>
      <c r="F107" s="282"/>
      <c r="G107" s="260"/>
      <c r="H107" s="17"/>
      <c r="I107" s="259"/>
      <c r="J107" s="283"/>
      <c r="K107" s="256"/>
    </row>
    <row r="108" spans="1:11" ht="15" customHeight="1" x14ac:dyDescent="0.15">
      <c r="A108" s="257" t="s">
        <v>686</v>
      </c>
      <c r="B108" s="258" t="s">
        <v>475</v>
      </c>
      <c r="C108" s="402"/>
      <c r="D108" s="281"/>
      <c r="E108" s="261"/>
      <c r="F108" s="282"/>
      <c r="G108" s="260"/>
      <c r="H108" s="17"/>
      <c r="I108" s="259"/>
      <c r="J108" s="283"/>
      <c r="K108" s="256"/>
    </row>
    <row r="109" spans="1:11" ht="15" customHeight="1" x14ac:dyDescent="0.15">
      <c r="A109" s="257" t="s">
        <v>687</v>
      </c>
      <c r="B109" s="258" t="s">
        <v>136</v>
      </c>
      <c r="C109" s="403" t="s">
        <v>135</v>
      </c>
      <c r="D109" s="284" t="s">
        <v>136</v>
      </c>
      <c r="E109" s="263" t="s">
        <v>264</v>
      </c>
      <c r="F109" s="62" t="s">
        <v>265</v>
      </c>
      <c r="G109" s="262"/>
      <c r="H109" s="285"/>
      <c r="I109" s="261"/>
      <c r="J109" s="286"/>
      <c r="K109" s="256"/>
    </row>
    <row r="110" spans="1:11" ht="15" customHeight="1" x14ac:dyDescent="0.15">
      <c r="A110" s="257" t="s">
        <v>688</v>
      </c>
      <c r="B110" s="258" t="s">
        <v>138</v>
      </c>
      <c r="C110" s="403" t="s">
        <v>137</v>
      </c>
      <c r="D110" s="284" t="s">
        <v>138</v>
      </c>
      <c r="E110" s="261"/>
      <c r="F110" s="27"/>
      <c r="G110" s="262"/>
      <c r="H110" s="285"/>
      <c r="I110" s="261"/>
      <c r="J110" s="286"/>
      <c r="K110" s="256"/>
    </row>
    <row r="111" spans="1:11" ht="15" customHeight="1" x14ac:dyDescent="0.15">
      <c r="A111" s="257" t="s">
        <v>689</v>
      </c>
      <c r="B111" s="258" t="s">
        <v>140</v>
      </c>
      <c r="C111" s="403" t="s">
        <v>139</v>
      </c>
      <c r="D111" s="284" t="s">
        <v>140</v>
      </c>
      <c r="E111" s="263" t="s">
        <v>266</v>
      </c>
      <c r="F111" s="62" t="s">
        <v>41</v>
      </c>
      <c r="G111" s="262"/>
      <c r="H111" s="285"/>
      <c r="I111" s="261"/>
      <c r="J111" s="286"/>
      <c r="K111" s="256"/>
    </row>
    <row r="112" spans="1:11" ht="15" customHeight="1" x14ac:dyDescent="0.15">
      <c r="A112" s="257" t="s">
        <v>690</v>
      </c>
      <c r="B112" s="258" t="s">
        <v>142</v>
      </c>
      <c r="C112" s="403" t="s">
        <v>141</v>
      </c>
      <c r="D112" s="284" t="s">
        <v>142</v>
      </c>
      <c r="E112" s="261"/>
      <c r="F112" s="27"/>
      <c r="G112" s="262"/>
      <c r="H112" s="285"/>
      <c r="I112" s="261"/>
      <c r="J112" s="286"/>
      <c r="K112" s="256"/>
    </row>
    <row r="113" spans="1:11" ht="15" customHeight="1" x14ac:dyDescent="0.15">
      <c r="A113" s="257" t="s">
        <v>691</v>
      </c>
      <c r="B113" s="258" t="s">
        <v>692</v>
      </c>
      <c r="C113" s="403" t="s">
        <v>143</v>
      </c>
      <c r="D113" s="514" t="s">
        <v>144</v>
      </c>
      <c r="E113" s="261"/>
      <c r="F113" s="27"/>
      <c r="G113" s="262"/>
      <c r="H113" s="285"/>
      <c r="I113" s="261"/>
      <c r="J113" s="286"/>
      <c r="K113" s="256"/>
    </row>
    <row r="114" spans="1:11" ht="15" customHeight="1" x14ac:dyDescent="0.15">
      <c r="A114" s="257" t="s">
        <v>693</v>
      </c>
      <c r="B114" s="258" t="s">
        <v>694</v>
      </c>
      <c r="C114" s="402"/>
      <c r="D114" s="513"/>
      <c r="E114" s="261"/>
      <c r="F114" s="282"/>
      <c r="G114" s="260"/>
      <c r="H114" s="17"/>
      <c r="I114" s="259"/>
      <c r="J114" s="283"/>
      <c r="K114" s="256"/>
    </row>
    <row r="115" spans="1:11" ht="15" customHeight="1" x14ac:dyDescent="0.15">
      <c r="A115" s="257" t="s">
        <v>695</v>
      </c>
      <c r="B115" s="258" t="s">
        <v>146</v>
      </c>
      <c r="C115" s="403" t="s">
        <v>145</v>
      </c>
      <c r="D115" s="284" t="s">
        <v>146</v>
      </c>
      <c r="E115" s="261"/>
      <c r="F115" s="27"/>
      <c r="G115" s="262"/>
      <c r="H115" s="285"/>
      <c r="I115" s="261"/>
      <c r="J115" s="286"/>
      <c r="K115" s="256"/>
    </row>
    <row r="116" spans="1:11" ht="15" customHeight="1" x14ac:dyDescent="0.15">
      <c r="A116" s="257" t="s">
        <v>696</v>
      </c>
      <c r="B116" s="258" t="s">
        <v>697</v>
      </c>
      <c r="C116" s="403" t="s">
        <v>147</v>
      </c>
      <c r="D116" s="514" t="s">
        <v>537</v>
      </c>
      <c r="E116" s="263" t="s">
        <v>267</v>
      </c>
      <c r="F116" s="62" t="s">
        <v>510</v>
      </c>
      <c r="G116" s="262"/>
      <c r="H116" s="285"/>
      <c r="I116" s="261"/>
      <c r="J116" s="286"/>
      <c r="K116" s="256"/>
    </row>
    <row r="117" spans="1:11" ht="15" customHeight="1" x14ac:dyDescent="0.15">
      <c r="A117" s="257" t="s">
        <v>698</v>
      </c>
      <c r="B117" s="258" t="s">
        <v>699</v>
      </c>
      <c r="C117" s="402"/>
      <c r="D117" s="515"/>
      <c r="E117" s="261"/>
      <c r="F117" s="282"/>
      <c r="G117" s="260"/>
      <c r="H117" s="17"/>
      <c r="I117" s="259"/>
      <c r="J117" s="283"/>
      <c r="K117" s="256"/>
    </row>
    <row r="118" spans="1:11" ht="15" customHeight="1" x14ac:dyDescent="0.15">
      <c r="A118" s="257" t="s">
        <v>700</v>
      </c>
      <c r="B118" s="258" t="s">
        <v>336</v>
      </c>
      <c r="C118" s="408" t="s">
        <v>335</v>
      </c>
      <c r="D118" s="299" t="s">
        <v>336</v>
      </c>
      <c r="E118" s="261"/>
      <c r="F118" s="27"/>
      <c r="G118" s="262"/>
      <c r="H118" s="285"/>
      <c r="I118" s="261"/>
      <c r="J118" s="286"/>
      <c r="K118" s="256"/>
    </row>
    <row r="119" spans="1:11" ht="15" customHeight="1" x14ac:dyDescent="0.15">
      <c r="A119" s="257" t="s">
        <v>701</v>
      </c>
      <c r="B119" s="258" t="s">
        <v>149</v>
      </c>
      <c r="C119" s="403" t="s">
        <v>148</v>
      </c>
      <c r="D119" s="284" t="s">
        <v>149</v>
      </c>
      <c r="E119" s="263" t="s">
        <v>268</v>
      </c>
      <c r="F119" s="62" t="s">
        <v>269</v>
      </c>
      <c r="G119" s="262"/>
      <c r="H119" s="285"/>
      <c r="I119" s="261"/>
      <c r="J119" s="286"/>
      <c r="K119" s="256"/>
    </row>
    <row r="120" spans="1:11" ht="15" customHeight="1" x14ac:dyDescent="0.15">
      <c r="A120" s="257" t="s">
        <v>702</v>
      </c>
      <c r="B120" s="258" t="s">
        <v>703</v>
      </c>
      <c r="C120" s="403" t="s">
        <v>150</v>
      </c>
      <c r="D120" s="284" t="s">
        <v>151</v>
      </c>
      <c r="E120" s="261"/>
      <c r="F120" s="27"/>
      <c r="G120" s="262"/>
      <c r="H120" s="285"/>
      <c r="I120" s="261"/>
      <c r="J120" s="286"/>
      <c r="K120" s="256"/>
    </row>
    <row r="121" spans="1:11" ht="15" customHeight="1" x14ac:dyDescent="0.15">
      <c r="A121" s="257" t="s">
        <v>704</v>
      </c>
      <c r="B121" s="258" t="s">
        <v>476</v>
      </c>
      <c r="C121" s="402"/>
      <c r="D121" s="281"/>
      <c r="E121" s="261"/>
      <c r="F121" s="282"/>
      <c r="G121" s="260"/>
      <c r="H121" s="17"/>
      <c r="I121" s="259"/>
      <c r="J121" s="283"/>
      <c r="K121" s="256"/>
    </row>
    <row r="122" spans="1:11" ht="15" customHeight="1" x14ac:dyDescent="0.15">
      <c r="A122" s="257" t="s">
        <v>705</v>
      </c>
      <c r="B122" s="258" t="s">
        <v>153</v>
      </c>
      <c r="C122" s="403" t="s">
        <v>152</v>
      </c>
      <c r="D122" s="284" t="s">
        <v>153</v>
      </c>
      <c r="E122" s="261"/>
      <c r="F122" s="27"/>
      <c r="G122" s="262"/>
      <c r="H122" s="285"/>
      <c r="I122" s="261"/>
      <c r="J122" s="286"/>
      <c r="K122" s="256"/>
    </row>
    <row r="123" spans="1:11" ht="15" customHeight="1" x14ac:dyDescent="0.15">
      <c r="A123" s="257" t="s">
        <v>706</v>
      </c>
      <c r="B123" s="258" t="s">
        <v>155</v>
      </c>
      <c r="C123" s="403" t="s">
        <v>154</v>
      </c>
      <c r="D123" s="284" t="s">
        <v>155</v>
      </c>
      <c r="E123" s="261"/>
      <c r="F123" s="27"/>
      <c r="G123" s="262"/>
      <c r="H123" s="285"/>
      <c r="I123" s="261"/>
      <c r="J123" s="286"/>
      <c r="K123" s="256"/>
    </row>
    <row r="124" spans="1:11" ht="15" customHeight="1" x14ac:dyDescent="0.15">
      <c r="A124" s="257" t="s">
        <v>707</v>
      </c>
      <c r="B124" s="258" t="s">
        <v>477</v>
      </c>
      <c r="C124" s="403" t="s">
        <v>156</v>
      </c>
      <c r="D124" s="514" t="s">
        <v>15</v>
      </c>
      <c r="E124" s="261"/>
      <c r="F124" s="27"/>
      <c r="G124" s="262"/>
      <c r="H124" s="285"/>
      <c r="I124" s="261"/>
      <c r="J124" s="286"/>
      <c r="K124" s="256"/>
    </row>
    <row r="125" spans="1:11" ht="15" customHeight="1" x14ac:dyDescent="0.15">
      <c r="A125" s="257" t="s">
        <v>708</v>
      </c>
      <c r="B125" s="258" t="s">
        <v>478</v>
      </c>
      <c r="C125" s="402"/>
      <c r="D125" s="515"/>
      <c r="E125" s="261"/>
      <c r="F125" s="282"/>
      <c r="G125" s="260"/>
      <c r="H125" s="17"/>
      <c r="I125" s="259"/>
      <c r="J125" s="283"/>
      <c r="K125" s="256"/>
    </row>
    <row r="126" spans="1:11" ht="15" customHeight="1" x14ac:dyDescent="0.15">
      <c r="A126" s="257" t="s">
        <v>709</v>
      </c>
      <c r="B126" s="258" t="s">
        <v>479</v>
      </c>
      <c r="C126" s="402"/>
      <c r="D126" s="281"/>
      <c r="E126" s="261"/>
      <c r="F126" s="282"/>
      <c r="G126" s="260"/>
      <c r="H126" s="17"/>
      <c r="I126" s="259"/>
      <c r="J126" s="283"/>
      <c r="K126" s="256"/>
    </row>
    <row r="127" spans="1:11" ht="15" customHeight="1" x14ac:dyDescent="0.15">
      <c r="A127" s="257" t="s">
        <v>710</v>
      </c>
      <c r="B127" s="258" t="s">
        <v>711</v>
      </c>
      <c r="C127" s="403" t="s">
        <v>157</v>
      </c>
      <c r="D127" s="514" t="s">
        <v>158</v>
      </c>
      <c r="E127" s="263">
        <v>39</v>
      </c>
      <c r="F127" s="507" t="s">
        <v>480</v>
      </c>
      <c r="G127" s="262"/>
      <c r="H127" s="285"/>
      <c r="I127" s="261"/>
      <c r="J127" s="286"/>
      <c r="K127" s="256"/>
    </row>
    <row r="128" spans="1:11" ht="15" customHeight="1" x14ac:dyDescent="0.15">
      <c r="A128" s="257" t="s">
        <v>712</v>
      </c>
      <c r="B128" s="258" t="s">
        <v>158</v>
      </c>
      <c r="C128" s="402"/>
      <c r="D128" s="513"/>
      <c r="E128" s="261"/>
      <c r="F128" s="508"/>
      <c r="G128" s="260"/>
      <c r="H128" s="17"/>
      <c r="I128" s="259"/>
      <c r="J128" s="283"/>
      <c r="K128" s="256"/>
    </row>
    <row r="129" spans="1:11" ht="15" customHeight="1" x14ac:dyDescent="0.15">
      <c r="A129" s="257" t="s">
        <v>713</v>
      </c>
      <c r="B129" s="258" t="s">
        <v>160</v>
      </c>
      <c r="C129" s="403" t="s">
        <v>159</v>
      </c>
      <c r="D129" s="284" t="s">
        <v>160</v>
      </c>
      <c r="E129" s="261"/>
      <c r="F129" s="27"/>
      <c r="G129" s="262"/>
      <c r="H129" s="285"/>
      <c r="I129" s="261"/>
      <c r="J129" s="286"/>
      <c r="K129" s="256"/>
    </row>
    <row r="130" spans="1:11" ht="15" customHeight="1" x14ac:dyDescent="0.15">
      <c r="A130" s="257" t="s">
        <v>714</v>
      </c>
      <c r="B130" s="258" t="s">
        <v>715</v>
      </c>
      <c r="C130" s="403" t="s">
        <v>161</v>
      </c>
      <c r="D130" s="284" t="s">
        <v>162</v>
      </c>
      <c r="E130" s="263" t="s">
        <v>271</v>
      </c>
      <c r="F130" s="62" t="s">
        <v>272</v>
      </c>
      <c r="G130" s="264">
        <v>6</v>
      </c>
      <c r="H130" s="287" t="s">
        <v>481</v>
      </c>
      <c r="I130" s="261"/>
      <c r="J130" s="286"/>
      <c r="K130" s="265"/>
    </row>
    <row r="131" spans="1:11" ht="15" customHeight="1" x14ac:dyDescent="0.15">
      <c r="A131" s="257" t="s">
        <v>716</v>
      </c>
      <c r="B131" s="258" t="s">
        <v>482</v>
      </c>
      <c r="C131" s="402"/>
      <c r="D131" s="281"/>
      <c r="E131" s="261"/>
      <c r="F131" s="282"/>
      <c r="G131" s="260"/>
      <c r="H131" s="17"/>
      <c r="I131" s="259"/>
      <c r="J131" s="283"/>
      <c r="K131" s="256"/>
    </row>
    <row r="132" spans="1:11" ht="15" customHeight="1" x14ac:dyDescent="0.15">
      <c r="A132" s="257" t="s">
        <v>717</v>
      </c>
      <c r="B132" s="258" t="s">
        <v>164</v>
      </c>
      <c r="C132" s="403" t="s">
        <v>163</v>
      </c>
      <c r="D132" s="284" t="s">
        <v>164</v>
      </c>
      <c r="E132" s="261"/>
      <c r="F132" s="27"/>
      <c r="G132" s="262"/>
      <c r="H132" s="285"/>
      <c r="I132" s="261"/>
      <c r="J132" s="286"/>
      <c r="K132" s="256"/>
    </row>
    <row r="133" spans="1:11" ht="15" customHeight="1" x14ac:dyDescent="0.15">
      <c r="A133" s="257" t="s">
        <v>718</v>
      </c>
      <c r="B133" s="258" t="s">
        <v>166</v>
      </c>
      <c r="C133" s="403" t="s">
        <v>165</v>
      </c>
      <c r="D133" s="284" t="s">
        <v>166</v>
      </c>
      <c r="E133" s="261"/>
      <c r="F133" s="27"/>
      <c r="G133" s="262"/>
      <c r="H133" s="285"/>
      <c r="I133" s="261"/>
      <c r="J133" s="286"/>
      <c r="K133" s="256"/>
    </row>
    <row r="134" spans="1:11" ht="15" customHeight="1" x14ac:dyDescent="0.15">
      <c r="A134" s="257" t="s">
        <v>719</v>
      </c>
      <c r="B134" s="258" t="s">
        <v>168</v>
      </c>
      <c r="C134" s="403" t="s">
        <v>167</v>
      </c>
      <c r="D134" s="284" t="s">
        <v>168</v>
      </c>
      <c r="E134" s="261"/>
      <c r="F134" s="27"/>
      <c r="G134" s="262"/>
      <c r="H134" s="285"/>
      <c r="I134" s="261"/>
      <c r="J134" s="286"/>
      <c r="K134" s="256"/>
    </row>
    <row r="135" spans="1:11" ht="15" customHeight="1" x14ac:dyDescent="0.15">
      <c r="A135" s="257" t="s">
        <v>720</v>
      </c>
      <c r="B135" s="258" t="s">
        <v>170</v>
      </c>
      <c r="C135" s="403" t="s">
        <v>169</v>
      </c>
      <c r="D135" s="284" t="s">
        <v>170</v>
      </c>
      <c r="E135" s="263" t="s">
        <v>273</v>
      </c>
      <c r="F135" s="62" t="s">
        <v>274</v>
      </c>
      <c r="G135" s="264">
        <v>7</v>
      </c>
      <c r="H135" s="287" t="s">
        <v>483</v>
      </c>
      <c r="I135" s="263">
        <v>3</v>
      </c>
      <c r="J135" s="288" t="s">
        <v>484</v>
      </c>
      <c r="K135" s="265"/>
    </row>
    <row r="136" spans="1:11" ht="15" customHeight="1" x14ac:dyDescent="0.15">
      <c r="A136" s="257" t="s">
        <v>721</v>
      </c>
      <c r="B136" s="258" t="s">
        <v>722</v>
      </c>
      <c r="C136" s="403" t="s">
        <v>171</v>
      </c>
      <c r="D136" s="284" t="s">
        <v>172</v>
      </c>
      <c r="E136" s="261"/>
      <c r="F136" s="27"/>
      <c r="G136" s="262"/>
      <c r="H136" s="285"/>
      <c r="I136" s="261"/>
      <c r="J136" s="286"/>
      <c r="K136" s="256"/>
    </row>
    <row r="137" spans="1:11" ht="15" customHeight="1" x14ac:dyDescent="0.15">
      <c r="A137" s="257" t="s">
        <v>723</v>
      </c>
      <c r="B137" s="258" t="s">
        <v>485</v>
      </c>
      <c r="C137" s="402"/>
      <c r="D137" s="281"/>
      <c r="E137" s="261"/>
      <c r="F137" s="282"/>
      <c r="G137" s="260"/>
      <c r="H137" s="17"/>
      <c r="I137" s="259"/>
      <c r="J137" s="283"/>
      <c r="K137" s="256"/>
    </row>
    <row r="138" spans="1:11" ht="15" customHeight="1" x14ac:dyDescent="0.15">
      <c r="A138" s="257" t="s">
        <v>724</v>
      </c>
      <c r="B138" s="258" t="s">
        <v>174</v>
      </c>
      <c r="C138" s="403" t="s">
        <v>173</v>
      </c>
      <c r="D138" s="284" t="s">
        <v>174</v>
      </c>
      <c r="E138" s="263" t="s">
        <v>275</v>
      </c>
      <c r="F138" s="62" t="s">
        <v>174</v>
      </c>
      <c r="G138" s="262"/>
      <c r="H138" s="285"/>
      <c r="I138" s="261"/>
      <c r="J138" s="286"/>
      <c r="K138" s="256"/>
    </row>
    <row r="139" spans="1:11" ht="15" customHeight="1" x14ac:dyDescent="0.15">
      <c r="A139" s="257" t="s">
        <v>725</v>
      </c>
      <c r="B139" s="258" t="s">
        <v>176</v>
      </c>
      <c r="C139" s="403" t="s">
        <v>175</v>
      </c>
      <c r="D139" s="284" t="s">
        <v>176</v>
      </c>
      <c r="E139" s="263" t="s">
        <v>276</v>
      </c>
      <c r="F139" s="62" t="s">
        <v>176</v>
      </c>
      <c r="G139" s="262"/>
      <c r="H139" s="285"/>
      <c r="I139" s="261"/>
      <c r="J139" s="286"/>
      <c r="K139" s="256"/>
    </row>
    <row r="140" spans="1:11" ht="15" customHeight="1" x14ac:dyDescent="0.15">
      <c r="A140" s="257" t="s">
        <v>726</v>
      </c>
      <c r="B140" s="258" t="s">
        <v>727</v>
      </c>
      <c r="C140" s="403" t="s">
        <v>177</v>
      </c>
      <c r="D140" s="284" t="s">
        <v>178</v>
      </c>
      <c r="E140" s="263" t="s">
        <v>277</v>
      </c>
      <c r="F140" s="62" t="s">
        <v>178</v>
      </c>
      <c r="G140" s="264">
        <v>8</v>
      </c>
      <c r="H140" s="287" t="s">
        <v>486</v>
      </c>
      <c r="I140" s="261"/>
      <c r="J140" s="286"/>
      <c r="K140" s="265"/>
    </row>
    <row r="141" spans="1:11" ht="15" customHeight="1" x14ac:dyDescent="0.15">
      <c r="A141" s="257" t="s">
        <v>728</v>
      </c>
      <c r="B141" s="258" t="s">
        <v>487</v>
      </c>
      <c r="C141" s="402"/>
      <c r="D141" s="281"/>
      <c r="E141" s="261"/>
      <c r="F141" s="282"/>
      <c r="G141" s="260"/>
      <c r="H141" s="17"/>
      <c r="I141" s="259"/>
      <c r="J141" s="283"/>
      <c r="K141" s="256"/>
    </row>
    <row r="142" spans="1:11" ht="15" customHeight="1" x14ac:dyDescent="0.15">
      <c r="A142" s="257" t="s">
        <v>729</v>
      </c>
      <c r="B142" s="258" t="s">
        <v>730</v>
      </c>
      <c r="C142" s="403" t="s">
        <v>179</v>
      </c>
      <c r="D142" s="284" t="s">
        <v>180</v>
      </c>
      <c r="E142" s="263" t="s">
        <v>278</v>
      </c>
      <c r="F142" s="62" t="s">
        <v>180</v>
      </c>
      <c r="G142" s="264">
        <v>9</v>
      </c>
      <c r="H142" s="287" t="s">
        <v>488</v>
      </c>
      <c r="I142" s="261"/>
      <c r="J142" s="286"/>
      <c r="K142" s="265"/>
    </row>
    <row r="143" spans="1:11" ht="15" customHeight="1" x14ac:dyDescent="0.15">
      <c r="A143" s="257" t="s">
        <v>731</v>
      </c>
      <c r="B143" s="258" t="s">
        <v>489</v>
      </c>
      <c r="C143" s="402"/>
      <c r="D143" s="281"/>
      <c r="E143" s="261"/>
      <c r="F143" s="282"/>
      <c r="G143" s="260"/>
      <c r="H143" s="17"/>
      <c r="I143" s="259"/>
      <c r="J143" s="283"/>
      <c r="K143" s="256"/>
    </row>
    <row r="144" spans="1:11" ht="15" customHeight="1" x14ac:dyDescent="0.15">
      <c r="A144" s="257" t="s">
        <v>732</v>
      </c>
      <c r="B144" s="258" t="s">
        <v>16</v>
      </c>
      <c r="C144" s="403" t="s">
        <v>181</v>
      </c>
      <c r="D144" s="284" t="s">
        <v>16</v>
      </c>
      <c r="E144" s="263" t="s">
        <v>279</v>
      </c>
      <c r="F144" s="62" t="s">
        <v>280</v>
      </c>
      <c r="G144" s="264">
        <v>10</v>
      </c>
      <c r="H144" s="287" t="s">
        <v>490</v>
      </c>
      <c r="I144" s="261"/>
      <c r="J144" s="286"/>
      <c r="K144" s="265"/>
    </row>
    <row r="145" spans="1:11" ht="15" customHeight="1" x14ac:dyDescent="0.15">
      <c r="A145" s="257" t="s">
        <v>733</v>
      </c>
      <c r="B145" s="258" t="s">
        <v>183</v>
      </c>
      <c r="C145" s="403" t="s">
        <v>182</v>
      </c>
      <c r="D145" s="284" t="s">
        <v>183</v>
      </c>
      <c r="E145" s="261"/>
      <c r="F145" s="27"/>
      <c r="G145" s="262"/>
      <c r="H145" s="285"/>
      <c r="I145" s="261"/>
      <c r="J145" s="286"/>
      <c r="K145" s="256"/>
    </row>
    <row r="146" spans="1:11" ht="15" customHeight="1" x14ac:dyDescent="0.15">
      <c r="A146" s="257" t="s">
        <v>734</v>
      </c>
      <c r="B146" s="258" t="s">
        <v>735</v>
      </c>
      <c r="C146" s="403" t="s">
        <v>184</v>
      </c>
      <c r="D146" s="284" t="s">
        <v>735</v>
      </c>
      <c r="E146" s="261"/>
      <c r="F146" s="27"/>
      <c r="G146" s="262"/>
      <c r="H146" s="285"/>
      <c r="I146" s="261"/>
      <c r="J146" s="286"/>
      <c r="K146" s="256"/>
    </row>
    <row r="147" spans="1:11" ht="15" customHeight="1" x14ac:dyDescent="0.15">
      <c r="A147" s="257" t="s">
        <v>736</v>
      </c>
      <c r="B147" s="258" t="s">
        <v>491</v>
      </c>
      <c r="C147" s="403" t="s">
        <v>186</v>
      </c>
      <c r="D147" s="284" t="s">
        <v>187</v>
      </c>
      <c r="E147" s="263" t="s">
        <v>281</v>
      </c>
      <c r="F147" s="62" t="s">
        <v>282</v>
      </c>
      <c r="G147" s="264">
        <v>11</v>
      </c>
      <c r="H147" s="287" t="s">
        <v>492</v>
      </c>
      <c r="I147" s="261"/>
      <c r="J147" s="286"/>
      <c r="K147" s="265"/>
    </row>
    <row r="148" spans="1:11" ht="15" customHeight="1" x14ac:dyDescent="0.15">
      <c r="A148" s="257" t="s">
        <v>737</v>
      </c>
      <c r="B148" s="258" t="s">
        <v>493</v>
      </c>
      <c r="C148" s="402"/>
      <c r="D148" s="281"/>
      <c r="E148" s="261"/>
      <c r="F148" s="282"/>
      <c r="G148" s="260"/>
      <c r="H148" s="17"/>
      <c r="I148" s="259"/>
      <c r="J148" s="283"/>
      <c r="K148" s="256"/>
    </row>
    <row r="149" spans="1:11" ht="15" customHeight="1" x14ac:dyDescent="0.15">
      <c r="A149" s="257" t="s">
        <v>738</v>
      </c>
      <c r="B149" s="258" t="s">
        <v>494</v>
      </c>
      <c r="C149" s="403" t="s">
        <v>188</v>
      </c>
      <c r="D149" s="514" t="s">
        <v>795</v>
      </c>
      <c r="E149" s="261"/>
      <c r="F149" s="27"/>
      <c r="G149" s="262"/>
      <c r="H149" s="285"/>
      <c r="I149" s="261"/>
      <c r="J149" s="286"/>
      <c r="K149" s="256"/>
    </row>
    <row r="150" spans="1:11" ht="15" customHeight="1" x14ac:dyDescent="0.15">
      <c r="A150" s="257" t="s">
        <v>739</v>
      </c>
      <c r="B150" s="258" t="s">
        <v>740</v>
      </c>
      <c r="C150" s="402"/>
      <c r="D150" s="513"/>
      <c r="E150" s="261"/>
      <c r="F150" s="282"/>
      <c r="G150" s="260"/>
      <c r="H150" s="17"/>
      <c r="I150" s="259"/>
      <c r="J150" s="283"/>
      <c r="K150" s="256"/>
    </row>
    <row r="151" spans="1:11" ht="15" customHeight="1" x14ac:dyDescent="0.15">
      <c r="A151" s="257" t="s">
        <v>741</v>
      </c>
      <c r="B151" s="258" t="s">
        <v>742</v>
      </c>
      <c r="C151" s="403" t="s">
        <v>190</v>
      </c>
      <c r="D151" s="284" t="s">
        <v>191</v>
      </c>
      <c r="E151" s="261"/>
      <c r="F151" s="27"/>
      <c r="G151" s="262"/>
      <c r="H151" s="285"/>
      <c r="I151" s="261"/>
      <c r="J151" s="286"/>
      <c r="K151" s="256"/>
    </row>
    <row r="152" spans="1:11" ht="15" customHeight="1" x14ac:dyDescent="0.15">
      <c r="A152" s="257" t="s">
        <v>743</v>
      </c>
      <c r="B152" s="258" t="s">
        <v>744</v>
      </c>
      <c r="C152" s="402"/>
      <c r="D152" s="281"/>
      <c r="E152" s="261"/>
      <c r="F152" s="282"/>
      <c r="G152" s="260"/>
      <c r="H152" s="17"/>
      <c r="I152" s="259"/>
      <c r="J152" s="283"/>
      <c r="K152" s="256"/>
    </row>
    <row r="153" spans="1:11" ht="15" customHeight="1" x14ac:dyDescent="0.15">
      <c r="A153" s="257" t="s">
        <v>745</v>
      </c>
      <c r="B153" s="258" t="s">
        <v>746</v>
      </c>
      <c r="C153" s="403" t="s">
        <v>192</v>
      </c>
      <c r="D153" s="284" t="s">
        <v>193</v>
      </c>
      <c r="E153" s="261"/>
      <c r="F153" s="27"/>
      <c r="G153" s="262"/>
      <c r="H153" s="285"/>
      <c r="I153" s="261"/>
      <c r="J153" s="286"/>
      <c r="K153" s="256"/>
    </row>
    <row r="154" spans="1:11" ht="15" customHeight="1" x14ac:dyDescent="0.15">
      <c r="A154" s="257" t="s">
        <v>747</v>
      </c>
      <c r="B154" s="258" t="s">
        <v>495</v>
      </c>
      <c r="C154" s="402"/>
      <c r="D154" s="281"/>
      <c r="E154" s="261"/>
      <c r="F154" s="282"/>
      <c r="G154" s="260"/>
      <c r="H154" s="17"/>
      <c r="I154" s="259"/>
      <c r="J154" s="283"/>
      <c r="K154" s="256"/>
    </row>
    <row r="155" spans="1:11" ht="15" customHeight="1" x14ac:dyDescent="0.15">
      <c r="A155" s="257" t="s">
        <v>748</v>
      </c>
      <c r="B155" s="258" t="s">
        <v>496</v>
      </c>
      <c r="C155" s="402"/>
      <c r="D155" s="281"/>
      <c r="E155" s="261"/>
      <c r="F155" s="282"/>
      <c r="G155" s="260"/>
      <c r="H155" s="17"/>
      <c r="I155" s="259"/>
      <c r="J155" s="283"/>
      <c r="K155" s="256"/>
    </row>
    <row r="156" spans="1:11" ht="15" customHeight="1" x14ac:dyDescent="0.15">
      <c r="A156" s="257" t="s">
        <v>749</v>
      </c>
      <c r="B156" s="258" t="s">
        <v>195</v>
      </c>
      <c r="C156" s="403" t="s">
        <v>194</v>
      </c>
      <c r="D156" s="284" t="s">
        <v>195</v>
      </c>
      <c r="E156" s="261"/>
      <c r="F156" s="27"/>
      <c r="G156" s="262"/>
      <c r="H156" s="285"/>
      <c r="I156" s="261"/>
      <c r="J156" s="286"/>
      <c r="K156" s="256"/>
    </row>
    <row r="157" spans="1:11" ht="15" customHeight="1" x14ac:dyDescent="0.15">
      <c r="A157" s="257" t="s">
        <v>750</v>
      </c>
      <c r="B157" s="258" t="s">
        <v>197</v>
      </c>
      <c r="C157" s="403" t="s">
        <v>196</v>
      </c>
      <c r="D157" s="284" t="s">
        <v>197</v>
      </c>
      <c r="E157" s="261"/>
      <c r="F157" s="27"/>
      <c r="G157" s="262"/>
      <c r="H157" s="285"/>
      <c r="I157" s="261"/>
      <c r="J157" s="286"/>
      <c r="K157" s="256"/>
    </row>
    <row r="158" spans="1:11" ht="15" customHeight="1" x14ac:dyDescent="0.15">
      <c r="A158" s="257" t="s">
        <v>751</v>
      </c>
      <c r="B158" s="258" t="s">
        <v>199</v>
      </c>
      <c r="C158" s="403" t="s">
        <v>198</v>
      </c>
      <c r="D158" s="284" t="s">
        <v>199</v>
      </c>
      <c r="E158" s="261"/>
      <c r="F158" s="27"/>
      <c r="G158" s="262"/>
      <c r="H158" s="285"/>
      <c r="I158" s="261"/>
      <c r="J158" s="286"/>
      <c r="K158" s="256"/>
    </row>
    <row r="159" spans="1:11" ht="15" customHeight="1" x14ac:dyDescent="0.15">
      <c r="A159" s="257" t="s">
        <v>752</v>
      </c>
      <c r="B159" s="258" t="s">
        <v>497</v>
      </c>
      <c r="C159" s="403" t="s">
        <v>200</v>
      </c>
      <c r="D159" s="284" t="s">
        <v>201</v>
      </c>
      <c r="E159" s="261"/>
      <c r="F159" s="27"/>
      <c r="G159" s="262"/>
      <c r="H159" s="285"/>
      <c r="I159" s="261"/>
      <c r="J159" s="286"/>
      <c r="K159" s="256"/>
    </row>
    <row r="160" spans="1:11" ht="15" customHeight="1" x14ac:dyDescent="0.15">
      <c r="A160" s="257" t="s">
        <v>753</v>
      </c>
      <c r="B160" s="258" t="s">
        <v>754</v>
      </c>
      <c r="C160" s="402"/>
      <c r="D160" s="281"/>
      <c r="E160" s="261"/>
      <c r="F160" s="282"/>
      <c r="G160" s="260"/>
      <c r="H160" s="17"/>
      <c r="I160" s="259"/>
      <c r="J160" s="283"/>
      <c r="K160" s="256"/>
    </row>
    <row r="161" spans="1:11" ht="15" customHeight="1" x14ac:dyDescent="0.15">
      <c r="A161" s="257" t="s">
        <v>755</v>
      </c>
      <c r="B161" s="258" t="s">
        <v>203</v>
      </c>
      <c r="C161" s="403" t="s">
        <v>202</v>
      </c>
      <c r="D161" s="284" t="s">
        <v>203</v>
      </c>
      <c r="E161" s="261"/>
      <c r="F161" s="27"/>
      <c r="G161" s="262"/>
      <c r="H161" s="285"/>
      <c r="I161" s="261"/>
      <c r="J161" s="286"/>
      <c r="K161" s="256"/>
    </row>
    <row r="162" spans="1:11" ht="15" customHeight="1" x14ac:dyDescent="0.15">
      <c r="A162" s="257" t="s">
        <v>756</v>
      </c>
      <c r="B162" s="258" t="s">
        <v>205</v>
      </c>
      <c r="C162" s="409" t="s">
        <v>204</v>
      </c>
      <c r="D162" s="400" t="s">
        <v>205</v>
      </c>
      <c r="E162" s="263" t="s">
        <v>283</v>
      </c>
      <c r="F162" s="62" t="s">
        <v>284</v>
      </c>
      <c r="G162" s="264">
        <v>12</v>
      </c>
      <c r="H162" s="287" t="s">
        <v>498</v>
      </c>
      <c r="I162" s="261"/>
      <c r="J162" s="286"/>
      <c r="K162" s="265"/>
    </row>
    <row r="163" spans="1:11" ht="15" customHeight="1" x14ac:dyDescent="0.15">
      <c r="A163" s="257" t="s">
        <v>757</v>
      </c>
      <c r="B163" s="258" t="s">
        <v>207</v>
      </c>
      <c r="C163" s="409" t="s">
        <v>206</v>
      </c>
      <c r="D163" s="400" t="s">
        <v>207</v>
      </c>
      <c r="E163" s="261"/>
      <c r="F163" s="282"/>
      <c r="G163" s="260"/>
      <c r="H163" s="17"/>
      <c r="I163" s="259"/>
      <c r="J163" s="283"/>
      <c r="K163" s="256"/>
    </row>
    <row r="164" spans="1:11" ht="15" customHeight="1" x14ac:dyDescent="0.15">
      <c r="A164" s="257" t="s">
        <v>758</v>
      </c>
      <c r="B164" s="258" t="s">
        <v>209</v>
      </c>
      <c r="C164" s="403" t="s">
        <v>208</v>
      </c>
      <c r="D164" s="284" t="s">
        <v>209</v>
      </c>
      <c r="E164" s="261"/>
      <c r="F164" s="27"/>
      <c r="G164" s="262"/>
      <c r="H164" s="285"/>
      <c r="I164" s="261"/>
      <c r="J164" s="286"/>
      <c r="K164" s="256"/>
    </row>
    <row r="165" spans="1:11" ht="15" customHeight="1" x14ac:dyDescent="0.15">
      <c r="A165" s="257" t="s">
        <v>759</v>
      </c>
      <c r="B165" s="258" t="s">
        <v>211</v>
      </c>
      <c r="C165" s="403" t="s">
        <v>210</v>
      </c>
      <c r="D165" s="284" t="s">
        <v>211</v>
      </c>
      <c r="E165" s="261"/>
      <c r="F165" s="27"/>
      <c r="G165" s="262"/>
      <c r="H165" s="285"/>
      <c r="I165" s="261"/>
      <c r="J165" s="286"/>
      <c r="K165" s="256"/>
    </row>
    <row r="166" spans="1:11" ht="15" customHeight="1" x14ac:dyDescent="0.15">
      <c r="A166" s="257" t="s">
        <v>760</v>
      </c>
      <c r="B166" s="258" t="s">
        <v>213</v>
      </c>
      <c r="C166" s="403" t="s">
        <v>212</v>
      </c>
      <c r="D166" s="284" t="s">
        <v>213</v>
      </c>
      <c r="E166" s="261"/>
      <c r="F166" s="27"/>
      <c r="G166" s="262"/>
      <c r="H166" s="285"/>
      <c r="I166" s="261"/>
      <c r="J166" s="286"/>
      <c r="K166" s="256"/>
    </row>
    <row r="167" spans="1:11" ht="15" customHeight="1" x14ac:dyDescent="0.15">
      <c r="A167" s="257" t="s">
        <v>761</v>
      </c>
      <c r="B167" s="258" t="s">
        <v>762</v>
      </c>
      <c r="C167" s="404" t="s">
        <v>214</v>
      </c>
      <c r="D167" s="297" t="s">
        <v>215</v>
      </c>
      <c r="E167" s="263" t="s">
        <v>285</v>
      </c>
      <c r="F167" s="62" t="s">
        <v>215</v>
      </c>
      <c r="G167" s="264">
        <v>13</v>
      </c>
      <c r="H167" s="62" t="s">
        <v>499</v>
      </c>
      <c r="I167" s="261"/>
      <c r="J167" s="286"/>
      <c r="K167" s="270"/>
    </row>
    <row r="168" spans="1:11" ht="15" customHeight="1" thickBot="1" x14ac:dyDescent="0.2">
      <c r="A168" s="257" t="s">
        <v>763</v>
      </c>
      <c r="B168" s="258" t="s">
        <v>764</v>
      </c>
      <c r="C168" s="410"/>
      <c r="D168" s="298"/>
      <c r="E168" s="261"/>
      <c r="F168" s="27"/>
      <c r="G168" s="262"/>
      <c r="H168" s="27"/>
      <c r="I168" s="261"/>
      <c r="J168" s="286"/>
      <c r="K168" s="265"/>
    </row>
    <row r="169" spans="1:11" ht="15" customHeight="1" thickBot="1" x14ac:dyDescent="0.2">
      <c r="A169" s="252" t="s">
        <v>765</v>
      </c>
      <c r="B169" s="253" t="s">
        <v>500</v>
      </c>
      <c r="C169" s="411" t="s">
        <v>216</v>
      </c>
      <c r="D169" s="397" t="s">
        <v>217</v>
      </c>
      <c r="E169" s="254" t="s">
        <v>286</v>
      </c>
      <c r="F169" s="398" t="s">
        <v>287</v>
      </c>
      <c r="G169" s="255">
        <v>14</v>
      </c>
      <c r="H169" s="279" t="s">
        <v>796</v>
      </c>
      <c r="I169" s="393">
        <v>3</v>
      </c>
      <c r="J169" s="399" t="s">
        <v>503</v>
      </c>
      <c r="K169" s="271"/>
    </row>
    <row r="170" spans="1:11" ht="15" customHeight="1" x14ac:dyDescent="0.15">
      <c r="A170" s="257" t="s">
        <v>766</v>
      </c>
      <c r="B170" s="258" t="s">
        <v>767</v>
      </c>
      <c r="C170" s="405"/>
      <c r="D170" s="396"/>
      <c r="E170" s="261"/>
      <c r="F170" s="27"/>
      <c r="G170" s="261"/>
      <c r="H170" s="27"/>
      <c r="I170" s="261"/>
      <c r="J170" s="286"/>
      <c r="K170" s="256"/>
    </row>
    <row r="171" spans="1:11" ht="15" customHeight="1" x14ac:dyDescent="0.15">
      <c r="A171" s="257" t="s">
        <v>768</v>
      </c>
      <c r="B171" s="258" t="s">
        <v>501</v>
      </c>
      <c r="C171" s="410" t="s">
        <v>218</v>
      </c>
      <c r="D171" s="298" t="s">
        <v>219</v>
      </c>
      <c r="E171" s="261"/>
      <c r="F171" s="282"/>
      <c r="G171" s="260"/>
      <c r="H171" s="17"/>
      <c r="I171" s="259"/>
      <c r="J171" s="283"/>
      <c r="K171" s="256"/>
    </row>
    <row r="172" spans="1:11" ht="15" customHeight="1" x14ac:dyDescent="0.15">
      <c r="A172" s="257" t="s">
        <v>769</v>
      </c>
      <c r="B172" s="258" t="s">
        <v>502</v>
      </c>
      <c r="C172" s="405"/>
      <c r="D172" s="299"/>
      <c r="E172" s="269"/>
      <c r="F172" s="290"/>
      <c r="G172" s="262"/>
      <c r="H172" s="285"/>
      <c r="I172" s="261"/>
      <c r="J172" s="286"/>
      <c r="K172" s="256"/>
    </row>
    <row r="173" spans="1:11" ht="15" customHeight="1" x14ac:dyDescent="0.15">
      <c r="A173" s="257" t="s">
        <v>770</v>
      </c>
      <c r="B173" s="258" t="s">
        <v>221</v>
      </c>
      <c r="C173" s="402" t="s">
        <v>220</v>
      </c>
      <c r="D173" s="298" t="s">
        <v>221</v>
      </c>
      <c r="E173" s="263" t="s">
        <v>288</v>
      </c>
      <c r="F173" s="394" t="s">
        <v>289</v>
      </c>
      <c r="G173" s="260"/>
      <c r="H173" s="17"/>
      <c r="I173" s="259"/>
      <c r="J173" s="283"/>
      <c r="K173" s="256"/>
    </row>
    <row r="174" spans="1:11" ht="15" customHeight="1" x14ac:dyDescent="0.15">
      <c r="A174" s="257" t="s">
        <v>771</v>
      </c>
      <c r="B174" s="258" t="s">
        <v>223</v>
      </c>
      <c r="C174" s="403" t="s">
        <v>222</v>
      </c>
      <c r="D174" s="297" t="s">
        <v>223</v>
      </c>
      <c r="E174" s="261"/>
      <c r="F174" s="27"/>
      <c r="G174" s="262"/>
      <c r="H174" s="285"/>
      <c r="I174" s="261"/>
      <c r="J174" s="286"/>
      <c r="K174" s="256"/>
    </row>
    <row r="175" spans="1:11" ht="15" customHeight="1" x14ac:dyDescent="0.15">
      <c r="A175" s="257" t="s">
        <v>772</v>
      </c>
      <c r="B175" s="258" t="s">
        <v>225</v>
      </c>
      <c r="C175" s="403" t="s">
        <v>224</v>
      </c>
      <c r="D175" s="297" t="s">
        <v>225</v>
      </c>
      <c r="E175" s="261"/>
      <c r="F175" s="27"/>
      <c r="G175" s="262"/>
      <c r="H175" s="285"/>
      <c r="I175" s="261"/>
      <c r="J175" s="286"/>
      <c r="K175" s="256"/>
    </row>
    <row r="176" spans="1:11" ht="15" customHeight="1" x14ac:dyDescent="0.15">
      <c r="A176" s="257" t="s">
        <v>773</v>
      </c>
      <c r="B176" s="258" t="s">
        <v>227</v>
      </c>
      <c r="C176" s="403" t="s">
        <v>226</v>
      </c>
      <c r="D176" s="297" t="s">
        <v>227</v>
      </c>
      <c r="E176" s="261"/>
      <c r="F176" s="27"/>
      <c r="G176" s="262"/>
      <c r="H176" s="285"/>
      <c r="I176" s="261"/>
      <c r="J176" s="286"/>
      <c r="K176" s="256"/>
    </row>
    <row r="177" spans="1:11" ht="15" customHeight="1" x14ac:dyDescent="0.15">
      <c r="A177" s="257" t="s">
        <v>774</v>
      </c>
      <c r="B177" s="258" t="s">
        <v>775</v>
      </c>
      <c r="C177" s="409" t="s">
        <v>228</v>
      </c>
      <c r="D177" s="392" t="s">
        <v>511</v>
      </c>
      <c r="E177" s="274" t="s">
        <v>290</v>
      </c>
      <c r="F177" s="293" t="s">
        <v>511</v>
      </c>
      <c r="G177" s="262"/>
      <c r="H177" s="285"/>
      <c r="I177" s="261"/>
      <c r="J177" s="286"/>
      <c r="K177" s="256"/>
    </row>
    <row r="178" spans="1:11" ht="15" customHeight="1" x14ac:dyDescent="0.15">
      <c r="A178" s="257" t="s">
        <v>776</v>
      </c>
      <c r="B178" s="258" t="s">
        <v>777</v>
      </c>
      <c r="C178" s="404" t="s">
        <v>229</v>
      </c>
      <c r="D178" s="395" t="s">
        <v>230</v>
      </c>
      <c r="E178" s="263" t="s">
        <v>291</v>
      </c>
      <c r="F178" s="62" t="s">
        <v>292</v>
      </c>
      <c r="G178" s="262"/>
      <c r="H178" s="285"/>
      <c r="I178" s="261"/>
      <c r="J178" s="286"/>
      <c r="K178" s="256"/>
    </row>
    <row r="179" spans="1:11" ht="15" customHeight="1" x14ac:dyDescent="0.15">
      <c r="A179" s="257" t="s">
        <v>778</v>
      </c>
      <c r="B179" s="258" t="s">
        <v>779</v>
      </c>
      <c r="C179" s="405"/>
      <c r="D179" s="396"/>
      <c r="E179" s="261"/>
      <c r="F179" s="27"/>
      <c r="G179" s="262"/>
      <c r="H179" s="285"/>
      <c r="I179" s="261"/>
      <c r="J179" s="286"/>
      <c r="K179" s="256"/>
    </row>
    <row r="180" spans="1:11" ht="15" customHeight="1" x14ac:dyDescent="0.15">
      <c r="A180" s="257" t="s">
        <v>780</v>
      </c>
      <c r="B180" s="258" t="s">
        <v>232</v>
      </c>
      <c r="C180" s="402" t="s">
        <v>231</v>
      </c>
      <c r="D180" s="281" t="s">
        <v>232</v>
      </c>
      <c r="E180" s="259"/>
      <c r="F180" s="282"/>
      <c r="G180" s="260"/>
      <c r="H180" s="17"/>
      <c r="I180" s="259"/>
      <c r="J180" s="283"/>
      <c r="K180" s="256"/>
    </row>
    <row r="181" spans="1:11" ht="15" customHeight="1" x14ac:dyDescent="0.15">
      <c r="A181" s="257" t="s">
        <v>781</v>
      </c>
      <c r="B181" s="258" t="s">
        <v>782</v>
      </c>
      <c r="C181" s="404" t="s">
        <v>233</v>
      </c>
      <c r="D181" s="395" t="s">
        <v>234</v>
      </c>
      <c r="E181" s="261"/>
      <c r="F181" s="27"/>
      <c r="G181" s="262"/>
      <c r="H181" s="285"/>
      <c r="I181" s="261"/>
      <c r="J181" s="286"/>
      <c r="K181" s="256"/>
    </row>
    <row r="182" spans="1:11" ht="15" customHeight="1" x14ac:dyDescent="0.15">
      <c r="A182" s="257" t="s">
        <v>783</v>
      </c>
      <c r="B182" s="258" t="s">
        <v>504</v>
      </c>
      <c r="C182" s="405"/>
      <c r="D182" s="396"/>
      <c r="E182" s="261"/>
      <c r="F182" s="27"/>
      <c r="G182" s="262"/>
      <c r="H182" s="285"/>
      <c r="I182" s="261"/>
      <c r="J182" s="286"/>
      <c r="K182" s="256"/>
    </row>
    <row r="183" spans="1:11" ht="15" customHeight="1" x14ac:dyDescent="0.15">
      <c r="A183" s="257" t="s">
        <v>784</v>
      </c>
      <c r="B183" s="258" t="s">
        <v>236</v>
      </c>
      <c r="C183" s="405" t="s">
        <v>235</v>
      </c>
      <c r="D183" s="299" t="s">
        <v>236</v>
      </c>
      <c r="E183" s="387"/>
      <c r="F183" s="388"/>
      <c r="G183" s="260"/>
      <c r="H183" s="17"/>
      <c r="I183" s="259"/>
      <c r="J183" s="283"/>
      <c r="K183" s="256"/>
    </row>
    <row r="184" spans="1:11" ht="15" customHeight="1" x14ac:dyDescent="0.15">
      <c r="A184" s="257" t="s">
        <v>785</v>
      </c>
      <c r="B184" s="258" t="s">
        <v>238</v>
      </c>
      <c r="C184" s="402" t="s">
        <v>237</v>
      </c>
      <c r="D184" s="298" t="s">
        <v>238</v>
      </c>
      <c r="E184" s="263" t="s">
        <v>293</v>
      </c>
      <c r="F184" s="62" t="s">
        <v>42</v>
      </c>
      <c r="G184" s="262"/>
      <c r="H184" s="285"/>
      <c r="I184" s="261"/>
      <c r="J184" s="286"/>
      <c r="K184" s="256"/>
    </row>
    <row r="185" spans="1:11" ht="15" customHeight="1" x14ac:dyDescent="0.15">
      <c r="A185" s="257" t="s">
        <v>786</v>
      </c>
      <c r="B185" s="258" t="s">
        <v>240</v>
      </c>
      <c r="C185" s="403" t="s">
        <v>239</v>
      </c>
      <c r="D185" s="284" t="s">
        <v>240</v>
      </c>
      <c r="E185" s="261"/>
      <c r="F185" s="27"/>
      <c r="G185" s="262"/>
      <c r="H185" s="285"/>
      <c r="I185" s="261"/>
      <c r="J185" s="286"/>
      <c r="K185" s="256"/>
    </row>
    <row r="186" spans="1:11" ht="15" customHeight="1" x14ac:dyDescent="0.15">
      <c r="A186" s="257" t="s">
        <v>787</v>
      </c>
      <c r="B186" s="258" t="s">
        <v>242</v>
      </c>
      <c r="C186" s="403" t="s">
        <v>241</v>
      </c>
      <c r="D186" s="284" t="s">
        <v>242</v>
      </c>
      <c r="E186" s="261"/>
      <c r="F186" s="27"/>
      <c r="G186" s="262"/>
      <c r="H186" s="285"/>
      <c r="I186" s="261"/>
      <c r="J186" s="286"/>
      <c r="K186" s="256"/>
    </row>
    <row r="187" spans="1:11" ht="15" customHeight="1" x14ac:dyDescent="0.15">
      <c r="A187" s="257" t="s">
        <v>788</v>
      </c>
      <c r="B187" s="258" t="s">
        <v>244</v>
      </c>
      <c r="C187" s="403" t="s">
        <v>243</v>
      </c>
      <c r="D187" s="284" t="s">
        <v>244</v>
      </c>
      <c r="E187" s="261"/>
      <c r="F187" s="27"/>
      <c r="G187" s="262"/>
      <c r="H187" s="285"/>
      <c r="I187" s="261"/>
      <c r="J187" s="286"/>
      <c r="K187" s="256"/>
    </row>
    <row r="188" spans="1:11" ht="15" customHeight="1" x14ac:dyDescent="0.15">
      <c r="A188" s="257" t="s">
        <v>789</v>
      </c>
      <c r="B188" s="258" t="s">
        <v>17</v>
      </c>
      <c r="C188" s="403" t="s">
        <v>245</v>
      </c>
      <c r="D188" s="284" t="s">
        <v>17</v>
      </c>
      <c r="E188" s="261"/>
      <c r="F188" s="27"/>
      <c r="G188" s="262"/>
      <c r="H188" s="285"/>
      <c r="I188" s="261"/>
      <c r="J188" s="286"/>
      <c r="K188" s="256"/>
    </row>
    <row r="189" spans="1:11" ht="15" customHeight="1" x14ac:dyDescent="0.15">
      <c r="A189" s="257" t="s">
        <v>790</v>
      </c>
      <c r="B189" s="258" t="s">
        <v>18</v>
      </c>
      <c r="C189" s="409" t="s">
        <v>246</v>
      </c>
      <c r="D189" s="392" t="s">
        <v>18</v>
      </c>
      <c r="E189" s="274" t="s">
        <v>294</v>
      </c>
      <c r="F189" s="293" t="s">
        <v>18</v>
      </c>
      <c r="G189" s="274">
        <v>5</v>
      </c>
      <c r="H189" s="294" t="s">
        <v>505</v>
      </c>
      <c r="I189" s="274">
        <v>2</v>
      </c>
      <c r="J189" s="295" t="s">
        <v>506</v>
      </c>
      <c r="K189" s="256"/>
    </row>
    <row r="190" spans="1:11" ht="15" customHeight="1" thickBot="1" x14ac:dyDescent="0.2">
      <c r="A190" s="266" t="s">
        <v>791</v>
      </c>
      <c r="B190" s="267" t="s">
        <v>19</v>
      </c>
      <c r="C190" s="412" t="s">
        <v>247</v>
      </c>
      <c r="D190" s="289" t="s">
        <v>19</v>
      </c>
      <c r="E190" s="273" t="s">
        <v>295</v>
      </c>
      <c r="F190" s="296" t="s">
        <v>19</v>
      </c>
      <c r="G190" s="272">
        <v>14</v>
      </c>
      <c r="H190" s="291" t="s">
        <v>797</v>
      </c>
      <c r="I190" s="273">
        <v>3</v>
      </c>
      <c r="J190" s="292" t="s">
        <v>507</v>
      </c>
      <c r="K190" s="256"/>
    </row>
  </sheetData>
  <mergeCells count="22">
    <mergeCell ref="A1:J1"/>
    <mergeCell ref="J2:K2"/>
    <mergeCell ref="A3:B3"/>
    <mergeCell ref="C3:D3"/>
    <mergeCell ref="E3:F3"/>
    <mergeCell ref="G3:H3"/>
    <mergeCell ref="I3:J3"/>
    <mergeCell ref="D149:D150"/>
    <mergeCell ref="D36:D37"/>
    <mergeCell ref="D42:D43"/>
    <mergeCell ref="D58:D59"/>
    <mergeCell ref="D68:D69"/>
    <mergeCell ref="D113:D114"/>
    <mergeCell ref="D116:D117"/>
    <mergeCell ref="D124:D125"/>
    <mergeCell ref="D127:D128"/>
    <mergeCell ref="D52:D54"/>
    <mergeCell ref="F127:F128"/>
    <mergeCell ref="F68:F69"/>
    <mergeCell ref="D73:D74"/>
    <mergeCell ref="F65:F66"/>
    <mergeCell ref="D86:D87"/>
  </mergeCells>
  <phoneticPr fontId="2"/>
  <printOptions horizontalCentered="1"/>
  <pageMargins left="0.59055118110236227" right="0.59055118110236227" top="0.59055118110236227" bottom="0.59055118110236227" header="0.31496062992125984" footer="0.31496062992125984"/>
  <pageSetup paperSize="9" scale="65" fitToHeight="3" orientation="portrait" r:id="rId1"/>
  <rowBreaks count="2" manualBreakCount="2">
    <brk id="89" max="16383" man="1"/>
    <brk id="1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N154"/>
  <sheetViews>
    <sheetView showGridLines="0" view="pageBreakPreview" topLeftCell="A113" zoomScale="90" zoomScaleNormal="85" zoomScaleSheetLayoutView="90" workbookViewId="0">
      <selection activeCell="H146" sqref="H146"/>
    </sheetView>
  </sheetViews>
  <sheetFormatPr defaultRowHeight="15" customHeight="1" x14ac:dyDescent="0.15"/>
  <cols>
    <col min="1" max="1" width="4.625" style="43" customWidth="1"/>
    <col min="2" max="2" width="25.875" style="45" customWidth="1"/>
    <col min="3" max="3" width="14.125" style="44" customWidth="1"/>
    <col min="4" max="4" width="10.25" style="46" customWidth="1"/>
    <col min="5" max="6" width="14.125" style="46" customWidth="1"/>
    <col min="7" max="10" width="14.125" style="45" customWidth="1"/>
    <col min="11" max="13" width="15.625" style="46" customWidth="1"/>
    <col min="14" max="14" width="15.625" style="45" customWidth="1"/>
    <col min="15" max="16384" width="9" style="43"/>
  </cols>
  <sheetData>
    <row r="1" spans="1:14" ht="15" hidden="1" customHeight="1" x14ac:dyDescent="0.15">
      <c r="A1" s="4" t="s">
        <v>51</v>
      </c>
      <c r="B1" s="4"/>
      <c r="C1" s="4"/>
      <c r="D1" s="5"/>
      <c r="E1" s="5"/>
      <c r="F1" s="5"/>
      <c r="G1" s="43"/>
      <c r="H1" s="4" t="s">
        <v>51</v>
      </c>
      <c r="I1" s="4"/>
      <c r="J1" s="4"/>
      <c r="K1" s="4"/>
      <c r="L1" s="5"/>
      <c r="M1" s="5"/>
      <c r="N1" s="43"/>
    </row>
    <row r="2" spans="1:14" ht="15" hidden="1" customHeight="1" x14ac:dyDescent="0.15">
      <c r="A2" s="6" t="s">
        <v>538</v>
      </c>
      <c r="B2" s="6"/>
      <c r="C2" s="6"/>
      <c r="D2" s="5"/>
      <c r="E2" s="7" t="s">
        <v>337</v>
      </c>
      <c r="F2" s="7"/>
      <c r="G2" s="43"/>
      <c r="H2" s="6" t="s">
        <v>338</v>
      </c>
      <c r="I2" s="6"/>
      <c r="J2" s="6"/>
      <c r="K2" s="6"/>
      <c r="L2" s="7" t="s">
        <v>337</v>
      </c>
      <c r="M2" s="7"/>
      <c r="N2" s="43"/>
    </row>
    <row r="3" spans="1:14" ht="15" hidden="1" customHeight="1" x14ac:dyDescent="0.15">
      <c r="A3" s="71"/>
      <c r="B3" s="74"/>
      <c r="C3" s="47" t="s">
        <v>62</v>
      </c>
      <c r="D3" s="48" t="s">
        <v>63</v>
      </c>
      <c r="E3" s="48" t="s">
        <v>64</v>
      </c>
      <c r="F3" s="49"/>
      <c r="G3" s="50"/>
      <c r="H3" s="51"/>
      <c r="I3" s="47" t="s">
        <v>804</v>
      </c>
      <c r="J3" s="47" t="s">
        <v>805</v>
      </c>
      <c r="K3" s="48" t="s">
        <v>63</v>
      </c>
      <c r="L3" s="48" t="s">
        <v>64</v>
      </c>
      <c r="M3" s="49"/>
      <c r="N3" s="50"/>
    </row>
    <row r="4" spans="1:14" ht="15" hidden="1" customHeight="1" x14ac:dyDescent="0.15">
      <c r="A4" s="65" t="s">
        <v>66</v>
      </c>
      <c r="B4" s="69" t="s">
        <v>0</v>
      </c>
      <c r="C4" s="377">
        <v>8344629</v>
      </c>
      <c r="D4" s="378">
        <v>4538840</v>
      </c>
      <c r="E4" s="379">
        <v>678282</v>
      </c>
      <c r="F4" s="386" t="str">
        <f>LEFT(A4,2)</f>
        <v>01</v>
      </c>
      <c r="G4" s="75" t="s">
        <v>27</v>
      </c>
      <c r="H4" s="9" t="s">
        <v>31</v>
      </c>
      <c r="I4" s="78">
        <f>SUMIF($F$4:$F$110,$G4,C$4:C$110)</f>
        <v>12899874</v>
      </c>
      <c r="J4" s="301">
        <v>18472117</v>
      </c>
      <c r="K4" s="79">
        <f>SUMIF($F$4:$F$110,$G4,D$4:D$110)</f>
        <v>4818043</v>
      </c>
      <c r="L4" s="80">
        <f t="shared" ref="L4:L19" si="0">SUMIF($F$4:$F$110,$G4,E$4:E$110)</f>
        <v>754200</v>
      </c>
      <c r="M4" s="53"/>
      <c r="N4" s="54"/>
    </row>
    <row r="5" spans="1:14" ht="15" hidden="1" customHeight="1" x14ac:dyDescent="0.15">
      <c r="A5" s="65" t="s">
        <v>67</v>
      </c>
      <c r="B5" s="69" t="s">
        <v>1</v>
      </c>
      <c r="C5" s="377">
        <v>3637884</v>
      </c>
      <c r="D5" s="378">
        <v>279203</v>
      </c>
      <c r="E5" s="379">
        <v>75918</v>
      </c>
      <c r="F5" s="386" t="str">
        <f t="shared" ref="F5:F68" si="1">LEFT(A5,2)</f>
        <v>01</v>
      </c>
      <c r="G5" s="76" t="s">
        <v>28</v>
      </c>
      <c r="H5" s="10" t="s">
        <v>248</v>
      </c>
      <c r="I5" s="81">
        <f t="shared" ref="I5:I42" si="2">SUMIF($F$4:$F$110,$G5,C$4:C$110)</f>
        <v>949897</v>
      </c>
      <c r="J5" s="304">
        <v>1266161</v>
      </c>
      <c r="K5" s="82">
        <f t="shared" ref="K5:K19" si="3">SUMIF($F$4:$F$110,$G5,D$4:D$110)</f>
        <v>275994</v>
      </c>
      <c r="L5" s="83">
        <f t="shared" si="0"/>
        <v>40270</v>
      </c>
      <c r="M5" s="53"/>
      <c r="N5" s="54"/>
    </row>
    <row r="6" spans="1:14" ht="15" hidden="1" customHeight="1" x14ac:dyDescent="0.15">
      <c r="A6" s="65" t="s">
        <v>68</v>
      </c>
      <c r="B6" s="69" t="s">
        <v>2</v>
      </c>
      <c r="C6" s="377">
        <v>917361</v>
      </c>
      <c r="D6" s="378">
        <v>0</v>
      </c>
      <c r="E6" s="379">
        <v>0</v>
      </c>
      <c r="F6" s="386" t="str">
        <f t="shared" si="1"/>
        <v>01</v>
      </c>
      <c r="G6" s="76" t="s">
        <v>29</v>
      </c>
      <c r="H6" s="10" t="s">
        <v>249</v>
      </c>
      <c r="I6" s="81">
        <f>SUMIF($F$4:$F$110,$G6,C$4:C$110)</f>
        <v>1845751</v>
      </c>
      <c r="J6" s="304">
        <v>2572865</v>
      </c>
      <c r="K6" s="82">
        <f t="shared" si="3"/>
        <v>641416</v>
      </c>
      <c r="L6" s="83">
        <f t="shared" si="0"/>
        <v>85698</v>
      </c>
      <c r="M6" s="53"/>
      <c r="N6" s="54"/>
    </row>
    <row r="7" spans="1:14" ht="15" hidden="1" customHeight="1" x14ac:dyDescent="0.15">
      <c r="A7" s="65" t="s">
        <v>69</v>
      </c>
      <c r="B7" s="69" t="s">
        <v>3</v>
      </c>
      <c r="C7" s="377">
        <v>949897</v>
      </c>
      <c r="D7" s="378">
        <v>275994</v>
      </c>
      <c r="E7" s="379">
        <v>40270</v>
      </c>
      <c r="F7" s="386">
        <v>2</v>
      </c>
      <c r="G7" s="76" t="s">
        <v>30</v>
      </c>
      <c r="H7" s="10" t="s">
        <v>32</v>
      </c>
      <c r="I7" s="81">
        <f t="shared" si="2"/>
        <v>21141252</v>
      </c>
      <c r="J7" s="304">
        <v>23204892</v>
      </c>
      <c r="K7" s="82">
        <f t="shared" si="3"/>
        <v>522764</v>
      </c>
      <c r="L7" s="83">
        <f t="shared" si="0"/>
        <v>1540876</v>
      </c>
      <c r="M7" s="53"/>
      <c r="N7" s="54"/>
    </row>
    <row r="8" spans="1:14" ht="15" hidden="1" customHeight="1" x14ac:dyDescent="0.15">
      <c r="A8" s="65" t="s">
        <v>70</v>
      </c>
      <c r="B8" s="69" t="s">
        <v>4</v>
      </c>
      <c r="C8" s="377">
        <v>1845751</v>
      </c>
      <c r="D8" s="378">
        <v>641416</v>
      </c>
      <c r="E8" s="379">
        <v>85698</v>
      </c>
      <c r="F8" s="386">
        <v>3</v>
      </c>
      <c r="G8" s="76" t="s">
        <v>250</v>
      </c>
      <c r="H8" s="10" t="s">
        <v>251</v>
      </c>
      <c r="I8" s="81">
        <f t="shared" si="2"/>
        <v>46146938</v>
      </c>
      <c r="J8" s="304">
        <v>71517510</v>
      </c>
      <c r="K8" s="82">
        <f t="shared" si="3"/>
        <v>23069758</v>
      </c>
      <c r="L8" s="83">
        <f t="shared" si="0"/>
        <v>2300814</v>
      </c>
      <c r="M8" s="53"/>
      <c r="N8" s="54"/>
    </row>
    <row r="9" spans="1:14" ht="15" hidden="1" customHeight="1" x14ac:dyDescent="0.15">
      <c r="A9" s="66" t="s">
        <v>71</v>
      </c>
      <c r="B9" s="70" t="s">
        <v>73</v>
      </c>
      <c r="C9" s="380">
        <v>17819955</v>
      </c>
      <c r="D9" s="381">
        <v>403797</v>
      </c>
      <c r="E9" s="382">
        <v>1038988</v>
      </c>
      <c r="F9" s="386" t="str">
        <f t="shared" si="1"/>
        <v>06</v>
      </c>
      <c r="G9" s="76" t="s">
        <v>252</v>
      </c>
      <c r="H9" s="58" t="s">
        <v>33</v>
      </c>
      <c r="I9" s="84">
        <f t="shared" si="2"/>
        <v>8740521</v>
      </c>
      <c r="J9" s="307">
        <v>16306872</v>
      </c>
      <c r="K9" s="85">
        <f t="shared" si="3"/>
        <v>7166041</v>
      </c>
      <c r="L9" s="86">
        <f t="shared" si="0"/>
        <v>400310</v>
      </c>
      <c r="M9" s="53"/>
      <c r="N9" s="54"/>
    </row>
    <row r="10" spans="1:14" ht="15" hidden="1" customHeight="1" x14ac:dyDescent="0.15">
      <c r="A10" s="65" t="s">
        <v>72</v>
      </c>
      <c r="B10" s="69" t="s">
        <v>531</v>
      </c>
      <c r="C10" s="377">
        <v>3321297</v>
      </c>
      <c r="D10" s="378">
        <v>118967</v>
      </c>
      <c r="E10" s="379">
        <v>501888</v>
      </c>
      <c r="F10" s="386" t="str">
        <f t="shared" si="1"/>
        <v>06</v>
      </c>
      <c r="G10" s="76" t="s">
        <v>253</v>
      </c>
      <c r="H10" s="10" t="s">
        <v>34</v>
      </c>
      <c r="I10" s="81">
        <f t="shared" si="2"/>
        <v>14520071</v>
      </c>
      <c r="J10" s="304">
        <v>20494125</v>
      </c>
      <c r="K10" s="82">
        <f t="shared" si="3"/>
        <v>4785314</v>
      </c>
      <c r="L10" s="83">
        <f t="shared" si="0"/>
        <v>1188740</v>
      </c>
      <c r="M10" s="53"/>
      <c r="N10" s="54"/>
    </row>
    <row r="11" spans="1:14" ht="15" hidden="1" customHeight="1" x14ac:dyDescent="0.15">
      <c r="A11" s="65" t="s">
        <v>74</v>
      </c>
      <c r="B11" s="69" t="s">
        <v>75</v>
      </c>
      <c r="C11" s="377">
        <v>33223371</v>
      </c>
      <c r="D11" s="378">
        <v>17067455</v>
      </c>
      <c r="E11" s="379">
        <v>1472051</v>
      </c>
      <c r="F11" s="386" t="str">
        <f t="shared" si="1"/>
        <v>11</v>
      </c>
      <c r="G11" s="76" t="s">
        <v>254</v>
      </c>
      <c r="H11" s="10" t="s">
        <v>35</v>
      </c>
      <c r="I11" s="81">
        <f t="shared" si="2"/>
        <v>35733020</v>
      </c>
      <c r="J11" s="304">
        <v>46240422</v>
      </c>
      <c r="K11" s="82">
        <f t="shared" si="3"/>
        <v>9261724</v>
      </c>
      <c r="L11" s="83">
        <f t="shared" si="0"/>
        <v>1245678</v>
      </c>
      <c r="M11" s="53"/>
      <c r="N11" s="54"/>
    </row>
    <row r="12" spans="1:14" ht="15" hidden="1" customHeight="1" x14ac:dyDescent="0.15">
      <c r="A12" s="65" t="s">
        <v>76</v>
      </c>
      <c r="B12" s="69" t="s">
        <v>77</v>
      </c>
      <c r="C12" s="377">
        <v>7661031</v>
      </c>
      <c r="D12" s="378">
        <v>3767736</v>
      </c>
      <c r="E12" s="379">
        <v>512503</v>
      </c>
      <c r="F12" s="386" t="str">
        <f t="shared" si="1"/>
        <v>11</v>
      </c>
      <c r="G12" s="76" t="s">
        <v>255</v>
      </c>
      <c r="H12" s="10" t="s">
        <v>36</v>
      </c>
      <c r="I12" s="81">
        <f t="shared" si="2"/>
        <v>20186314</v>
      </c>
      <c r="J12" s="304">
        <v>25799957</v>
      </c>
      <c r="K12" s="82">
        <f t="shared" si="3"/>
        <v>5066181</v>
      </c>
      <c r="L12" s="83">
        <f t="shared" si="0"/>
        <v>547462</v>
      </c>
      <c r="M12" s="53"/>
      <c r="N12" s="54"/>
    </row>
    <row r="13" spans="1:14" ht="15" hidden="1" customHeight="1" x14ac:dyDescent="0.15">
      <c r="A13" s="65" t="s">
        <v>78</v>
      </c>
      <c r="B13" s="69" t="s">
        <v>79</v>
      </c>
      <c r="C13" s="377">
        <v>1701245</v>
      </c>
      <c r="D13" s="378">
        <v>882912</v>
      </c>
      <c r="E13" s="379">
        <v>263133</v>
      </c>
      <c r="F13" s="386" t="str">
        <f t="shared" si="1"/>
        <v>11</v>
      </c>
      <c r="G13" s="76" t="s">
        <v>256</v>
      </c>
      <c r="H13" s="10" t="s">
        <v>509</v>
      </c>
      <c r="I13" s="81">
        <f t="shared" si="2"/>
        <v>15950988</v>
      </c>
      <c r="J13" s="304">
        <v>20253328</v>
      </c>
      <c r="K13" s="82">
        <f t="shared" si="3"/>
        <v>3686551</v>
      </c>
      <c r="L13" s="83">
        <f t="shared" si="0"/>
        <v>615789</v>
      </c>
      <c r="M13" s="53"/>
      <c r="N13" s="54"/>
    </row>
    <row r="14" spans="1:14" ht="15" hidden="1" customHeight="1" x14ac:dyDescent="0.15">
      <c r="A14" s="66" t="s">
        <v>80</v>
      </c>
      <c r="B14" s="70" t="s">
        <v>5</v>
      </c>
      <c r="C14" s="380">
        <v>3561291</v>
      </c>
      <c r="D14" s="381">
        <v>1351655</v>
      </c>
      <c r="E14" s="382">
        <v>53127</v>
      </c>
      <c r="F14" s="386" t="str">
        <f t="shared" si="1"/>
        <v>11</v>
      </c>
      <c r="G14" s="76" t="s">
        <v>257</v>
      </c>
      <c r="H14" s="58" t="s">
        <v>37</v>
      </c>
      <c r="I14" s="84">
        <f t="shared" si="2"/>
        <v>7050793</v>
      </c>
      <c r="J14" s="307">
        <v>9120858</v>
      </c>
      <c r="K14" s="85">
        <f t="shared" si="3"/>
        <v>1590716</v>
      </c>
      <c r="L14" s="86">
        <f t="shared" si="0"/>
        <v>479349</v>
      </c>
      <c r="M14" s="53"/>
      <c r="N14" s="54"/>
    </row>
    <row r="15" spans="1:14" ht="15" hidden="1" customHeight="1" x14ac:dyDescent="0.15">
      <c r="A15" s="65" t="s">
        <v>81</v>
      </c>
      <c r="B15" s="69" t="s">
        <v>82</v>
      </c>
      <c r="C15" s="377">
        <v>1891615</v>
      </c>
      <c r="D15" s="378">
        <v>406922</v>
      </c>
      <c r="E15" s="379">
        <v>41150</v>
      </c>
      <c r="F15" s="386" t="str">
        <f t="shared" si="1"/>
        <v>15</v>
      </c>
      <c r="G15" s="76" t="s">
        <v>258</v>
      </c>
      <c r="H15" s="10" t="s">
        <v>38</v>
      </c>
      <c r="I15" s="81">
        <f t="shared" si="2"/>
        <v>28387891</v>
      </c>
      <c r="J15" s="304">
        <v>31066763</v>
      </c>
      <c r="K15" s="82">
        <f t="shared" si="3"/>
        <v>1837641</v>
      </c>
      <c r="L15" s="83">
        <f t="shared" si="0"/>
        <v>841231</v>
      </c>
      <c r="M15" s="53"/>
      <c r="N15" s="54"/>
    </row>
    <row r="16" spans="1:14" ht="15" hidden="1" customHeight="1" x14ac:dyDescent="0.15">
      <c r="A16" s="65" t="s">
        <v>83</v>
      </c>
      <c r="B16" s="69" t="s">
        <v>84</v>
      </c>
      <c r="C16" s="377">
        <v>6848906</v>
      </c>
      <c r="D16" s="378">
        <v>6759119</v>
      </c>
      <c r="E16" s="379">
        <v>359160</v>
      </c>
      <c r="F16" s="386" t="str">
        <f t="shared" si="1"/>
        <v>15</v>
      </c>
      <c r="G16" s="76" t="s">
        <v>259</v>
      </c>
      <c r="H16" s="10" t="s">
        <v>39</v>
      </c>
      <c r="I16" s="81">
        <f t="shared" si="2"/>
        <v>12460361</v>
      </c>
      <c r="J16" s="304">
        <v>14339281</v>
      </c>
      <c r="K16" s="82">
        <f t="shared" si="3"/>
        <v>1457178</v>
      </c>
      <c r="L16" s="83">
        <f t="shared" si="0"/>
        <v>421742</v>
      </c>
      <c r="M16" s="53"/>
      <c r="N16" s="54"/>
    </row>
    <row r="17" spans="1:14" ht="15" hidden="1" customHeight="1" x14ac:dyDescent="0.15">
      <c r="A17" s="65" t="s">
        <v>85</v>
      </c>
      <c r="B17" s="69" t="s">
        <v>86</v>
      </c>
      <c r="C17" s="377">
        <v>3627633</v>
      </c>
      <c r="D17" s="378">
        <v>625270</v>
      </c>
      <c r="E17" s="379">
        <v>320749</v>
      </c>
      <c r="F17" s="386" t="str">
        <f t="shared" si="1"/>
        <v>16</v>
      </c>
      <c r="G17" s="76" t="s">
        <v>260</v>
      </c>
      <c r="H17" s="10" t="s">
        <v>40</v>
      </c>
      <c r="I17" s="81">
        <f t="shared" si="2"/>
        <v>12981805</v>
      </c>
      <c r="J17" s="304">
        <v>15766998</v>
      </c>
      <c r="K17" s="82">
        <f t="shared" si="3"/>
        <v>2094105</v>
      </c>
      <c r="L17" s="83">
        <f t="shared" si="0"/>
        <v>691088</v>
      </c>
      <c r="M17" s="53"/>
      <c r="N17" s="54"/>
    </row>
    <row r="18" spans="1:14" ht="15" hidden="1" customHeight="1" x14ac:dyDescent="0.15">
      <c r="A18" s="65" t="s">
        <v>87</v>
      </c>
      <c r="B18" s="69" t="s">
        <v>88</v>
      </c>
      <c r="C18" s="377">
        <v>2594623</v>
      </c>
      <c r="D18" s="378">
        <v>1865389</v>
      </c>
      <c r="E18" s="379">
        <v>98530</v>
      </c>
      <c r="F18" s="386" t="str">
        <f t="shared" si="1"/>
        <v>16</v>
      </c>
      <c r="G18" s="76" t="s">
        <v>261</v>
      </c>
      <c r="H18" s="10" t="s">
        <v>130</v>
      </c>
      <c r="I18" s="81">
        <f t="shared" si="2"/>
        <v>11997250</v>
      </c>
      <c r="J18" s="304">
        <v>13572230</v>
      </c>
      <c r="K18" s="82">
        <f t="shared" si="3"/>
        <v>1395896</v>
      </c>
      <c r="L18" s="83">
        <f t="shared" si="0"/>
        <v>179084</v>
      </c>
      <c r="M18" s="53"/>
      <c r="N18" s="54"/>
    </row>
    <row r="19" spans="1:14" ht="15" hidden="1" customHeight="1" x14ac:dyDescent="0.15">
      <c r="A19" s="66" t="s">
        <v>89</v>
      </c>
      <c r="B19" s="70" t="s">
        <v>6</v>
      </c>
      <c r="C19" s="380">
        <v>4667730</v>
      </c>
      <c r="D19" s="381">
        <v>1354025</v>
      </c>
      <c r="E19" s="382">
        <v>420947</v>
      </c>
      <c r="F19" s="386" t="str">
        <f t="shared" si="1"/>
        <v>16</v>
      </c>
      <c r="G19" s="76" t="s">
        <v>262</v>
      </c>
      <c r="H19" s="58" t="s">
        <v>132</v>
      </c>
      <c r="I19" s="84">
        <f t="shared" si="2"/>
        <v>18731092</v>
      </c>
      <c r="J19" s="307">
        <v>21631618</v>
      </c>
      <c r="K19" s="85">
        <f t="shared" si="3"/>
        <v>2648839</v>
      </c>
      <c r="L19" s="86">
        <f t="shared" si="0"/>
        <v>251687</v>
      </c>
      <c r="M19" s="53"/>
      <c r="N19" s="54"/>
    </row>
    <row r="20" spans="1:14" ht="15" hidden="1" customHeight="1" x14ac:dyDescent="0.15">
      <c r="A20" s="65" t="s">
        <v>90</v>
      </c>
      <c r="B20" s="69" t="s">
        <v>91</v>
      </c>
      <c r="C20" s="377">
        <v>3630085</v>
      </c>
      <c r="D20" s="378">
        <v>940630</v>
      </c>
      <c r="E20" s="379">
        <v>348514</v>
      </c>
      <c r="F20" s="386" t="str">
        <f t="shared" si="1"/>
        <v>16</v>
      </c>
      <c r="G20" s="76" t="s">
        <v>263</v>
      </c>
      <c r="H20" s="10" t="s">
        <v>134</v>
      </c>
      <c r="I20" s="81">
        <f t="shared" si="2"/>
        <v>9012394</v>
      </c>
      <c r="J20" s="304">
        <v>11120597</v>
      </c>
      <c r="K20" s="82">
        <f t="shared" ref="K20:K41" si="4">SUMIF($F$4:$F$110,$G20,D$4:D$110)</f>
        <v>1954066</v>
      </c>
      <c r="L20" s="83">
        <f t="shared" ref="L20:L42" si="5">SUMIF($F$4:$F$110,$G20,E$4:E$110)</f>
        <v>154137</v>
      </c>
      <c r="M20" s="53"/>
      <c r="N20" s="54"/>
    </row>
    <row r="21" spans="1:14" ht="15" hidden="1" customHeight="1" x14ac:dyDescent="0.15">
      <c r="A21" s="65" t="s">
        <v>92</v>
      </c>
      <c r="B21" s="69" t="s">
        <v>93</v>
      </c>
      <c r="C21" s="377">
        <v>5036791</v>
      </c>
      <c r="D21" s="378">
        <v>306953</v>
      </c>
      <c r="E21" s="379">
        <v>193348</v>
      </c>
      <c r="F21" s="386">
        <v>39</v>
      </c>
      <c r="G21" s="76" t="s">
        <v>264</v>
      </c>
      <c r="H21" s="10" t="s">
        <v>265</v>
      </c>
      <c r="I21" s="81">
        <f t="shared" si="2"/>
        <v>17710236</v>
      </c>
      <c r="J21" s="304">
        <v>19011546</v>
      </c>
      <c r="K21" s="82">
        <f t="shared" si="4"/>
        <v>1120479</v>
      </c>
      <c r="L21" s="83">
        <f t="shared" si="5"/>
        <v>180831</v>
      </c>
      <c r="M21" s="53"/>
      <c r="N21" s="54"/>
    </row>
    <row r="22" spans="1:14" ht="15" hidden="1" customHeight="1" x14ac:dyDescent="0.15">
      <c r="A22" s="65" t="s">
        <v>94</v>
      </c>
      <c r="B22" s="69" t="s">
        <v>95</v>
      </c>
      <c r="C22" s="377">
        <v>508856</v>
      </c>
      <c r="D22" s="378">
        <v>174374</v>
      </c>
      <c r="E22" s="379">
        <v>29943</v>
      </c>
      <c r="F22" s="386" t="str">
        <f t="shared" si="1"/>
        <v>20</v>
      </c>
      <c r="G22" s="76" t="s">
        <v>266</v>
      </c>
      <c r="H22" s="10" t="s">
        <v>41</v>
      </c>
      <c r="I22" s="81">
        <f t="shared" si="2"/>
        <v>20785749</v>
      </c>
      <c r="J22" s="304">
        <v>25427889</v>
      </c>
      <c r="K22" s="82">
        <f t="shared" si="4"/>
        <v>4410384</v>
      </c>
      <c r="L22" s="83">
        <f t="shared" si="5"/>
        <v>231756</v>
      </c>
      <c r="M22" s="53"/>
      <c r="N22" s="54"/>
    </row>
    <row r="23" spans="1:14" ht="15" hidden="1" customHeight="1" x14ac:dyDescent="0.15">
      <c r="A23" s="65" t="s">
        <v>96</v>
      </c>
      <c r="B23" s="69" t="s">
        <v>97</v>
      </c>
      <c r="C23" s="377">
        <v>2550591</v>
      </c>
      <c r="D23" s="378">
        <v>378185</v>
      </c>
      <c r="E23" s="379">
        <v>126366</v>
      </c>
      <c r="F23" s="386" t="str">
        <f t="shared" si="1"/>
        <v>20</v>
      </c>
      <c r="G23" s="76" t="s">
        <v>267</v>
      </c>
      <c r="H23" s="10" t="s">
        <v>510</v>
      </c>
      <c r="I23" s="81">
        <f t="shared" si="2"/>
        <v>11868904</v>
      </c>
      <c r="J23" s="304">
        <v>14578160</v>
      </c>
      <c r="K23" s="82">
        <f t="shared" si="4"/>
        <v>2593955</v>
      </c>
      <c r="L23" s="83">
        <f t="shared" si="5"/>
        <v>115301</v>
      </c>
      <c r="M23" s="53"/>
      <c r="N23" s="54"/>
    </row>
    <row r="24" spans="1:14" ht="15" hidden="1" customHeight="1" x14ac:dyDescent="0.15">
      <c r="A24" s="66" t="s">
        <v>98</v>
      </c>
      <c r="B24" s="70" t="s">
        <v>532</v>
      </c>
      <c r="C24" s="380">
        <v>3087831</v>
      </c>
      <c r="D24" s="381">
        <v>72517</v>
      </c>
      <c r="E24" s="382">
        <v>164445</v>
      </c>
      <c r="F24" s="386" t="str">
        <f t="shared" si="1"/>
        <v>20</v>
      </c>
      <c r="G24" s="76" t="s">
        <v>268</v>
      </c>
      <c r="H24" s="58" t="s">
        <v>269</v>
      </c>
      <c r="I24" s="84">
        <f t="shared" si="2"/>
        <v>59966175</v>
      </c>
      <c r="J24" s="307">
        <v>66806330</v>
      </c>
      <c r="K24" s="85">
        <f t="shared" si="4"/>
        <v>5788348</v>
      </c>
      <c r="L24" s="86">
        <f t="shared" si="5"/>
        <v>1051807</v>
      </c>
      <c r="M24" s="53"/>
      <c r="N24" s="54"/>
    </row>
    <row r="25" spans="1:14" ht="15" hidden="1" customHeight="1" x14ac:dyDescent="0.15">
      <c r="A25" s="65" t="s">
        <v>99</v>
      </c>
      <c r="B25" s="69" t="s">
        <v>533</v>
      </c>
      <c r="C25" s="377">
        <v>7468632</v>
      </c>
      <c r="D25" s="378">
        <v>648961</v>
      </c>
      <c r="E25" s="379">
        <v>201384</v>
      </c>
      <c r="F25" s="386" t="str">
        <f t="shared" si="1"/>
        <v>20</v>
      </c>
      <c r="G25" s="76" t="s">
        <v>270</v>
      </c>
      <c r="H25" s="10" t="s">
        <v>158</v>
      </c>
      <c r="I25" s="81">
        <f t="shared" si="2"/>
        <v>13368083</v>
      </c>
      <c r="J25" s="304">
        <v>20629001</v>
      </c>
      <c r="K25" s="82">
        <f t="shared" si="4"/>
        <v>6525089</v>
      </c>
      <c r="L25" s="83">
        <f t="shared" si="5"/>
        <v>735829</v>
      </c>
      <c r="M25" s="53"/>
      <c r="N25" s="54"/>
    </row>
    <row r="26" spans="1:14" ht="15" hidden="1" customHeight="1" x14ac:dyDescent="0.15">
      <c r="A26" s="65" t="s">
        <v>100</v>
      </c>
      <c r="B26" s="69" t="s">
        <v>101</v>
      </c>
      <c r="C26" s="377">
        <v>3186354</v>
      </c>
      <c r="D26" s="378">
        <v>514705</v>
      </c>
      <c r="E26" s="379">
        <v>110931</v>
      </c>
      <c r="F26" s="386" t="str">
        <f t="shared" si="1"/>
        <v>20</v>
      </c>
      <c r="G26" s="76" t="s">
        <v>271</v>
      </c>
      <c r="H26" s="10" t="s">
        <v>272</v>
      </c>
      <c r="I26" s="81">
        <f t="shared" si="2"/>
        <v>60836569</v>
      </c>
      <c r="J26" s="304">
        <v>60836569</v>
      </c>
      <c r="K26" s="82">
        <f t="shared" si="4"/>
        <v>0</v>
      </c>
      <c r="L26" s="83">
        <f t="shared" si="5"/>
        <v>0</v>
      </c>
      <c r="M26" s="53"/>
      <c r="N26" s="54"/>
    </row>
    <row r="27" spans="1:14" ht="15" hidden="1" customHeight="1" x14ac:dyDescent="0.15">
      <c r="A27" s="65" t="s">
        <v>102</v>
      </c>
      <c r="B27" s="69" t="s">
        <v>103</v>
      </c>
      <c r="C27" s="377">
        <v>597970</v>
      </c>
      <c r="D27" s="378">
        <v>128886</v>
      </c>
      <c r="E27" s="379">
        <v>26102</v>
      </c>
      <c r="F27" s="386" t="str">
        <f t="shared" si="1"/>
        <v>20</v>
      </c>
      <c r="G27" s="76" t="s">
        <v>273</v>
      </c>
      <c r="H27" s="10" t="s">
        <v>274</v>
      </c>
      <c r="I27" s="81">
        <f t="shared" si="2"/>
        <v>24635462</v>
      </c>
      <c r="J27" s="304">
        <v>24635462</v>
      </c>
      <c r="K27" s="82">
        <f t="shared" si="4"/>
        <v>0</v>
      </c>
      <c r="L27" s="83">
        <f t="shared" si="5"/>
        <v>0</v>
      </c>
      <c r="M27" s="53"/>
      <c r="N27" s="54"/>
    </row>
    <row r="28" spans="1:14" ht="15" hidden="1" customHeight="1" x14ac:dyDescent="0.15">
      <c r="A28" s="65" t="s">
        <v>104</v>
      </c>
      <c r="B28" s="69" t="s">
        <v>105</v>
      </c>
      <c r="C28" s="377">
        <v>10204167</v>
      </c>
      <c r="D28" s="378">
        <v>3390791</v>
      </c>
      <c r="E28" s="379">
        <v>377736</v>
      </c>
      <c r="F28" s="386" t="str">
        <f t="shared" si="1"/>
        <v>20</v>
      </c>
      <c r="G28" s="76" t="s">
        <v>275</v>
      </c>
      <c r="H28" s="10" t="s">
        <v>174</v>
      </c>
      <c r="I28" s="81">
        <f t="shared" si="2"/>
        <v>4547124</v>
      </c>
      <c r="J28" s="304">
        <v>4547124</v>
      </c>
      <c r="K28" s="82">
        <f t="shared" si="4"/>
        <v>0</v>
      </c>
      <c r="L28" s="83">
        <f t="shared" si="5"/>
        <v>0</v>
      </c>
      <c r="M28" s="53"/>
      <c r="N28" s="54"/>
    </row>
    <row r="29" spans="1:14" ht="15" hidden="1" customHeight="1" x14ac:dyDescent="0.15">
      <c r="A29" s="66" t="s">
        <v>106</v>
      </c>
      <c r="B29" s="70" t="s">
        <v>107</v>
      </c>
      <c r="C29" s="380">
        <v>8128619</v>
      </c>
      <c r="D29" s="381">
        <v>3953305</v>
      </c>
      <c r="E29" s="382">
        <v>208771</v>
      </c>
      <c r="F29" s="386" t="str">
        <f t="shared" si="1"/>
        <v>20</v>
      </c>
      <c r="G29" s="76" t="s">
        <v>276</v>
      </c>
      <c r="H29" s="58" t="s">
        <v>176</v>
      </c>
      <c r="I29" s="84">
        <f t="shared" si="2"/>
        <v>4902286</v>
      </c>
      <c r="J29" s="307">
        <v>4902286</v>
      </c>
      <c r="K29" s="85">
        <f t="shared" si="4"/>
        <v>0</v>
      </c>
      <c r="L29" s="86">
        <f t="shared" si="5"/>
        <v>0</v>
      </c>
      <c r="M29" s="53"/>
      <c r="N29" s="54"/>
    </row>
    <row r="30" spans="1:14" ht="15" hidden="1" customHeight="1" x14ac:dyDescent="0.15">
      <c r="A30" s="65" t="s">
        <v>108</v>
      </c>
      <c r="B30" s="69" t="s">
        <v>109</v>
      </c>
      <c r="C30" s="377">
        <v>18648183</v>
      </c>
      <c r="D30" s="378">
        <v>4977455</v>
      </c>
      <c r="E30" s="379">
        <v>468469</v>
      </c>
      <c r="F30" s="386" t="str">
        <f t="shared" si="1"/>
        <v>21</v>
      </c>
      <c r="G30" s="76" t="s">
        <v>277</v>
      </c>
      <c r="H30" s="10" t="s">
        <v>178</v>
      </c>
      <c r="I30" s="81">
        <f t="shared" si="2"/>
        <v>95668381</v>
      </c>
      <c r="J30" s="304">
        <v>549709</v>
      </c>
      <c r="K30" s="82">
        <f t="shared" si="4"/>
        <v>-95118672</v>
      </c>
      <c r="L30" s="83">
        <f t="shared" si="5"/>
        <v>0</v>
      </c>
      <c r="M30" s="53"/>
      <c r="N30" s="54"/>
    </row>
    <row r="31" spans="1:14" ht="15" hidden="1" customHeight="1" x14ac:dyDescent="0.15">
      <c r="A31" s="65" t="s">
        <v>110</v>
      </c>
      <c r="B31" s="69" t="s">
        <v>111</v>
      </c>
      <c r="C31" s="377">
        <v>1538131</v>
      </c>
      <c r="D31" s="378">
        <v>88726</v>
      </c>
      <c r="E31" s="379">
        <v>78993</v>
      </c>
      <c r="F31" s="386" t="str">
        <f t="shared" si="1"/>
        <v>21</v>
      </c>
      <c r="G31" s="76" t="s">
        <v>278</v>
      </c>
      <c r="H31" s="10" t="s">
        <v>180</v>
      </c>
      <c r="I31" s="81">
        <f t="shared" si="2"/>
        <v>36847628</v>
      </c>
      <c r="J31" s="304">
        <v>36847628</v>
      </c>
      <c r="K31" s="82">
        <f t="shared" si="4"/>
        <v>0</v>
      </c>
      <c r="L31" s="83">
        <f t="shared" si="5"/>
        <v>0</v>
      </c>
      <c r="M31" s="53"/>
      <c r="N31" s="54"/>
    </row>
    <row r="32" spans="1:14" ht="15" hidden="1" customHeight="1" x14ac:dyDescent="0.15">
      <c r="A32" s="65" t="s">
        <v>112</v>
      </c>
      <c r="B32" s="69" t="s">
        <v>7</v>
      </c>
      <c r="C32" s="377">
        <v>11889514</v>
      </c>
      <c r="D32" s="378">
        <v>2575305</v>
      </c>
      <c r="E32" s="379">
        <v>462626</v>
      </c>
      <c r="F32" s="386" t="str">
        <f t="shared" si="1"/>
        <v>22</v>
      </c>
      <c r="G32" s="76" t="s">
        <v>279</v>
      </c>
      <c r="H32" s="10" t="s">
        <v>280</v>
      </c>
      <c r="I32" s="81">
        <f t="shared" si="2"/>
        <v>80720730</v>
      </c>
      <c r="J32" s="304">
        <v>80720730</v>
      </c>
      <c r="K32" s="82">
        <f t="shared" si="4"/>
        <v>0</v>
      </c>
      <c r="L32" s="83">
        <f t="shared" si="5"/>
        <v>0</v>
      </c>
      <c r="M32" s="53"/>
      <c r="N32" s="54"/>
    </row>
    <row r="33" spans="1:14" ht="15" hidden="1" customHeight="1" x14ac:dyDescent="0.15">
      <c r="A33" s="65" t="s">
        <v>113</v>
      </c>
      <c r="B33" s="69" t="s">
        <v>114</v>
      </c>
      <c r="C33" s="377">
        <v>4061474</v>
      </c>
      <c r="D33" s="378">
        <v>1111246</v>
      </c>
      <c r="E33" s="379">
        <v>153163</v>
      </c>
      <c r="F33" s="386" t="str">
        <f t="shared" si="1"/>
        <v>22</v>
      </c>
      <c r="G33" s="76" t="s">
        <v>281</v>
      </c>
      <c r="H33" s="10" t="s">
        <v>282</v>
      </c>
      <c r="I33" s="81">
        <f t="shared" si="2"/>
        <v>58618784</v>
      </c>
      <c r="J33" s="304">
        <v>44188081</v>
      </c>
      <c r="K33" s="82">
        <f t="shared" si="4"/>
        <v>0</v>
      </c>
      <c r="L33" s="83">
        <f t="shared" si="5"/>
        <v>-14430703</v>
      </c>
      <c r="M33" s="53"/>
      <c r="N33" s="54"/>
    </row>
    <row r="34" spans="1:14" ht="15" hidden="1" customHeight="1" x14ac:dyDescent="0.15">
      <c r="A34" s="66" t="s">
        <v>115</v>
      </c>
      <c r="B34" s="70" t="s">
        <v>534</v>
      </c>
      <c r="C34" s="380">
        <v>1454331</v>
      </c>
      <c r="D34" s="381">
        <v>1022560</v>
      </c>
      <c r="E34" s="382">
        <v>43070</v>
      </c>
      <c r="F34" s="386">
        <v>39</v>
      </c>
      <c r="G34" s="76" t="s">
        <v>283</v>
      </c>
      <c r="H34" s="58" t="s">
        <v>284</v>
      </c>
      <c r="I34" s="84">
        <f t="shared" si="2"/>
        <v>52296176</v>
      </c>
      <c r="J34" s="307">
        <v>54810743</v>
      </c>
      <c r="K34" s="85">
        <f t="shared" si="4"/>
        <v>2289385</v>
      </c>
      <c r="L34" s="86">
        <f t="shared" si="5"/>
        <v>225182</v>
      </c>
      <c r="M34" s="53"/>
      <c r="N34" s="54"/>
    </row>
    <row r="35" spans="1:14" ht="15" hidden="1" customHeight="1" x14ac:dyDescent="0.15">
      <c r="A35" s="65" t="s">
        <v>116</v>
      </c>
      <c r="B35" s="69" t="s">
        <v>8</v>
      </c>
      <c r="C35" s="377">
        <v>1502871</v>
      </c>
      <c r="D35" s="378">
        <v>287343</v>
      </c>
      <c r="E35" s="379">
        <v>97136</v>
      </c>
      <c r="F35" s="386" t="str">
        <f t="shared" si="1"/>
        <v>25</v>
      </c>
      <c r="G35" s="76" t="s">
        <v>285</v>
      </c>
      <c r="H35" s="10" t="s">
        <v>215</v>
      </c>
      <c r="I35" s="81">
        <f t="shared" si="2"/>
        <v>39739035</v>
      </c>
      <c r="J35" s="304">
        <v>39739035</v>
      </c>
      <c r="K35" s="82">
        <f t="shared" si="4"/>
        <v>0</v>
      </c>
      <c r="L35" s="83">
        <f t="shared" si="5"/>
        <v>0</v>
      </c>
      <c r="M35" s="53"/>
      <c r="N35" s="54"/>
    </row>
    <row r="36" spans="1:14" ht="15" hidden="1" customHeight="1" x14ac:dyDescent="0.15">
      <c r="A36" s="65" t="s">
        <v>117</v>
      </c>
      <c r="B36" s="69" t="s">
        <v>9</v>
      </c>
      <c r="C36" s="377">
        <v>2685018</v>
      </c>
      <c r="D36" s="378">
        <v>734024</v>
      </c>
      <c r="E36" s="379">
        <v>218145</v>
      </c>
      <c r="F36" s="386" t="str">
        <f t="shared" si="1"/>
        <v>25</v>
      </c>
      <c r="G36" s="76" t="s">
        <v>286</v>
      </c>
      <c r="H36" s="10" t="s">
        <v>287</v>
      </c>
      <c r="I36" s="81">
        <f t="shared" si="2"/>
        <v>45728258</v>
      </c>
      <c r="J36" s="304">
        <v>45728889</v>
      </c>
      <c r="K36" s="82">
        <f t="shared" si="4"/>
        <v>0</v>
      </c>
      <c r="L36" s="83">
        <f t="shared" si="5"/>
        <v>631</v>
      </c>
      <c r="M36" s="53"/>
      <c r="N36" s="54"/>
    </row>
    <row r="37" spans="1:14" ht="15" hidden="1" customHeight="1" x14ac:dyDescent="0.15">
      <c r="A37" s="65" t="s">
        <v>118</v>
      </c>
      <c r="B37" s="69" t="s">
        <v>119</v>
      </c>
      <c r="C37" s="377">
        <v>807332</v>
      </c>
      <c r="D37" s="378">
        <v>187627</v>
      </c>
      <c r="E37" s="379">
        <v>33482</v>
      </c>
      <c r="F37" s="386" t="str">
        <f t="shared" si="1"/>
        <v>25</v>
      </c>
      <c r="G37" s="76" t="s">
        <v>288</v>
      </c>
      <c r="H37" s="10" t="s">
        <v>289</v>
      </c>
      <c r="I37" s="81">
        <f t="shared" si="2"/>
        <v>67590374</v>
      </c>
      <c r="J37" s="304">
        <v>67590374</v>
      </c>
      <c r="K37" s="82">
        <f t="shared" si="4"/>
        <v>0</v>
      </c>
      <c r="L37" s="83">
        <f t="shared" si="5"/>
        <v>0</v>
      </c>
      <c r="M37" s="53"/>
      <c r="N37" s="54"/>
    </row>
    <row r="38" spans="1:14" ht="15" hidden="1" customHeight="1" x14ac:dyDescent="0.15">
      <c r="A38" s="65" t="s">
        <v>120</v>
      </c>
      <c r="B38" s="69" t="s">
        <v>10</v>
      </c>
      <c r="C38" s="377">
        <v>2055572</v>
      </c>
      <c r="D38" s="378">
        <v>381722</v>
      </c>
      <c r="E38" s="379">
        <v>130586</v>
      </c>
      <c r="F38" s="386" t="str">
        <f t="shared" si="1"/>
        <v>25</v>
      </c>
      <c r="G38" s="76" t="s">
        <v>290</v>
      </c>
      <c r="H38" s="10" t="s">
        <v>511</v>
      </c>
      <c r="I38" s="81">
        <f t="shared" si="2"/>
        <v>4560137</v>
      </c>
      <c r="J38" s="304">
        <v>4560137</v>
      </c>
      <c r="K38" s="82">
        <f t="shared" si="4"/>
        <v>0</v>
      </c>
      <c r="L38" s="83">
        <f t="shared" si="5"/>
        <v>0</v>
      </c>
      <c r="M38" s="53"/>
      <c r="N38" s="54"/>
    </row>
    <row r="39" spans="1:14" ht="15" hidden="1" customHeight="1" x14ac:dyDescent="0.15">
      <c r="A39" s="66" t="s">
        <v>121</v>
      </c>
      <c r="B39" s="70" t="s">
        <v>11</v>
      </c>
      <c r="C39" s="380">
        <v>9647131</v>
      </c>
      <c r="D39" s="381">
        <v>70867</v>
      </c>
      <c r="E39" s="382">
        <v>106631</v>
      </c>
      <c r="F39" s="386" t="str">
        <f t="shared" si="1"/>
        <v>26</v>
      </c>
      <c r="G39" s="76" t="s">
        <v>291</v>
      </c>
      <c r="H39" s="58" t="s">
        <v>292</v>
      </c>
      <c r="I39" s="84">
        <f t="shared" si="2"/>
        <v>78571900</v>
      </c>
      <c r="J39" s="307">
        <v>78571900</v>
      </c>
      <c r="K39" s="85">
        <f t="shared" si="4"/>
        <v>0</v>
      </c>
      <c r="L39" s="86">
        <f t="shared" si="5"/>
        <v>0</v>
      </c>
      <c r="M39" s="53"/>
      <c r="N39" s="54"/>
    </row>
    <row r="40" spans="1:14" ht="15" hidden="1" customHeight="1" x14ac:dyDescent="0.15">
      <c r="A40" s="65" t="s">
        <v>122</v>
      </c>
      <c r="B40" s="69" t="s">
        <v>333</v>
      </c>
      <c r="C40" s="377">
        <v>14450184</v>
      </c>
      <c r="D40" s="378">
        <v>1572762</v>
      </c>
      <c r="E40" s="379">
        <v>584236</v>
      </c>
      <c r="F40" s="386" t="str">
        <f t="shared" si="1"/>
        <v>26</v>
      </c>
      <c r="G40" s="76" t="s">
        <v>293</v>
      </c>
      <c r="H40" s="10" t="s">
        <v>42</v>
      </c>
      <c r="I40" s="81">
        <f t="shared" si="2"/>
        <v>56081273</v>
      </c>
      <c r="J40" s="304">
        <v>56082614</v>
      </c>
      <c r="K40" s="82">
        <f t="shared" si="4"/>
        <v>990</v>
      </c>
      <c r="L40" s="83">
        <f t="shared" si="5"/>
        <v>351</v>
      </c>
      <c r="M40" s="53"/>
      <c r="N40" s="54"/>
    </row>
    <row r="41" spans="1:14" ht="15" hidden="1" customHeight="1" x14ac:dyDescent="0.15">
      <c r="A41" s="65" t="s">
        <v>334</v>
      </c>
      <c r="B41" s="69" t="s">
        <v>535</v>
      </c>
      <c r="C41" s="377">
        <v>1850873</v>
      </c>
      <c r="D41" s="378">
        <v>62822</v>
      </c>
      <c r="E41" s="379">
        <v>69158</v>
      </c>
      <c r="F41" s="386" t="str">
        <f t="shared" si="1"/>
        <v>26</v>
      </c>
      <c r="G41" s="76" t="s">
        <v>294</v>
      </c>
      <c r="H41" s="10" t="s">
        <v>18</v>
      </c>
      <c r="I41" s="81">
        <f t="shared" si="2"/>
        <v>1463403</v>
      </c>
      <c r="J41" s="304">
        <v>1463403</v>
      </c>
      <c r="K41" s="82">
        <f t="shared" si="4"/>
        <v>0</v>
      </c>
      <c r="L41" s="83">
        <f t="shared" si="5"/>
        <v>0</v>
      </c>
      <c r="M41" s="53"/>
      <c r="N41" s="54"/>
    </row>
    <row r="42" spans="1:14" ht="15" hidden="1" customHeight="1" x14ac:dyDescent="0.15">
      <c r="A42" s="65" t="s">
        <v>123</v>
      </c>
      <c r="B42" s="69" t="s">
        <v>124</v>
      </c>
      <c r="C42" s="377">
        <v>2439703</v>
      </c>
      <c r="D42" s="378">
        <v>131190</v>
      </c>
      <c r="E42" s="379">
        <v>81206</v>
      </c>
      <c r="F42" s="386" t="str">
        <f t="shared" si="1"/>
        <v>26</v>
      </c>
      <c r="G42" s="76" t="s">
        <v>295</v>
      </c>
      <c r="H42" s="11" t="s">
        <v>19</v>
      </c>
      <c r="I42" s="87">
        <f t="shared" si="2"/>
        <v>4743636</v>
      </c>
      <c r="J42" s="420">
        <v>5012311</v>
      </c>
      <c r="K42" s="88">
        <f>SUMIF($F$4:$F$110,$G42,D$4:D$110)</f>
        <v>117815</v>
      </c>
      <c r="L42" s="89">
        <f t="shared" si="5"/>
        <v>150860</v>
      </c>
      <c r="M42" s="53"/>
      <c r="N42" s="54"/>
    </row>
    <row r="43" spans="1:14" ht="15" hidden="1" customHeight="1" x14ac:dyDescent="0.15">
      <c r="A43" s="65" t="s">
        <v>125</v>
      </c>
      <c r="B43" s="69" t="s">
        <v>12</v>
      </c>
      <c r="C43" s="377">
        <v>5913028</v>
      </c>
      <c r="D43" s="378">
        <v>775112</v>
      </c>
      <c r="E43" s="379">
        <v>211630</v>
      </c>
      <c r="F43" s="386" t="str">
        <f t="shared" si="1"/>
        <v>27</v>
      </c>
      <c r="G43" s="55"/>
      <c r="H43" s="77"/>
      <c r="I43" s="90">
        <f>SUM(I4:I42)</f>
        <v>1119986515</v>
      </c>
      <c r="J43" s="90">
        <f>SUM(J4:J42)</f>
        <v>1119986515</v>
      </c>
      <c r="K43" s="91">
        <f>SUM(K4:K42)</f>
        <v>0</v>
      </c>
      <c r="L43" s="92">
        <f>SUM(L4:L42)</f>
        <v>0</v>
      </c>
      <c r="M43" s="56"/>
      <c r="N43" s="54"/>
    </row>
    <row r="44" spans="1:14" ht="15" hidden="1" customHeight="1" x14ac:dyDescent="0.15">
      <c r="A44" s="66" t="s">
        <v>126</v>
      </c>
      <c r="B44" s="70" t="s">
        <v>13</v>
      </c>
      <c r="C44" s="380">
        <v>6547333</v>
      </c>
      <c r="D44" s="381">
        <v>682066</v>
      </c>
      <c r="E44" s="382">
        <v>210112</v>
      </c>
      <c r="F44" s="386" t="str">
        <f t="shared" si="1"/>
        <v>27</v>
      </c>
      <c r="G44" s="55"/>
      <c r="H44" s="54"/>
      <c r="I44" s="54"/>
      <c r="J44" s="54"/>
      <c r="K44" s="56"/>
      <c r="L44" s="56"/>
      <c r="M44" s="56"/>
      <c r="N44" s="54"/>
    </row>
    <row r="45" spans="1:14" ht="15" hidden="1" customHeight="1" x14ac:dyDescent="0.15">
      <c r="A45" s="65" t="s">
        <v>127</v>
      </c>
      <c r="B45" s="69" t="s">
        <v>536</v>
      </c>
      <c r="C45" s="377">
        <v>4598084</v>
      </c>
      <c r="D45" s="378">
        <v>624578</v>
      </c>
      <c r="E45" s="379">
        <v>395475</v>
      </c>
      <c r="F45" s="386" t="str">
        <f t="shared" si="1"/>
        <v>28</v>
      </c>
      <c r="G45" s="55"/>
      <c r="H45" s="54"/>
      <c r="I45" s="54"/>
      <c r="J45" s="54"/>
      <c r="K45" s="56"/>
      <c r="L45" s="56"/>
      <c r="M45" s="56"/>
      <c r="N45" s="54"/>
    </row>
    <row r="46" spans="1:14" ht="15" hidden="1" customHeight="1" x14ac:dyDescent="0.15">
      <c r="A46" s="65" t="s">
        <v>128</v>
      </c>
      <c r="B46" s="69" t="s">
        <v>14</v>
      </c>
      <c r="C46" s="377">
        <v>8383721</v>
      </c>
      <c r="D46" s="378">
        <v>1469527</v>
      </c>
      <c r="E46" s="379">
        <v>295613</v>
      </c>
      <c r="F46" s="386" t="str">
        <f t="shared" si="1"/>
        <v>28</v>
      </c>
      <c r="G46" s="55"/>
      <c r="H46" s="54"/>
      <c r="I46" s="54"/>
      <c r="J46" s="54"/>
      <c r="K46" s="56"/>
      <c r="L46" s="56"/>
      <c r="M46" s="56"/>
      <c r="N46" s="54"/>
    </row>
    <row r="47" spans="1:14" ht="15" hidden="1" customHeight="1" x14ac:dyDescent="0.15">
      <c r="A47" s="65" t="s">
        <v>129</v>
      </c>
      <c r="B47" s="69" t="s">
        <v>130</v>
      </c>
      <c r="C47" s="377">
        <v>11997250</v>
      </c>
      <c r="D47" s="378">
        <v>1395896</v>
      </c>
      <c r="E47" s="379">
        <v>179084</v>
      </c>
      <c r="F47" s="386" t="str">
        <f t="shared" si="1"/>
        <v>29</v>
      </c>
      <c r="G47" s="55"/>
      <c r="H47" s="54"/>
      <c r="I47" s="54"/>
      <c r="J47" s="54"/>
      <c r="K47" s="56"/>
      <c r="L47" s="56"/>
      <c r="M47" s="56"/>
      <c r="N47" s="54"/>
    </row>
    <row r="48" spans="1:14" ht="15" hidden="1" customHeight="1" x14ac:dyDescent="0.15">
      <c r="A48" s="65" t="s">
        <v>131</v>
      </c>
      <c r="B48" s="69" t="s">
        <v>132</v>
      </c>
      <c r="C48" s="377">
        <v>18731092</v>
      </c>
      <c r="D48" s="378">
        <v>2648839</v>
      </c>
      <c r="E48" s="379">
        <v>251687</v>
      </c>
      <c r="F48" s="386" t="str">
        <f t="shared" si="1"/>
        <v>30</v>
      </c>
      <c r="G48" s="55"/>
      <c r="H48" s="54"/>
      <c r="I48" s="54"/>
      <c r="J48" s="54"/>
      <c r="K48" s="56"/>
      <c r="L48" s="56"/>
      <c r="M48" s="56"/>
      <c r="N48" s="54"/>
    </row>
    <row r="49" spans="1:14" ht="15" hidden="1" customHeight="1" x14ac:dyDescent="0.15">
      <c r="A49" s="66" t="s">
        <v>133</v>
      </c>
      <c r="B49" s="70" t="s">
        <v>134</v>
      </c>
      <c r="C49" s="380">
        <v>9012394</v>
      </c>
      <c r="D49" s="381">
        <v>1954066</v>
      </c>
      <c r="E49" s="382">
        <v>154137</v>
      </c>
      <c r="F49" s="386" t="str">
        <f t="shared" si="1"/>
        <v>31</v>
      </c>
      <c r="G49" s="55"/>
      <c r="H49" s="54"/>
      <c r="I49" s="54"/>
      <c r="J49" s="54"/>
      <c r="K49" s="56"/>
      <c r="L49" s="56"/>
      <c r="M49" s="56"/>
      <c r="N49" s="54"/>
    </row>
    <row r="50" spans="1:14" ht="15" hidden="1" customHeight="1" x14ac:dyDescent="0.15">
      <c r="A50" s="65" t="s">
        <v>135</v>
      </c>
      <c r="B50" s="69" t="s">
        <v>136</v>
      </c>
      <c r="C50" s="377">
        <v>9672846</v>
      </c>
      <c r="D50" s="378">
        <v>648541</v>
      </c>
      <c r="E50" s="379">
        <v>93907</v>
      </c>
      <c r="F50" s="386" t="str">
        <f t="shared" si="1"/>
        <v>32</v>
      </c>
      <c r="G50" s="55"/>
      <c r="H50" s="54"/>
      <c r="I50" s="54"/>
      <c r="J50" s="54"/>
      <c r="K50" s="56"/>
      <c r="L50" s="56"/>
      <c r="M50" s="56"/>
      <c r="N50" s="54"/>
    </row>
    <row r="51" spans="1:14" ht="15" hidden="1" customHeight="1" x14ac:dyDescent="0.15">
      <c r="A51" s="65" t="s">
        <v>137</v>
      </c>
      <c r="B51" s="69" t="s">
        <v>138</v>
      </c>
      <c r="C51" s="377">
        <v>8037390</v>
      </c>
      <c r="D51" s="378">
        <v>471938</v>
      </c>
      <c r="E51" s="379">
        <v>86924</v>
      </c>
      <c r="F51" s="386" t="str">
        <f t="shared" si="1"/>
        <v>32</v>
      </c>
      <c r="G51" s="55"/>
      <c r="H51" s="54"/>
      <c r="I51" s="54"/>
      <c r="J51" s="54"/>
      <c r="K51" s="56"/>
      <c r="L51" s="56"/>
      <c r="M51" s="56"/>
      <c r="N51" s="54"/>
    </row>
    <row r="52" spans="1:14" ht="15" hidden="1" customHeight="1" x14ac:dyDescent="0.15">
      <c r="A52" s="65" t="s">
        <v>139</v>
      </c>
      <c r="B52" s="69" t="s">
        <v>140</v>
      </c>
      <c r="C52" s="377">
        <v>9461020</v>
      </c>
      <c r="D52" s="378">
        <v>965080</v>
      </c>
      <c r="E52" s="379">
        <v>107946</v>
      </c>
      <c r="F52" s="386" t="str">
        <f t="shared" si="1"/>
        <v>33</v>
      </c>
      <c r="G52" s="55"/>
      <c r="H52" s="54"/>
      <c r="I52" s="54"/>
      <c r="J52" s="54"/>
      <c r="K52" s="56"/>
      <c r="L52" s="56"/>
      <c r="M52" s="56"/>
      <c r="N52" s="54"/>
    </row>
    <row r="53" spans="1:14" ht="15" hidden="1" customHeight="1" x14ac:dyDescent="0.15">
      <c r="A53" s="65" t="s">
        <v>141</v>
      </c>
      <c r="B53" s="69" t="s">
        <v>142</v>
      </c>
      <c r="C53" s="377">
        <v>3797466</v>
      </c>
      <c r="D53" s="378">
        <v>2184796</v>
      </c>
      <c r="E53" s="379">
        <v>43213</v>
      </c>
      <c r="F53" s="386" t="str">
        <f t="shared" si="1"/>
        <v>33</v>
      </c>
      <c r="G53" s="55"/>
      <c r="H53" s="54"/>
      <c r="I53" s="54"/>
      <c r="J53" s="54"/>
      <c r="K53" s="56"/>
      <c r="L53" s="56"/>
      <c r="M53" s="56"/>
      <c r="N53" s="54"/>
    </row>
    <row r="54" spans="1:14" ht="15" hidden="1" customHeight="1" x14ac:dyDescent="0.15">
      <c r="A54" s="66" t="s">
        <v>143</v>
      </c>
      <c r="B54" s="70" t="s">
        <v>144</v>
      </c>
      <c r="C54" s="380">
        <v>3240128</v>
      </c>
      <c r="D54" s="381">
        <v>382789</v>
      </c>
      <c r="E54" s="382">
        <v>41092</v>
      </c>
      <c r="F54" s="386" t="str">
        <f t="shared" si="1"/>
        <v>33</v>
      </c>
      <c r="G54" s="55"/>
      <c r="H54" s="54"/>
      <c r="I54" s="54"/>
      <c r="J54" s="54"/>
      <c r="K54" s="56"/>
      <c r="L54" s="56"/>
      <c r="M54" s="56"/>
      <c r="N54" s="54"/>
    </row>
    <row r="55" spans="1:14" ht="15" hidden="1" customHeight="1" x14ac:dyDescent="0.15">
      <c r="A55" s="65" t="s">
        <v>145</v>
      </c>
      <c r="B55" s="69" t="s">
        <v>146</v>
      </c>
      <c r="C55" s="377">
        <v>4287135</v>
      </c>
      <c r="D55" s="378">
        <v>877719</v>
      </c>
      <c r="E55" s="379">
        <v>39505</v>
      </c>
      <c r="F55" s="386" t="str">
        <f t="shared" si="1"/>
        <v>33</v>
      </c>
      <c r="G55" s="55"/>
      <c r="H55" s="54"/>
      <c r="I55" s="54"/>
      <c r="J55" s="54"/>
      <c r="K55" s="56"/>
      <c r="L55" s="56"/>
      <c r="M55" s="56"/>
      <c r="N55" s="54"/>
    </row>
    <row r="56" spans="1:14" ht="15" hidden="1" customHeight="1" x14ac:dyDescent="0.15">
      <c r="A56" s="65" t="s">
        <v>147</v>
      </c>
      <c r="B56" s="69" t="s">
        <v>537</v>
      </c>
      <c r="C56" s="377">
        <v>7281912</v>
      </c>
      <c r="D56" s="378">
        <v>1779142</v>
      </c>
      <c r="E56" s="379">
        <v>80499</v>
      </c>
      <c r="F56" s="386" t="str">
        <f t="shared" si="1"/>
        <v>34</v>
      </c>
      <c r="G56" s="55"/>
      <c r="H56" s="54"/>
      <c r="I56" s="54"/>
      <c r="J56" s="54"/>
      <c r="K56" s="56"/>
      <c r="L56" s="56"/>
      <c r="M56" s="56"/>
      <c r="N56" s="54"/>
    </row>
    <row r="57" spans="1:14" ht="15" hidden="1" customHeight="1" x14ac:dyDescent="0.15">
      <c r="A57" s="65" t="s">
        <v>335</v>
      </c>
      <c r="B57" s="69" t="s">
        <v>336</v>
      </c>
      <c r="C57" s="377">
        <v>4586992</v>
      </c>
      <c r="D57" s="378">
        <v>814813</v>
      </c>
      <c r="E57" s="379">
        <v>34802</v>
      </c>
      <c r="F57" s="386" t="str">
        <f t="shared" si="1"/>
        <v>34</v>
      </c>
      <c r="G57" s="55"/>
      <c r="H57" s="54"/>
      <c r="I57" s="54"/>
      <c r="J57" s="54"/>
      <c r="K57" s="56"/>
      <c r="L57" s="56"/>
      <c r="M57" s="56"/>
      <c r="N57" s="54"/>
    </row>
    <row r="58" spans="1:14" ht="15" hidden="1" customHeight="1" x14ac:dyDescent="0.15">
      <c r="A58" s="65" t="s">
        <v>148</v>
      </c>
      <c r="B58" s="69" t="s">
        <v>149</v>
      </c>
      <c r="C58" s="377">
        <v>17161744</v>
      </c>
      <c r="D58" s="378">
        <v>3360416</v>
      </c>
      <c r="E58" s="379">
        <v>418150</v>
      </c>
      <c r="F58" s="386" t="str">
        <f t="shared" si="1"/>
        <v>35</v>
      </c>
      <c r="G58" s="55"/>
      <c r="H58" s="54"/>
      <c r="I58" s="54"/>
      <c r="J58" s="54"/>
      <c r="K58" s="56"/>
      <c r="L58" s="56"/>
      <c r="M58" s="56"/>
      <c r="N58" s="54"/>
    </row>
    <row r="59" spans="1:14" ht="15" hidden="1" customHeight="1" x14ac:dyDescent="0.15">
      <c r="A59" s="66" t="s">
        <v>150</v>
      </c>
      <c r="B59" s="70" t="s">
        <v>151</v>
      </c>
      <c r="C59" s="380">
        <v>4728762</v>
      </c>
      <c r="D59" s="381">
        <v>494788</v>
      </c>
      <c r="E59" s="382">
        <v>92018</v>
      </c>
      <c r="F59" s="386" t="str">
        <f t="shared" si="1"/>
        <v>35</v>
      </c>
      <c r="G59" s="55"/>
      <c r="H59" s="54"/>
      <c r="I59" s="54"/>
      <c r="J59" s="54"/>
      <c r="K59" s="56"/>
      <c r="L59" s="56"/>
      <c r="M59" s="56"/>
      <c r="N59" s="54"/>
    </row>
    <row r="60" spans="1:14" ht="15" hidden="1" customHeight="1" x14ac:dyDescent="0.15">
      <c r="A60" s="65" t="s">
        <v>152</v>
      </c>
      <c r="B60" s="69" t="s">
        <v>153</v>
      </c>
      <c r="C60" s="377">
        <v>29279928</v>
      </c>
      <c r="D60" s="378">
        <v>959976</v>
      </c>
      <c r="E60" s="379">
        <v>455118</v>
      </c>
      <c r="F60" s="386" t="str">
        <f t="shared" si="1"/>
        <v>35</v>
      </c>
      <c r="G60" s="55"/>
      <c r="H60" s="54"/>
      <c r="I60" s="54"/>
      <c r="J60" s="54"/>
      <c r="K60" s="56"/>
      <c r="L60" s="56"/>
      <c r="M60" s="56"/>
      <c r="N60" s="54"/>
    </row>
    <row r="61" spans="1:14" ht="15" hidden="1" customHeight="1" x14ac:dyDescent="0.15">
      <c r="A61" s="65" t="s">
        <v>154</v>
      </c>
      <c r="B61" s="69" t="s">
        <v>155</v>
      </c>
      <c r="C61" s="377">
        <v>2780359</v>
      </c>
      <c r="D61" s="378">
        <v>225401</v>
      </c>
      <c r="E61" s="379">
        <v>10309</v>
      </c>
      <c r="F61" s="386" t="str">
        <f t="shared" si="1"/>
        <v>35</v>
      </c>
      <c r="G61" s="55"/>
      <c r="H61" s="54"/>
      <c r="I61" s="54"/>
      <c r="J61" s="54"/>
      <c r="K61" s="56"/>
      <c r="L61" s="56"/>
      <c r="M61" s="56"/>
      <c r="N61" s="54"/>
    </row>
    <row r="62" spans="1:14" ht="15" hidden="1" customHeight="1" x14ac:dyDescent="0.15">
      <c r="A62" s="65" t="s">
        <v>156</v>
      </c>
      <c r="B62" s="69" t="s">
        <v>15</v>
      </c>
      <c r="C62" s="377">
        <v>6015382</v>
      </c>
      <c r="D62" s="378">
        <v>747767</v>
      </c>
      <c r="E62" s="379">
        <v>76212</v>
      </c>
      <c r="F62" s="386" t="str">
        <f t="shared" si="1"/>
        <v>35</v>
      </c>
      <c r="G62" s="55"/>
      <c r="H62" s="54"/>
      <c r="I62" s="54"/>
      <c r="J62" s="54"/>
      <c r="K62" s="56"/>
      <c r="L62" s="56"/>
      <c r="M62" s="56"/>
      <c r="N62" s="54"/>
    </row>
    <row r="63" spans="1:14" ht="15" hidden="1" customHeight="1" x14ac:dyDescent="0.15">
      <c r="A63" s="65" t="s">
        <v>157</v>
      </c>
      <c r="B63" s="69" t="s">
        <v>158</v>
      </c>
      <c r="C63" s="377">
        <v>5881729</v>
      </c>
      <c r="D63" s="378">
        <v>5195576</v>
      </c>
      <c r="E63" s="379">
        <v>499411</v>
      </c>
      <c r="F63" s="386" t="str">
        <f t="shared" si="1"/>
        <v>39</v>
      </c>
      <c r="G63" s="55"/>
      <c r="H63" s="54"/>
      <c r="I63" s="54"/>
      <c r="J63" s="54"/>
      <c r="K63" s="56"/>
      <c r="L63" s="56"/>
      <c r="M63" s="56"/>
      <c r="N63" s="54"/>
    </row>
    <row r="64" spans="1:14" ht="15" hidden="1" customHeight="1" x14ac:dyDescent="0.15">
      <c r="A64" s="66" t="s">
        <v>159</v>
      </c>
      <c r="B64" s="70" t="s">
        <v>160</v>
      </c>
      <c r="C64" s="380">
        <v>995232</v>
      </c>
      <c r="D64" s="381">
        <v>0</v>
      </c>
      <c r="E64" s="382">
        <v>0</v>
      </c>
      <c r="F64" s="386" t="str">
        <f t="shared" si="1"/>
        <v>39</v>
      </c>
      <c r="G64" s="55"/>
      <c r="H64" s="54"/>
      <c r="I64" s="54"/>
      <c r="J64" s="54"/>
      <c r="K64" s="56"/>
      <c r="L64" s="56"/>
      <c r="M64" s="56"/>
      <c r="N64" s="54"/>
    </row>
    <row r="65" spans="1:14" ht="15" hidden="1" customHeight="1" x14ac:dyDescent="0.15">
      <c r="A65" s="65" t="s">
        <v>161</v>
      </c>
      <c r="B65" s="69" t="s">
        <v>162</v>
      </c>
      <c r="C65" s="377">
        <v>29276041</v>
      </c>
      <c r="D65" s="378">
        <v>0</v>
      </c>
      <c r="E65" s="379">
        <v>0</v>
      </c>
      <c r="F65" s="386" t="str">
        <f t="shared" si="1"/>
        <v>41</v>
      </c>
      <c r="G65" s="55"/>
      <c r="H65" s="54"/>
      <c r="I65" s="54"/>
      <c r="J65" s="54"/>
      <c r="K65" s="56"/>
      <c r="L65" s="56"/>
      <c r="M65" s="56"/>
      <c r="N65" s="54"/>
    </row>
    <row r="66" spans="1:14" ht="15" hidden="1" customHeight="1" x14ac:dyDescent="0.15">
      <c r="A66" s="65" t="s">
        <v>163</v>
      </c>
      <c r="B66" s="69" t="s">
        <v>164</v>
      </c>
      <c r="C66" s="377">
        <v>11183962</v>
      </c>
      <c r="D66" s="378">
        <v>0</v>
      </c>
      <c r="E66" s="379">
        <v>0</v>
      </c>
      <c r="F66" s="386" t="str">
        <f t="shared" si="1"/>
        <v>41</v>
      </c>
      <c r="G66" s="55"/>
      <c r="H66" s="54"/>
      <c r="I66" s="54"/>
      <c r="J66" s="54"/>
      <c r="K66" s="56"/>
      <c r="L66" s="56"/>
      <c r="M66" s="56"/>
      <c r="N66" s="54"/>
    </row>
    <row r="67" spans="1:14" ht="15" hidden="1" customHeight="1" x14ac:dyDescent="0.15">
      <c r="A67" s="65" t="s">
        <v>165</v>
      </c>
      <c r="B67" s="69" t="s">
        <v>166</v>
      </c>
      <c r="C67" s="377">
        <v>12246214</v>
      </c>
      <c r="D67" s="378">
        <v>0</v>
      </c>
      <c r="E67" s="379">
        <v>0</v>
      </c>
      <c r="F67" s="386" t="str">
        <f t="shared" si="1"/>
        <v>41</v>
      </c>
      <c r="G67" s="55"/>
      <c r="H67" s="54"/>
      <c r="I67" s="54"/>
      <c r="J67" s="54"/>
      <c r="K67" s="56"/>
      <c r="L67" s="56"/>
      <c r="M67" s="56"/>
      <c r="N67" s="54"/>
    </row>
    <row r="68" spans="1:14" ht="15" hidden="1" customHeight="1" x14ac:dyDescent="0.15">
      <c r="A68" s="65" t="s">
        <v>167</v>
      </c>
      <c r="B68" s="69" t="s">
        <v>168</v>
      </c>
      <c r="C68" s="377">
        <v>8130352</v>
      </c>
      <c r="D68" s="378">
        <v>0</v>
      </c>
      <c r="E68" s="379">
        <v>0</v>
      </c>
      <c r="F68" s="386" t="str">
        <f t="shared" si="1"/>
        <v>41</v>
      </c>
      <c r="G68" s="55"/>
      <c r="H68" s="54"/>
      <c r="I68" s="54"/>
      <c r="J68" s="54"/>
      <c r="K68" s="56"/>
      <c r="L68" s="56"/>
      <c r="M68" s="56"/>
      <c r="N68" s="54"/>
    </row>
    <row r="69" spans="1:14" ht="15" hidden="1" customHeight="1" x14ac:dyDescent="0.15">
      <c r="A69" s="66" t="s">
        <v>169</v>
      </c>
      <c r="B69" s="70" t="s">
        <v>170</v>
      </c>
      <c r="C69" s="380">
        <v>20344205</v>
      </c>
      <c r="D69" s="381">
        <v>0</v>
      </c>
      <c r="E69" s="382">
        <v>0</v>
      </c>
      <c r="F69" s="386" t="str">
        <f t="shared" ref="F69:F110" si="6">LEFT(A69,2)</f>
        <v>46</v>
      </c>
      <c r="G69" s="55"/>
      <c r="H69" s="54"/>
      <c r="I69" s="54"/>
      <c r="J69" s="54"/>
      <c r="K69" s="56"/>
      <c r="L69" s="56"/>
      <c r="M69" s="56"/>
      <c r="N69" s="54"/>
    </row>
    <row r="70" spans="1:14" ht="15" hidden="1" customHeight="1" x14ac:dyDescent="0.15">
      <c r="A70" s="65" t="s">
        <v>171</v>
      </c>
      <c r="B70" s="69" t="s">
        <v>172</v>
      </c>
      <c r="C70" s="377">
        <v>4291257</v>
      </c>
      <c r="D70" s="378">
        <v>0</v>
      </c>
      <c r="E70" s="379">
        <v>0</v>
      </c>
      <c r="F70" s="386" t="str">
        <f t="shared" si="6"/>
        <v>46</v>
      </c>
      <c r="G70" s="55"/>
      <c r="H70" s="54"/>
      <c r="I70" s="54"/>
      <c r="J70" s="54"/>
      <c r="K70" s="56"/>
      <c r="L70" s="56"/>
      <c r="M70" s="56"/>
      <c r="N70" s="54"/>
    </row>
    <row r="71" spans="1:14" ht="15" hidden="1" customHeight="1" x14ac:dyDescent="0.15">
      <c r="A71" s="65" t="s">
        <v>173</v>
      </c>
      <c r="B71" s="69" t="s">
        <v>174</v>
      </c>
      <c r="C71" s="377">
        <v>4547124</v>
      </c>
      <c r="D71" s="378">
        <v>0</v>
      </c>
      <c r="E71" s="379">
        <v>0</v>
      </c>
      <c r="F71" s="386" t="str">
        <f t="shared" si="6"/>
        <v>47</v>
      </c>
      <c r="G71" s="55"/>
      <c r="H71" s="54"/>
      <c r="I71" s="54"/>
      <c r="J71" s="54"/>
      <c r="K71" s="56"/>
      <c r="L71" s="56"/>
      <c r="M71" s="56"/>
      <c r="N71" s="54"/>
    </row>
    <row r="72" spans="1:14" ht="15" hidden="1" customHeight="1" x14ac:dyDescent="0.15">
      <c r="A72" s="65" t="s">
        <v>175</v>
      </c>
      <c r="B72" s="69" t="s">
        <v>176</v>
      </c>
      <c r="C72" s="377">
        <v>4902286</v>
      </c>
      <c r="D72" s="378">
        <v>0</v>
      </c>
      <c r="E72" s="379">
        <v>0</v>
      </c>
      <c r="F72" s="386" t="str">
        <f t="shared" si="6"/>
        <v>48</v>
      </c>
      <c r="G72" s="55"/>
      <c r="H72" s="54"/>
      <c r="I72" s="54"/>
      <c r="J72" s="54"/>
      <c r="K72" s="56"/>
      <c r="L72" s="56"/>
      <c r="M72" s="56"/>
      <c r="N72" s="54"/>
    </row>
    <row r="73" spans="1:14" ht="15" hidden="1" customHeight="1" x14ac:dyDescent="0.15">
      <c r="A73" s="65" t="s">
        <v>177</v>
      </c>
      <c r="B73" s="69" t="s">
        <v>178</v>
      </c>
      <c r="C73" s="377">
        <v>95668381</v>
      </c>
      <c r="D73" s="378">
        <v>-95118672</v>
      </c>
      <c r="E73" s="379">
        <v>0</v>
      </c>
      <c r="F73" s="386" t="str">
        <f t="shared" si="6"/>
        <v>51</v>
      </c>
      <c r="G73" s="55"/>
      <c r="H73" s="54"/>
      <c r="I73" s="54"/>
      <c r="J73" s="54"/>
      <c r="K73" s="56"/>
      <c r="L73" s="56"/>
      <c r="M73" s="56"/>
      <c r="N73" s="54"/>
    </row>
    <row r="74" spans="1:14" ht="15" hidden="1" customHeight="1" x14ac:dyDescent="0.15">
      <c r="A74" s="66" t="s">
        <v>179</v>
      </c>
      <c r="B74" s="70" t="s">
        <v>180</v>
      </c>
      <c r="C74" s="380">
        <v>36847628</v>
      </c>
      <c r="D74" s="381">
        <v>0</v>
      </c>
      <c r="E74" s="382">
        <v>0</v>
      </c>
      <c r="F74" s="386" t="str">
        <f t="shared" si="6"/>
        <v>53</v>
      </c>
      <c r="G74" s="55"/>
      <c r="H74" s="54"/>
      <c r="I74" s="54"/>
      <c r="J74" s="54"/>
      <c r="K74" s="56"/>
      <c r="L74" s="56"/>
      <c r="M74" s="56"/>
      <c r="N74" s="54"/>
    </row>
    <row r="75" spans="1:14" ht="15" hidden="1" customHeight="1" x14ac:dyDescent="0.15">
      <c r="A75" s="65" t="s">
        <v>181</v>
      </c>
      <c r="B75" s="69" t="s">
        <v>16</v>
      </c>
      <c r="C75" s="377">
        <v>15298865</v>
      </c>
      <c r="D75" s="378">
        <v>0</v>
      </c>
      <c r="E75" s="379">
        <v>0</v>
      </c>
      <c r="F75" s="386" t="str">
        <f t="shared" si="6"/>
        <v>55</v>
      </c>
      <c r="G75" s="55"/>
      <c r="H75" s="54"/>
      <c r="I75" s="54"/>
      <c r="J75" s="54"/>
      <c r="K75" s="56"/>
      <c r="L75" s="56"/>
      <c r="M75" s="56"/>
      <c r="N75" s="54"/>
    </row>
    <row r="76" spans="1:14" ht="15" hidden="1" customHeight="1" x14ac:dyDescent="0.15">
      <c r="A76" s="65" t="s">
        <v>182</v>
      </c>
      <c r="B76" s="69" t="s">
        <v>183</v>
      </c>
      <c r="C76" s="377">
        <v>14089166</v>
      </c>
      <c r="D76" s="378">
        <v>0</v>
      </c>
      <c r="E76" s="379">
        <v>0</v>
      </c>
      <c r="F76" s="386" t="str">
        <f t="shared" si="6"/>
        <v>55</v>
      </c>
      <c r="G76" s="55"/>
      <c r="H76" s="54"/>
      <c r="I76" s="54"/>
      <c r="J76" s="54"/>
      <c r="K76" s="56"/>
      <c r="L76" s="56"/>
      <c r="M76" s="56"/>
      <c r="N76" s="54"/>
    </row>
    <row r="77" spans="1:14" ht="15" hidden="1" customHeight="1" x14ac:dyDescent="0.15">
      <c r="A77" s="65" t="s">
        <v>184</v>
      </c>
      <c r="B77" s="69" t="s">
        <v>185</v>
      </c>
      <c r="C77" s="377">
        <v>51332699</v>
      </c>
      <c r="D77" s="378">
        <v>0</v>
      </c>
      <c r="E77" s="379">
        <v>0</v>
      </c>
      <c r="F77" s="386" t="str">
        <f t="shared" si="6"/>
        <v>55</v>
      </c>
      <c r="G77" s="55"/>
      <c r="H77" s="54"/>
      <c r="I77" s="54"/>
      <c r="J77" s="54"/>
      <c r="K77" s="56"/>
      <c r="L77" s="56"/>
      <c r="M77" s="56"/>
      <c r="N77" s="54"/>
    </row>
    <row r="78" spans="1:14" ht="15" hidden="1" customHeight="1" x14ac:dyDescent="0.15">
      <c r="A78" s="65" t="s">
        <v>186</v>
      </c>
      <c r="B78" s="69" t="s">
        <v>187</v>
      </c>
      <c r="C78" s="377">
        <v>7419095</v>
      </c>
      <c r="D78" s="378">
        <v>0</v>
      </c>
      <c r="E78" s="379">
        <v>-110965</v>
      </c>
      <c r="F78" s="386" t="str">
        <f t="shared" si="6"/>
        <v>57</v>
      </c>
      <c r="G78" s="55"/>
      <c r="H78" s="54"/>
      <c r="I78" s="54"/>
      <c r="J78" s="54"/>
      <c r="K78" s="56"/>
      <c r="L78" s="56"/>
      <c r="M78" s="56"/>
      <c r="N78" s="54"/>
    </row>
    <row r="79" spans="1:14" ht="15" hidden="1" customHeight="1" x14ac:dyDescent="0.15">
      <c r="A79" s="66" t="s">
        <v>188</v>
      </c>
      <c r="B79" s="70" t="s">
        <v>189</v>
      </c>
      <c r="C79" s="380">
        <v>16789267</v>
      </c>
      <c r="D79" s="381">
        <v>0</v>
      </c>
      <c r="E79" s="382">
        <v>-10345390</v>
      </c>
      <c r="F79" s="386" t="str">
        <f t="shared" si="6"/>
        <v>57</v>
      </c>
      <c r="G79" s="55"/>
      <c r="H79" s="54"/>
      <c r="I79" s="54"/>
      <c r="J79" s="54"/>
      <c r="K79" s="56"/>
      <c r="L79" s="56"/>
      <c r="M79" s="56"/>
      <c r="N79" s="54"/>
    </row>
    <row r="80" spans="1:14" ht="15" hidden="1" customHeight="1" x14ac:dyDescent="0.15">
      <c r="A80" s="65" t="s">
        <v>190</v>
      </c>
      <c r="B80" s="69" t="s">
        <v>191</v>
      </c>
      <c r="C80" s="377">
        <v>9563244</v>
      </c>
      <c r="D80" s="378">
        <v>0</v>
      </c>
      <c r="E80" s="379">
        <v>0</v>
      </c>
      <c r="F80" s="386" t="str">
        <f t="shared" si="6"/>
        <v>57</v>
      </c>
      <c r="G80" s="55"/>
      <c r="H80" s="54"/>
      <c r="I80" s="54"/>
      <c r="J80" s="54"/>
      <c r="K80" s="56"/>
      <c r="L80" s="56"/>
      <c r="M80" s="56"/>
      <c r="N80" s="54"/>
    </row>
    <row r="81" spans="1:14" ht="15" hidden="1" customHeight="1" x14ac:dyDescent="0.15">
      <c r="A81" s="65" t="s">
        <v>192</v>
      </c>
      <c r="B81" s="69" t="s">
        <v>193</v>
      </c>
      <c r="C81" s="377">
        <v>8185476</v>
      </c>
      <c r="D81" s="378">
        <v>0</v>
      </c>
      <c r="E81" s="379">
        <v>-1256452</v>
      </c>
      <c r="F81" s="386" t="str">
        <f t="shared" si="6"/>
        <v>57</v>
      </c>
      <c r="G81" s="55"/>
      <c r="H81" s="54"/>
      <c r="I81" s="54"/>
      <c r="J81" s="54"/>
      <c r="K81" s="56"/>
      <c r="L81" s="56"/>
      <c r="M81" s="56"/>
      <c r="N81" s="54"/>
    </row>
    <row r="82" spans="1:14" ht="15" hidden="1" customHeight="1" x14ac:dyDescent="0.15">
      <c r="A82" s="65" t="s">
        <v>194</v>
      </c>
      <c r="B82" s="69" t="s">
        <v>195</v>
      </c>
      <c r="C82" s="377">
        <v>3923427</v>
      </c>
      <c r="D82" s="378">
        <v>0</v>
      </c>
      <c r="E82" s="379">
        <v>-32721</v>
      </c>
      <c r="F82" s="386" t="str">
        <f t="shared" si="6"/>
        <v>57</v>
      </c>
      <c r="G82" s="55"/>
      <c r="H82" s="54"/>
      <c r="I82" s="54"/>
      <c r="J82" s="54"/>
      <c r="K82" s="56"/>
      <c r="L82" s="56"/>
      <c r="M82" s="56"/>
      <c r="N82" s="54"/>
    </row>
    <row r="83" spans="1:14" ht="15" hidden="1" customHeight="1" x14ac:dyDescent="0.15">
      <c r="A83" s="65" t="s">
        <v>196</v>
      </c>
      <c r="B83" s="69" t="s">
        <v>197</v>
      </c>
      <c r="C83" s="377">
        <v>941210</v>
      </c>
      <c r="D83" s="378">
        <v>0</v>
      </c>
      <c r="E83" s="379">
        <v>-862635</v>
      </c>
      <c r="F83" s="386" t="str">
        <f t="shared" si="6"/>
        <v>57</v>
      </c>
      <c r="G83" s="55"/>
      <c r="H83" s="54"/>
      <c r="I83" s="54"/>
      <c r="J83" s="54"/>
      <c r="K83" s="56"/>
      <c r="L83" s="56"/>
      <c r="M83" s="56"/>
      <c r="N83" s="54"/>
    </row>
    <row r="84" spans="1:14" ht="15" hidden="1" customHeight="1" x14ac:dyDescent="0.15">
      <c r="A84" s="66" t="s">
        <v>198</v>
      </c>
      <c r="B84" s="70" t="s">
        <v>199</v>
      </c>
      <c r="C84" s="380">
        <v>2050527</v>
      </c>
      <c r="D84" s="381">
        <v>0</v>
      </c>
      <c r="E84" s="382">
        <v>-1822540</v>
      </c>
      <c r="F84" s="386" t="str">
        <f t="shared" si="6"/>
        <v>57</v>
      </c>
      <c r="G84" s="55"/>
      <c r="H84" s="54"/>
      <c r="I84" s="54"/>
      <c r="J84" s="54"/>
      <c r="K84" s="56"/>
      <c r="L84" s="56"/>
      <c r="M84" s="56"/>
      <c r="N84" s="54"/>
    </row>
    <row r="85" spans="1:14" ht="15" hidden="1" customHeight="1" x14ac:dyDescent="0.15">
      <c r="A85" s="65" t="s">
        <v>200</v>
      </c>
      <c r="B85" s="69" t="s">
        <v>201</v>
      </c>
      <c r="C85" s="377">
        <v>8275936</v>
      </c>
      <c r="D85" s="378">
        <v>0</v>
      </c>
      <c r="E85" s="379">
        <v>0</v>
      </c>
      <c r="F85" s="386" t="str">
        <f t="shared" si="6"/>
        <v>57</v>
      </c>
      <c r="G85" s="55"/>
      <c r="H85" s="54"/>
      <c r="I85" s="54"/>
      <c r="J85" s="54"/>
      <c r="K85" s="56"/>
      <c r="L85" s="56"/>
      <c r="M85" s="56"/>
      <c r="N85" s="54"/>
    </row>
    <row r="86" spans="1:14" ht="15" hidden="1" customHeight="1" x14ac:dyDescent="0.15">
      <c r="A86" s="65" t="s">
        <v>202</v>
      </c>
      <c r="B86" s="69" t="s">
        <v>203</v>
      </c>
      <c r="C86" s="377">
        <v>1470602</v>
      </c>
      <c r="D86" s="378">
        <v>0</v>
      </c>
      <c r="E86" s="379">
        <v>0</v>
      </c>
      <c r="F86" s="386" t="str">
        <f t="shared" si="6"/>
        <v>57</v>
      </c>
      <c r="G86" s="55"/>
      <c r="H86" s="54"/>
      <c r="I86" s="54"/>
      <c r="J86" s="54"/>
      <c r="K86" s="56"/>
      <c r="L86" s="56"/>
      <c r="M86" s="56"/>
      <c r="N86" s="54"/>
    </row>
    <row r="87" spans="1:14" ht="15" hidden="1" customHeight="1" x14ac:dyDescent="0.15">
      <c r="A87" s="65" t="s">
        <v>204</v>
      </c>
      <c r="B87" s="69" t="s">
        <v>205</v>
      </c>
      <c r="C87" s="377">
        <v>16537147</v>
      </c>
      <c r="D87" s="378">
        <v>0</v>
      </c>
      <c r="E87" s="379">
        <v>0</v>
      </c>
      <c r="F87" s="386" t="str">
        <f t="shared" si="6"/>
        <v>59</v>
      </c>
      <c r="G87" s="55"/>
      <c r="H87" s="54"/>
      <c r="I87" s="54"/>
      <c r="J87" s="54"/>
      <c r="K87" s="56"/>
      <c r="L87" s="56"/>
      <c r="M87" s="56"/>
      <c r="N87" s="54"/>
    </row>
    <row r="88" spans="1:14" ht="15" hidden="1" customHeight="1" x14ac:dyDescent="0.15">
      <c r="A88" s="65" t="s">
        <v>206</v>
      </c>
      <c r="B88" s="69" t="s">
        <v>207</v>
      </c>
      <c r="C88" s="377">
        <v>4724439</v>
      </c>
      <c r="D88" s="378">
        <v>0</v>
      </c>
      <c r="E88" s="379">
        <v>0</v>
      </c>
      <c r="F88" s="386" t="str">
        <f t="shared" si="6"/>
        <v>59</v>
      </c>
      <c r="G88" s="55"/>
      <c r="H88" s="54"/>
      <c r="I88" s="54"/>
      <c r="J88" s="54"/>
      <c r="K88" s="56"/>
      <c r="L88" s="56"/>
      <c r="M88" s="56"/>
      <c r="N88" s="54"/>
    </row>
    <row r="89" spans="1:14" ht="15" hidden="1" customHeight="1" x14ac:dyDescent="0.15">
      <c r="A89" s="66" t="s">
        <v>208</v>
      </c>
      <c r="B89" s="70" t="s">
        <v>209</v>
      </c>
      <c r="C89" s="380">
        <v>20325785</v>
      </c>
      <c r="D89" s="381">
        <v>537103</v>
      </c>
      <c r="E89" s="382">
        <v>40209</v>
      </c>
      <c r="F89" s="386" t="str">
        <f t="shared" si="6"/>
        <v>59</v>
      </c>
      <c r="G89" s="55"/>
      <c r="H89" s="54"/>
      <c r="I89" s="54"/>
      <c r="J89" s="54"/>
      <c r="K89" s="56"/>
      <c r="L89" s="56"/>
      <c r="M89" s="56"/>
      <c r="N89" s="54"/>
    </row>
    <row r="90" spans="1:14" ht="15" hidden="1" customHeight="1" x14ac:dyDescent="0.15">
      <c r="A90" s="65" t="s">
        <v>210</v>
      </c>
      <c r="B90" s="69" t="s">
        <v>211</v>
      </c>
      <c r="C90" s="377">
        <v>3555245</v>
      </c>
      <c r="D90" s="378">
        <v>0</v>
      </c>
      <c r="E90" s="379">
        <v>0</v>
      </c>
      <c r="F90" s="386" t="str">
        <f t="shared" si="6"/>
        <v>59</v>
      </c>
      <c r="G90" s="55"/>
      <c r="H90" s="54"/>
      <c r="I90" s="54"/>
      <c r="J90" s="54"/>
      <c r="K90" s="56"/>
      <c r="L90" s="56"/>
      <c r="M90" s="56"/>
      <c r="N90" s="54"/>
    </row>
    <row r="91" spans="1:14" ht="15" hidden="1" customHeight="1" x14ac:dyDescent="0.15">
      <c r="A91" s="65" t="s">
        <v>212</v>
      </c>
      <c r="B91" s="69" t="s">
        <v>213</v>
      </c>
      <c r="C91" s="377">
        <v>7153560</v>
      </c>
      <c r="D91" s="378">
        <v>1752282</v>
      </c>
      <c r="E91" s="379">
        <v>184973</v>
      </c>
      <c r="F91" s="386" t="str">
        <f t="shared" si="6"/>
        <v>59</v>
      </c>
      <c r="G91" s="55"/>
      <c r="H91" s="54"/>
      <c r="I91" s="54"/>
      <c r="J91" s="54"/>
      <c r="K91" s="56"/>
      <c r="L91" s="56"/>
      <c r="M91" s="56"/>
      <c r="N91" s="54"/>
    </row>
    <row r="92" spans="1:14" ht="15" hidden="1" customHeight="1" x14ac:dyDescent="0.15">
      <c r="A92" s="65" t="s">
        <v>214</v>
      </c>
      <c r="B92" s="69" t="s">
        <v>215</v>
      </c>
      <c r="C92" s="377">
        <v>39739035</v>
      </c>
      <c r="D92" s="378">
        <v>0</v>
      </c>
      <c r="E92" s="379">
        <v>0</v>
      </c>
      <c r="F92" s="386" t="str">
        <f t="shared" si="6"/>
        <v>61</v>
      </c>
      <c r="G92" s="55"/>
      <c r="H92" s="54"/>
      <c r="I92" s="54"/>
      <c r="J92" s="54"/>
      <c r="K92" s="56"/>
      <c r="L92" s="56"/>
      <c r="M92" s="56"/>
      <c r="N92" s="54"/>
    </row>
    <row r="93" spans="1:14" ht="15" hidden="1" customHeight="1" x14ac:dyDescent="0.15">
      <c r="A93" s="65" t="s">
        <v>216</v>
      </c>
      <c r="B93" s="69" t="s">
        <v>217</v>
      </c>
      <c r="C93" s="377">
        <v>25291553</v>
      </c>
      <c r="D93" s="378">
        <v>0</v>
      </c>
      <c r="E93" s="379">
        <v>631</v>
      </c>
      <c r="F93" s="386" t="str">
        <f t="shared" si="6"/>
        <v>63</v>
      </c>
      <c r="G93" s="55"/>
      <c r="H93" s="54"/>
      <c r="I93" s="54"/>
      <c r="J93" s="54"/>
      <c r="K93" s="56"/>
      <c r="L93" s="56"/>
      <c r="M93" s="56"/>
      <c r="N93" s="54"/>
    </row>
    <row r="94" spans="1:14" ht="15" hidden="1" customHeight="1" x14ac:dyDescent="0.15">
      <c r="A94" s="66" t="s">
        <v>218</v>
      </c>
      <c r="B94" s="70" t="s">
        <v>219</v>
      </c>
      <c r="C94" s="380">
        <v>20436705</v>
      </c>
      <c r="D94" s="381">
        <v>0</v>
      </c>
      <c r="E94" s="382">
        <v>0</v>
      </c>
      <c r="F94" s="386" t="str">
        <f t="shared" si="6"/>
        <v>63</v>
      </c>
      <c r="G94" s="55"/>
      <c r="H94" s="54"/>
      <c r="I94" s="54"/>
      <c r="J94" s="54"/>
      <c r="K94" s="56"/>
      <c r="L94" s="56"/>
      <c r="M94" s="56"/>
      <c r="N94" s="54"/>
    </row>
    <row r="95" spans="1:14" ht="15" hidden="1" customHeight="1" x14ac:dyDescent="0.15">
      <c r="A95" s="65" t="s">
        <v>220</v>
      </c>
      <c r="B95" s="69" t="s">
        <v>221</v>
      </c>
      <c r="C95" s="377">
        <v>45785828</v>
      </c>
      <c r="D95" s="378">
        <v>0</v>
      </c>
      <c r="E95" s="379">
        <v>0</v>
      </c>
      <c r="F95" s="386" t="str">
        <f t="shared" si="6"/>
        <v>64</v>
      </c>
      <c r="G95" s="55"/>
      <c r="H95" s="54"/>
      <c r="I95" s="54"/>
      <c r="J95" s="54"/>
      <c r="K95" s="56"/>
      <c r="L95" s="56"/>
      <c r="M95" s="56"/>
      <c r="N95" s="54"/>
    </row>
    <row r="96" spans="1:14" ht="15" hidden="1" customHeight="1" x14ac:dyDescent="0.15">
      <c r="A96" s="65" t="s">
        <v>222</v>
      </c>
      <c r="B96" s="69" t="s">
        <v>223</v>
      </c>
      <c r="C96" s="377">
        <v>1966987</v>
      </c>
      <c r="D96" s="378">
        <v>0</v>
      </c>
      <c r="E96" s="379">
        <v>0</v>
      </c>
      <c r="F96" s="386" t="str">
        <f t="shared" si="6"/>
        <v>64</v>
      </c>
      <c r="G96" s="55"/>
      <c r="H96" s="54"/>
      <c r="I96" s="54"/>
      <c r="J96" s="54"/>
      <c r="K96" s="56"/>
      <c r="L96" s="56"/>
      <c r="M96" s="56"/>
      <c r="N96" s="54"/>
    </row>
    <row r="97" spans="1:14" ht="15" hidden="1" customHeight="1" x14ac:dyDescent="0.15">
      <c r="A97" s="65" t="s">
        <v>224</v>
      </c>
      <c r="B97" s="69" t="s">
        <v>225</v>
      </c>
      <c r="C97" s="377">
        <v>9909287</v>
      </c>
      <c r="D97" s="378">
        <v>0</v>
      </c>
      <c r="E97" s="379">
        <v>0</v>
      </c>
      <c r="F97" s="386" t="str">
        <f t="shared" si="6"/>
        <v>64</v>
      </c>
      <c r="G97" s="55"/>
      <c r="H97" s="54"/>
      <c r="I97" s="54"/>
      <c r="J97" s="54"/>
      <c r="K97" s="56"/>
      <c r="L97" s="56"/>
      <c r="M97" s="56"/>
      <c r="N97" s="54"/>
    </row>
    <row r="98" spans="1:14" ht="15" hidden="1" customHeight="1" x14ac:dyDescent="0.15">
      <c r="A98" s="65" t="s">
        <v>226</v>
      </c>
      <c r="B98" s="69" t="s">
        <v>227</v>
      </c>
      <c r="C98" s="377">
        <v>9928272</v>
      </c>
      <c r="D98" s="378">
        <v>0</v>
      </c>
      <c r="E98" s="379">
        <v>0</v>
      </c>
      <c r="F98" s="386" t="str">
        <f t="shared" si="6"/>
        <v>64</v>
      </c>
      <c r="G98" s="55"/>
      <c r="H98" s="54"/>
      <c r="I98" s="54"/>
      <c r="J98" s="54"/>
      <c r="K98" s="56"/>
      <c r="L98" s="56"/>
      <c r="M98" s="56"/>
      <c r="N98" s="54"/>
    </row>
    <row r="99" spans="1:14" ht="15" hidden="1" customHeight="1" x14ac:dyDescent="0.15">
      <c r="A99" s="66" t="s">
        <v>228</v>
      </c>
      <c r="B99" s="70" t="s">
        <v>511</v>
      </c>
      <c r="C99" s="380">
        <v>4560137</v>
      </c>
      <c r="D99" s="381">
        <v>0</v>
      </c>
      <c r="E99" s="382">
        <v>0</v>
      </c>
      <c r="F99" s="386" t="str">
        <f t="shared" si="6"/>
        <v>65</v>
      </c>
      <c r="G99" s="55"/>
      <c r="H99" s="54"/>
      <c r="I99" s="54"/>
      <c r="J99" s="54"/>
      <c r="K99" s="56"/>
      <c r="L99" s="56"/>
      <c r="M99" s="56"/>
      <c r="N99" s="54"/>
    </row>
    <row r="100" spans="1:14" ht="15" hidden="1" customHeight="1" x14ac:dyDescent="0.15">
      <c r="A100" s="65" t="s">
        <v>229</v>
      </c>
      <c r="B100" s="69" t="s">
        <v>230</v>
      </c>
      <c r="C100" s="377">
        <v>10195759</v>
      </c>
      <c r="D100" s="378">
        <v>0</v>
      </c>
      <c r="E100" s="379">
        <v>0</v>
      </c>
      <c r="F100" s="386" t="str">
        <f t="shared" si="6"/>
        <v>66</v>
      </c>
      <c r="G100" s="55"/>
      <c r="H100" s="54"/>
      <c r="I100" s="54"/>
      <c r="J100" s="54"/>
      <c r="K100" s="56"/>
      <c r="L100" s="56"/>
      <c r="M100" s="56"/>
      <c r="N100" s="54"/>
    </row>
    <row r="101" spans="1:14" ht="15" hidden="1" customHeight="1" x14ac:dyDescent="0.15">
      <c r="A101" s="65" t="s">
        <v>231</v>
      </c>
      <c r="B101" s="69" t="s">
        <v>232</v>
      </c>
      <c r="C101" s="377">
        <v>8095138</v>
      </c>
      <c r="D101" s="378">
        <v>0</v>
      </c>
      <c r="E101" s="379">
        <v>0</v>
      </c>
      <c r="F101" s="386" t="str">
        <f t="shared" si="6"/>
        <v>66</v>
      </c>
      <c r="G101" s="55"/>
      <c r="H101" s="54"/>
      <c r="I101" s="54"/>
      <c r="J101" s="54"/>
      <c r="K101" s="56"/>
      <c r="L101" s="56"/>
      <c r="M101" s="56"/>
      <c r="N101" s="54"/>
    </row>
    <row r="102" spans="1:14" ht="15" hidden="1" customHeight="1" x14ac:dyDescent="0.15">
      <c r="A102" s="65" t="s">
        <v>233</v>
      </c>
      <c r="B102" s="69" t="s">
        <v>234</v>
      </c>
      <c r="C102" s="377">
        <v>11581931</v>
      </c>
      <c r="D102" s="378">
        <v>0</v>
      </c>
      <c r="E102" s="379">
        <v>0</v>
      </c>
      <c r="F102" s="386" t="str">
        <f t="shared" si="6"/>
        <v>66</v>
      </c>
      <c r="G102" s="55"/>
      <c r="H102" s="54"/>
      <c r="I102" s="54"/>
      <c r="J102" s="54"/>
      <c r="K102" s="56"/>
      <c r="L102" s="56"/>
      <c r="M102" s="56"/>
      <c r="N102" s="54"/>
    </row>
    <row r="103" spans="1:14" ht="15" hidden="1" customHeight="1" x14ac:dyDescent="0.15">
      <c r="A103" s="65" t="s">
        <v>235</v>
      </c>
      <c r="B103" s="69" t="s">
        <v>236</v>
      </c>
      <c r="C103" s="377">
        <v>48699072</v>
      </c>
      <c r="D103" s="378">
        <v>0</v>
      </c>
      <c r="E103" s="379">
        <v>0</v>
      </c>
      <c r="F103" s="386" t="str">
        <f t="shared" si="6"/>
        <v>66</v>
      </c>
      <c r="G103" s="55"/>
      <c r="H103" s="54"/>
      <c r="I103" s="54"/>
      <c r="J103" s="54"/>
      <c r="K103" s="56"/>
      <c r="L103" s="56"/>
      <c r="M103" s="56"/>
      <c r="N103" s="54"/>
    </row>
    <row r="104" spans="1:14" ht="15" hidden="1" customHeight="1" x14ac:dyDescent="0.15">
      <c r="A104" s="66" t="s">
        <v>237</v>
      </c>
      <c r="B104" s="70" t="s">
        <v>238</v>
      </c>
      <c r="C104" s="380">
        <v>5673474</v>
      </c>
      <c r="D104" s="381">
        <v>0</v>
      </c>
      <c r="E104" s="382">
        <v>0</v>
      </c>
      <c r="F104" s="386" t="str">
        <f t="shared" si="6"/>
        <v>67</v>
      </c>
      <c r="G104" s="55"/>
      <c r="H104" s="54"/>
      <c r="I104" s="54"/>
      <c r="J104" s="54"/>
      <c r="K104" s="56"/>
      <c r="L104" s="56"/>
      <c r="M104" s="56"/>
      <c r="N104" s="54"/>
    </row>
    <row r="105" spans="1:14" ht="15" hidden="1" customHeight="1" x14ac:dyDescent="0.15">
      <c r="A105" s="65" t="s">
        <v>239</v>
      </c>
      <c r="B105" s="69" t="s">
        <v>240</v>
      </c>
      <c r="C105" s="377">
        <v>28001339</v>
      </c>
      <c r="D105" s="378">
        <v>0</v>
      </c>
      <c r="E105" s="379">
        <v>0</v>
      </c>
      <c r="F105" s="386" t="str">
        <f t="shared" si="6"/>
        <v>67</v>
      </c>
      <c r="G105" s="55"/>
      <c r="H105" s="54"/>
      <c r="I105" s="54"/>
      <c r="J105" s="54"/>
      <c r="K105" s="56"/>
      <c r="L105" s="56"/>
      <c r="M105" s="56"/>
      <c r="N105" s="54"/>
    </row>
    <row r="106" spans="1:14" ht="15" hidden="1" customHeight="1" x14ac:dyDescent="0.15">
      <c r="A106" s="65" t="s">
        <v>241</v>
      </c>
      <c r="B106" s="69" t="s">
        <v>242</v>
      </c>
      <c r="C106" s="377">
        <v>5267296</v>
      </c>
      <c r="D106" s="378">
        <v>0</v>
      </c>
      <c r="E106" s="379">
        <v>0</v>
      </c>
      <c r="F106" s="386" t="str">
        <f t="shared" si="6"/>
        <v>67</v>
      </c>
      <c r="G106" s="55"/>
      <c r="H106" s="54"/>
      <c r="I106" s="54"/>
      <c r="J106" s="54"/>
      <c r="K106" s="56"/>
      <c r="L106" s="56"/>
      <c r="M106" s="56"/>
      <c r="N106" s="54"/>
    </row>
    <row r="107" spans="1:14" ht="15" hidden="1" customHeight="1" x14ac:dyDescent="0.15">
      <c r="A107" s="65" t="s">
        <v>243</v>
      </c>
      <c r="B107" s="69" t="s">
        <v>244</v>
      </c>
      <c r="C107" s="377">
        <v>9850838</v>
      </c>
      <c r="D107" s="378">
        <v>0</v>
      </c>
      <c r="E107" s="379">
        <v>0</v>
      </c>
      <c r="F107" s="386" t="str">
        <f t="shared" si="6"/>
        <v>67</v>
      </c>
      <c r="G107" s="55"/>
      <c r="H107" s="54"/>
      <c r="I107" s="54"/>
      <c r="J107" s="54"/>
      <c r="K107" s="56"/>
      <c r="L107" s="56"/>
      <c r="M107" s="56"/>
      <c r="N107" s="54"/>
    </row>
    <row r="108" spans="1:14" ht="15" hidden="1" customHeight="1" x14ac:dyDescent="0.15">
      <c r="A108" s="65" t="s">
        <v>245</v>
      </c>
      <c r="B108" s="69" t="s">
        <v>17</v>
      </c>
      <c r="C108" s="377">
        <v>7288326</v>
      </c>
      <c r="D108" s="378">
        <v>990</v>
      </c>
      <c r="E108" s="379">
        <v>351</v>
      </c>
      <c r="F108" s="386" t="str">
        <f t="shared" si="6"/>
        <v>67</v>
      </c>
      <c r="G108" s="55"/>
      <c r="H108" s="54"/>
      <c r="I108" s="54"/>
      <c r="J108" s="54"/>
      <c r="K108" s="56"/>
      <c r="L108" s="56"/>
      <c r="M108" s="56"/>
      <c r="N108" s="54"/>
    </row>
    <row r="109" spans="1:14" ht="15" hidden="1" customHeight="1" x14ac:dyDescent="0.15">
      <c r="A109" s="66" t="s">
        <v>246</v>
      </c>
      <c r="B109" s="70" t="s">
        <v>18</v>
      </c>
      <c r="C109" s="380">
        <v>1463403</v>
      </c>
      <c r="D109" s="381">
        <v>0</v>
      </c>
      <c r="E109" s="382">
        <v>0</v>
      </c>
      <c r="F109" s="386" t="str">
        <f t="shared" si="6"/>
        <v>68</v>
      </c>
      <c r="G109" s="55"/>
      <c r="H109" s="54"/>
      <c r="I109" s="54"/>
      <c r="J109" s="54"/>
      <c r="K109" s="56"/>
      <c r="L109" s="56"/>
      <c r="M109" s="56"/>
      <c r="N109" s="54"/>
    </row>
    <row r="110" spans="1:14" ht="15" hidden="1" customHeight="1" x14ac:dyDescent="0.15">
      <c r="A110" s="65" t="s">
        <v>247</v>
      </c>
      <c r="B110" s="69" t="s">
        <v>19</v>
      </c>
      <c r="C110" s="377">
        <v>4743636</v>
      </c>
      <c r="D110" s="378">
        <v>117815</v>
      </c>
      <c r="E110" s="379">
        <v>150860</v>
      </c>
      <c r="F110" s="386" t="str">
        <f t="shared" si="6"/>
        <v>69</v>
      </c>
      <c r="G110" s="55"/>
      <c r="H110" s="54"/>
      <c r="I110" s="54"/>
      <c r="J110" s="54"/>
      <c r="K110" s="56"/>
      <c r="L110" s="56"/>
      <c r="M110" s="56"/>
      <c r="N110" s="54"/>
    </row>
    <row r="111" spans="1:14" ht="15" hidden="1" customHeight="1" x14ac:dyDescent="0.15">
      <c r="A111" s="71"/>
      <c r="B111" s="72"/>
      <c r="C111" s="383">
        <v>1119986515</v>
      </c>
      <c r="D111" s="384">
        <f>SUM(D4:D110)</f>
        <v>0</v>
      </c>
      <c r="E111" s="385">
        <f>SUM(E4:E110)</f>
        <v>0</v>
      </c>
      <c r="F111" s="52"/>
      <c r="G111" s="55"/>
      <c r="H111" s="54"/>
      <c r="I111" s="54"/>
      <c r="J111" s="54"/>
      <c r="K111" s="56"/>
      <c r="L111" s="56"/>
      <c r="M111" s="56"/>
      <c r="N111" s="54"/>
    </row>
    <row r="112" spans="1:14" ht="9.75" hidden="1" customHeight="1" x14ac:dyDescent="0.15">
      <c r="A112" s="55"/>
      <c r="B112" s="114"/>
      <c r="C112" s="73"/>
      <c r="D112" s="73"/>
      <c r="E112" s="73"/>
      <c r="F112" s="115"/>
      <c r="G112" s="55"/>
      <c r="H112" s="54"/>
      <c r="I112" s="54"/>
      <c r="J112" s="54"/>
      <c r="K112" s="56"/>
      <c r="L112" s="56"/>
      <c r="M112" s="56"/>
      <c r="N112" s="54"/>
    </row>
    <row r="113" spans="1:11" ht="15" customHeight="1" x14ac:dyDescent="0.15">
      <c r="A113" s="116" t="s">
        <v>373</v>
      </c>
    </row>
    <row r="114" spans="1:11" ht="15" customHeight="1" x14ac:dyDescent="0.15">
      <c r="A114" s="67"/>
      <c r="B114" s="95"/>
      <c r="C114" s="526" t="s">
        <v>339</v>
      </c>
      <c r="D114" s="526"/>
      <c r="E114" s="526"/>
      <c r="F114" s="527" t="s">
        <v>340</v>
      </c>
      <c r="G114" s="527"/>
      <c r="H114" s="527"/>
      <c r="I114" s="527"/>
      <c r="J114" s="528"/>
      <c r="K114" s="529"/>
    </row>
    <row r="115" spans="1:11" ht="15" customHeight="1" thickBot="1" x14ac:dyDescent="0.2">
      <c r="A115" s="68"/>
      <c r="B115" s="96"/>
      <c r="C115" s="57" t="s">
        <v>52</v>
      </c>
      <c r="D115" s="57" t="s">
        <v>53</v>
      </c>
      <c r="E115" s="57" t="s">
        <v>341</v>
      </c>
      <c r="F115" s="97" t="s">
        <v>54</v>
      </c>
      <c r="G115" s="57" t="s">
        <v>342</v>
      </c>
      <c r="H115" s="98" t="s">
        <v>343</v>
      </c>
      <c r="I115" s="423" t="s">
        <v>803</v>
      </c>
      <c r="J115" s="57" t="s">
        <v>344</v>
      </c>
      <c r="K115" s="113" t="s">
        <v>65</v>
      </c>
    </row>
    <row r="116" spans="1:11" ht="15" customHeight="1" thickBot="1" x14ac:dyDescent="0.2">
      <c r="A116" s="244" t="s">
        <v>27</v>
      </c>
      <c r="B116" s="93" t="s">
        <v>31</v>
      </c>
      <c r="C116" s="428">
        <f>K4/J4</f>
        <v>0.26082787370824906</v>
      </c>
      <c r="D116" s="428">
        <f>L4/J4</f>
        <v>4.0829104752855346E-2</v>
      </c>
      <c r="E116" s="100">
        <f>1-(C116+D116)</f>
        <v>0.6983430215388956</v>
      </c>
      <c r="F116" s="101">
        <f>ABS('生産者価格表(39分類)'!BF4/('生産者価格表(39分類)'!AX4))</f>
        <v>0.39872440812962073</v>
      </c>
      <c r="G116" s="102">
        <f t="array" ref="G116:G154">TRANSPOSE('投入係数(A)'!C50:AO50)</f>
        <v>0.39820864382341453</v>
      </c>
      <c r="H116" s="103">
        <f t="array" ref="H116:H154">TRANSPOSE('投入係数(A)'!C45:AO45)</f>
        <v>0.13081311587174008</v>
      </c>
      <c r="I116" s="102">
        <f>'生産者価格表(39分類)'!AR4/'生産者価格表(39分類)'!AR$43</f>
        <v>1.0286127712569957E-2</v>
      </c>
      <c r="J116" s="422">
        <f>I116/(SUM($I$116:$I$154)-$I$127)</f>
        <v>1.0284820694855533E-2</v>
      </c>
      <c r="K116" s="421">
        <v>0.67149135574693619</v>
      </c>
    </row>
    <row r="117" spans="1:11" ht="15" customHeight="1" x14ac:dyDescent="0.15">
      <c r="A117" s="244" t="s">
        <v>28</v>
      </c>
      <c r="B117" s="93" t="s">
        <v>3</v>
      </c>
      <c r="C117" s="99">
        <f t="shared" ref="C117:C154" si="7">K5/J5</f>
        <v>0.21797701872036809</v>
      </c>
      <c r="D117" s="99">
        <f t="shared" ref="D117:D154" si="8">L5/J5</f>
        <v>3.1804802074933601E-2</v>
      </c>
      <c r="E117" s="100">
        <f t="shared" ref="E117:E154" si="9">1-(C117+D117)</f>
        <v>0.75021817920469824</v>
      </c>
      <c r="F117" s="101">
        <f>ABS('生産者価格表(39分類)'!BF5/('生産者価格表(39分類)'!AX5))</f>
        <v>6.6904982233133528E-2</v>
      </c>
      <c r="G117" s="102">
        <v>0.50079187837060302</v>
      </c>
      <c r="H117" s="103">
        <v>0.12648013965145649</v>
      </c>
      <c r="I117" s="102">
        <f>'生産者価格表(39分類)'!AR5/'生産者価格表(39分類)'!AR$43</f>
        <v>5.6254946837399115E-4</v>
      </c>
      <c r="J117" s="102">
        <f t="shared" ref="J117:J154" si="10">I117/(SUM($I$116:$I$154)-$I$127)</f>
        <v>5.6247798742985438E-4</v>
      </c>
      <c r="K117" s="104"/>
    </row>
    <row r="118" spans="1:11" ht="15" customHeight="1" x14ac:dyDescent="0.15">
      <c r="A118" s="244" t="s">
        <v>29</v>
      </c>
      <c r="B118" s="93" t="s">
        <v>4</v>
      </c>
      <c r="C118" s="99">
        <f t="shared" si="7"/>
        <v>0.24930029364152415</v>
      </c>
      <c r="D118" s="99">
        <f t="shared" si="8"/>
        <v>3.3308393561263416E-2</v>
      </c>
      <c r="E118" s="100">
        <f t="shared" si="9"/>
        <v>0.71739131279721247</v>
      </c>
      <c r="F118" s="101">
        <f>ABS('生産者価格表(39分類)'!BF6/('生産者価格表(39分類)'!AX6))</f>
        <v>0.22660433185823481</v>
      </c>
      <c r="G118" s="102">
        <v>0.49453713386409959</v>
      </c>
      <c r="H118" s="103">
        <v>0.11380736376462885</v>
      </c>
      <c r="I118" s="102">
        <f>'生産者価格表(39分類)'!AR6/'生産者価格表(39分類)'!AR$43</f>
        <v>1.1331657531565996E-3</v>
      </c>
      <c r="J118" s="102">
        <f t="shared" si="10"/>
        <v>1.1330217662497536E-3</v>
      </c>
      <c r="K118" s="104"/>
    </row>
    <row r="119" spans="1:11" ht="15" customHeight="1" x14ac:dyDescent="0.15">
      <c r="A119" s="244" t="s">
        <v>30</v>
      </c>
      <c r="B119" s="93" t="s">
        <v>32</v>
      </c>
      <c r="C119" s="99">
        <f t="shared" si="7"/>
        <v>2.2528180695691236E-2</v>
      </c>
      <c r="D119" s="99">
        <f t="shared" si="8"/>
        <v>6.6403067077407646E-2</v>
      </c>
      <c r="E119" s="100">
        <f t="shared" si="9"/>
        <v>0.91106875222690109</v>
      </c>
      <c r="F119" s="101">
        <f>ABS('生産者価格表(39分類)'!BF7/('生産者価格表(39分類)'!AX7))</f>
        <v>0.70795205978855269</v>
      </c>
      <c r="G119" s="102">
        <v>0.57675895166881042</v>
      </c>
      <c r="H119" s="103">
        <v>9.0940250220332947E-2</v>
      </c>
      <c r="I119" s="102">
        <f>'生産者価格表(39分類)'!AR7/'生産者価格表(39分類)'!AR$43</f>
        <v>1.1327218486483455E-7</v>
      </c>
      <c r="J119" s="102">
        <f t="shared" si="10"/>
        <v>1.1325779181466961E-7</v>
      </c>
      <c r="K119" s="104"/>
    </row>
    <row r="120" spans="1:11" ht="15" customHeight="1" x14ac:dyDescent="0.15">
      <c r="A120" s="244" t="s">
        <v>250</v>
      </c>
      <c r="B120" s="93" t="s">
        <v>251</v>
      </c>
      <c r="C120" s="99">
        <f t="shared" si="7"/>
        <v>0.32257496101304423</v>
      </c>
      <c r="D120" s="99">
        <f t="shared" si="8"/>
        <v>3.2171338179978581E-2</v>
      </c>
      <c r="E120" s="100">
        <f t="shared" si="9"/>
        <v>0.64525370080697719</v>
      </c>
      <c r="F120" s="101">
        <f>ABS('生産者価格表(39分類)'!BF8/('生産者価格表(39分類)'!AX8))</f>
        <v>0.55323961872199312</v>
      </c>
      <c r="G120" s="102">
        <v>0.29423733326565071</v>
      </c>
      <c r="H120" s="103">
        <v>8.2666864855893391E-2</v>
      </c>
      <c r="I120" s="102">
        <f>'生産者価格表(39分類)'!AR8/'生産者価格表(39分類)'!AR$43</f>
        <v>9.5436717066676321E-2</v>
      </c>
      <c r="J120" s="102">
        <f t="shared" si="10"/>
        <v>9.542459029912119E-2</v>
      </c>
      <c r="K120" s="104"/>
    </row>
    <row r="121" spans="1:11" ht="15" customHeight="1" x14ac:dyDescent="0.15">
      <c r="A121" s="244" t="s">
        <v>252</v>
      </c>
      <c r="B121" s="93" t="s">
        <v>33</v>
      </c>
      <c r="C121" s="99">
        <f t="shared" si="7"/>
        <v>0.43944914757410253</v>
      </c>
      <c r="D121" s="99">
        <f t="shared" si="8"/>
        <v>2.4548546158944525E-2</v>
      </c>
      <c r="E121" s="100">
        <f t="shared" si="9"/>
        <v>0.536002306266953</v>
      </c>
      <c r="F121" s="101">
        <f>ABS('生産者価格表(39分類)'!BF9/('生産者価格表(39分類)'!AX9))</f>
        <v>0.9405482744887893</v>
      </c>
      <c r="G121" s="102">
        <v>0.40210739587685368</v>
      </c>
      <c r="H121" s="103">
        <v>0.23800590304451544</v>
      </c>
      <c r="I121" s="102">
        <f>'生産者価格表(39分類)'!AR9/'生産者価格表(39分類)'!AR$43</f>
        <v>1.4774877854393621E-2</v>
      </c>
      <c r="J121" s="102">
        <f t="shared" si="10"/>
        <v>1.4773000468887259E-2</v>
      </c>
      <c r="K121" s="104"/>
    </row>
    <row r="122" spans="1:11" ht="15" customHeight="1" x14ac:dyDescent="0.15">
      <c r="A122" s="244" t="s">
        <v>253</v>
      </c>
      <c r="B122" s="93" t="s">
        <v>34</v>
      </c>
      <c r="C122" s="99">
        <f t="shared" si="7"/>
        <v>0.23349686800485506</v>
      </c>
      <c r="D122" s="99">
        <f t="shared" si="8"/>
        <v>5.8003940153580597E-2</v>
      </c>
      <c r="E122" s="100">
        <f t="shared" si="9"/>
        <v>0.7084991918415644</v>
      </c>
      <c r="F122" s="101">
        <f>ABS('生産者価格表(39分類)'!BF10/('生産者価格表(39分類)'!AX10))</f>
        <v>0.7328103238539716</v>
      </c>
      <c r="G122" s="102">
        <v>0.31931469180621214</v>
      </c>
      <c r="H122" s="103">
        <v>9.7852190155268165E-2</v>
      </c>
      <c r="I122" s="102">
        <f>'生産者価格表(39分類)'!AR10/'生産者価格表(39分類)'!AR$43</f>
        <v>1.1385293441804696E-3</v>
      </c>
      <c r="J122" s="102">
        <f t="shared" si="10"/>
        <v>1.1383846757432483E-3</v>
      </c>
      <c r="K122" s="104"/>
    </row>
    <row r="123" spans="1:11" ht="15" customHeight="1" x14ac:dyDescent="0.15">
      <c r="A123" s="244" t="s">
        <v>254</v>
      </c>
      <c r="B123" s="93" t="s">
        <v>35</v>
      </c>
      <c r="C123" s="99">
        <f t="shared" si="7"/>
        <v>0.20029497135644653</v>
      </c>
      <c r="D123" s="99">
        <f t="shared" si="8"/>
        <v>2.6939157259421205E-2</v>
      </c>
      <c r="E123" s="100">
        <f t="shared" si="9"/>
        <v>0.77276587138413233</v>
      </c>
      <c r="F123" s="101">
        <f>ABS('生産者価格表(39分類)'!BF11/('生産者価格表(39分類)'!AX11))</f>
        <v>0.94680673361553225</v>
      </c>
      <c r="G123" s="102">
        <v>0.35527985404294216</v>
      </c>
      <c r="H123" s="103">
        <v>7.9702646671499913E-2</v>
      </c>
      <c r="I123" s="102">
        <f>'生産者価格表(39分類)'!AR11/'生産者価格表(39分類)'!AR$43</f>
        <v>8.7835109521298919E-3</v>
      </c>
      <c r="J123" s="102">
        <f t="shared" si="10"/>
        <v>8.7823948660059308E-3</v>
      </c>
      <c r="K123" s="104"/>
    </row>
    <row r="124" spans="1:11" ht="15" customHeight="1" x14ac:dyDescent="0.15">
      <c r="A124" s="244" t="s">
        <v>255</v>
      </c>
      <c r="B124" s="93" t="s">
        <v>36</v>
      </c>
      <c r="C124" s="99">
        <f t="shared" si="7"/>
        <v>0.19636393192438267</v>
      </c>
      <c r="D124" s="99">
        <f t="shared" si="8"/>
        <v>2.1219492730162302E-2</v>
      </c>
      <c r="E124" s="100">
        <f t="shared" si="9"/>
        <v>0.78241657534545506</v>
      </c>
      <c r="F124" s="101">
        <f>ABS('生産者価格表(39分類)'!BF12/('生産者価格表(39分類)'!AX12))</f>
        <v>0.97687503026831812</v>
      </c>
      <c r="G124" s="102">
        <v>0.36746979660235435</v>
      </c>
      <c r="H124" s="103">
        <v>5.7081066573071403E-2</v>
      </c>
      <c r="I124" s="102">
        <f>'生産者価格表(39分類)'!AR12/'生産者価格表(39分類)'!AR$43</f>
        <v>2.0643916919824132E-2</v>
      </c>
      <c r="J124" s="102">
        <f t="shared" si="10"/>
        <v>2.0641293778651544E-2</v>
      </c>
      <c r="K124" s="104"/>
    </row>
    <row r="125" spans="1:11" ht="15" customHeight="1" x14ac:dyDescent="0.15">
      <c r="A125" s="244" t="s">
        <v>256</v>
      </c>
      <c r="B125" s="93" t="s">
        <v>509</v>
      </c>
      <c r="C125" s="99">
        <f t="shared" si="7"/>
        <v>0.18202198670756728</v>
      </c>
      <c r="D125" s="99">
        <f t="shared" si="8"/>
        <v>3.0404336512004349E-2</v>
      </c>
      <c r="E125" s="100">
        <f t="shared" si="9"/>
        <v>0.78757367678042833</v>
      </c>
      <c r="F125" s="101">
        <f>ABS('生産者価格表(39分類)'!BF13/('生産者価格表(39分類)'!AX13))</f>
        <v>0.87594556131890544</v>
      </c>
      <c r="G125" s="102">
        <v>0.36059780104591427</v>
      </c>
      <c r="H125" s="103">
        <v>0.18297524016863639</v>
      </c>
      <c r="I125" s="102">
        <f>'生産者価格表(39分類)'!AR13/'生産者価格表(39分類)'!AR$43</f>
        <v>3.0805901379192631E-3</v>
      </c>
      <c r="J125" s="102">
        <f t="shared" si="10"/>
        <v>3.08019869946996E-3</v>
      </c>
      <c r="K125" s="104"/>
    </row>
    <row r="126" spans="1:11" ht="15" customHeight="1" x14ac:dyDescent="0.15">
      <c r="A126" s="244" t="s">
        <v>257</v>
      </c>
      <c r="B126" s="93" t="s">
        <v>37</v>
      </c>
      <c r="C126" s="99">
        <f t="shared" si="7"/>
        <v>0.17440420627094513</v>
      </c>
      <c r="D126" s="99">
        <f t="shared" si="8"/>
        <v>5.2555253025537728E-2</v>
      </c>
      <c r="E126" s="100">
        <f t="shared" si="9"/>
        <v>0.77304054070351713</v>
      </c>
      <c r="F126" s="101">
        <f>ABS('生産者価格表(39分類)'!BF14/('生産者価格表(39分類)'!AX14))</f>
        <v>0.58051908844590783</v>
      </c>
      <c r="G126" s="102">
        <v>0.47715316664564378</v>
      </c>
      <c r="H126" s="103">
        <v>0.21250796919510131</v>
      </c>
      <c r="I126" s="102">
        <f>'生産者価格表(39分類)'!AR14/'生産者価格表(39分類)'!AR$43</f>
        <v>4.5047429497624175E-4</v>
      </c>
      <c r="J126" s="102">
        <f t="shared" si="10"/>
        <v>4.5041705498273987E-4</v>
      </c>
      <c r="K126" s="104"/>
    </row>
    <row r="127" spans="1:11" ht="15" customHeight="1" x14ac:dyDescent="0.15">
      <c r="A127" s="244" t="s">
        <v>258</v>
      </c>
      <c r="B127" s="93" t="s">
        <v>38</v>
      </c>
      <c r="C127" s="99">
        <f t="shared" si="7"/>
        <v>5.915135091480242E-2</v>
      </c>
      <c r="D127" s="99">
        <f t="shared" si="8"/>
        <v>2.707816710740028E-2</v>
      </c>
      <c r="E127" s="100">
        <f t="shared" si="9"/>
        <v>0.91377048197779731</v>
      </c>
      <c r="F127" s="101">
        <f>ABS('生産者価格表(39分類)'!BF15/('生産者価格表(39分類)'!AX15))</f>
        <v>0.97250087691232856</v>
      </c>
      <c r="G127" s="102">
        <v>0.26802690944247504</v>
      </c>
      <c r="H127" s="103">
        <v>5.9421661832635086E-2</v>
      </c>
      <c r="I127" s="102">
        <f>'生産者価格表(39分類)'!AR15/'生産者価格表(39分類)'!AR$43</f>
        <v>-1.2708220718713912E-4</v>
      </c>
      <c r="J127" s="102">
        <v>0</v>
      </c>
      <c r="K127" s="104"/>
    </row>
    <row r="128" spans="1:11" ht="15" customHeight="1" x14ac:dyDescent="0.15">
      <c r="A128" s="244" t="s">
        <v>259</v>
      </c>
      <c r="B128" s="93" t="s">
        <v>39</v>
      </c>
      <c r="C128" s="99">
        <f t="shared" si="7"/>
        <v>0.10162141323543349</v>
      </c>
      <c r="D128" s="99">
        <f t="shared" si="8"/>
        <v>2.9411655995861995E-2</v>
      </c>
      <c r="E128" s="100">
        <f t="shared" si="9"/>
        <v>0.86896693076870446</v>
      </c>
      <c r="F128" s="101">
        <f>ABS('生産者価格表(39分類)'!BF16/('生産者価格表(39分類)'!AX16))</f>
        <v>0.97745050536999289</v>
      </c>
      <c r="G128" s="102">
        <v>0.36062442179076137</v>
      </c>
      <c r="H128" s="103">
        <v>3.1465745593981645E-2</v>
      </c>
      <c r="I128" s="102">
        <f>'生産者価格表(39分類)'!AR16/'生産者価格表(39分類)'!AR$43</f>
        <v>6.2160713643419449E-4</v>
      </c>
      <c r="J128" s="102">
        <f t="shared" si="10"/>
        <v>6.2152815126490283E-4</v>
      </c>
      <c r="K128" s="104"/>
    </row>
    <row r="129" spans="1:11" ht="15" customHeight="1" x14ac:dyDescent="0.15">
      <c r="A129" s="244" t="s">
        <v>260</v>
      </c>
      <c r="B129" s="93" t="s">
        <v>40</v>
      </c>
      <c r="C129" s="99">
        <f t="shared" si="7"/>
        <v>0.13281570784749258</v>
      </c>
      <c r="D129" s="99">
        <f t="shared" si="8"/>
        <v>4.3831298767209842E-2</v>
      </c>
      <c r="E129" s="100">
        <f t="shared" si="9"/>
        <v>0.82335299338529755</v>
      </c>
      <c r="F129" s="101">
        <f>ABS('生産者価格表(39分類)'!BF17/('生産者価格表(39分類)'!AX17))</f>
        <v>0.84379949600443527</v>
      </c>
      <c r="G129" s="102">
        <v>0.46227465981825933</v>
      </c>
      <c r="H129" s="103">
        <v>0.24623261482364994</v>
      </c>
      <c r="I129" s="102">
        <f>'生産者価格表(39分類)'!AR17/'生産者価格表(39分類)'!AR$43</f>
        <v>9.4907396146802947E-4</v>
      </c>
      <c r="J129" s="102">
        <f t="shared" si="10"/>
        <v>9.4895336637971237E-4</v>
      </c>
      <c r="K129" s="104"/>
    </row>
    <row r="130" spans="1:11" ht="15" customHeight="1" x14ac:dyDescent="0.15">
      <c r="A130" s="244" t="s">
        <v>261</v>
      </c>
      <c r="B130" s="93" t="s">
        <v>130</v>
      </c>
      <c r="C130" s="99">
        <f t="shared" si="7"/>
        <v>0.1028494212078634</v>
      </c>
      <c r="D130" s="99">
        <f t="shared" si="8"/>
        <v>1.3194883965273208E-2</v>
      </c>
      <c r="E130" s="100">
        <f t="shared" si="9"/>
        <v>0.88395569482686343</v>
      </c>
      <c r="F130" s="101">
        <f>ABS('生産者価格表(39分類)'!BF18/('生産者価格表(39分類)'!AX18))</f>
        <v>0.96590567450775178</v>
      </c>
      <c r="G130" s="102">
        <v>0.4404236292214268</v>
      </c>
      <c r="H130" s="103">
        <v>0.22034291118675176</v>
      </c>
      <c r="I130" s="102">
        <f>'生産者価格表(39分類)'!AR18/'生産者価格表(39分類)'!AR$43</f>
        <v>4.8826434497547198E-5</v>
      </c>
      <c r="J130" s="102">
        <f t="shared" si="10"/>
        <v>4.88202303149234E-5</v>
      </c>
      <c r="K130" s="104"/>
    </row>
    <row r="131" spans="1:11" ht="15" customHeight="1" x14ac:dyDescent="0.15">
      <c r="A131" s="244" t="s">
        <v>262</v>
      </c>
      <c r="B131" s="93" t="s">
        <v>132</v>
      </c>
      <c r="C131" s="99">
        <f t="shared" si="7"/>
        <v>0.12245219012281004</v>
      </c>
      <c r="D131" s="99">
        <f t="shared" si="8"/>
        <v>1.1635144444581075E-2</v>
      </c>
      <c r="E131" s="100">
        <f t="shared" si="9"/>
        <v>0.86591266543260892</v>
      </c>
      <c r="F131" s="101">
        <f>ABS('生産者価格表(39分類)'!BF19/('生産者価格表(39分類)'!AX19))</f>
        <v>0.65946718847243746</v>
      </c>
      <c r="G131" s="102">
        <v>0.49819548178649109</v>
      </c>
      <c r="H131" s="103">
        <v>0.17768505636608861</v>
      </c>
      <c r="I131" s="102">
        <f>'生産者価格表(39分類)'!AR19/'生産者価格表(39分類)'!AR$43</f>
        <v>4.0104476262954937E-5</v>
      </c>
      <c r="J131" s="102">
        <f t="shared" si="10"/>
        <v>4.009938034519384E-5</v>
      </c>
      <c r="K131" s="104"/>
    </row>
    <row r="132" spans="1:11" ht="15" customHeight="1" x14ac:dyDescent="0.15">
      <c r="A132" s="244" t="s">
        <v>263</v>
      </c>
      <c r="B132" s="93" t="s">
        <v>134</v>
      </c>
      <c r="C132" s="99">
        <f t="shared" si="7"/>
        <v>0.17571592604245978</v>
      </c>
      <c r="D132" s="99">
        <f t="shared" si="8"/>
        <v>1.3860496878000344E-2</v>
      </c>
      <c r="E132" s="100">
        <f t="shared" si="9"/>
        <v>0.81042357707953983</v>
      </c>
      <c r="F132" s="101">
        <f>ABS('生産者価格表(39分類)'!BF20/('生産者価格表(39分類)'!AX20))</f>
        <v>0.9366457739893026</v>
      </c>
      <c r="G132" s="102">
        <v>0.45349537299905512</v>
      </c>
      <c r="H132" s="103">
        <v>0.19146077815892715</v>
      </c>
      <c r="I132" s="102">
        <f>'生産者価格表(39分類)'!AR20/'生産者価格表(39分類)'!AR$43</f>
        <v>3.6518340118342311E-4</v>
      </c>
      <c r="J132" s="102">
        <f t="shared" si="10"/>
        <v>3.6513699876769405E-4</v>
      </c>
      <c r="K132" s="104"/>
    </row>
    <row r="133" spans="1:11" ht="15" customHeight="1" x14ac:dyDescent="0.15">
      <c r="A133" s="244" t="s">
        <v>264</v>
      </c>
      <c r="B133" s="93" t="s">
        <v>265</v>
      </c>
      <c r="C133" s="99">
        <f t="shared" si="7"/>
        <v>5.8936764006462181E-2</v>
      </c>
      <c r="D133" s="99">
        <f t="shared" si="8"/>
        <v>9.511640978592693E-3</v>
      </c>
      <c r="E133" s="100">
        <f t="shared" si="9"/>
        <v>0.93155159501494511</v>
      </c>
      <c r="F133" s="101">
        <f>ABS('生産者価格表(39分類)'!BF21/('生産者価格表(39分類)'!AX21))</f>
        <v>0.4835103891089691</v>
      </c>
      <c r="G133" s="102">
        <v>0.37584073952539704</v>
      </c>
      <c r="H133" s="103">
        <v>0.2311682802651982</v>
      </c>
      <c r="I133" s="102">
        <f>'生産者価格表(39分類)'!AR21/'生産者価格表(39分類)'!AR$43</f>
        <v>5.3463246692041211E-4</v>
      </c>
      <c r="J133" s="102">
        <f t="shared" si="10"/>
        <v>5.3456453327963905E-4</v>
      </c>
      <c r="K133" s="104"/>
    </row>
    <row r="134" spans="1:11" ht="15" customHeight="1" x14ac:dyDescent="0.15">
      <c r="A134" s="244" t="s">
        <v>266</v>
      </c>
      <c r="B134" s="93" t="s">
        <v>41</v>
      </c>
      <c r="C134" s="99">
        <f t="shared" si="7"/>
        <v>0.17344672221905641</v>
      </c>
      <c r="D134" s="99">
        <f t="shared" si="8"/>
        <v>9.1142445996991728E-3</v>
      </c>
      <c r="E134" s="100">
        <f t="shared" si="9"/>
        <v>0.81743903318124445</v>
      </c>
      <c r="F134" s="101">
        <f>ABS('生産者価格表(39分類)'!BF22/('生産者価格表(39分類)'!AX22))</f>
        <v>0.82443689904874251</v>
      </c>
      <c r="G134" s="102">
        <v>0.35211505936034881</v>
      </c>
      <c r="H134" s="103">
        <v>0.19476926571343664</v>
      </c>
      <c r="I134" s="102">
        <f>'生産者価格表(39分類)'!AR22/'生産者価格表(39分類)'!AR$43</f>
        <v>1.1037446807726396E-2</v>
      </c>
      <c r="J134" s="102">
        <f t="shared" si="10"/>
        <v>1.1036044322855232E-2</v>
      </c>
      <c r="K134" s="104"/>
    </row>
    <row r="135" spans="1:11" ht="15" customHeight="1" x14ac:dyDescent="0.15">
      <c r="A135" s="244" t="s">
        <v>267</v>
      </c>
      <c r="B135" s="93" t="s">
        <v>510</v>
      </c>
      <c r="C135" s="99">
        <f t="shared" si="7"/>
        <v>0.17793432092939027</v>
      </c>
      <c r="D135" s="99">
        <f t="shared" si="8"/>
        <v>7.9091600037316089E-3</v>
      </c>
      <c r="E135" s="100">
        <f t="shared" si="9"/>
        <v>0.81415651906687814</v>
      </c>
      <c r="F135" s="101">
        <f>ABS('生産者価格表(39分類)'!BF23/('生産者価格表(39分類)'!AX23))</f>
        <v>0.82403336416747108</v>
      </c>
      <c r="G135" s="102">
        <v>0.32462481265157417</v>
      </c>
      <c r="H135" s="103">
        <v>0.20958114991200916</v>
      </c>
      <c r="I135" s="102">
        <f>'生産者価格表(39分類)'!AR23/'生産者価格表(39分類)'!AR$43</f>
        <v>1.099879037858347E-2</v>
      </c>
      <c r="J135" s="102">
        <f t="shared" si="10"/>
        <v>1.0997392805632427E-2</v>
      </c>
      <c r="K135" s="104"/>
    </row>
    <row r="136" spans="1:11" ht="15" customHeight="1" x14ac:dyDescent="0.15">
      <c r="A136" s="244" t="s">
        <v>268</v>
      </c>
      <c r="B136" s="93" t="s">
        <v>269</v>
      </c>
      <c r="C136" s="99">
        <f t="shared" si="7"/>
        <v>8.6643705768600074E-2</v>
      </c>
      <c r="D136" s="99">
        <f t="shared" si="8"/>
        <v>1.5744121851926307E-2</v>
      </c>
      <c r="E136" s="100">
        <f t="shared" si="9"/>
        <v>0.89761217237947366</v>
      </c>
      <c r="F136" s="101">
        <f>ABS('生産者価格表(39分類)'!BF24/('生産者価格表(39分類)'!AX24))</f>
        <v>0.9467135881377301</v>
      </c>
      <c r="G136" s="102">
        <v>0.29469429890190663</v>
      </c>
      <c r="H136" s="103">
        <v>0.13856595431894586</v>
      </c>
      <c r="I136" s="102">
        <f>'生産者価格表(39分類)'!AR24/'生産者価格表(39分類)'!AR$43</f>
        <v>2.5347308667735453E-2</v>
      </c>
      <c r="J136" s="102">
        <f t="shared" si="10"/>
        <v>2.534408788510787E-2</v>
      </c>
      <c r="K136" s="104"/>
    </row>
    <row r="137" spans="1:11" ht="15" customHeight="1" x14ac:dyDescent="0.15">
      <c r="A137" s="244" t="s">
        <v>270</v>
      </c>
      <c r="B137" s="93" t="s">
        <v>158</v>
      </c>
      <c r="C137" s="99">
        <f t="shared" si="7"/>
        <v>0.31630659187034799</v>
      </c>
      <c r="D137" s="99">
        <f t="shared" si="8"/>
        <v>3.5669638098325747E-2</v>
      </c>
      <c r="E137" s="100">
        <f t="shared" si="9"/>
        <v>0.64802377003132627</v>
      </c>
      <c r="F137" s="101">
        <f>ABS('生産者価格表(39分類)'!BF25/('生産者価格表(39分類)'!AX25))</f>
        <v>0.7781058138181044</v>
      </c>
      <c r="G137" s="102">
        <v>0.44488705354849006</v>
      </c>
      <c r="H137" s="103">
        <v>0.20238020605539409</v>
      </c>
      <c r="I137" s="102">
        <f>'生産者価格表(39分類)'!AR25/'生産者価格表(39分類)'!AR$43</f>
        <v>9.8843298429815776E-3</v>
      </c>
      <c r="J137" s="102">
        <f t="shared" si="10"/>
        <v>9.8830738801390962E-3</v>
      </c>
      <c r="K137" s="104"/>
    </row>
    <row r="138" spans="1:11" ht="15" customHeight="1" x14ac:dyDescent="0.15">
      <c r="A138" s="244" t="s">
        <v>271</v>
      </c>
      <c r="B138" s="93" t="s">
        <v>272</v>
      </c>
      <c r="C138" s="99">
        <f t="shared" si="7"/>
        <v>0</v>
      </c>
      <c r="D138" s="99">
        <f t="shared" si="8"/>
        <v>0</v>
      </c>
      <c r="E138" s="100">
        <f t="shared" si="9"/>
        <v>1</v>
      </c>
      <c r="F138" s="101">
        <f>ABS('生産者価格表(39分類)'!BF26/('生産者価格表(39分類)'!AX26))</f>
        <v>1.4608957679086709E-4</v>
      </c>
      <c r="G138" s="102">
        <v>0.48747409554836862</v>
      </c>
      <c r="H138" s="103">
        <v>0.26298787076376334</v>
      </c>
      <c r="I138" s="102">
        <f>'生産者価格表(39分類)'!AR26/'生産者価格表(39分類)'!AR$43</f>
        <v>0</v>
      </c>
      <c r="J138" s="102">
        <f t="shared" si="10"/>
        <v>0</v>
      </c>
      <c r="K138" s="104"/>
    </row>
    <row r="139" spans="1:11" ht="15" customHeight="1" x14ac:dyDescent="0.15">
      <c r="A139" s="244" t="s">
        <v>273</v>
      </c>
      <c r="B139" s="93" t="s">
        <v>274</v>
      </c>
      <c r="C139" s="99">
        <f t="shared" si="7"/>
        <v>0</v>
      </c>
      <c r="D139" s="99">
        <f t="shared" si="8"/>
        <v>0</v>
      </c>
      <c r="E139" s="100">
        <f t="shared" si="9"/>
        <v>1</v>
      </c>
      <c r="F139" s="101">
        <f>ABS('生産者価格表(39分類)'!BF27/('生産者価格表(39分類)'!AX27))</f>
        <v>4.9142207535157585E-2</v>
      </c>
      <c r="G139" s="102">
        <v>0.40809634850131971</v>
      </c>
      <c r="H139" s="103">
        <v>8.8869575666210357E-2</v>
      </c>
      <c r="I139" s="102">
        <f>'生産者価格表(39分類)'!AR27/'生産者価格表(39分類)'!AR$43</f>
        <v>1.3283153592162989E-2</v>
      </c>
      <c r="J139" s="102">
        <f t="shared" si="10"/>
        <v>1.328146575418027E-2</v>
      </c>
      <c r="K139" s="104"/>
    </row>
    <row r="140" spans="1:11" ht="15" customHeight="1" x14ac:dyDescent="0.15">
      <c r="A140" s="244" t="s">
        <v>275</v>
      </c>
      <c r="B140" s="93" t="s">
        <v>174</v>
      </c>
      <c r="C140" s="99">
        <f t="shared" si="7"/>
        <v>0</v>
      </c>
      <c r="D140" s="99">
        <f t="shared" si="8"/>
        <v>0</v>
      </c>
      <c r="E140" s="100">
        <f t="shared" si="9"/>
        <v>1</v>
      </c>
      <c r="F140" s="101">
        <f>ABS('生産者価格表(39分類)'!BF28/('生産者価格表(39分類)'!AX28))</f>
        <v>9.7608869893202603E-4</v>
      </c>
      <c r="G140" s="102">
        <v>0.51714513916280092</v>
      </c>
      <c r="H140" s="103">
        <v>0.15704883510965001</v>
      </c>
      <c r="I140" s="102">
        <f>'生産者価格表(39分類)'!AR28/'生産者価格表(39分類)'!AR$43</f>
        <v>6.5400114445929615E-3</v>
      </c>
      <c r="J140" s="102">
        <f t="shared" si="10"/>
        <v>6.5391804311105816E-3</v>
      </c>
      <c r="K140" s="104"/>
    </row>
    <row r="141" spans="1:11" ht="15" customHeight="1" x14ac:dyDescent="0.15">
      <c r="A141" s="244" t="s">
        <v>276</v>
      </c>
      <c r="B141" s="93" t="s">
        <v>176</v>
      </c>
      <c r="C141" s="99">
        <f t="shared" si="7"/>
        <v>0</v>
      </c>
      <c r="D141" s="99">
        <f t="shared" si="8"/>
        <v>0</v>
      </c>
      <c r="E141" s="100">
        <f t="shared" si="9"/>
        <v>1</v>
      </c>
      <c r="F141" s="101">
        <f>ABS('生産者価格表(39分類)'!BF29/('生産者価格表(39分類)'!AX29))</f>
        <v>3.7384821762364477E-4</v>
      </c>
      <c r="G141" s="102">
        <v>0.68150941772472784</v>
      </c>
      <c r="H141" s="103">
        <v>0.49588074662680515</v>
      </c>
      <c r="I141" s="102">
        <f>'生産者価格表(39分類)'!AR29/'生産者価格表(39分類)'!AR$43</f>
        <v>8.0753577436381608E-4</v>
      </c>
      <c r="J141" s="102">
        <f t="shared" si="10"/>
        <v>8.0743316397518204E-4</v>
      </c>
      <c r="K141" s="104"/>
    </row>
    <row r="142" spans="1:11" ht="15" customHeight="1" x14ac:dyDescent="0.15">
      <c r="A142" s="245" t="s">
        <v>277</v>
      </c>
      <c r="B142" s="110" t="s">
        <v>178</v>
      </c>
      <c r="C142" s="111">
        <v>0</v>
      </c>
      <c r="D142" s="111">
        <f t="shared" si="8"/>
        <v>0</v>
      </c>
      <c r="E142" s="112">
        <f t="shared" si="9"/>
        <v>1</v>
      </c>
      <c r="F142" s="101">
        <f>ABS('生産者価格表(39分類)'!BF30/('生産者価格表(39分類)'!AX30))</f>
        <v>0.33098948974556619</v>
      </c>
      <c r="G142" s="102">
        <v>0.74104896452155178</v>
      </c>
      <c r="H142" s="103">
        <v>0.29699064450206925</v>
      </c>
      <c r="I142" s="102">
        <f>'生産者価格表(39分類)'!AR30/'生産者価格表(39分類)'!AR$43</f>
        <v>0.15474957511373852</v>
      </c>
      <c r="J142" s="102">
        <f t="shared" si="10"/>
        <v>0.15472991169504247</v>
      </c>
      <c r="K142" s="104"/>
    </row>
    <row r="143" spans="1:11" ht="15" customHeight="1" x14ac:dyDescent="0.15">
      <c r="A143" s="244" t="s">
        <v>278</v>
      </c>
      <c r="B143" s="93" t="s">
        <v>180</v>
      </c>
      <c r="C143" s="99">
        <f t="shared" si="7"/>
        <v>0</v>
      </c>
      <c r="D143" s="99">
        <f t="shared" si="8"/>
        <v>0</v>
      </c>
      <c r="E143" s="100">
        <f t="shared" si="9"/>
        <v>1</v>
      </c>
      <c r="F143" s="101">
        <f>ABS('生産者価格表(39分類)'!BF31/('生産者価格表(39分類)'!AX31))</f>
        <v>0.11395973251603222</v>
      </c>
      <c r="G143" s="102">
        <v>0.70740929862690649</v>
      </c>
      <c r="H143" s="103">
        <v>0.24202132237887897</v>
      </c>
      <c r="I143" s="102">
        <f>'生産者価格表(39分類)'!AR31/'生産者価格表(39分類)'!AR$43</f>
        <v>4.9690636978447444E-2</v>
      </c>
      <c r="J143" s="102">
        <f t="shared" si="10"/>
        <v>4.9684322985019916E-2</v>
      </c>
      <c r="K143" s="104"/>
    </row>
    <row r="144" spans="1:11" ht="15" customHeight="1" x14ac:dyDescent="0.15">
      <c r="A144" s="244" t="s">
        <v>279</v>
      </c>
      <c r="B144" s="93" t="s">
        <v>280</v>
      </c>
      <c r="C144" s="99">
        <f t="shared" si="7"/>
        <v>0</v>
      </c>
      <c r="D144" s="99">
        <f t="shared" si="8"/>
        <v>0</v>
      </c>
      <c r="E144" s="100">
        <f t="shared" si="9"/>
        <v>1</v>
      </c>
      <c r="F144" s="101">
        <f>ABS('生産者価格表(39分類)'!BF32/('生産者価格表(39分類)'!AX32))</f>
        <v>8.539321175326656E-5</v>
      </c>
      <c r="G144" s="102">
        <v>0.85563170679980716</v>
      </c>
      <c r="H144" s="103">
        <v>2.8338973327624282E-2</v>
      </c>
      <c r="I144" s="102">
        <f>'生産者価格表(39分類)'!AR32/'生産者価格表(39分類)'!AR$43</f>
        <v>0.20269256922742085</v>
      </c>
      <c r="J144" s="102">
        <f t="shared" si="10"/>
        <v>0.20266681388138924</v>
      </c>
      <c r="K144" s="104"/>
    </row>
    <row r="145" spans="1:11" ht="15" customHeight="1" x14ac:dyDescent="0.15">
      <c r="A145" s="245" t="s">
        <v>281</v>
      </c>
      <c r="B145" s="110" t="s">
        <v>282</v>
      </c>
      <c r="C145" s="111">
        <f t="shared" si="7"/>
        <v>0</v>
      </c>
      <c r="D145" s="111">
        <v>0</v>
      </c>
      <c r="E145" s="112">
        <f t="shared" si="9"/>
        <v>1</v>
      </c>
      <c r="F145" s="101">
        <f>ABS('生産者価格表(39分類)'!BF33/('生産者価格表(39分類)'!AX33))</f>
        <v>0.38495257190743787</v>
      </c>
      <c r="G145" s="102">
        <v>0.54493016930161309</v>
      </c>
      <c r="H145" s="103">
        <v>0.26575276289118099</v>
      </c>
      <c r="I145" s="102">
        <f>'生産者価格表(39分類)'!AR33/'生産者価格表(39分類)'!AR$43</f>
        <v>4.8699291062152025E-2</v>
      </c>
      <c r="J145" s="102">
        <f t="shared" si="10"/>
        <v>4.8693103035143535E-2</v>
      </c>
      <c r="K145" s="104"/>
    </row>
    <row r="146" spans="1:11" ht="15" customHeight="1" x14ac:dyDescent="0.15">
      <c r="A146" s="244" t="s">
        <v>283</v>
      </c>
      <c r="B146" s="93" t="s">
        <v>284</v>
      </c>
      <c r="C146" s="99">
        <f t="shared" si="7"/>
        <v>4.1768910156901172E-2</v>
      </c>
      <c r="D146" s="99">
        <f t="shared" si="8"/>
        <v>4.1083551813920855E-3</v>
      </c>
      <c r="E146" s="100">
        <f t="shared" si="9"/>
        <v>0.95412273466170672</v>
      </c>
      <c r="F146" s="101">
        <f>ABS('生産者価格表(39分類)'!BF34/('生産者価格表(39分類)'!AX34))</f>
        <v>0.46668520479306802</v>
      </c>
      <c r="G146" s="102">
        <v>0.53127054242777272</v>
      </c>
      <c r="H146" s="103">
        <v>0.13599801844088294</v>
      </c>
      <c r="I146" s="102">
        <f>'生産者価格表(39分類)'!AR34/'生産者価格表(39分類)'!AR$43</f>
        <v>5.0883732901628752E-2</v>
      </c>
      <c r="J146" s="102">
        <f t="shared" si="10"/>
        <v>5.0877267306203837E-2</v>
      </c>
      <c r="K146" s="104"/>
    </row>
    <row r="147" spans="1:11" ht="15" customHeight="1" x14ac:dyDescent="0.15">
      <c r="A147" s="244" t="s">
        <v>285</v>
      </c>
      <c r="B147" s="93" t="s">
        <v>215</v>
      </c>
      <c r="C147" s="99">
        <f t="shared" si="7"/>
        <v>0</v>
      </c>
      <c r="D147" s="99">
        <f t="shared" si="8"/>
        <v>0</v>
      </c>
      <c r="E147" s="100">
        <f t="shared" si="9"/>
        <v>1</v>
      </c>
      <c r="F147" s="101">
        <f>ABS('生産者価格表(39分類)'!BF35/('生産者価格表(39分類)'!AX35))</f>
        <v>0</v>
      </c>
      <c r="G147" s="102">
        <v>0.77084045236492937</v>
      </c>
      <c r="H147" s="103">
        <v>0.49560051002897687</v>
      </c>
      <c r="I147" s="102">
        <f>'生産者価格表(39分類)'!AR35/'生産者価格表(39分類)'!AR$43</f>
        <v>4.0095414488165752E-3</v>
      </c>
      <c r="J147" s="102">
        <f t="shared" si="10"/>
        <v>4.0090319721848662E-3</v>
      </c>
      <c r="K147" s="104"/>
    </row>
    <row r="148" spans="1:11" ht="15" customHeight="1" x14ac:dyDescent="0.15">
      <c r="A148" s="244" t="s">
        <v>286</v>
      </c>
      <c r="B148" s="93" t="s">
        <v>287</v>
      </c>
      <c r="C148" s="99">
        <f t="shared" si="7"/>
        <v>0</v>
      </c>
      <c r="D148" s="99">
        <f t="shared" si="8"/>
        <v>1.3798717042961616E-5</v>
      </c>
      <c r="E148" s="100">
        <f t="shared" si="9"/>
        <v>0.99998620128295701</v>
      </c>
      <c r="F148" s="101">
        <f>ABS('生産者価格表(39分類)'!BF36/('生産者価格表(39分類)'!AX36))</f>
        <v>5.2617620118782037E-2</v>
      </c>
      <c r="G148" s="102">
        <v>0.83856896329297548</v>
      </c>
      <c r="H148" s="103">
        <v>0.61791697216825936</v>
      </c>
      <c r="I148" s="102">
        <f>'生産者価格表(39分類)'!AR36/'生産者価格表(39分類)'!AR$43</f>
        <v>2.47933862538736E-2</v>
      </c>
      <c r="J148" s="102">
        <f t="shared" si="10"/>
        <v>2.4790235855984333E-2</v>
      </c>
      <c r="K148" s="104"/>
    </row>
    <row r="149" spans="1:11" ht="15" customHeight="1" x14ac:dyDescent="0.15">
      <c r="A149" s="244" t="s">
        <v>288</v>
      </c>
      <c r="B149" s="93" t="s">
        <v>289</v>
      </c>
      <c r="C149" s="99">
        <f t="shared" si="7"/>
        <v>0</v>
      </c>
      <c r="D149" s="99">
        <f t="shared" si="8"/>
        <v>0</v>
      </c>
      <c r="E149" s="100">
        <f t="shared" si="9"/>
        <v>1</v>
      </c>
      <c r="F149" s="101">
        <f>ABS('生産者価格表(39分類)'!BF37/('生産者価格表(39分類)'!AX37))</f>
        <v>1.2852534425780051E-5</v>
      </c>
      <c r="G149" s="102">
        <v>0.62581307332933156</v>
      </c>
      <c r="H149" s="103">
        <v>0.51309842960756913</v>
      </c>
      <c r="I149" s="102">
        <f>'生産者価格表(39分類)'!AR37/'生産者価格表(39分類)'!AR$43</f>
        <v>6.1603634915433393E-2</v>
      </c>
      <c r="J149" s="102">
        <f t="shared" si="10"/>
        <v>6.1595807184302943E-2</v>
      </c>
      <c r="K149" s="104"/>
    </row>
    <row r="150" spans="1:11" ht="15" customHeight="1" x14ac:dyDescent="0.15">
      <c r="A150" s="244" t="s">
        <v>290</v>
      </c>
      <c r="B150" s="93" t="s">
        <v>511</v>
      </c>
      <c r="C150" s="99">
        <f t="shared" si="7"/>
        <v>0</v>
      </c>
      <c r="D150" s="99">
        <f t="shared" si="8"/>
        <v>0</v>
      </c>
      <c r="E150" s="100">
        <f t="shared" si="9"/>
        <v>1</v>
      </c>
      <c r="F150" s="101">
        <f>ABS('生産者価格表(39分類)'!BF38/('生産者価格表(39分類)'!AX38))</f>
        <v>1.8132608517018721E-2</v>
      </c>
      <c r="G150" s="102">
        <v>0.57377809352525344</v>
      </c>
      <c r="H150" s="103">
        <v>0.49306775838773437</v>
      </c>
      <c r="I150" s="102">
        <f>'生産者価格表(39分類)'!AR38/'生産者価格表(39分類)'!AR$43</f>
        <v>1.015218182326209E-2</v>
      </c>
      <c r="J150" s="102">
        <f t="shared" si="10"/>
        <v>1.0150891825523986E-2</v>
      </c>
      <c r="K150" s="104"/>
    </row>
    <row r="151" spans="1:11" ht="15" customHeight="1" x14ac:dyDescent="0.15">
      <c r="A151" s="244" t="s">
        <v>291</v>
      </c>
      <c r="B151" s="93" t="s">
        <v>292</v>
      </c>
      <c r="C151" s="99">
        <f t="shared" si="7"/>
        <v>0</v>
      </c>
      <c r="D151" s="99">
        <f t="shared" si="8"/>
        <v>0</v>
      </c>
      <c r="E151" s="100">
        <f t="shared" si="9"/>
        <v>1</v>
      </c>
      <c r="F151" s="101">
        <f>ABS('生産者価格表(39分類)'!BF39/('生産者価格表(39分類)'!AX39))</f>
        <v>0.38695465031370468</v>
      </c>
      <c r="G151" s="102">
        <v>0.64296849895051689</v>
      </c>
      <c r="H151" s="103">
        <v>0.34473594579514166</v>
      </c>
      <c r="I151" s="102">
        <f>'生産者価格表(39分類)'!AR39/'生産者価格表(39分類)'!AR$43</f>
        <v>2.134708615218181E-2</v>
      </c>
      <c r="J151" s="102">
        <f t="shared" si="10"/>
        <v>2.1344373662065808E-2</v>
      </c>
      <c r="K151" s="104"/>
    </row>
    <row r="152" spans="1:11" ht="15" customHeight="1" x14ac:dyDescent="0.15">
      <c r="A152" s="244" t="s">
        <v>293</v>
      </c>
      <c r="B152" s="93" t="s">
        <v>42</v>
      </c>
      <c r="C152" s="99">
        <f t="shared" si="7"/>
        <v>1.7652529534375841E-5</v>
      </c>
      <c r="D152" s="99">
        <f t="shared" si="8"/>
        <v>6.2586241076423432E-6</v>
      </c>
      <c r="E152" s="100">
        <f t="shared" si="9"/>
        <v>0.99997608884635802</v>
      </c>
      <c r="F152" s="101">
        <f>ABS('生産者価格表(39分類)'!BF40/('生産者価格表(39分類)'!AX40))</f>
        <v>0.27389095296779536</v>
      </c>
      <c r="G152" s="102">
        <v>0.54665400270694819</v>
      </c>
      <c r="H152" s="103">
        <v>0.24401609922908718</v>
      </c>
      <c r="I152" s="102">
        <f>'生産者価格表(39分類)'!AR40/'生産者価格表(39分類)'!AR$43</f>
        <v>0.134719976112182</v>
      </c>
      <c r="J152" s="102">
        <f t="shared" si="10"/>
        <v>0.13470285777570146</v>
      </c>
      <c r="K152" s="104"/>
    </row>
    <row r="153" spans="1:11" ht="15" customHeight="1" x14ac:dyDescent="0.15">
      <c r="A153" s="244" t="s">
        <v>294</v>
      </c>
      <c r="B153" s="93" t="s">
        <v>18</v>
      </c>
      <c r="C153" s="99">
        <f t="shared" si="7"/>
        <v>0</v>
      </c>
      <c r="D153" s="99">
        <f t="shared" si="8"/>
        <v>0</v>
      </c>
      <c r="E153" s="100">
        <f t="shared" si="9"/>
        <v>1</v>
      </c>
      <c r="F153" s="101">
        <f>ABS('生産者価格表(39分類)'!BF41/('生産者価格表(39分類)'!AX41))</f>
        <v>0</v>
      </c>
      <c r="G153" s="102">
        <v>0</v>
      </c>
      <c r="H153" s="103">
        <v>0</v>
      </c>
      <c r="I153" s="102">
        <f>'生産者価格表(39分類)'!AR41/'生産者価格表(39分類)'!AR$43</f>
        <v>0</v>
      </c>
      <c r="J153" s="102">
        <f t="shared" si="10"/>
        <v>0</v>
      </c>
      <c r="K153" s="104"/>
    </row>
    <row r="154" spans="1:11" ht="15" customHeight="1" x14ac:dyDescent="0.15">
      <c r="A154" s="246" t="s">
        <v>295</v>
      </c>
      <c r="B154" s="94" t="s">
        <v>19</v>
      </c>
      <c r="C154" s="105">
        <f t="shared" si="7"/>
        <v>2.3505125679551809E-2</v>
      </c>
      <c r="D154" s="105">
        <f t="shared" si="8"/>
        <v>3.0097892967934352E-2</v>
      </c>
      <c r="E154" s="106">
        <f t="shared" si="9"/>
        <v>0.94639698135251382</v>
      </c>
      <c r="F154" s="107">
        <f>ABS('生産者価格表(39分類)'!BF42/('生産者価格表(39分類)'!AX42))</f>
        <v>0.48802175271057358</v>
      </c>
      <c r="G154" s="108">
        <v>0.46207115851021763</v>
      </c>
      <c r="H154" s="109">
        <v>2.2515184763084801E-2</v>
      </c>
      <c r="I154" s="108">
        <f>'生産者価格表(39分類)'!AR42/'生産者価格表(39分類)'!AR$43</f>
        <v>3.689305675151679E-5</v>
      </c>
      <c r="J154" s="108">
        <f t="shared" si="10"/>
        <v>3.6888368896177931E-5</v>
      </c>
    </row>
  </sheetData>
  <mergeCells count="2">
    <mergeCell ref="C114:E114"/>
    <mergeCell ref="F114:K114"/>
  </mergeCells>
  <phoneticPr fontId="2"/>
  <pageMargins left="0.78740157480314965" right="0.78740157480314965" top="0.78740157480314965" bottom="0.59055118110236227" header="0.51181102362204722" footer="0.51181102362204722"/>
  <pageSetup paperSize="8" scale="68" orientation="landscape" r:id="rId1"/>
  <headerFooter alignWithMargins="0"/>
  <colBreaks count="1" manualBreakCount="1">
    <brk id="20" max="1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92D050"/>
  </sheetPr>
  <dimension ref="A1:M42"/>
  <sheetViews>
    <sheetView zoomScale="115" zoomScaleNormal="115" workbookViewId="0">
      <selection activeCell="B14" sqref="B14"/>
    </sheetView>
  </sheetViews>
  <sheetFormatPr defaultRowHeight="13.5" x14ac:dyDescent="0.15"/>
  <cols>
    <col min="1" max="1" width="3.5" style="8" bestFit="1" customWidth="1"/>
    <col min="2" max="2" width="18.25" style="8" customWidth="1"/>
    <col min="3" max="5" width="13.625" style="8" customWidth="1"/>
    <col min="6" max="6" width="9" style="8" customWidth="1"/>
    <col min="7" max="7" width="10.25" style="8" customWidth="1"/>
    <col min="8" max="8" width="9" style="8" customWidth="1"/>
    <col min="9" max="16384" width="9" style="8"/>
  </cols>
  <sheetData>
    <row r="1" spans="1:13" ht="17.25" x14ac:dyDescent="0.2">
      <c r="B1" s="211" t="s">
        <v>374</v>
      </c>
    </row>
    <row r="2" spans="1:13" s="12" customFormat="1" ht="25.5" customHeight="1" x14ac:dyDescent="0.15">
      <c r="A2" s="13"/>
      <c r="B2" s="234"/>
      <c r="C2" s="14" t="s">
        <v>55</v>
      </c>
      <c r="D2" s="14" t="s">
        <v>296</v>
      </c>
      <c r="E2" s="14" t="s">
        <v>56</v>
      </c>
      <c r="G2" s="15" t="s">
        <v>298</v>
      </c>
      <c r="H2" s="15" t="s">
        <v>297</v>
      </c>
      <c r="K2" s="8"/>
      <c r="L2" s="8"/>
      <c r="M2" s="8"/>
    </row>
    <row r="3" spans="1:13" x14ac:dyDescent="0.15">
      <c r="A3" s="240" t="s">
        <v>27</v>
      </c>
      <c r="B3" s="235" t="s">
        <v>31</v>
      </c>
      <c r="C3" s="31">
        <v>68393</v>
      </c>
      <c r="D3" s="31">
        <v>18622</v>
      </c>
      <c r="E3" s="32">
        <v>46814029</v>
      </c>
      <c r="G3" s="38">
        <f>C3/E3</f>
        <v>1.460950946990698E-3</v>
      </c>
      <c r="H3" s="39">
        <f>D3/E3</f>
        <v>3.9778674038075211E-4</v>
      </c>
    </row>
    <row r="4" spans="1:13" x14ac:dyDescent="0.15">
      <c r="A4" s="241" t="s">
        <v>28</v>
      </c>
      <c r="B4" s="236" t="s">
        <v>248</v>
      </c>
      <c r="C4" s="33">
        <v>2158</v>
      </c>
      <c r="D4" s="33">
        <v>703</v>
      </c>
      <c r="E4" s="33">
        <v>2050820</v>
      </c>
      <c r="G4" s="40">
        <f t="shared" ref="G4:G39" si="0">C4/E4</f>
        <v>1.0522620220204601E-3</v>
      </c>
      <c r="H4" s="40">
        <f t="shared" ref="H4:H39" si="1">D4/E4</f>
        <v>3.427897133829395E-4</v>
      </c>
    </row>
    <row r="5" spans="1:13" x14ac:dyDescent="0.15">
      <c r="A5" s="241" t="s">
        <v>29</v>
      </c>
      <c r="B5" s="236" t="s">
        <v>249</v>
      </c>
      <c r="C5" s="34">
        <v>7374</v>
      </c>
      <c r="D5" s="34">
        <v>2588</v>
      </c>
      <c r="E5" s="34">
        <v>10898583</v>
      </c>
      <c r="G5" s="41">
        <f t="shared" si="0"/>
        <v>6.7660171969144975E-4</v>
      </c>
      <c r="H5" s="41">
        <f t="shared" si="1"/>
        <v>2.374620627287052E-4</v>
      </c>
    </row>
    <row r="6" spans="1:13" x14ac:dyDescent="0.15">
      <c r="A6" s="241" t="s">
        <v>30</v>
      </c>
      <c r="B6" s="236" t="s">
        <v>32</v>
      </c>
      <c r="C6" s="34">
        <v>984</v>
      </c>
      <c r="D6" s="34">
        <v>984</v>
      </c>
      <c r="E6" s="34">
        <v>4519297</v>
      </c>
      <c r="G6" s="41">
        <f t="shared" si="0"/>
        <v>2.1773297926646555E-4</v>
      </c>
      <c r="H6" s="41">
        <f t="shared" si="1"/>
        <v>2.1773297926646555E-4</v>
      </c>
    </row>
    <row r="7" spans="1:13" x14ac:dyDescent="0.15">
      <c r="A7" s="241" t="s">
        <v>250</v>
      </c>
      <c r="B7" s="236" t="s">
        <v>251</v>
      </c>
      <c r="C7" s="34">
        <v>34564</v>
      </c>
      <c r="D7" s="34">
        <v>31787</v>
      </c>
      <c r="E7" s="34">
        <v>118001705</v>
      </c>
      <c r="G7" s="41">
        <f t="shared" si="0"/>
        <v>2.9291102192125103E-4</v>
      </c>
      <c r="H7" s="41">
        <f t="shared" si="1"/>
        <v>2.6937746365613953E-4</v>
      </c>
    </row>
    <row r="8" spans="1:13" x14ac:dyDescent="0.15">
      <c r="A8" s="242" t="s">
        <v>252</v>
      </c>
      <c r="B8" s="237" t="s">
        <v>33</v>
      </c>
      <c r="C8" s="59">
        <v>3770</v>
      </c>
      <c r="D8" s="59">
        <v>3067</v>
      </c>
      <c r="E8" s="59">
        <v>2225970</v>
      </c>
      <c r="G8" s="60">
        <f t="shared" si="0"/>
        <v>1.6936436699506283E-3</v>
      </c>
      <c r="H8" s="60">
        <f t="shared" si="1"/>
        <v>1.3778262959518771E-3</v>
      </c>
    </row>
    <row r="9" spans="1:13" x14ac:dyDescent="0.15">
      <c r="A9" s="241" t="s">
        <v>253</v>
      </c>
      <c r="B9" s="236" t="s">
        <v>34</v>
      </c>
      <c r="C9" s="34">
        <v>4625</v>
      </c>
      <c r="D9" s="34">
        <v>3121</v>
      </c>
      <c r="E9" s="34">
        <v>8245283</v>
      </c>
      <c r="G9" s="41">
        <f t="shared" si="0"/>
        <v>5.6092677473896287E-4</v>
      </c>
      <c r="H9" s="41">
        <f t="shared" si="1"/>
        <v>3.7851945166709257E-4</v>
      </c>
    </row>
    <row r="10" spans="1:13" x14ac:dyDescent="0.15">
      <c r="A10" s="241" t="s">
        <v>254</v>
      </c>
      <c r="B10" s="236" t="s">
        <v>35</v>
      </c>
      <c r="C10" s="34">
        <v>611</v>
      </c>
      <c r="D10" s="34">
        <v>555</v>
      </c>
      <c r="E10" s="34">
        <v>2750398</v>
      </c>
      <c r="G10" s="41">
        <f t="shared" si="0"/>
        <v>2.2214966706636638E-4</v>
      </c>
      <c r="H10" s="41">
        <f t="shared" si="1"/>
        <v>2.0178897744980908E-4</v>
      </c>
    </row>
    <row r="11" spans="1:13" x14ac:dyDescent="0.15">
      <c r="A11" s="241" t="s">
        <v>255</v>
      </c>
      <c r="B11" s="236" t="s">
        <v>36</v>
      </c>
      <c r="C11" s="34">
        <v>101</v>
      </c>
      <c r="D11" s="34">
        <v>101</v>
      </c>
      <c r="E11" s="34">
        <v>581226</v>
      </c>
      <c r="G11" s="41">
        <f t="shared" si="0"/>
        <v>1.7377061590500081E-4</v>
      </c>
      <c r="H11" s="41">
        <f t="shared" si="1"/>
        <v>1.7377061590500081E-4</v>
      </c>
    </row>
    <row r="12" spans="1:13" x14ac:dyDescent="0.15">
      <c r="A12" s="241" t="s">
        <v>256</v>
      </c>
      <c r="B12" s="236" t="s">
        <v>509</v>
      </c>
      <c r="C12" s="34">
        <v>887</v>
      </c>
      <c r="D12" s="34">
        <v>838</v>
      </c>
      <c r="E12" s="34">
        <v>1389024</v>
      </c>
      <c r="G12" s="41">
        <f t="shared" si="0"/>
        <v>6.3857787914391683E-4</v>
      </c>
      <c r="H12" s="41">
        <f t="shared" si="1"/>
        <v>6.0330131084848063E-4</v>
      </c>
    </row>
    <row r="13" spans="1:13" x14ac:dyDescent="0.15">
      <c r="A13" s="242" t="s">
        <v>257</v>
      </c>
      <c r="B13" s="237" t="s">
        <v>37</v>
      </c>
      <c r="C13" s="59">
        <v>6736</v>
      </c>
      <c r="D13" s="59">
        <v>6330</v>
      </c>
      <c r="E13" s="59">
        <v>14016472</v>
      </c>
      <c r="G13" s="60">
        <f t="shared" si="0"/>
        <v>4.8057742347717741E-4</v>
      </c>
      <c r="H13" s="60">
        <f t="shared" si="1"/>
        <v>4.5161150395049482E-4</v>
      </c>
    </row>
    <row r="14" spans="1:13" x14ac:dyDescent="0.15">
      <c r="A14" s="241" t="s">
        <v>258</v>
      </c>
      <c r="B14" s="236" t="s">
        <v>38</v>
      </c>
      <c r="C14" s="34">
        <v>99</v>
      </c>
      <c r="D14" s="34">
        <v>73</v>
      </c>
      <c r="E14" s="34">
        <v>297888</v>
      </c>
      <c r="G14" s="41">
        <f t="shared" si="0"/>
        <v>3.3233967128585239E-4</v>
      </c>
      <c r="H14" s="41">
        <f t="shared" si="1"/>
        <v>2.4505854549360833E-4</v>
      </c>
    </row>
    <row r="15" spans="1:13" x14ac:dyDescent="0.15">
      <c r="A15" s="241" t="s">
        <v>259</v>
      </c>
      <c r="B15" s="236" t="s">
        <v>39</v>
      </c>
      <c r="C15" s="34">
        <v>119</v>
      </c>
      <c r="D15" s="34">
        <v>119</v>
      </c>
      <c r="E15" s="34">
        <v>2149957</v>
      </c>
      <c r="G15" s="41">
        <f t="shared" si="0"/>
        <v>5.5349944208186492E-5</v>
      </c>
      <c r="H15" s="41">
        <f t="shared" si="1"/>
        <v>5.5349944208186492E-5</v>
      </c>
    </row>
    <row r="16" spans="1:13" x14ac:dyDescent="0.15">
      <c r="A16" s="241" t="s">
        <v>260</v>
      </c>
      <c r="B16" s="236" t="s">
        <v>40</v>
      </c>
      <c r="C16" s="34">
        <v>3241</v>
      </c>
      <c r="D16" s="34">
        <v>2719</v>
      </c>
      <c r="E16" s="34">
        <v>4467024</v>
      </c>
      <c r="G16" s="41">
        <f t="shared" si="0"/>
        <v>7.2553897180762847E-4</v>
      </c>
      <c r="H16" s="41">
        <f t="shared" si="1"/>
        <v>6.0868264867168834E-4</v>
      </c>
    </row>
    <row r="17" spans="1:8" x14ac:dyDescent="0.15">
      <c r="A17" s="241" t="s">
        <v>261</v>
      </c>
      <c r="B17" s="236" t="s">
        <v>130</v>
      </c>
      <c r="C17" s="34">
        <v>391</v>
      </c>
      <c r="D17" s="34">
        <v>336</v>
      </c>
      <c r="E17" s="34">
        <v>427166</v>
      </c>
      <c r="G17" s="41">
        <f t="shared" si="0"/>
        <v>9.1533502198208659E-4</v>
      </c>
      <c r="H17" s="41">
        <f t="shared" si="1"/>
        <v>7.8657945623013064E-4</v>
      </c>
    </row>
    <row r="18" spans="1:8" x14ac:dyDescent="0.15">
      <c r="A18" s="242" t="s">
        <v>262</v>
      </c>
      <c r="B18" s="237" t="s">
        <v>132</v>
      </c>
      <c r="C18" s="59">
        <v>4393</v>
      </c>
      <c r="D18" s="59">
        <v>4287</v>
      </c>
      <c r="E18" s="59">
        <v>9410268</v>
      </c>
      <c r="G18" s="60">
        <f t="shared" si="0"/>
        <v>4.6683048771830942E-4</v>
      </c>
      <c r="H18" s="60">
        <f t="shared" si="1"/>
        <v>4.5556619641438478E-4</v>
      </c>
    </row>
    <row r="19" spans="1:8" x14ac:dyDescent="0.15">
      <c r="A19" s="241" t="s">
        <v>263</v>
      </c>
      <c r="B19" s="236" t="s">
        <v>134</v>
      </c>
      <c r="C19" s="34">
        <v>184</v>
      </c>
      <c r="D19" s="34">
        <v>170</v>
      </c>
      <c r="E19" s="34">
        <v>466717</v>
      </c>
      <c r="G19" s="41">
        <f t="shared" si="0"/>
        <v>3.9424319234139749E-4</v>
      </c>
      <c r="H19" s="41">
        <f t="shared" si="1"/>
        <v>3.6424642770672592E-4</v>
      </c>
    </row>
    <row r="20" spans="1:8" x14ac:dyDescent="0.15">
      <c r="A20" s="241" t="s">
        <v>264</v>
      </c>
      <c r="B20" s="236" t="s">
        <v>265</v>
      </c>
      <c r="C20" s="34">
        <v>9768</v>
      </c>
      <c r="D20" s="34">
        <v>9717</v>
      </c>
      <c r="E20" s="34">
        <v>21758820</v>
      </c>
      <c r="G20" s="41">
        <f t="shared" si="0"/>
        <v>4.4892140290695912E-4</v>
      </c>
      <c r="H20" s="41">
        <f t="shared" si="1"/>
        <v>4.465775258033294E-4</v>
      </c>
    </row>
    <row r="21" spans="1:8" x14ac:dyDescent="0.15">
      <c r="A21" s="241" t="s">
        <v>266</v>
      </c>
      <c r="B21" s="236" t="s">
        <v>41</v>
      </c>
      <c r="C21" s="34">
        <v>4030</v>
      </c>
      <c r="D21" s="34">
        <v>3671</v>
      </c>
      <c r="E21" s="34">
        <v>10980141</v>
      </c>
      <c r="G21" s="41">
        <f t="shared" si="0"/>
        <v>3.6702625221297252E-4</v>
      </c>
      <c r="H21" s="41">
        <f t="shared" si="1"/>
        <v>3.3433086150715189E-4</v>
      </c>
    </row>
    <row r="22" spans="1:8" x14ac:dyDescent="0.15">
      <c r="A22" s="241" t="s">
        <v>267</v>
      </c>
      <c r="B22" s="236" t="s">
        <v>510</v>
      </c>
      <c r="C22" s="34">
        <v>808</v>
      </c>
      <c r="D22" s="34">
        <v>767</v>
      </c>
      <c r="E22" s="34">
        <v>2344562</v>
      </c>
      <c r="G22" s="41">
        <f t="shared" si="0"/>
        <v>3.4462726940042533E-4</v>
      </c>
      <c r="H22" s="41">
        <f t="shared" si="1"/>
        <v>3.271399945917404E-4</v>
      </c>
    </row>
    <row r="23" spans="1:8" x14ac:dyDescent="0.15">
      <c r="A23" s="242" t="s">
        <v>268</v>
      </c>
      <c r="B23" s="237" t="s">
        <v>269</v>
      </c>
      <c r="C23" s="59">
        <v>3051</v>
      </c>
      <c r="D23" s="59">
        <v>2742</v>
      </c>
      <c r="E23" s="59">
        <v>5180616</v>
      </c>
      <c r="G23" s="60">
        <f t="shared" si="0"/>
        <v>5.8892610454046388E-4</v>
      </c>
      <c r="H23" s="60">
        <f t="shared" si="1"/>
        <v>5.2928068785642484E-4</v>
      </c>
    </row>
    <row r="24" spans="1:8" x14ac:dyDescent="0.15">
      <c r="A24" s="241" t="s">
        <v>270</v>
      </c>
      <c r="B24" s="236" t="s">
        <v>158</v>
      </c>
      <c r="C24" s="34">
        <v>3929</v>
      </c>
      <c r="D24" s="34">
        <v>2977</v>
      </c>
      <c r="E24" s="34">
        <v>4067547</v>
      </c>
      <c r="G24" s="41">
        <f t="shared" si="0"/>
        <v>9.6593843906413374E-4</v>
      </c>
      <c r="H24" s="41">
        <f t="shared" si="1"/>
        <v>7.3189074397911075E-4</v>
      </c>
    </row>
    <row r="25" spans="1:8" x14ac:dyDescent="0.15">
      <c r="A25" s="241" t="s">
        <v>271</v>
      </c>
      <c r="B25" s="236" t="s">
        <v>272</v>
      </c>
      <c r="C25" s="34">
        <v>63248</v>
      </c>
      <c r="D25" s="34">
        <v>55086</v>
      </c>
      <c r="E25" s="34">
        <v>71931652</v>
      </c>
      <c r="G25" s="41">
        <f t="shared" si="0"/>
        <v>8.7927912457787011E-4</v>
      </c>
      <c r="H25" s="41">
        <f t="shared" si="1"/>
        <v>7.6581030003314808E-4</v>
      </c>
    </row>
    <row r="26" spans="1:8" x14ac:dyDescent="0.15">
      <c r="A26" s="241" t="s">
        <v>273</v>
      </c>
      <c r="B26" s="236" t="s">
        <v>274</v>
      </c>
      <c r="C26" s="34">
        <v>2091</v>
      </c>
      <c r="D26" s="34">
        <v>2091</v>
      </c>
      <c r="E26" s="34">
        <v>14696897</v>
      </c>
      <c r="G26" s="41">
        <f t="shared" si="0"/>
        <v>1.422749305516668E-4</v>
      </c>
      <c r="H26" s="41">
        <f t="shared" si="1"/>
        <v>1.422749305516668E-4</v>
      </c>
    </row>
    <row r="27" spans="1:8" x14ac:dyDescent="0.15">
      <c r="A27" s="241" t="s">
        <v>275</v>
      </c>
      <c r="B27" s="236" t="s">
        <v>174</v>
      </c>
      <c r="C27" s="34">
        <v>1609</v>
      </c>
      <c r="D27" s="34">
        <v>1609</v>
      </c>
      <c r="E27" s="34">
        <v>4877884</v>
      </c>
      <c r="G27" s="41">
        <f t="shared" si="0"/>
        <v>3.2985614254049504E-4</v>
      </c>
      <c r="H27" s="41">
        <f t="shared" si="1"/>
        <v>3.2985614254049504E-4</v>
      </c>
    </row>
    <row r="28" spans="1:8" x14ac:dyDescent="0.15">
      <c r="A28" s="242" t="s">
        <v>276</v>
      </c>
      <c r="B28" s="237" t="s">
        <v>176</v>
      </c>
      <c r="C28" s="59">
        <v>4511</v>
      </c>
      <c r="D28" s="59">
        <v>4342</v>
      </c>
      <c r="E28" s="59">
        <v>4276139</v>
      </c>
      <c r="G28" s="60">
        <f t="shared" si="0"/>
        <v>1.0549236121650863E-3</v>
      </c>
      <c r="H28" s="60">
        <f t="shared" si="1"/>
        <v>1.015401978279939E-3</v>
      </c>
    </row>
    <row r="29" spans="1:8" x14ac:dyDescent="0.15">
      <c r="A29" s="241" t="s">
        <v>277</v>
      </c>
      <c r="B29" s="236" t="s">
        <v>178</v>
      </c>
      <c r="C29" s="34">
        <v>138980</v>
      </c>
      <c r="D29" s="34">
        <v>122467</v>
      </c>
      <c r="E29" s="34">
        <v>91441739</v>
      </c>
      <c r="G29" s="41">
        <f t="shared" si="0"/>
        <v>1.5198748571481127E-3</v>
      </c>
      <c r="H29" s="41">
        <f t="shared" si="1"/>
        <v>1.3392899275461068E-3</v>
      </c>
    </row>
    <row r="30" spans="1:8" x14ac:dyDescent="0.15">
      <c r="A30" s="241" t="s">
        <v>278</v>
      </c>
      <c r="B30" s="236" t="s">
        <v>180</v>
      </c>
      <c r="C30" s="34">
        <v>15234</v>
      </c>
      <c r="D30" s="34">
        <v>14288</v>
      </c>
      <c r="E30" s="34">
        <v>30149075</v>
      </c>
      <c r="G30" s="41">
        <f t="shared" si="0"/>
        <v>5.0528913407791123E-4</v>
      </c>
      <c r="H30" s="41">
        <f t="shared" si="1"/>
        <v>4.7391172034299558E-4</v>
      </c>
    </row>
    <row r="31" spans="1:8" x14ac:dyDescent="0.15">
      <c r="A31" s="241" t="s">
        <v>279</v>
      </c>
      <c r="B31" s="236" t="s">
        <v>280</v>
      </c>
      <c r="C31" s="34">
        <v>5501</v>
      </c>
      <c r="D31" s="34">
        <v>3671</v>
      </c>
      <c r="E31" s="34">
        <v>70883937</v>
      </c>
      <c r="G31" s="41">
        <f t="shared" si="0"/>
        <v>7.760573456860897E-5</v>
      </c>
      <c r="H31" s="41">
        <f t="shared" si="1"/>
        <v>5.1788884130406019E-5</v>
      </c>
    </row>
    <row r="32" spans="1:8" x14ac:dyDescent="0.15">
      <c r="A32" s="241" t="s">
        <v>281</v>
      </c>
      <c r="B32" s="236" t="s">
        <v>282</v>
      </c>
      <c r="C32" s="34">
        <v>36754</v>
      </c>
      <c r="D32" s="34">
        <v>35386</v>
      </c>
      <c r="E32" s="34">
        <v>69084516</v>
      </c>
      <c r="G32" s="41">
        <f t="shared" si="0"/>
        <v>5.3201501766329232E-4</v>
      </c>
      <c r="H32" s="41">
        <f t="shared" si="1"/>
        <v>5.1221318536848399E-4</v>
      </c>
    </row>
    <row r="33" spans="1:8" x14ac:dyDescent="0.15">
      <c r="A33" s="242" t="s">
        <v>283</v>
      </c>
      <c r="B33" s="237" t="s">
        <v>284</v>
      </c>
      <c r="C33" s="59">
        <v>6307</v>
      </c>
      <c r="D33" s="59">
        <v>5919</v>
      </c>
      <c r="E33" s="59">
        <v>31203712</v>
      </c>
      <c r="G33" s="60">
        <f t="shared" si="0"/>
        <v>2.0212338839686766E-4</v>
      </c>
      <c r="H33" s="60">
        <f t="shared" si="1"/>
        <v>1.8968897033788801E-4</v>
      </c>
    </row>
    <row r="34" spans="1:8" x14ac:dyDescent="0.15">
      <c r="A34" s="241" t="s">
        <v>285</v>
      </c>
      <c r="B34" s="236" t="s">
        <v>215</v>
      </c>
      <c r="C34" s="34">
        <v>36780</v>
      </c>
      <c r="D34" s="34">
        <v>36780</v>
      </c>
      <c r="E34" s="34">
        <v>57647705</v>
      </c>
      <c r="G34" s="41">
        <f t="shared" si="0"/>
        <v>6.3801325655548648E-4</v>
      </c>
      <c r="H34" s="41">
        <f t="shared" si="1"/>
        <v>6.3801325655548648E-4</v>
      </c>
    </row>
    <row r="35" spans="1:8" x14ac:dyDescent="0.15">
      <c r="A35" s="241" t="s">
        <v>286</v>
      </c>
      <c r="B35" s="236" t="s">
        <v>287</v>
      </c>
      <c r="C35" s="34">
        <v>51321</v>
      </c>
      <c r="D35" s="34">
        <v>51190</v>
      </c>
      <c r="E35" s="34">
        <v>48725878</v>
      </c>
      <c r="G35" s="41">
        <f t="shared" si="0"/>
        <v>1.053259625203675E-3</v>
      </c>
      <c r="H35" s="41">
        <f t="shared" si="1"/>
        <v>1.0505711154142775E-3</v>
      </c>
    </row>
    <row r="36" spans="1:8" x14ac:dyDescent="0.15">
      <c r="A36" s="241" t="s">
        <v>288</v>
      </c>
      <c r="B36" s="236" t="s">
        <v>289</v>
      </c>
      <c r="C36" s="34">
        <v>132376</v>
      </c>
      <c r="D36" s="34">
        <v>128838</v>
      </c>
      <c r="E36" s="34">
        <v>106911175</v>
      </c>
      <c r="G36" s="41">
        <f t="shared" si="0"/>
        <v>1.2381867470823327E-3</v>
      </c>
      <c r="H36" s="41">
        <f t="shared" si="1"/>
        <v>1.205093854781785E-3</v>
      </c>
    </row>
    <row r="37" spans="1:8" x14ac:dyDescent="0.15">
      <c r="A37" s="241" t="s">
        <v>290</v>
      </c>
      <c r="B37" s="236" t="s">
        <v>511</v>
      </c>
      <c r="C37" s="34">
        <v>6725</v>
      </c>
      <c r="D37" s="34">
        <v>6304</v>
      </c>
      <c r="E37" s="34">
        <v>5378419</v>
      </c>
      <c r="G37" s="41">
        <f t="shared" si="0"/>
        <v>1.2503674406921439E-3</v>
      </c>
      <c r="H37" s="41">
        <f t="shared" si="1"/>
        <v>1.1720916499811562E-3</v>
      </c>
    </row>
    <row r="38" spans="1:8" x14ac:dyDescent="0.15">
      <c r="A38" s="242" t="s">
        <v>291</v>
      </c>
      <c r="B38" s="237" t="s">
        <v>292</v>
      </c>
      <c r="C38" s="59">
        <v>46434</v>
      </c>
      <c r="D38" s="59">
        <v>37746</v>
      </c>
      <c r="E38" s="59">
        <v>44457122</v>
      </c>
      <c r="G38" s="60">
        <f t="shared" si="0"/>
        <v>1.0444670709903354E-3</v>
      </c>
      <c r="H38" s="60">
        <f t="shared" si="1"/>
        <v>8.4904281478229745E-4</v>
      </c>
    </row>
    <row r="39" spans="1:8" x14ac:dyDescent="0.15">
      <c r="A39" s="241" t="s">
        <v>293</v>
      </c>
      <c r="B39" s="236" t="s">
        <v>42</v>
      </c>
      <c r="C39" s="34">
        <v>85168</v>
      </c>
      <c r="D39" s="34">
        <v>68607</v>
      </c>
      <c r="E39" s="34">
        <v>57840782</v>
      </c>
      <c r="G39" s="41">
        <f t="shared" si="0"/>
        <v>1.4724558876123078E-3</v>
      </c>
      <c r="H39" s="41">
        <f t="shared" si="1"/>
        <v>1.1861354156657148E-3</v>
      </c>
    </row>
    <row r="40" spans="1:8" x14ac:dyDescent="0.15">
      <c r="A40" s="241" t="s">
        <v>294</v>
      </c>
      <c r="B40" s="236" t="s">
        <v>18</v>
      </c>
      <c r="C40" s="37">
        <v>0</v>
      </c>
      <c r="D40" s="37">
        <v>0</v>
      </c>
      <c r="E40" s="34">
        <v>1521950</v>
      </c>
      <c r="G40" s="41" t="s">
        <v>332</v>
      </c>
      <c r="H40" s="41" t="s">
        <v>332</v>
      </c>
    </row>
    <row r="41" spans="1:8" x14ac:dyDescent="0.15">
      <c r="A41" s="243" t="s">
        <v>295</v>
      </c>
      <c r="B41" s="238" t="s">
        <v>19</v>
      </c>
      <c r="C41" s="35">
        <v>265</v>
      </c>
      <c r="D41" s="35">
        <v>264</v>
      </c>
      <c r="E41" s="35">
        <v>2918386</v>
      </c>
      <c r="G41" s="42">
        <f>C41/E41</f>
        <v>9.0803615423045483E-5</v>
      </c>
      <c r="H41" s="42">
        <f>D41/E41</f>
        <v>9.0460960270505688E-5</v>
      </c>
    </row>
    <row r="42" spans="1:8" x14ac:dyDescent="0.15">
      <c r="A42" s="233"/>
      <c r="B42" s="239"/>
      <c r="C42" s="36">
        <v>793520</v>
      </c>
      <c r="D42" s="36">
        <v>670862</v>
      </c>
      <c r="E42" s="36">
        <f>SUM(E3:E41)</f>
        <v>986990481</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C000"/>
  </sheetPr>
  <dimension ref="A1:BH51"/>
  <sheetViews>
    <sheetView workbookViewId="0">
      <selection activeCell="A4" sqref="A4:B42"/>
    </sheetView>
  </sheetViews>
  <sheetFormatPr defaultRowHeight="13.5" x14ac:dyDescent="0.15"/>
  <cols>
    <col min="1" max="1" width="3.5" style="12" bestFit="1" customWidth="1"/>
    <col min="2" max="2" width="30.5" style="12" customWidth="1"/>
    <col min="3" max="3" width="12.25" style="12" bestFit="1" customWidth="1"/>
    <col min="4" max="5" width="11.75" style="12" bestFit="1" customWidth="1"/>
    <col min="6" max="6" width="10.625" style="12" bestFit="1" customWidth="1"/>
    <col min="7" max="7" width="11.75" style="12" bestFit="1" customWidth="1"/>
    <col min="8" max="10" width="10.625" style="12" bestFit="1" customWidth="1"/>
    <col min="11" max="11" width="16.25" style="12" bestFit="1" customWidth="1"/>
    <col min="12" max="12" width="10.625" style="12" bestFit="1" customWidth="1"/>
    <col min="13" max="13" width="16.25" style="12" bestFit="1" customWidth="1"/>
    <col min="14" max="14" width="8.625" style="12" bestFit="1" customWidth="1"/>
    <col min="15" max="16" width="10.625" style="12" bestFit="1" customWidth="1"/>
    <col min="17" max="19" width="11.75" style="12" bestFit="1" customWidth="1"/>
    <col min="20" max="20" width="12.25" style="12" bestFit="1" customWidth="1"/>
    <col min="21" max="21" width="10.625" style="12" bestFit="1" customWidth="1"/>
    <col min="22" max="22" width="16.25" style="12" bestFit="1" customWidth="1"/>
    <col min="23" max="24" width="10.625" style="12" bestFit="1" customWidth="1"/>
    <col min="25" max="36" width="11.75" style="12" bestFit="1" customWidth="1"/>
    <col min="37" max="37" width="10.625" style="12" bestFit="1" customWidth="1"/>
    <col min="38" max="39" width="11.75" style="12" bestFit="1" customWidth="1"/>
    <col min="40" max="41" width="10.625" style="12" bestFit="1" customWidth="1"/>
    <col min="42" max="42" width="14" style="12" bestFit="1" customWidth="1"/>
    <col min="43" max="43" width="11.75" style="12" bestFit="1" customWidth="1"/>
    <col min="44" max="44" width="14" style="12" bestFit="1" customWidth="1"/>
    <col min="45" max="45" width="12.875" style="12" bestFit="1" customWidth="1"/>
    <col min="46" max="48" width="11.75" style="12" bestFit="1" customWidth="1"/>
    <col min="49" max="49" width="12.875" style="12" bestFit="1" customWidth="1"/>
    <col min="50" max="50" width="13.125" style="12" bestFit="1" customWidth="1"/>
    <col min="51" max="53" width="12.875" style="12" bestFit="1" customWidth="1"/>
    <col min="54" max="54" width="15.125" style="12" bestFit="1" customWidth="1"/>
    <col min="55" max="55" width="16.25" style="12" bestFit="1" customWidth="1"/>
    <col min="56" max="56" width="11.75" style="12" bestFit="1" customWidth="1"/>
    <col min="57" max="57" width="12.25" style="12" bestFit="1" customWidth="1"/>
    <col min="58" max="58" width="16.25" style="12" bestFit="1" customWidth="1"/>
    <col min="59" max="59" width="15.125" style="12" bestFit="1" customWidth="1"/>
    <col min="60" max="60" width="14" style="12" bestFit="1" customWidth="1"/>
    <col min="61" max="16384" width="9" style="12"/>
  </cols>
  <sheetData>
    <row r="1" spans="1:60" ht="14.25" x14ac:dyDescent="0.15">
      <c r="A1" s="17"/>
      <c r="B1" s="17"/>
      <c r="C1" s="16" t="s">
        <v>376</v>
      </c>
      <c r="BH1" s="18" t="s">
        <v>323</v>
      </c>
    </row>
    <row r="2" spans="1:60" x14ac:dyDescent="0.15">
      <c r="A2" s="19"/>
      <c r="B2" s="20"/>
      <c r="C2" s="313" t="s">
        <v>27</v>
      </c>
      <c r="D2" s="313" t="s">
        <v>28</v>
      </c>
      <c r="E2" s="313" t="s">
        <v>29</v>
      </c>
      <c r="F2" s="313" t="s">
        <v>30</v>
      </c>
      <c r="G2" s="314" t="s">
        <v>250</v>
      </c>
      <c r="H2" s="314" t="s">
        <v>252</v>
      </c>
      <c r="I2" s="314" t="s">
        <v>253</v>
      </c>
      <c r="J2" s="314" t="s">
        <v>254</v>
      </c>
      <c r="K2" s="314" t="s">
        <v>255</v>
      </c>
      <c r="L2" s="314" t="s">
        <v>256</v>
      </c>
      <c r="M2" s="314" t="s">
        <v>257</v>
      </c>
      <c r="N2" s="314" t="s">
        <v>258</v>
      </c>
      <c r="O2" s="314" t="s">
        <v>259</v>
      </c>
      <c r="P2" s="314" t="s">
        <v>260</v>
      </c>
      <c r="Q2" s="314" t="s">
        <v>261</v>
      </c>
      <c r="R2" s="314" t="s">
        <v>262</v>
      </c>
      <c r="S2" s="314" t="s">
        <v>263</v>
      </c>
      <c r="T2" s="314" t="s">
        <v>264</v>
      </c>
      <c r="U2" s="314" t="s">
        <v>266</v>
      </c>
      <c r="V2" s="314" t="s">
        <v>267</v>
      </c>
      <c r="W2" s="314" t="s">
        <v>268</v>
      </c>
      <c r="X2" s="314" t="s">
        <v>270</v>
      </c>
      <c r="Y2" s="314" t="s">
        <v>271</v>
      </c>
      <c r="Z2" s="314" t="s">
        <v>273</v>
      </c>
      <c r="AA2" s="314" t="s">
        <v>275</v>
      </c>
      <c r="AB2" s="314" t="s">
        <v>276</v>
      </c>
      <c r="AC2" s="314" t="s">
        <v>277</v>
      </c>
      <c r="AD2" s="314" t="s">
        <v>278</v>
      </c>
      <c r="AE2" s="314" t="s">
        <v>279</v>
      </c>
      <c r="AF2" s="314" t="s">
        <v>281</v>
      </c>
      <c r="AG2" s="314" t="s">
        <v>283</v>
      </c>
      <c r="AH2" s="314" t="s">
        <v>285</v>
      </c>
      <c r="AI2" s="314" t="s">
        <v>286</v>
      </c>
      <c r="AJ2" s="314" t="s">
        <v>288</v>
      </c>
      <c r="AK2" s="314" t="s">
        <v>290</v>
      </c>
      <c r="AL2" s="314" t="s">
        <v>291</v>
      </c>
      <c r="AM2" s="314" t="s">
        <v>293</v>
      </c>
      <c r="AN2" s="314" t="s">
        <v>294</v>
      </c>
      <c r="AO2" s="314" t="s">
        <v>295</v>
      </c>
      <c r="AP2" s="315" t="s">
        <v>299</v>
      </c>
      <c r="AQ2" s="316" t="s">
        <v>300</v>
      </c>
      <c r="AR2" s="314" t="s">
        <v>301</v>
      </c>
      <c r="AS2" s="314" t="s">
        <v>302</v>
      </c>
      <c r="AT2" s="314" t="s">
        <v>303</v>
      </c>
      <c r="AU2" s="314" t="s">
        <v>304</v>
      </c>
      <c r="AV2" s="314" t="s">
        <v>305</v>
      </c>
      <c r="AW2" s="315" t="s">
        <v>306</v>
      </c>
      <c r="AX2" s="314" t="s">
        <v>307</v>
      </c>
      <c r="AY2" s="315" t="s">
        <v>308</v>
      </c>
      <c r="AZ2" s="314">
        <v>81</v>
      </c>
      <c r="BA2" s="315" t="s">
        <v>309</v>
      </c>
      <c r="BB2" s="315" t="s">
        <v>310</v>
      </c>
      <c r="BC2" s="314" t="s">
        <v>311</v>
      </c>
      <c r="BD2" s="314" t="s">
        <v>312</v>
      </c>
      <c r="BE2" s="314" t="s">
        <v>313</v>
      </c>
      <c r="BF2" s="315" t="s">
        <v>314</v>
      </c>
      <c r="BG2" s="314" t="s">
        <v>315</v>
      </c>
      <c r="BH2" s="315" t="s">
        <v>316</v>
      </c>
    </row>
    <row r="3" spans="1:60" ht="36" x14ac:dyDescent="0.15">
      <c r="A3" s="21"/>
      <c r="B3" s="22"/>
      <c r="C3" s="317" t="s">
        <v>515</v>
      </c>
      <c r="D3" s="317" t="s">
        <v>248</v>
      </c>
      <c r="E3" s="317" t="s">
        <v>249</v>
      </c>
      <c r="F3" s="317" t="s">
        <v>32</v>
      </c>
      <c r="G3" s="317" t="s">
        <v>251</v>
      </c>
      <c r="H3" s="317" t="s">
        <v>33</v>
      </c>
      <c r="I3" s="318" t="s">
        <v>34</v>
      </c>
      <c r="J3" s="317" t="s">
        <v>35</v>
      </c>
      <c r="K3" s="317" t="s">
        <v>36</v>
      </c>
      <c r="L3" s="319" t="s">
        <v>509</v>
      </c>
      <c r="M3" s="317" t="s">
        <v>37</v>
      </c>
      <c r="N3" s="317" t="s">
        <v>38</v>
      </c>
      <c r="O3" s="317" t="s">
        <v>39</v>
      </c>
      <c r="P3" s="317" t="s">
        <v>40</v>
      </c>
      <c r="Q3" s="317" t="s">
        <v>130</v>
      </c>
      <c r="R3" s="317" t="s">
        <v>132</v>
      </c>
      <c r="S3" s="317" t="s">
        <v>134</v>
      </c>
      <c r="T3" s="317" t="s">
        <v>265</v>
      </c>
      <c r="U3" s="317" t="s">
        <v>41</v>
      </c>
      <c r="V3" s="317" t="s">
        <v>510</v>
      </c>
      <c r="W3" s="317" t="s">
        <v>269</v>
      </c>
      <c r="X3" s="319" t="s">
        <v>158</v>
      </c>
      <c r="Y3" s="317" t="s">
        <v>272</v>
      </c>
      <c r="Z3" s="319" t="s">
        <v>274</v>
      </c>
      <c r="AA3" s="317" t="s">
        <v>174</v>
      </c>
      <c r="AB3" s="317" t="s">
        <v>176</v>
      </c>
      <c r="AC3" s="317" t="s">
        <v>178</v>
      </c>
      <c r="AD3" s="317" t="s">
        <v>180</v>
      </c>
      <c r="AE3" s="317" t="s">
        <v>280</v>
      </c>
      <c r="AF3" s="317" t="s">
        <v>282</v>
      </c>
      <c r="AG3" s="317" t="s">
        <v>284</v>
      </c>
      <c r="AH3" s="317" t="s">
        <v>215</v>
      </c>
      <c r="AI3" s="317" t="s">
        <v>287</v>
      </c>
      <c r="AJ3" s="317" t="s">
        <v>289</v>
      </c>
      <c r="AK3" s="319" t="s">
        <v>511</v>
      </c>
      <c r="AL3" s="318" t="s">
        <v>292</v>
      </c>
      <c r="AM3" s="318" t="s">
        <v>42</v>
      </c>
      <c r="AN3" s="317" t="s">
        <v>18</v>
      </c>
      <c r="AO3" s="317" t="s">
        <v>19</v>
      </c>
      <c r="AP3" s="320" t="s">
        <v>20</v>
      </c>
      <c r="AQ3" s="321" t="s">
        <v>516</v>
      </c>
      <c r="AR3" s="317" t="s">
        <v>517</v>
      </c>
      <c r="AS3" s="318" t="s">
        <v>518</v>
      </c>
      <c r="AT3" s="319" t="s">
        <v>519</v>
      </c>
      <c r="AU3" s="319" t="s">
        <v>520</v>
      </c>
      <c r="AV3" s="317" t="s">
        <v>521</v>
      </c>
      <c r="AW3" s="322" t="s">
        <v>522</v>
      </c>
      <c r="AX3" s="318" t="s">
        <v>523</v>
      </c>
      <c r="AY3" s="320" t="s">
        <v>524</v>
      </c>
      <c r="AZ3" s="317" t="s">
        <v>525</v>
      </c>
      <c r="BA3" s="320" t="s">
        <v>21</v>
      </c>
      <c r="BB3" s="320" t="s">
        <v>43</v>
      </c>
      <c r="BC3" s="318" t="s">
        <v>526</v>
      </c>
      <c r="BD3" s="318" t="s">
        <v>527</v>
      </c>
      <c r="BE3" s="318" t="s">
        <v>528</v>
      </c>
      <c r="BF3" s="322" t="s">
        <v>529</v>
      </c>
      <c r="BG3" s="318" t="s">
        <v>530</v>
      </c>
      <c r="BH3" s="320" t="s">
        <v>514</v>
      </c>
    </row>
    <row r="4" spans="1:60" x14ac:dyDescent="0.15">
      <c r="A4" s="23" t="s">
        <v>327</v>
      </c>
      <c r="B4" s="300" t="s">
        <v>31</v>
      </c>
      <c r="C4" s="78">
        <v>6925747</v>
      </c>
      <c r="D4" s="301">
        <v>4804</v>
      </c>
      <c r="E4" s="301">
        <v>0</v>
      </c>
      <c r="F4" s="301">
        <v>0</v>
      </c>
      <c r="G4" s="301">
        <v>39463530</v>
      </c>
      <c r="H4" s="301">
        <v>16739</v>
      </c>
      <c r="I4" s="301">
        <v>8964</v>
      </c>
      <c r="J4" s="301">
        <v>1304</v>
      </c>
      <c r="K4" s="301">
        <v>0</v>
      </c>
      <c r="L4" s="301">
        <v>3453</v>
      </c>
      <c r="M4" s="301">
        <v>2757</v>
      </c>
      <c r="N4" s="301">
        <v>0</v>
      </c>
      <c r="O4" s="301">
        <v>1</v>
      </c>
      <c r="P4" s="301">
        <v>0</v>
      </c>
      <c r="Q4" s="301">
        <v>0</v>
      </c>
      <c r="R4" s="301">
        <v>0</v>
      </c>
      <c r="S4" s="301">
        <v>0</v>
      </c>
      <c r="T4" s="301">
        <v>0</v>
      </c>
      <c r="U4" s="301">
        <v>0</v>
      </c>
      <c r="V4" s="301">
        <v>0</v>
      </c>
      <c r="W4" s="301">
        <v>0</v>
      </c>
      <c r="X4" s="301">
        <v>16927</v>
      </c>
      <c r="Y4" s="301">
        <v>81525</v>
      </c>
      <c r="Z4" s="301">
        <v>0</v>
      </c>
      <c r="AA4" s="301">
        <v>0</v>
      </c>
      <c r="AB4" s="301">
        <v>0</v>
      </c>
      <c r="AC4" s="301">
        <v>11009</v>
      </c>
      <c r="AD4" s="301">
        <v>0</v>
      </c>
      <c r="AE4" s="301">
        <v>235</v>
      </c>
      <c r="AF4" s="301">
        <v>3419</v>
      </c>
      <c r="AG4" s="301">
        <v>0</v>
      </c>
      <c r="AH4" s="301">
        <v>1527</v>
      </c>
      <c r="AI4" s="301">
        <v>106752</v>
      </c>
      <c r="AJ4" s="301">
        <v>295998</v>
      </c>
      <c r="AK4" s="301">
        <v>9117</v>
      </c>
      <c r="AL4" s="301">
        <v>475</v>
      </c>
      <c r="AM4" s="301">
        <v>966276</v>
      </c>
      <c r="AN4" s="301">
        <v>0</v>
      </c>
      <c r="AO4" s="301">
        <v>0</v>
      </c>
      <c r="AP4" s="302">
        <v>47920559</v>
      </c>
      <c r="AQ4" s="81">
        <v>43683</v>
      </c>
      <c r="AR4" s="304">
        <v>3359931</v>
      </c>
      <c r="AS4" s="304">
        <v>0</v>
      </c>
      <c r="AT4" s="304">
        <v>0</v>
      </c>
      <c r="AU4" s="304">
        <v>1159710</v>
      </c>
      <c r="AV4" s="304">
        <v>-89852</v>
      </c>
      <c r="AW4" s="305">
        <v>4473472</v>
      </c>
      <c r="AX4" s="304">
        <v>52394031</v>
      </c>
      <c r="AY4" s="305">
        <v>15310777</v>
      </c>
      <c r="AZ4" s="304">
        <v>15310777</v>
      </c>
      <c r="BA4" s="305">
        <v>19784249</v>
      </c>
      <c r="BB4" s="305">
        <v>67704808</v>
      </c>
      <c r="BC4" s="304">
        <v>-20202707</v>
      </c>
      <c r="BD4" s="304">
        <v>-15018</v>
      </c>
      <c r="BE4" s="304">
        <v>-673054</v>
      </c>
      <c r="BF4" s="305">
        <v>-20890779</v>
      </c>
      <c r="BG4" s="304">
        <v>-1106530</v>
      </c>
      <c r="BH4" s="305">
        <v>46814029</v>
      </c>
    </row>
    <row r="5" spans="1:60" x14ac:dyDescent="0.15">
      <c r="A5" s="26" t="s">
        <v>328</v>
      </c>
      <c r="B5" s="303" t="s">
        <v>248</v>
      </c>
      <c r="C5" s="81">
        <v>3314</v>
      </c>
      <c r="D5" s="304">
        <v>369225</v>
      </c>
      <c r="E5" s="304">
        <v>2867</v>
      </c>
      <c r="F5" s="304">
        <v>280</v>
      </c>
      <c r="G5" s="304">
        <v>20423</v>
      </c>
      <c r="H5" s="304">
        <v>1</v>
      </c>
      <c r="I5" s="304">
        <v>444599</v>
      </c>
      <c r="J5" s="304">
        <v>177</v>
      </c>
      <c r="K5" s="304">
        <v>0</v>
      </c>
      <c r="L5" s="304">
        <v>0</v>
      </c>
      <c r="M5" s="304">
        <v>15</v>
      </c>
      <c r="N5" s="304">
        <v>0</v>
      </c>
      <c r="O5" s="304">
        <v>0</v>
      </c>
      <c r="P5" s="304">
        <v>0</v>
      </c>
      <c r="Q5" s="304">
        <v>0</v>
      </c>
      <c r="R5" s="304">
        <v>0</v>
      </c>
      <c r="S5" s="304">
        <v>0</v>
      </c>
      <c r="T5" s="304">
        <v>0</v>
      </c>
      <c r="U5" s="304">
        <v>0</v>
      </c>
      <c r="V5" s="304">
        <v>0</v>
      </c>
      <c r="W5" s="304">
        <v>2</v>
      </c>
      <c r="X5" s="304">
        <v>795</v>
      </c>
      <c r="Y5" s="304">
        <v>5783</v>
      </c>
      <c r="Z5" s="304">
        <v>0</v>
      </c>
      <c r="AA5" s="304">
        <v>0</v>
      </c>
      <c r="AB5" s="304">
        <v>0</v>
      </c>
      <c r="AC5" s="304">
        <v>0</v>
      </c>
      <c r="AD5" s="304">
        <v>0</v>
      </c>
      <c r="AE5" s="304">
        <v>0</v>
      </c>
      <c r="AF5" s="304">
        <v>0</v>
      </c>
      <c r="AG5" s="304">
        <v>0</v>
      </c>
      <c r="AH5" s="304">
        <v>181</v>
      </c>
      <c r="AI5" s="304">
        <v>2892</v>
      </c>
      <c r="AJ5" s="304">
        <v>7692</v>
      </c>
      <c r="AK5" s="304">
        <v>0</v>
      </c>
      <c r="AL5" s="304">
        <v>0</v>
      </c>
      <c r="AM5" s="304">
        <v>61484</v>
      </c>
      <c r="AN5" s="304">
        <v>0</v>
      </c>
      <c r="AO5" s="304">
        <v>0</v>
      </c>
      <c r="AP5" s="305">
        <v>919730</v>
      </c>
      <c r="AQ5" s="81">
        <v>2696</v>
      </c>
      <c r="AR5" s="304">
        <v>183755</v>
      </c>
      <c r="AS5" s="304">
        <v>0</v>
      </c>
      <c r="AT5" s="304">
        <v>0</v>
      </c>
      <c r="AU5" s="304">
        <v>0</v>
      </c>
      <c r="AV5" s="304">
        <v>345116</v>
      </c>
      <c r="AW5" s="305">
        <v>531567</v>
      </c>
      <c r="AX5" s="304">
        <v>1451297</v>
      </c>
      <c r="AY5" s="305">
        <v>696622</v>
      </c>
      <c r="AZ5" s="304">
        <v>696622</v>
      </c>
      <c r="BA5" s="305">
        <v>1228189</v>
      </c>
      <c r="BB5" s="305">
        <v>2147919</v>
      </c>
      <c r="BC5" s="304">
        <v>-95235</v>
      </c>
      <c r="BD5" s="304">
        <v>-587</v>
      </c>
      <c r="BE5" s="304">
        <v>-1277</v>
      </c>
      <c r="BF5" s="305">
        <v>-97099</v>
      </c>
      <c r="BG5" s="304">
        <v>1131090</v>
      </c>
      <c r="BH5" s="305">
        <v>2050820</v>
      </c>
    </row>
    <row r="6" spans="1:60" x14ac:dyDescent="0.15">
      <c r="A6" s="26" t="s">
        <v>329</v>
      </c>
      <c r="B6" s="303" t="s">
        <v>249</v>
      </c>
      <c r="C6" s="81">
        <v>0</v>
      </c>
      <c r="D6" s="304">
        <v>0</v>
      </c>
      <c r="E6" s="304">
        <v>961980</v>
      </c>
      <c r="F6" s="304">
        <v>0</v>
      </c>
      <c r="G6" s="304">
        <v>2897213</v>
      </c>
      <c r="H6" s="304">
        <v>0</v>
      </c>
      <c r="I6" s="304">
        <v>0</v>
      </c>
      <c r="J6" s="304">
        <v>31</v>
      </c>
      <c r="K6" s="304">
        <v>0</v>
      </c>
      <c r="L6" s="304">
        <v>0</v>
      </c>
      <c r="M6" s="304">
        <v>0</v>
      </c>
      <c r="N6" s="304">
        <v>0</v>
      </c>
      <c r="O6" s="304">
        <v>0</v>
      </c>
      <c r="P6" s="304">
        <v>0</v>
      </c>
      <c r="Q6" s="304">
        <v>0</v>
      </c>
      <c r="R6" s="304">
        <v>0</v>
      </c>
      <c r="S6" s="304">
        <v>0</v>
      </c>
      <c r="T6" s="304">
        <v>0</v>
      </c>
      <c r="U6" s="304">
        <v>0</v>
      </c>
      <c r="V6" s="304">
        <v>0</v>
      </c>
      <c r="W6" s="304">
        <v>0</v>
      </c>
      <c r="X6" s="304">
        <v>4876</v>
      </c>
      <c r="Y6" s="304">
        <v>0</v>
      </c>
      <c r="Z6" s="304">
        <v>0</v>
      </c>
      <c r="AA6" s="304">
        <v>0</v>
      </c>
      <c r="AB6" s="304">
        <v>0</v>
      </c>
      <c r="AC6" s="304">
        <v>0</v>
      </c>
      <c r="AD6" s="304">
        <v>0</v>
      </c>
      <c r="AE6" s="304">
        <v>0</v>
      </c>
      <c r="AF6" s="304">
        <v>352</v>
      </c>
      <c r="AG6" s="304">
        <v>0</v>
      </c>
      <c r="AH6" s="304">
        <v>286</v>
      </c>
      <c r="AI6" s="304">
        <v>3131</v>
      </c>
      <c r="AJ6" s="304">
        <v>69616</v>
      </c>
      <c r="AK6" s="304">
        <v>0</v>
      </c>
      <c r="AL6" s="304">
        <v>0</v>
      </c>
      <c r="AM6" s="304">
        <v>219923</v>
      </c>
      <c r="AN6" s="304">
        <v>0</v>
      </c>
      <c r="AO6" s="304">
        <v>0</v>
      </c>
      <c r="AP6" s="305">
        <v>4157408</v>
      </c>
      <c r="AQ6" s="81">
        <v>12584</v>
      </c>
      <c r="AR6" s="304">
        <v>370145</v>
      </c>
      <c r="AS6" s="304">
        <v>0</v>
      </c>
      <c r="AT6" s="304">
        <v>0</v>
      </c>
      <c r="AU6" s="304">
        <v>0</v>
      </c>
      <c r="AV6" s="304">
        <v>83283</v>
      </c>
      <c r="AW6" s="305">
        <v>466012</v>
      </c>
      <c r="AX6" s="304">
        <v>4623420</v>
      </c>
      <c r="AY6" s="305">
        <v>7322850</v>
      </c>
      <c r="AZ6" s="304">
        <v>7322850</v>
      </c>
      <c r="BA6" s="305">
        <v>7788862</v>
      </c>
      <c r="BB6" s="305">
        <v>11946270</v>
      </c>
      <c r="BC6" s="304">
        <v>-1018165</v>
      </c>
      <c r="BD6" s="304">
        <v>-4323</v>
      </c>
      <c r="BE6" s="304">
        <v>-25199</v>
      </c>
      <c r="BF6" s="305">
        <v>-1047687</v>
      </c>
      <c r="BG6" s="304">
        <v>6741175</v>
      </c>
      <c r="BH6" s="305">
        <v>10898583</v>
      </c>
    </row>
    <row r="7" spans="1:60" x14ac:dyDescent="0.15">
      <c r="A7" s="28" t="s">
        <v>30</v>
      </c>
      <c r="B7" s="303" t="s">
        <v>32</v>
      </c>
      <c r="C7" s="81">
        <v>961</v>
      </c>
      <c r="D7" s="304">
        <v>2812</v>
      </c>
      <c r="E7" s="304">
        <v>0</v>
      </c>
      <c r="F7" s="304">
        <v>20300</v>
      </c>
      <c r="G7" s="304">
        <v>27362</v>
      </c>
      <c r="H7" s="304">
        <v>194</v>
      </c>
      <c r="I7" s="304">
        <v>80955</v>
      </c>
      <c r="J7" s="304">
        <v>59657</v>
      </c>
      <c r="K7" s="304">
        <v>45963</v>
      </c>
      <c r="L7" s="304">
        <v>62</v>
      </c>
      <c r="M7" s="304">
        <v>799122</v>
      </c>
      <c r="N7" s="304">
        <v>1</v>
      </c>
      <c r="O7" s="304">
        <v>702456</v>
      </c>
      <c r="P7" s="304">
        <v>1209</v>
      </c>
      <c r="Q7" s="304">
        <v>29</v>
      </c>
      <c r="R7" s="304">
        <v>400</v>
      </c>
      <c r="S7" s="304">
        <v>73</v>
      </c>
      <c r="T7" s="304">
        <v>4215</v>
      </c>
      <c r="U7" s="304">
        <v>201</v>
      </c>
      <c r="V7" s="304">
        <v>195</v>
      </c>
      <c r="W7" s="304">
        <v>1079</v>
      </c>
      <c r="X7" s="304">
        <v>1199</v>
      </c>
      <c r="Y7" s="304">
        <v>569416</v>
      </c>
      <c r="Z7" s="304">
        <v>2155232</v>
      </c>
      <c r="AA7" s="304">
        <v>0</v>
      </c>
      <c r="AB7" s="304">
        <v>8</v>
      </c>
      <c r="AC7" s="304">
        <v>241</v>
      </c>
      <c r="AD7" s="304">
        <v>29</v>
      </c>
      <c r="AE7" s="304">
        <v>36</v>
      </c>
      <c r="AF7" s="304">
        <v>227</v>
      </c>
      <c r="AG7" s="304">
        <v>5</v>
      </c>
      <c r="AH7" s="304">
        <v>511</v>
      </c>
      <c r="AI7" s="304">
        <v>305</v>
      </c>
      <c r="AJ7" s="304">
        <v>1186</v>
      </c>
      <c r="AK7" s="304">
        <v>536</v>
      </c>
      <c r="AL7" s="304">
        <v>368</v>
      </c>
      <c r="AM7" s="304">
        <v>1055</v>
      </c>
      <c r="AN7" s="304">
        <v>0</v>
      </c>
      <c r="AO7" s="304">
        <v>606</v>
      </c>
      <c r="AP7" s="305">
        <v>4478206</v>
      </c>
      <c r="AQ7" s="81">
        <v>-4652</v>
      </c>
      <c r="AR7" s="304">
        <v>37</v>
      </c>
      <c r="AS7" s="304">
        <v>0</v>
      </c>
      <c r="AT7" s="304">
        <v>0</v>
      </c>
      <c r="AU7" s="304">
        <v>0</v>
      </c>
      <c r="AV7" s="304">
        <v>-304231</v>
      </c>
      <c r="AW7" s="305">
        <v>-308846</v>
      </c>
      <c r="AX7" s="304">
        <v>4169360</v>
      </c>
      <c r="AY7" s="305">
        <v>3301644</v>
      </c>
      <c r="AZ7" s="304">
        <v>3301644</v>
      </c>
      <c r="BA7" s="305">
        <v>2992798</v>
      </c>
      <c r="BB7" s="305">
        <v>7471004</v>
      </c>
      <c r="BC7" s="304">
        <v>-2849982</v>
      </c>
      <c r="BD7" s="304">
        <v>0</v>
      </c>
      <c r="BE7" s="304">
        <v>-101725</v>
      </c>
      <c r="BF7" s="305">
        <v>-2951707</v>
      </c>
      <c r="BG7" s="304">
        <v>41091</v>
      </c>
      <c r="BH7" s="305">
        <v>4519297</v>
      </c>
    </row>
    <row r="8" spans="1:60" x14ac:dyDescent="0.15">
      <c r="A8" s="28" t="s">
        <v>250</v>
      </c>
      <c r="B8" s="303" t="s">
        <v>251</v>
      </c>
      <c r="C8" s="81">
        <v>10201364</v>
      </c>
      <c r="D8" s="304">
        <v>56024</v>
      </c>
      <c r="E8" s="304">
        <v>1586895</v>
      </c>
      <c r="F8" s="304">
        <v>0</v>
      </c>
      <c r="G8" s="304">
        <v>18150685</v>
      </c>
      <c r="H8" s="304">
        <v>2121</v>
      </c>
      <c r="I8" s="304">
        <v>16550</v>
      </c>
      <c r="J8" s="304">
        <v>18085</v>
      </c>
      <c r="K8" s="304">
        <v>0</v>
      </c>
      <c r="L8" s="304">
        <v>28</v>
      </c>
      <c r="M8" s="304">
        <v>9871</v>
      </c>
      <c r="N8" s="304">
        <v>0</v>
      </c>
      <c r="O8" s="304">
        <v>0</v>
      </c>
      <c r="P8" s="304">
        <v>0</v>
      </c>
      <c r="Q8" s="304">
        <v>0</v>
      </c>
      <c r="R8" s="304">
        <v>0</v>
      </c>
      <c r="S8" s="304">
        <v>0</v>
      </c>
      <c r="T8" s="304">
        <v>0</v>
      </c>
      <c r="U8" s="304">
        <v>0</v>
      </c>
      <c r="V8" s="304">
        <v>0</v>
      </c>
      <c r="W8" s="304">
        <v>0</v>
      </c>
      <c r="X8" s="304">
        <v>9366</v>
      </c>
      <c r="Y8" s="304">
        <v>6319</v>
      </c>
      <c r="Z8" s="304">
        <v>0</v>
      </c>
      <c r="AA8" s="304">
        <v>0</v>
      </c>
      <c r="AB8" s="304">
        <v>0</v>
      </c>
      <c r="AC8" s="304">
        <v>11692</v>
      </c>
      <c r="AD8" s="304">
        <v>0</v>
      </c>
      <c r="AE8" s="304">
        <v>0</v>
      </c>
      <c r="AF8" s="304">
        <v>15004</v>
      </c>
      <c r="AG8" s="304">
        <v>1</v>
      </c>
      <c r="AH8" s="304">
        <v>15364</v>
      </c>
      <c r="AI8" s="304">
        <v>274165</v>
      </c>
      <c r="AJ8" s="304">
        <v>1107033</v>
      </c>
      <c r="AK8" s="304">
        <v>6172</v>
      </c>
      <c r="AL8" s="304">
        <v>373</v>
      </c>
      <c r="AM8" s="304">
        <v>7386572</v>
      </c>
      <c r="AN8" s="304">
        <v>0</v>
      </c>
      <c r="AO8" s="304">
        <v>8382</v>
      </c>
      <c r="AP8" s="305">
        <v>38882066</v>
      </c>
      <c r="AQ8" s="81">
        <v>756859</v>
      </c>
      <c r="AR8" s="304">
        <v>31174101</v>
      </c>
      <c r="AS8" s="304">
        <v>0</v>
      </c>
      <c r="AT8" s="304">
        <v>0</v>
      </c>
      <c r="AU8" s="304">
        <v>0</v>
      </c>
      <c r="AV8" s="304">
        <v>-550699</v>
      </c>
      <c r="AW8" s="305">
        <v>31380261</v>
      </c>
      <c r="AX8" s="304">
        <v>70262327</v>
      </c>
      <c r="AY8" s="305">
        <v>86611281</v>
      </c>
      <c r="AZ8" s="304">
        <v>86611281</v>
      </c>
      <c r="BA8" s="305">
        <v>117991542</v>
      </c>
      <c r="BB8" s="305">
        <v>156873608</v>
      </c>
      <c r="BC8" s="304">
        <v>-38248583</v>
      </c>
      <c r="BD8" s="304">
        <v>-96477</v>
      </c>
      <c r="BE8" s="304">
        <v>-526843</v>
      </c>
      <c r="BF8" s="305">
        <v>-38871903</v>
      </c>
      <c r="BG8" s="304">
        <v>79119639</v>
      </c>
      <c r="BH8" s="305">
        <v>118001705</v>
      </c>
    </row>
    <row r="9" spans="1:60" x14ac:dyDescent="0.15">
      <c r="A9" s="61" t="s">
        <v>252</v>
      </c>
      <c r="B9" s="306" t="s">
        <v>33</v>
      </c>
      <c r="C9" s="84">
        <v>111733</v>
      </c>
      <c r="D9" s="307">
        <v>4556</v>
      </c>
      <c r="E9" s="307">
        <v>97976</v>
      </c>
      <c r="F9" s="307">
        <v>10223</v>
      </c>
      <c r="G9" s="307">
        <v>97371</v>
      </c>
      <c r="H9" s="307">
        <v>570593</v>
      </c>
      <c r="I9" s="307">
        <v>27271</v>
      </c>
      <c r="J9" s="307">
        <v>4188</v>
      </c>
      <c r="K9" s="307">
        <v>130</v>
      </c>
      <c r="L9" s="307">
        <v>2494</v>
      </c>
      <c r="M9" s="307">
        <v>58373</v>
      </c>
      <c r="N9" s="307">
        <v>153</v>
      </c>
      <c r="O9" s="307">
        <v>446</v>
      </c>
      <c r="P9" s="307">
        <v>5625</v>
      </c>
      <c r="Q9" s="307">
        <v>612</v>
      </c>
      <c r="R9" s="307">
        <v>21637</v>
      </c>
      <c r="S9" s="307">
        <v>609</v>
      </c>
      <c r="T9" s="307">
        <v>87420</v>
      </c>
      <c r="U9" s="307">
        <v>11672</v>
      </c>
      <c r="V9" s="307">
        <v>4276</v>
      </c>
      <c r="W9" s="307">
        <v>4114</v>
      </c>
      <c r="X9" s="307">
        <v>15462</v>
      </c>
      <c r="Y9" s="307">
        <v>188291</v>
      </c>
      <c r="Z9" s="307">
        <v>4583</v>
      </c>
      <c r="AA9" s="307">
        <v>4674</v>
      </c>
      <c r="AB9" s="307">
        <v>7832</v>
      </c>
      <c r="AC9" s="307">
        <v>352560</v>
      </c>
      <c r="AD9" s="307">
        <v>39596</v>
      </c>
      <c r="AE9" s="307">
        <v>1197</v>
      </c>
      <c r="AF9" s="307">
        <v>134158</v>
      </c>
      <c r="AG9" s="307">
        <v>19905</v>
      </c>
      <c r="AH9" s="307">
        <v>167166</v>
      </c>
      <c r="AI9" s="307">
        <v>17150</v>
      </c>
      <c r="AJ9" s="307">
        <v>361521</v>
      </c>
      <c r="AK9" s="307">
        <v>186020</v>
      </c>
      <c r="AL9" s="307">
        <v>83392</v>
      </c>
      <c r="AM9" s="307">
        <v>265087</v>
      </c>
      <c r="AN9" s="307">
        <v>29683</v>
      </c>
      <c r="AO9" s="307">
        <v>1400</v>
      </c>
      <c r="AP9" s="308">
        <v>3001149</v>
      </c>
      <c r="AQ9" s="84">
        <v>95963</v>
      </c>
      <c r="AR9" s="307">
        <v>4826167</v>
      </c>
      <c r="AS9" s="307">
        <v>0</v>
      </c>
      <c r="AT9" s="307">
        <v>1243</v>
      </c>
      <c r="AU9" s="307">
        <v>295448</v>
      </c>
      <c r="AV9" s="307">
        <v>194319</v>
      </c>
      <c r="AW9" s="308">
        <v>5413140</v>
      </c>
      <c r="AX9" s="307">
        <v>8414289</v>
      </c>
      <c r="AY9" s="308">
        <v>1725726</v>
      </c>
      <c r="AZ9" s="307">
        <v>1725726</v>
      </c>
      <c r="BA9" s="308">
        <v>7138866</v>
      </c>
      <c r="BB9" s="308">
        <v>10140015</v>
      </c>
      <c r="BC9" s="307">
        <v>-7879026</v>
      </c>
      <c r="BD9" s="307">
        <v>-8620</v>
      </c>
      <c r="BE9" s="307">
        <v>-26399</v>
      </c>
      <c r="BF9" s="308">
        <v>-7914045</v>
      </c>
      <c r="BG9" s="307">
        <v>-775179</v>
      </c>
      <c r="BH9" s="308">
        <v>2225970</v>
      </c>
    </row>
    <row r="10" spans="1:60" x14ac:dyDescent="0.15">
      <c r="A10" s="28" t="s">
        <v>253</v>
      </c>
      <c r="B10" s="303" t="s">
        <v>34</v>
      </c>
      <c r="C10" s="81">
        <v>630252</v>
      </c>
      <c r="D10" s="304">
        <v>28318</v>
      </c>
      <c r="E10" s="304">
        <v>39813</v>
      </c>
      <c r="F10" s="304">
        <v>4603</v>
      </c>
      <c r="G10" s="304">
        <v>1074091</v>
      </c>
      <c r="H10" s="304">
        <v>14615</v>
      </c>
      <c r="I10" s="304">
        <v>2701202</v>
      </c>
      <c r="J10" s="304">
        <v>23083</v>
      </c>
      <c r="K10" s="304">
        <v>78</v>
      </c>
      <c r="L10" s="304">
        <v>9845</v>
      </c>
      <c r="M10" s="304">
        <v>701873</v>
      </c>
      <c r="N10" s="304">
        <v>131</v>
      </c>
      <c r="O10" s="304">
        <v>141</v>
      </c>
      <c r="P10" s="304">
        <v>13604</v>
      </c>
      <c r="Q10" s="304">
        <v>616</v>
      </c>
      <c r="R10" s="304">
        <v>24675</v>
      </c>
      <c r="S10" s="304">
        <v>3950</v>
      </c>
      <c r="T10" s="304">
        <v>161414</v>
      </c>
      <c r="U10" s="304">
        <v>54216</v>
      </c>
      <c r="V10" s="304">
        <v>10650</v>
      </c>
      <c r="W10" s="304">
        <v>6892</v>
      </c>
      <c r="X10" s="304">
        <v>317754</v>
      </c>
      <c r="Y10" s="304">
        <v>2599764</v>
      </c>
      <c r="Z10" s="304">
        <v>45582</v>
      </c>
      <c r="AA10" s="304">
        <v>16188</v>
      </c>
      <c r="AB10" s="304">
        <v>14194</v>
      </c>
      <c r="AC10" s="304">
        <v>657597</v>
      </c>
      <c r="AD10" s="304">
        <v>127982</v>
      </c>
      <c r="AE10" s="304">
        <v>35721</v>
      </c>
      <c r="AF10" s="304">
        <v>114097</v>
      </c>
      <c r="AG10" s="304">
        <v>413936</v>
      </c>
      <c r="AH10" s="304">
        <v>62539</v>
      </c>
      <c r="AI10" s="304">
        <v>206566</v>
      </c>
      <c r="AJ10" s="304">
        <v>642707</v>
      </c>
      <c r="AK10" s="304">
        <v>102856</v>
      </c>
      <c r="AL10" s="304">
        <v>203077</v>
      </c>
      <c r="AM10" s="304">
        <v>351700</v>
      </c>
      <c r="AN10" s="304">
        <v>657384</v>
      </c>
      <c r="AO10" s="304">
        <v>3330</v>
      </c>
      <c r="AP10" s="305">
        <v>12077036</v>
      </c>
      <c r="AQ10" s="81">
        <v>62492</v>
      </c>
      <c r="AR10" s="304">
        <v>371897</v>
      </c>
      <c r="AS10" s="304">
        <v>232</v>
      </c>
      <c r="AT10" s="304">
        <v>21171</v>
      </c>
      <c r="AU10" s="304">
        <v>356146</v>
      </c>
      <c r="AV10" s="304">
        <v>-55937</v>
      </c>
      <c r="AW10" s="305">
        <v>756001</v>
      </c>
      <c r="AX10" s="304">
        <v>12833037</v>
      </c>
      <c r="AY10" s="305">
        <v>4816428</v>
      </c>
      <c r="AZ10" s="304">
        <v>4816428</v>
      </c>
      <c r="BA10" s="305">
        <v>5572429</v>
      </c>
      <c r="BB10" s="305">
        <v>17649465</v>
      </c>
      <c r="BC10" s="304">
        <v>-9339282</v>
      </c>
      <c r="BD10" s="304">
        <v>-3637</v>
      </c>
      <c r="BE10" s="304">
        <v>-61263</v>
      </c>
      <c r="BF10" s="305">
        <v>-9404182</v>
      </c>
      <c r="BG10" s="304">
        <v>-3831753</v>
      </c>
      <c r="BH10" s="305">
        <v>8245283</v>
      </c>
    </row>
    <row r="11" spans="1:60" x14ac:dyDescent="0.15">
      <c r="A11" s="28" t="s">
        <v>254</v>
      </c>
      <c r="B11" s="303" t="s">
        <v>35</v>
      </c>
      <c r="C11" s="81">
        <v>2028966</v>
      </c>
      <c r="D11" s="304">
        <v>5153</v>
      </c>
      <c r="E11" s="304">
        <v>183169</v>
      </c>
      <c r="F11" s="304">
        <v>76684</v>
      </c>
      <c r="G11" s="304">
        <v>711646</v>
      </c>
      <c r="H11" s="304">
        <v>194180</v>
      </c>
      <c r="I11" s="304">
        <v>280150</v>
      </c>
      <c r="J11" s="304">
        <v>946453</v>
      </c>
      <c r="K11" s="304">
        <v>21520</v>
      </c>
      <c r="L11" s="304">
        <v>288565</v>
      </c>
      <c r="M11" s="304">
        <v>268914</v>
      </c>
      <c r="N11" s="304">
        <v>101</v>
      </c>
      <c r="O11" s="304">
        <v>3358</v>
      </c>
      <c r="P11" s="304">
        <v>44514</v>
      </c>
      <c r="Q11" s="304">
        <v>2226</v>
      </c>
      <c r="R11" s="304">
        <v>34158</v>
      </c>
      <c r="S11" s="304">
        <v>6076</v>
      </c>
      <c r="T11" s="304">
        <v>306695</v>
      </c>
      <c r="U11" s="304">
        <v>71560</v>
      </c>
      <c r="V11" s="304">
        <v>23399</v>
      </c>
      <c r="W11" s="304">
        <v>48521</v>
      </c>
      <c r="X11" s="304">
        <v>113290</v>
      </c>
      <c r="Y11" s="304">
        <v>336943</v>
      </c>
      <c r="Z11" s="304">
        <v>7513</v>
      </c>
      <c r="AA11" s="304">
        <v>41804</v>
      </c>
      <c r="AB11" s="304">
        <v>57989</v>
      </c>
      <c r="AC11" s="304">
        <v>764</v>
      </c>
      <c r="AD11" s="304">
        <v>571</v>
      </c>
      <c r="AE11" s="304">
        <v>3431</v>
      </c>
      <c r="AF11" s="304">
        <v>18538</v>
      </c>
      <c r="AG11" s="304">
        <v>37711</v>
      </c>
      <c r="AH11" s="304">
        <v>44535</v>
      </c>
      <c r="AI11" s="304">
        <v>64398</v>
      </c>
      <c r="AJ11" s="304">
        <v>13483007</v>
      </c>
      <c r="AK11" s="304">
        <v>14874</v>
      </c>
      <c r="AL11" s="304">
        <v>183416</v>
      </c>
      <c r="AM11" s="304">
        <v>319763</v>
      </c>
      <c r="AN11" s="304">
        <v>14212</v>
      </c>
      <c r="AO11" s="304">
        <v>20065</v>
      </c>
      <c r="AP11" s="305">
        <v>20308832</v>
      </c>
      <c r="AQ11" s="81">
        <v>150203</v>
      </c>
      <c r="AR11" s="304">
        <v>2869106</v>
      </c>
      <c r="AS11" s="304">
        <v>0</v>
      </c>
      <c r="AT11" s="304">
        <v>0</v>
      </c>
      <c r="AU11" s="304">
        <v>0</v>
      </c>
      <c r="AV11" s="304">
        <v>13554</v>
      </c>
      <c r="AW11" s="305">
        <v>3032863</v>
      </c>
      <c r="AX11" s="304">
        <v>23341695</v>
      </c>
      <c r="AY11" s="305">
        <v>1508777</v>
      </c>
      <c r="AZ11" s="304">
        <v>1508777</v>
      </c>
      <c r="BA11" s="305">
        <v>4541640</v>
      </c>
      <c r="BB11" s="305">
        <v>24850472</v>
      </c>
      <c r="BC11" s="304">
        <v>-21327314</v>
      </c>
      <c r="BD11" s="304">
        <v>-19266</v>
      </c>
      <c r="BE11" s="304">
        <v>-753494</v>
      </c>
      <c r="BF11" s="305">
        <v>-22100074</v>
      </c>
      <c r="BG11" s="304">
        <v>-17558434</v>
      </c>
      <c r="BH11" s="305">
        <v>2750398</v>
      </c>
    </row>
    <row r="12" spans="1:60" x14ac:dyDescent="0.15">
      <c r="A12" s="28" t="s">
        <v>255</v>
      </c>
      <c r="B12" s="303" t="s">
        <v>36</v>
      </c>
      <c r="C12" s="81">
        <v>170181</v>
      </c>
      <c r="D12" s="304">
        <v>24573</v>
      </c>
      <c r="E12" s="304">
        <v>248070</v>
      </c>
      <c r="F12" s="304">
        <v>64222</v>
      </c>
      <c r="G12" s="304">
        <v>432495</v>
      </c>
      <c r="H12" s="304">
        <v>5532</v>
      </c>
      <c r="I12" s="304">
        <v>42939</v>
      </c>
      <c r="J12" s="304">
        <v>51382</v>
      </c>
      <c r="K12" s="304">
        <v>187844</v>
      </c>
      <c r="L12" s="304">
        <v>1659</v>
      </c>
      <c r="M12" s="304">
        <v>488092</v>
      </c>
      <c r="N12" s="304">
        <v>393</v>
      </c>
      <c r="O12" s="304">
        <v>3348</v>
      </c>
      <c r="P12" s="304">
        <v>13928</v>
      </c>
      <c r="Q12" s="304">
        <v>438</v>
      </c>
      <c r="R12" s="304">
        <v>10143</v>
      </c>
      <c r="S12" s="304">
        <v>733</v>
      </c>
      <c r="T12" s="304">
        <v>28835</v>
      </c>
      <c r="U12" s="304">
        <v>14780</v>
      </c>
      <c r="V12" s="304">
        <v>1138</v>
      </c>
      <c r="W12" s="304">
        <v>15665</v>
      </c>
      <c r="X12" s="304">
        <v>9263</v>
      </c>
      <c r="Y12" s="304">
        <v>1210499</v>
      </c>
      <c r="Z12" s="304">
        <v>615398</v>
      </c>
      <c r="AA12" s="304">
        <v>67220</v>
      </c>
      <c r="AB12" s="304">
        <v>46009</v>
      </c>
      <c r="AC12" s="304">
        <v>135745</v>
      </c>
      <c r="AD12" s="304">
        <v>13676</v>
      </c>
      <c r="AE12" s="304">
        <v>22422</v>
      </c>
      <c r="AF12" s="304">
        <v>7672802</v>
      </c>
      <c r="AG12" s="304">
        <v>23528</v>
      </c>
      <c r="AH12" s="304">
        <v>510035</v>
      </c>
      <c r="AI12" s="304">
        <v>128417</v>
      </c>
      <c r="AJ12" s="304">
        <v>270006</v>
      </c>
      <c r="AK12" s="304">
        <v>20501</v>
      </c>
      <c r="AL12" s="304">
        <v>93142</v>
      </c>
      <c r="AM12" s="304">
        <v>316986</v>
      </c>
      <c r="AN12" s="304">
        <v>0</v>
      </c>
      <c r="AO12" s="304">
        <v>53168</v>
      </c>
      <c r="AP12" s="305">
        <v>13015207</v>
      </c>
      <c r="AQ12" s="81">
        <v>13782</v>
      </c>
      <c r="AR12" s="304">
        <v>6743270</v>
      </c>
      <c r="AS12" s="304">
        <v>0</v>
      </c>
      <c r="AT12" s="304">
        <v>0</v>
      </c>
      <c r="AU12" s="304">
        <v>0</v>
      </c>
      <c r="AV12" s="304">
        <v>-11498</v>
      </c>
      <c r="AW12" s="305">
        <v>6745554</v>
      </c>
      <c r="AX12" s="304">
        <v>19760761</v>
      </c>
      <c r="AY12" s="305">
        <v>124259</v>
      </c>
      <c r="AZ12" s="304">
        <v>124259</v>
      </c>
      <c r="BA12" s="305">
        <v>6869813</v>
      </c>
      <c r="BB12" s="305">
        <v>19885020</v>
      </c>
      <c r="BC12" s="304">
        <v>-19267156</v>
      </c>
      <c r="BD12" s="304">
        <v>-2458</v>
      </c>
      <c r="BE12" s="304">
        <v>-34180</v>
      </c>
      <c r="BF12" s="305">
        <v>-19303794</v>
      </c>
      <c r="BG12" s="304">
        <v>-12433981</v>
      </c>
      <c r="BH12" s="305">
        <v>581226</v>
      </c>
    </row>
    <row r="13" spans="1:60" x14ac:dyDescent="0.15">
      <c r="A13" s="28" t="s">
        <v>256</v>
      </c>
      <c r="B13" s="303" t="s">
        <v>509</v>
      </c>
      <c r="C13" s="81">
        <v>250654</v>
      </c>
      <c r="D13" s="304">
        <v>30351</v>
      </c>
      <c r="E13" s="304">
        <v>95347</v>
      </c>
      <c r="F13" s="304">
        <v>16671</v>
      </c>
      <c r="G13" s="304">
        <v>879993</v>
      </c>
      <c r="H13" s="304">
        <v>24370</v>
      </c>
      <c r="I13" s="304">
        <v>55700</v>
      </c>
      <c r="J13" s="304">
        <v>28952</v>
      </c>
      <c r="K13" s="304">
        <v>437</v>
      </c>
      <c r="L13" s="304">
        <v>350480</v>
      </c>
      <c r="M13" s="304">
        <v>38503</v>
      </c>
      <c r="N13" s="304">
        <v>49</v>
      </c>
      <c r="O13" s="304">
        <v>1931</v>
      </c>
      <c r="P13" s="304">
        <v>15284</v>
      </c>
      <c r="Q13" s="304">
        <v>5857</v>
      </c>
      <c r="R13" s="304">
        <v>163559</v>
      </c>
      <c r="S13" s="304">
        <v>23251</v>
      </c>
      <c r="T13" s="304">
        <v>433492</v>
      </c>
      <c r="U13" s="304">
        <v>268597</v>
      </c>
      <c r="V13" s="304">
        <v>113277</v>
      </c>
      <c r="W13" s="304">
        <v>176778</v>
      </c>
      <c r="X13" s="304">
        <v>195860</v>
      </c>
      <c r="Y13" s="304">
        <v>941154</v>
      </c>
      <c r="Z13" s="304">
        <v>0</v>
      </c>
      <c r="AA13" s="304">
        <v>187143</v>
      </c>
      <c r="AB13" s="304">
        <v>57038</v>
      </c>
      <c r="AC13" s="304">
        <v>457855</v>
      </c>
      <c r="AD13" s="304">
        <v>82580</v>
      </c>
      <c r="AE13" s="304">
        <v>51160</v>
      </c>
      <c r="AF13" s="304">
        <v>185032</v>
      </c>
      <c r="AG13" s="304">
        <v>43025</v>
      </c>
      <c r="AH13" s="304">
        <v>92396</v>
      </c>
      <c r="AI13" s="304">
        <v>49636</v>
      </c>
      <c r="AJ13" s="304">
        <v>262509</v>
      </c>
      <c r="AK13" s="304">
        <v>53624</v>
      </c>
      <c r="AL13" s="304">
        <v>606763</v>
      </c>
      <c r="AM13" s="304">
        <v>188426</v>
      </c>
      <c r="AN13" s="304">
        <v>71972</v>
      </c>
      <c r="AO13" s="304">
        <v>10788</v>
      </c>
      <c r="AP13" s="305">
        <v>6510494</v>
      </c>
      <c r="AQ13" s="81">
        <v>22006</v>
      </c>
      <c r="AR13" s="304">
        <v>1006265</v>
      </c>
      <c r="AS13" s="304">
        <v>57</v>
      </c>
      <c r="AT13" s="304">
        <v>0</v>
      </c>
      <c r="AU13" s="304">
        <v>0</v>
      </c>
      <c r="AV13" s="304">
        <v>8679</v>
      </c>
      <c r="AW13" s="305">
        <v>1037007</v>
      </c>
      <c r="AX13" s="304">
        <v>7547501</v>
      </c>
      <c r="AY13" s="305">
        <v>452723</v>
      </c>
      <c r="AZ13" s="304">
        <v>452723</v>
      </c>
      <c r="BA13" s="305">
        <v>1489730</v>
      </c>
      <c r="BB13" s="305">
        <v>8000224</v>
      </c>
      <c r="BC13" s="304">
        <v>-6599508</v>
      </c>
      <c r="BD13" s="304">
        <v>-2800</v>
      </c>
      <c r="BE13" s="304">
        <v>-8892</v>
      </c>
      <c r="BF13" s="305">
        <v>-6611200</v>
      </c>
      <c r="BG13" s="304">
        <v>-5121470</v>
      </c>
      <c r="BH13" s="305">
        <v>1389024</v>
      </c>
    </row>
    <row r="14" spans="1:60" x14ac:dyDescent="0.15">
      <c r="A14" s="61" t="s">
        <v>257</v>
      </c>
      <c r="B14" s="306" t="s">
        <v>37</v>
      </c>
      <c r="C14" s="84">
        <v>108295</v>
      </c>
      <c r="D14" s="307">
        <v>2079</v>
      </c>
      <c r="E14" s="307">
        <v>206</v>
      </c>
      <c r="F14" s="307">
        <v>762</v>
      </c>
      <c r="G14" s="307">
        <v>223425</v>
      </c>
      <c r="H14" s="307">
        <v>1715</v>
      </c>
      <c r="I14" s="307">
        <v>19199</v>
      </c>
      <c r="J14" s="307">
        <v>18769</v>
      </c>
      <c r="K14" s="307">
        <v>6006</v>
      </c>
      <c r="L14" s="307">
        <v>5071</v>
      </c>
      <c r="M14" s="307">
        <v>969895</v>
      </c>
      <c r="N14" s="307">
        <v>0</v>
      </c>
      <c r="O14" s="307">
        <v>4297</v>
      </c>
      <c r="P14" s="307">
        <v>15834</v>
      </c>
      <c r="Q14" s="307">
        <v>5611</v>
      </c>
      <c r="R14" s="307">
        <v>105630</v>
      </c>
      <c r="S14" s="307">
        <v>2633</v>
      </c>
      <c r="T14" s="307">
        <v>888900</v>
      </c>
      <c r="U14" s="307">
        <v>96177</v>
      </c>
      <c r="V14" s="307">
        <v>5218</v>
      </c>
      <c r="W14" s="307">
        <v>8116</v>
      </c>
      <c r="X14" s="307">
        <v>16093</v>
      </c>
      <c r="Y14" s="307">
        <v>3812408</v>
      </c>
      <c r="Z14" s="307">
        <v>601</v>
      </c>
      <c r="AA14" s="307">
        <v>23219</v>
      </c>
      <c r="AB14" s="307">
        <v>1997</v>
      </c>
      <c r="AC14" s="307">
        <v>17401</v>
      </c>
      <c r="AD14" s="307">
        <v>245</v>
      </c>
      <c r="AE14" s="307">
        <v>7570</v>
      </c>
      <c r="AF14" s="307">
        <v>2718</v>
      </c>
      <c r="AG14" s="307">
        <v>93</v>
      </c>
      <c r="AH14" s="307">
        <v>9030</v>
      </c>
      <c r="AI14" s="307">
        <v>64289</v>
      </c>
      <c r="AJ14" s="307">
        <v>95762</v>
      </c>
      <c r="AK14" s="307">
        <v>3434</v>
      </c>
      <c r="AL14" s="307">
        <v>48646</v>
      </c>
      <c r="AM14" s="307">
        <v>83664</v>
      </c>
      <c r="AN14" s="307">
        <v>7589</v>
      </c>
      <c r="AO14" s="307">
        <v>12916</v>
      </c>
      <c r="AP14" s="308">
        <v>6695513</v>
      </c>
      <c r="AQ14" s="84">
        <v>10208</v>
      </c>
      <c r="AR14" s="307">
        <v>147146</v>
      </c>
      <c r="AS14" s="307">
        <v>0</v>
      </c>
      <c r="AT14" s="307">
        <v>0</v>
      </c>
      <c r="AU14" s="307">
        <v>0</v>
      </c>
      <c r="AV14" s="307">
        <v>282025</v>
      </c>
      <c r="AW14" s="308">
        <v>439379</v>
      </c>
      <c r="AX14" s="307">
        <v>7134892</v>
      </c>
      <c r="AY14" s="308">
        <v>11023521</v>
      </c>
      <c r="AZ14" s="307">
        <v>11023521</v>
      </c>
      <c r="BA14" s="308">
        <v>11462900</v>
      </c>
      <c r="BB14" s="308">
        <v>18158413</v>
      </c>
      <c r="BC14" s="307">
        <v>-4130848</v>
      </c>
      <c r="BD14" s="307">
        <v>-1488</v>
      </c>
      <c r="BE14" s="307">
        <v>-9605</v>
      </c>
      <c r="BF14" s="308">
        <v>-4141941</v>
      </c>
      <c r="BG14" s="307">
        <v>7320959</v>
      </c>
      <c r="BH14" s="308">
        <v>14016472</v>
      </c>
    </row>
    <row r="15" spans="1:60" x14ac:dyDescent="0.15">
      <c r="A15" s="28" t="s">
        <v>258</v>
      </c>
      <c r="B15" s="303" t="s">
        <v>38</v>
      </c>
      <c r="C15" s="81">
        <v>930</v>
      </c>
      <c r="D15" s="304">
        <v>26</v>
      </c>
      <c r="E15" s="304">
        <v>3143</v>
      </c>
      <c r="F15" s="304">
        <v>5529</v>
      </c>
      <c r="G15" s="304">
        <v>0</v>
      </c>
      <c r="H15" s="304">
        <v>260</v>
      </c>
      <c r="I15" s="304">
        <v>38976</v>
      </c>
      <c r="J15" s="304">
        <v>363</v>
      </c>
      <c r="K15" s="304">
        <v>0</v>
      </c>
      <c r="L15" s="304">
        <v>2206</v>
      </c>
      <c r="M15" s="304">
        <v>76316</v>
      </c>
      <c r="N15" s="304">
        <v>171675</v>
      </c>
      <c r="O15" s="304">
        <v>948</v>
      </c>
      <c r="P15" s="304">
        <v>1070666</v>
      </c>
      <c r="Q15" s="304">
        <v>44801</v>
      </c>
      <c r="R15" s="304">
        <v>1081542</v>
      </c>
      <c r="S15" s="304">
        <v>9921</v>
      </c>
      <c r="T15" s="304">
        <v>180607</v>
      </c>
      <c r="U15" s="304">
        <v>731669</v>
      </c>
      <c r="V15" s="304">
        <v>12516</v>
      </c>
      <c r="W15" s="304">
        <v>313811</v>
      </c>
      <c r="X15" s="304">
        <v>14501</v>
      </c>
      <c r="Y15" s="304">
        <v>1530294</v>
      </c>
      <c r="Z15" s="304">
        <v>0</v>
      </c>
      <c r="AA15" s="304">
        <v>129</v>
      </c>
      <c r="AB15" s="304">
        <v>0</v>
      </c>
      <c r="AC15" s="304">
        <v>0</v>
      </c>
      <c r="AD15" s="304">
        <v>0</v>
      </c>
      <c r="AE15" s="304">
        <v>0</v>
      </c>
      <c r="AF15" s="304">
        <v>559</v>
      </c>
      <c r="AG15" s="304">
        <v>0</v>
      </c>
      <c r="AH15" s="304">
        <v>1583</v>
      </c>
      <c r="AI15" s="304">
        <v>0</v>
      </c>
      <c r="AJ15" s="304">
        <v>327</v>
      </c>
      <c r="AK15" s="304">
        <v>20</v>
      </c>
      <c r="AL15" s="304">
        <v>5504</v>
      </c>
      <c r="AM15" s="304">
        <v>1083</v>
      </c>
      <c r="AN15" s="304">
        <v>35</v>
      </c>
      <c r="AO15" s="304">
        <v>13496</v>
      </c>
      <c r="AP15" s="305">
        <v>5313436</v>
      </c>
      <c r="AQ15" s="81">
        <v>0</v>
      </c>
      <c r="AR15" s="304">
        <v>-41511</v>
      </c>
      <c r="AS15" s="304">
        <v>0</v>
      </c>
      <c r="AT15" s="304">
        <v>-11372</v>
      </c>
      <c r="AU15" s="304">
        <v>-68310</v>
      </c>
      <c r="AV15" s="304">
        <v>-732</v>
      </c>
      <c r="AW15" s="305">
        <v>-121925</v>
      </c>
      <c r="AX15" s="304">
        <v>5191511</v>
      </c>
      <c r="AY15" s="305">
        <v>155126</v>
      </c>
      <c r="AZ15" s="304">
        <v>155126</v>
      </c>
      <c r="BA15" s="305">
        <v>33201</v>
      </c>
      <c r="BB15" s="305">
        <v>5346637</v>
      </c>
      <c r="BC15" s="304">
        <v>-5036296</v>
      </c>
      <c r="BD15" s="304">
        <v>0</v>
      </c>
      <c r="BE15" s="304">
        <v>-12453</v>
      </c>
      <c r="BF15" s="305">
        <v>-5048749</v>
      </c>
      <c r="BG15" s="304">
        <v>-5015548</v>
      </c>
      <c r="BH15" s="305">
        <v>297888</v>
      </c>
    </row>
    <row r="16" spans="1:60" x14ac:dyDescent="0.15">
      <c r="A16" s="28" t="s">
        <v>259</v>
      </c>
      <c r="B16" s="303" t="s">
        <v>39</v>
      </c>
      <c r="C16" s="81">
        <v>0</v>
      </c>
      <c r="D16" s="304">
        <v>0</v>
      </c>
      <c r="E16" s="304">
        <v>0</v>
      </c>
      <c r="F16" s="304">
        <v>2919</v>
      </c>
      <c r="G16" s="304">
        <v>67840</v>
      </c>
      <c r="H16" s="304">
        <v>0</v>
      </c>
      <c r="I16" s="304">
        <v>10043</v>
      </c>
      <c r="J16" s="304">
        <v>20710</v>
      </c>
      <c r="K16" s="304">
        <v>0</v>
      </c>
      <c r="L16" s="304">
        <v>3541</v>
      </c>
      <c r="M16" s="304">
        <v>363231</v>
      </c>
      <c r="N16" s="304">
        <v>-71</v>
      </c>
      <c r="O16" s="304">
        <v>355405</v>
      </c>
      <c r="P16" s="304">
        <v>275459</v>
      </c>
      <c r="Q16" s="304">
        <v>19221</v>
      </c>
      <c r="R16" s="304">
        <v>288034</v>
      </c>
      <c r="S16" s="304">
        <v>25910</v>
      </c>
      <c r="T16" s="304">
        <v>1351340</v>
      </c>
      <c r="U16" s="304">
        <v>822913</v>
      </c>
      <c r="V16" s="304">
        <v>63877</v>
      </c>
      <c r="W16" s="304">
        <v>298678</v>
      </c>
      <c r="X16" s="304">
        <v>42073</v>
      </c>
      <c r="Y16" s="304">
        <v>780061</v>
      </c>
      <c r="Z16" s="304">
        <v>12730</v>
      </c>
      <c r="AA16" s="304">
        <v>907</v>
      </c>
      <c r="AB16" s="304">
        <v>19</v>
      </c>
      <c r="AC16" s="304">
        <v>1069</v>
      </c>
      <c r="AD16" s="304">
        <v>0</v>
      </c>
      <c r="AE16" s="304">
        <v>0</v>
      </c>
      <c r="AF16" s="304">
        <v>1239</v>
      </c>
      <c r="AG16" s="304">
        <v>3043</v>
      </c>
      <c r="AH16" s="304">
        <v>9426</v>
      </c>
      <c r="AI16" s="304">
        <v>305</v>
      </c>
      <c r="AJ16" s="304">
        <v>150135</v>
      </c>
      <c r="AK16" s="304">
        <v>1397</v>
      </c>
      <c r="AL16" s="304">
        <v>16076</v>
      </c>
      <c r="AM16" s="304">
        <v>20276</v>
      </c>
      <c r="AN16" s="304">
        <v>1434</v>
      </c>
      <c r="AO16" s="304">
        <v>10455</v>
      </c>
      <c r="AP16" s="305">
        <v>5019695</v>
      </c>
      <c r="AQ16" s="81">
        <v>1138</v>
      </c>
      <c r="AR16" s="304">
        <v>203046</v>
      </c>
      <c r="AS16" s="304">
        <v>0</v>
      </c>
      <c r="AT16" s="304">
        <v>0</v>
      </c>
      <c r="AU16" s="304">
        <v>416914</v>
      </c>
      <c r="AV16" s="304">
        <v>12194</v>
      </c>
      <c r="AW16" s="305">
        <v>633292</v>
      </c>
      <c r="AX16" s="304">
        <v>5652987</v>
      </c>
      <c r="AY16" s="305">
        <v>2022485</v>
      </c>
      <c r="AZ16" s="304">
        <v>2022485</v>
      </c>
      <c r="BA16" s="305">
        <v>2655777</v>
      </c>
      <c r="BB16" s="305">
        <v>7675472</v>
      </c>
      <c r="BC16" s="304">
        <v>-5522017</v>
      </c>
      <c r="BD16" s="304">
        <v>-133</v>
      </c>
      <c r="BE16" s="304">
        <v>-3365</v>
      </c>
      <c r="BF16" s="305">
        <v>-5525515</v>
      </c>
      <c r="BG16" s="304">
        <v>-2869738</v>
      </c>
      <c r="BH16" s="305">
        <v>2149957</v>
      </c>
    </row>
    <row r="17" spans="1:60" x14ac:dyDescent="0.15">
      <c r="A17" s="28" t="s">
        <v>260</v>
      </c>
      <c r="B17" s="303" t="s">
        <v>40</v>
      </c>
      <c r="C17" s="81">
        <v>54531</v>
      </c>
      <c r="D17" s="304">
        <v>3965</v>
      </c>
      <c r="E17" s="304">
        <v>14655</v>
      </c>
      <c r="F17" s="304">
        <v>30490</v>
      </c>
      <c r="G17" s="304">
        <v>767390</v>
      </c>
      <c r="H17" s="304">
        <v>9110</v>
      </c>
      <c r="I17" s="304">
        <v>56440</v>
      </c>
      <c r="J17" s="304">
        <v>30366</v>
      </c>
      <c r="K17" s="304">
        <v>44</v>
      </c>
      <c r="L17" s="304">
        <v>3575</v>
      </c>
      <c r="M17" s="304">
        <v>219792</v>
      </c>
      <c r="N17" s="304">
        <v>27</v>
      </c>
      <c r="O17" s="304">
        <v>288</v>
      </c>
      <c r="P17" s="304">
        <v>262081</v>
      </c>
      <c r="Q17" s="304">
        <v>11697</v>
      </c>
      <c r="R17" s="304">
        <v>421756</v>
      </c>
      <c r="S17" s="304">
        <v>15375</v>
      </c>
      <c r="T17" s="304">
        <v>518688</v>
      </c>
      <c r="U17" s="304">
        <v>357907</v>
      </c>
      <c r="V17" s="304">
        <v>86816</v>
      </c>
      <c r="W17" s="304">
        <v>88059</v>
      </c>
      <c r="X17" s="304">
        <v>41009</v>
      </c>
      <c r="Y17" s="304">
        <v>5721996</v>
      </c>
      <c r="Z17" s="304">
        <v>10206</v>
      </c>
      <c r="AA17" s="304">
        <v>3470</v>
      </c>
      <c r="AB17" s="304">
        <v>628</v>
      </c>
      <c r="AC17" s="304">
        <v>230789</v>
      </c>
      <c r="AD17" s="304">
        <v>3267</v>
      </c>
      <c r="AE17" s="304">
        <v>32180</v>
      </c>
      <c r="AF17" s="304">
        <v>68935</v>
      </c>
      <c r="AG17" s="304">
        <v>16293</v>
      </c>
      <c r="AH17" s="304">
        <v>208180</v>
      </c>
      <c r="AI17" s="304">
        <v>6411</v>
      </c>
      <c r="AJ17" s="304">
        <v>38833</v>
      </c>
      <c r="AK17" s="304">
        <v>15936</v>
      </c>
      <c r="AL17" s="304">
        <v>42641</v>
      </c>
      <c r="AM17" s="304">
        <v>119387</v>
      </c>
      <c r="AN17" s="304">
        <v>564</v>
      </c>
      <c r="AO17" s="304">
        <v>15972</v>
      </c>
      <c r="AP17" s="305">
        <v>9529749</v>
      </c>
      <c r="AQ17" s="81">
        <v>26173</v>
      </c>
      <c r="AR17" s="304">
        <v>310012</v>
      </c>
      <c r="AS17" s="304">
        <v>50</v>
      </c>
      <c r="AT17" s="304">
        <v>27527</v>
      </c>
      <c r="AU17" s="304">
        <v>408943</v>
      </c>
      <c r="AV17" s="304">
        <v>-19427</v>
      </c>
      <c r="AW17" s="305">
        <v>753278</v>
      </c>
      <c r="AX17" s="304">
        <v>10283027</v>
      </c>
      <c r="AY17" s="305">
        <v>2860810</v>
      </c>
      <c r="AZ17" s="304">
        <v>2860810</v>
      </c>
      <c r="BA17" s="305">
        <v>3614088</v>
      </c>
      <c r="BB17" s="305">
        <v>13143837</v>
      </c>
      <c r="BC17" s="304">
        <v>-8658304</v>
      </c>
      <c r="BD17" s="304">
        <v>-1255</v>
      </c>
      <c r="BE17" s="304">
        <v>-17254</v>
      </c>
      <c r="BF17" s="305">
        <v>-8676813</v>
      </c>
      <c r="BG17" s="304">
        <v>-5062725</v>
      </c>
      <c r="BH17" s="305">
        <v>4467024</v>
      </c>
    </row>
    <row r="18" spans="1:60" x14ac:dyDescent="0.15">
      <c r="A18" s="28" t="s">
        <v>261</v>
      </c>
      <c r="B18" s="303" t="s">
        <v>130</v>
      </c>
      <c r="C18" s="81">
        <v>0</v>
      </c>
      <c r="D18" s="304">
        <v>78</v>
      </c>
      <c r="E18" s="304">
        <v>0</v>
      </c>
      <c r="F18" s="304">
        <v>4378</v>
      </c>
      <c r="G18" s="304">
        <v>0</v>
      </c>
      <c r="H18" s="304">
        <v>0</v>
      </c>
      <c r="I18" s="304">
        <v>5075</v>
      </c>
      <c r="J18" s="304">
        <v>63</v>
      </c>
      <c r="K18" s="304">
        <v>0</v>
      </c>
      <c r="L18" s="304">
        <v>681</v>
      </c>
      <c r="M18" s="304">
        <v>51123</v>
      </c>
      <c r="N18" s="304">
        <v>0</v>
      </c>
      <c r="O18" s="304">
        <v>0</v>
      </c>
      <c r="P18" s="304">
        <v>4370</v>
      </c>
      <c r="Q18" s="304">
        <v>69740</v>
      </c>
      <c r="R18" s="304">
        <v>336998</v>
      </c>
      <c r="S18" s="304">
        <v>5569</v>
      </c>
      <c r="T18" s="304">
        <v>55414</v>
      </c>
      <c r="U18" s="304">
        <v>282330</v>
      </c>
      <c r="V18" s="304">
        <v>3347</v>
      </c>
      <c r="W18" s="304">
        <v>58973</v>
      </c>
      <c r="X18" s="304">
        <v>8622</v>
      </c>
      <c r="Y18" s="304">
        <v>374745</v>
      </c>
      <c r="Z18" s="304">
        <v>0</v>
      </c>
      <c r="AA18" s="304">
        <v>60119</v>
      </c>
      <c r="AB18" s="304">
        <v>0</v>
      </c>
      <c r="AC18" s="304">
        <v>357</v>
      </c>
      <c r="AD18" s="304">
        <v>1</v>
      </c>
      <c r="AE18" s="304">
        <v>0</v>
      </c>
      <c r="AF18" s="304">
        <v>3894</v>
      </c>
      <c r="AG18" s="304">
        <v>34</v>
      </c>
      <c r="AH18" s="304">
        <v>15459</v>
      </c>
      <c r="AI18" s="304">
        <v>0</v>
      </c>
      <c r="AJ18" s="304">
        <v>14</v>
      </c>
      <c r="AK18" s="304">
        <v>0</v>
      </c>
      <c r="AL18" s="304">
        <v>231080</v>
      </c>
      <c r="AM18" s="304">
        <v>124</v>
      </c>
      <c r="AN18" s="304">
        <v>0</v>
      </c>
      <c r="AO18" s="304">
        <v>0</v>
      </c>
      <c r="AP18" s="305">
        <v>1572588</v>
      </c>
      <c r="AQ18" s="81">
        <v>0</v>
      </c>
      <c r="AR18" s="304">
        <v>15949</v>
      </c>
      <c r="AS18" s="304">
        <v>0</v>
      </c>
      <c r="AT18" s="304">
        <v>234380</v>
      </c>
      <c r="AU18" s="304">
        <v>4294496</v>
      </c>
      <c r="AV18" s="304">
        <v>-530</v>
      </c>
      <c r="AW18" s="305">
        <v>4544295</v>
      </c>
      <c r="AX18" s="304">
        <v>6116883</v>
      </c>
      <c r="AY18" s="305">
        <v>218615</v>
      </c>
      <c r="AZ18" s="304">
        <v>218615</v>
      </c>
      <c r="BA18" s="305">
        <v>4762910</v>
      </c>
      <c r="BB18" s="305">
        <v>6335498</v>
      </c>
      <c r="BC18" s="304">
        <v>-5904531</v>
      </c>
      <c r="BD18" s="304">
        <v>0</v>
      </c>
      <c r="BE18" s="304">
        <v>-3801</v>
      </c>
      <c r="BF18" s="305">
        <v>-5908332</v>
      </c>
      <c r="BG18" s="304">
        <v>-1145422</v>
      </c>
      <c r="BH18" s="305">
        <v>427166</v>
      </c>
    </row>
    <row r="19" spans="1:60" x14ac:dyDescent="0.15">
      <c r="A19" s="61" t="s">
        <v>262</v>
      </c>
      <c r="B19" s="306" t="s">
        <v>132</v>
      </c>
      <c r="C19" s="84">
        <v>0</v>
      </c>
      <c r="D19" s="307">
        <v>522</v>
      </c>
      <c r="E19" s="307">
        <v>0</v>
      </c>
      <c r="F19" s="307">
        <v>4168</v>
      </c>
      <c r="G19" s="307">
        <v>0</v>
      </c>
      <c r="H19" s="307">
        <v>0</v>
      </c>
      <c r="I19" s="307">
        <v>426</v>
      </c>
      <c r="J19" s="307">
        <v>0</v>
      </c>
      <c r="K19" s="307">
        <v>55</v>
      </c>
      <c r="L19" s="307">
        <v>4534</v>
      </c>
      <c r="M19" s="307">
        <v>46225</v>
      </c>
      <c r="N19" s="307">
        <v>131</v>
      </c>
      <c r="O19" s="307">
        <v>34</v>
      </c>
      <c r="P19" s="307">
        <v>2270</v>
      </c>
      <c r="Q19" s="307">
        <v>3365</v>
      </c>
      <c r="R19" s="307">
        <v>640661</v>
      </c>
      <c r="S19" s="307">
        <v>633</v>
      </c>
      <c r="T19" s="307">
        <v>64903</v>
      </c>
      <c r="U19" s="307">
        <v>23560</v>
      </c>
      <c r="V19" s="307">
        <v>2407</v>
      </c>
      <c r="W19" s="307">
        <v>9958</v>
      </c>
      <c r="X19" s="307">
        <v>1440</v>
      </c>
      <c r="Y19" s="307">
        <v>6728</v>
      </c>
      <c r="Z19" s="307">
        <v>60</v>
      </c>
      <c r="AA19" s="307">
        <v>1449</v>
      </c>
      <c r="AB19" s="307">
        <v>0</v>
      </c>
      <c r="AC19" s="307">
        <v>270</v>
      </c>
      <c r="AD19" s="307">
        <v>0</v>
      </c>
      <c r="AE19" s="307">
        <v>0</v>
      </c>
      <c r="AF19" s="307">
        <v>4205</v>
      </c>
      <c r="AG19" s="307">
        <v>99</v>
      </c>
      <c r="AH19" s="307">
        <v>763</v>
      </c>
      <c r="AI19" s="307">
        <v>0</v>
      </c>
      <c r="AJ19" s="307">
        <v>0</v>
      </c>
      <c r="AK19" s="307">
        <v>0</v>
      </c>
      <c r="AL19" s="307">
        <v>334638</v>
      </c>
      <c r="AM19" s="307">
        <v>213</v>
      </c>
      <c r="AN19" s="307">
        <v>0</v>
      </c>
      <c r="AO19" s="307">
        <v>0</v>
      </c>
      <c r="AP19" s="308">
        <v>1153717</v>
      </c>
      <c r="AQ19" s="84">
        <v>0</v>
      </c>
      <c r="AR19" s="307">
        <v>13100</v>
      </c>
      <c r="AS19" s="307">
        <v>0</v>
      </c>
      <c r="AT19" s="307">
        <v>155436</v>
      </c>
      <c r="AU19" s="307">
        <v>5667109</v>
      </c>
      <c r="AV19" s="307">
        <v>123885</v>
      </c>
      <c r="AW19" s="308">
        <v>5959530</v>
      </c>
      <c r="AX19" s="307">
        <v>7113247</v>
      </c>
      <c r="AY19" s="308">
        <v>6987974</v>
      </c>
      <c r="AZ19" s="307">
        <v>6987974</v>
      </c>
      <c r="BA19" s="308">
        <v>12947504</v>
      </c>
      <c r="BB19" s="308">
        <v>14101221</v>
      </c>
      <c r="BC19" s="307">
        <v>-4684621</v>
      </c>
      <c r="BD19" s="307">
        <v>0</v>
      </c>
      <c r="BE19" s="307">
        <v>-6332</v>
      </c>
      <c r="BF19" s="308">
        <v>-4690953</v>
      </c>
      <c r="BG19" s="307">
        <v>8256551</v>
      </c>
      <c r="BH19" s="308">
        <v>9410268</v>
      </c>
    </row>
    <row r="20" spans="1:60" x14ac:dyDescent="0.15">
      <c r="A20" s="28" t="s">
        <v>263</v>
      </c>
      <c r="B20" s="303" t="s">
        <v>134</v>
      </c>
      <c r="C20" s="81">
        <v>8323</v>
      </c>
      <c r="D20" s="304">
        <v>292</v>
      </c>
      <c r="E20" s="304">
        <v>153</v>
      </c>
      <c r="F20" s="304">
        <v>0</v>
      </c>
      <c r="G20" s="304">
        <v>0</v>
      </c>
      <c r="H20" s="304">
        <v>0</v>
      </c>
      <c r="I20" s="304">
        <v>0</v>
      </c>
      <c r="J20" s="304">
        <v>1</v>
      </c>
      <c r="K20" s="304">
        <v>0</v>
      </c>
      <c r="L20" s="304">
        <v>0</v>
      </c>
      <c r="M20" s="304">
        <v>0</v>
      </c>
      <c r="N20" s="304">
        <v>0</v>
      </c>
      <c r="O20" s="304">
        <v>0</v>
      </c>
      <c r="P20" s="304">
        <v>74</v>
      </c>
      <c r="Q20" s="304">
        <v>1229</v>
      </c>
      <c r="R20" s="304">
        <v>24404</v>
      </c>
      <c r="S20" s="304">
        <v>28966</v>
      </c>
      <c r="T20" s="304">
        <v>566</v>
      </c>
      <c r="U20" s="304">
        <v>1147</v>
      </c>
      <c r="V20" s="304">
        <v>4288</v>
      </c>
      <c r="W20" s="304">
        <v>1098</v>
      </c>
      <c r="X20" s="304">
        <v>484</v>
      </c>
      <c r="Y20" s="304">
        <v>10664</v>
      </c>
      <c r="Z20" s="304">
        <v>0</v>
      </c>
      <c r="AA20" s="304">
        <v>537</v>
      </c>
      <c r="AB20" s="304">
        <v>116</v>
      </c>
      <c r="AC20" s="304">
        <v>83263</v>
      </c>
      <c r="AD20" s="304">
        <v>292</v>
      </c>
      <c r="AE20" s="304">
        <v>0</v>
      </c>
      <c r="AF20" s="304">
        <v>2367</v>
      </c>
      <c r="AG20" s="304">
        <v>978</v>
      </c>
      <c r="AH20" s="304">
        <v>148239</v>
      </c>
      <c r="AI20" s="304">
        <v>0</v>
      </c>
      <c r="AJ20" s="304">
        <v>1281864</v>
      </c>
      <c r="AK20" s="304">
        <v>0</v>
      </c>
      <c r="AL20" s="304">
        <v>123560</v>
      </c>
      <c r="AM20" s="304">
        <v>69476</v>
      </c>
      <c r="AN20" s="304">
        <v>37609</v>
      </c>
      <c r="AO20" s="304">
        <v>0</v>
      </c>
      <c r="AP20" s="305">
        <v>1829990</v>
      </c>
      <c r="AQ20" s="81">
        <v>2029</v>
      </c>
      <c r="AR20" s="304">
        <v>119286</v>
      </c>
      <c r="AS20" s="304">
        <v>10</v>
      </c>
      <c r="AT20" s="304">
        <v>622236</v>
      </c>
      <c r="AU20" s="304">
        <v>4134923</v>
      </c>
      <c r="AV20" s="304">
        <v>-1818</v>
      </c>
      <c r="AW20" s="305">
        <v>4876666</v>
      </c>
      <c r="AX20" s="304">
        <v>6706656</v>
      </c>
      <c r="AY20" s="305">
        <v>41822</v>
      </c>
      <c r="AZ20" s="304">
        <v>41822</v>
      </c>
      <c r="BA20" s="305">
        <v>4918488</v>
      </c>
      <c r="BB20" s="305">
        <v>6748478</v>
      </c>
      <c r="BC20" s="304">
        <v>-6280063</v>
      </c>
      <c r="BD20" s="304">
        <v>0</v>
      </c>
      <c r="BE20" s="304">
        <v>-1698</v>
      </c>
      <c r="BF20" s="305">
        <v>-6281761</v>
      </c>
      <c r="BG20" s="304">
        <v>-1363273</v>
      </c>
      <c r="BH20" s="305">
        <v>466717</v>
      </c>
    </row>
    <row r="21" spans="1:60" x14ac:dyDescent="0.15">
      <c r="A21" s="28" t="s">
        <v>264</v>
      </c>
      <c r="B21" s="303" t="s">
        <v>265</v>
      </c>
      <c r="C21" s="81">
        <v>0</v>
      </c>
      <c r="D21" s="304">
        <v>0</v>
      </c>
      <c r="E21" s="304">
        <v>19</v>
      </c>
      <c r="F21" s="304">
        <v>308</v>
      </c>
      <c r="G21" s="304">
        <v>88</v>
      </c>
      <c r="H21" s="304">
        <v>5</v>
      </c>
      <c r="I21" s="304">
        <v>27</v>
      </c>
      <c r="J21" s="304">
        <v>210</v>
      </c>
      <c r="K21" s="304">
        <v>16</v>
      </c>
      <c r="L21" s="304">
        <v>12</v>
      </c>
      <c r="M21" s="304">
        <v>3</v>
      </c>
      <c r="N21" s="304">
        <v>8</v>
      </c>
      <c r="O21" s="304">
        <v>11</v>
      </c>
      <c r="P21" s="304">
        <v>652</v>
      </c>
      <c r="Q21" s="304">
        <v>4352</v>
      </c>
      <c r="R21" s="304">
        <v>53329</v>
      </c>
      <c r="S21" s="304">
        <v>57850</v>
      </c>
      <c r="T21" s="304">
        <v>5966315</v>
      </c>
      <c r="U21" s="304">
        <v>839952</v>
      </c>
      <c r="V21" s="304">
        <v>758377</v>
      </c>
      <c r="W21" s="304">
        <v>38878</v>
      </c>
      <c r="X21" s="304">
        <v>56272</v>
      </c>
      <c r="Y21" s="304">
        <v>17478</v>
      </c>
      <c r="Z21" s="304">
        <v>158</v>
      </c>
      <c r="AA21" s="304">
        <v>128</v>
      </c>
      <c r="AB21" s="304">
        <v>0</v>
      </c>
      <c r="AC21" s="304">
        <v>3148</v>
      </c>
      <c r="AD21" s="304">
        <v>2129</v>
      </c>
      <c r="AE21" s="304">
        <v>0</v>
      </c>
      <c r="AF21" s="304">
        <v>472</v>
      </c>
      <c r="AG21" s="304">
        <v>92684</v>
      </c>
      <c r="AH21" s="304">
        <v>102875</v>
      </c>
      <c r="AI21" s="304">
        <v>85591</v>
      </c>
      <c r="AJ21" s="304">
        <v>381</v>
      </c>
      <c r="AK21" s="304">
        <v>0</v>
      </c>
      <c r="AL21" s="304">
        <v>337250</v>
      </c>
      <c r="AM21" s="304">
        <v>550</v>
      </c>
      <c r="AN21" s="304">
        <v>60663</v>
      </c>
      <c r="AO21" s="304">
        <v>0</v>
      </c>
      <c r="AP21" s="305">
        <v>8480191</v>
      </c>
      <c r="AQ21" s="81">
        <v>468</v>
      </c>
      <c r="AR21" s="304">
        <v>174636</v>
      </c>
      <c r="AS21" s="304">
        <v>0</v>
      </c>
      <c r="AT21" s="304">
        <v>0</v>
      </c>
      <c r="AU21" s="304">
        <v>0</v>
      </c>
      <c r="AV21" s="304">
        <v>448710</v>
      </c>
      <c r="AW21" s="305">
        <v>623814</v>
      </c>
      <c r="AX21" s="304">
        <v>9104005</v>
      </c>
      <c r="AY21" s="305">
        <v>17056696</v>
      </c>
      <c r="AZ21" s="304">
        <v>17056696</v>
      </c>
      <c r="BA21" s="305">
        <v>17680510</v>
      </c>
      <c r="BB21" s="305">
        <v>26160701</v>
      </c>
      <c r="BC21" s="304">
        <v>-4383767</v>
      </c>
      <c r="BD21" s="304">
        <v>0</v>
      </c>
      <c r="BE21" s="304">
        <v>-18114</v>
      </c>
      <c r="BF21" s="305">
        <v>-4401881</v>
      </c>
      <c r="BG21" s="304">
        <v>13278629</v>
      </c>
      <c r="BH21" s="305">
        <v>21758820</v>
      </c>
    </row>
    <row r="22" spans="1:60" x14ac:dyDescent="0.15">
      <c r="A22" s="28" t="s">
        <v>266</v>
      </c>
      <c r="B22" s="303" t="s">
        <v>41</v>
      </c>
      <c r="C22" s="81">
        <v>3159</v>
      </c>
      <c r="D22" s="304">
        <v>0</v>
      </c>
      <c r="E22" s="304">
        <v>4083</v>
      </c>
      <c r="F22" s="304">
        <v>4421</v>
      </c>
      <c r="G22" s="304">
        <v>0</v>
      </c>
      <c r="H22" s="304">
        <v>0</v>
      </c>
      <c r="I22" s="304">
        <v>628</v>
      </c>
      <c r="J22" s="304">
        <v>1</v>
      </c>
      <c r="K22" s="304">
        <v>0</v>
      </c>
      <c r="L22" s="304">
        <v>39</v>
      </c>
      <c r="M22" s="304">
        <v>195</v>
      </c>
      <c r="N22" s="304">
        <v>0</v>
      </c>
      <c r="O22" s="304">
        <v>3</v>
      </c>
      <c r="P22" s="304">
        <v>2584</v>
      </c>
      <c r="Q22" s="304">
        <v>5691</v>
      </c>
      <c r="R22" s="304">
        <v>159507</v>
      </c>
      <c r="S22" s="304">
        <v>7891</v>
      </c>
      <c r="T22" s="304">
        <v>371540</v>
      </c>
      <c r="U22" s="304">
        <v>1884204</v>
      </c>
      <c r="V22" s="304">
        <v>36648</v>
      </c>
      <c r="W22" s="304">
        <v>317941</v>
      </c>
      <c r="X22" s="304">
        <v>13714</v>
      </c>
      <c r="Y22" s="304">
        <v>473848</v>
      </c>
      <c r="Z22" s="304">
        <v>86</v>
      </c>
      <c r="AA22" s="304">
        <v>1089</v>
      </c>
      <c r="AB22" s="304">
        <v>0</v>
      </c>
      <c r="AC22" s="304">
        <v>17624</v>
      </c>
      <c r="AD22" s="304">
        <v>63</v>
      </c>
      <c r="AE22" s="304">
        <v>626</v>
      </c>
      <c r="AF22" s="304">
        <v>13314</v>
      </c>
      <c r="AG22" s="304">
        <v>2725</v>
      </c>
      <c r="AH22" s="304">
        <v>86763</v>
      </c>
      <c r="AI22" s="304">
        <v>19381</v>
      </c>
      <c r="AJ22" s="304">
        <v>8699</v>
      </c>
      <c r="AK22" s="304">
        <v>0</v>
      </c>
      <c r="AL22" s="304">
        <v>255466</v>
      </c>
      <c r="AM22" s="304">
        <v>10093</v>
      </c>
      <c r="AN22" s="304">
        <v>0</v>
      </c>
      <c r="AO22" s="304">
        <v>3180</v>
      </c>
      <c r="AP22" s="305">
        <v>3705206</v>
      </c>
      <c r="AQ22" s="81">
        <v>57455</v>
      </c>
      <c r="AR22" s="304">
        <v>3605347</v>
      </c>
      <c r="AS22" s="304">
        <v>0</v>
      </c>
      <c r="AT22" s="304">
        <v>417176</v>
      </c>
      <c r="AU22" s="304">
        <v>4436642</v>
      </c>
      <c r="AV22" s="304">
        <v>53504</v>
      </c>
      <c r="AW22" s="305">
        <v>8570124</v>
      </c>
      <c r="AX22" s="304">
        <v>12275330</v>
      </c>
      <c r="AY22" s="305">
        <v>8825046</v>
      </c>
      <c r="AZ22" s="304">
        <v>8825046</v>
      </c>
      <c r="BA22" s="305">
        <v>17395170</v>
      </c>
      <c r="BB22" s="305">
        <v>21100376</v>
      </c>
      <c r="BC22" s="304">
        <v>-10116106</v>
      </c>
      <c r="BD22" s="304">
        <v>-2</v>
      </c>
      <c r="BE22" s="304">
        <v>-4127</v>
      </c>
      <c r="BF22" s="305">
        <v>-10120235</v>
      </c>
      <c r="BG22" s="304">
        <v>7274935</v>
      </c>
      <c r="BH22" s="305">
        <v>10980141</v>
      </c>
    </row>
    <row r="23" spans="1:60" x14ac:dyDescent="0.15">
      <c r="A23" s="28" t="s">
        <v>267</v>
      </c>
      <c r="B23" s="303" t="s">
        <v>510</v>
      </c>
      <c r="C23" s="81">
        <v>103</v>
      </c>
      <c r="D23" s="304">
        <v>241</v>
      </c>
      <c r="E23" s="304">
        <v>418</v>
      </c>
      <c r="F23" s="304">
        <v>35</v>
      </c>
      <c r="G23" s="304">
        <v>975</v>
      </c>
      <c r="H23" s="304">
        <v>13</v>
      </c>
      <c r="I23" s="304">
        <v>61</v>
      </c>
      <c r="J23" s="304">
        <v>54</v>
      </c>
      <c r="K23" s="304">
        <v>7</v>
      </c>
      <c r="L23" s="304">
        <v>4</v>
      </c>
      <c r="M23" s="304">
        <v>115</v>
      </c>
      <c r="N23" s="304">
        <v>0</v>
      </c>
      <c r="O23" s="304">
        <v>1</v>
      </c>
      <c r="P23" s="304">
        <v>250</v>
      </c>
      <c r="Q23" s="304">
        <v>606</v>
      </c>
      <c r="R23" s="304">
        <v>984</v>
      </c>
      <c r="S23" s="304">
        <v>13</v>
      </c>
      <c r="T23" s="304">
        <v>1415</v>
      </c>
      <c r="U23" s="304">
        <v>382</v>
      </c>
      <c r="V23" s="304">
        <v>102653</v>
      </c>
      <c r="W23" s="304">
        <v>2764</v>
      </c>
      <c r="X23" s="304">
        <v>131</v>
      </c>
      <c r="Y23" s="304">
        <v>163366</v>
      </c>
      <c r="Z23" s="304">
        <v>248</v>
      </c>
      <c r="AA23" s="304">
        <v>38</v>
      </c>
      <c r="AB23" s="304">
        <v>79</v>
      </c>
      <c r="AC23" s="304">
        <v>25236</v>
      </c>
      <c r="AD23" s="304">
        <v>3876</v>
      </c>
      <c r="AE23" s="304">
        <v>3276</v>
      </c>
      <c r="AF23" s="304">
        <v>4337</v>
      </c>
      <c r="AG23" s="304">
        <v>4032</v>
      </c>
      <c r="AH23" s="304">
        <v>77277</v>
      </c>
      <c r="AI23" s="304">
        <v>2185</v>
      </c>
      <c r="AJ23" s="304">
        <v>2823</v>
      </c>
      <c r="AK23" s="304">
        <v>501</v>
      </c>
      <c r="AL23" s="304">
        <v>52008</v>
      </c>
      <c r="AM23" s="304">
        <v>9748</v>
      </c>
      <c r="AN23" s="304">
        <v>0</v>
      </c>
      <c r="AO23" s="304">
        <v>0</v>
      </c>
      <c r="AP23" s="305">
        <v>460255</v>
      </c>
      <c r="AQ23" s="81">
        <v>32358</v>
      </c>
      <c r="AR23" s="304">
        <v>3592720</v>
      </c>
      <c r="AS23" s="304">
        <v>0</v>
      </c>
      <c r="AT23" s="304">
        <v>1496460</v>
      </c>
      <c r="AU23" s="304">
        <v>4800670</v>
      </c>
      <c r="AV23" s="304">
        <v>44292</v>
      </c>
      <c r="AW23" s="305">
        <v>9966500</v>
      </c>
      <c r="AX23" s="304">
        <v>10426755</v>
      </c>
      <c r="AY23" s="305">
        <v>509801</v>
      </c>
      <c r="AZ23" s="304">
        <v>509801</v>
      </c>
      <c r="BA23" s="305">
        <v>10476301</v>
      </c>
      <c r="BB23" s="305">
        <v>10936556</v>
      </c>
      <c r="BC23" s="304">
        <v>-8591582</v>
      </c>
      <c r="BD23" s="304">
        <v>0</v>
      </c>
      <c r="BE23" s="304">
        <v>-412</v>
      </c>
      <c r="BF23" s="305">
        <v>-8591994</v>
      </c>
      <c r="BG23" s="304">
        <v>1884307</v>
      </c>
      <c r="BH23" s="305">
        <v>2344562</v>
      </c>
    </row>
    <row r="24" spans="1:60" x14ac:dyDescent="0.15">
      <c r="A24" s="61" t="s">
        <v>268</v>
      </c>
      <c r="B24" s="306" t="s">
        <v>269</v>
      </c>
      <c r="C24" s="84">
        <v>0</v>
      </c>
      <c r="D24" s="307">
        <v>0</v>
      </c>
      <c r="E24" s="307">
        <v>221032</v>
      </c>
      <c r="F24" s="307">
        <v>66</v>
      </c>
      <c r="G24" s="307">
        <v>0</v>
      </c>
      <c r="H24" s="307">
        <v>0</v>
      </c>
      <c r="I24" s="307">
        <v>0</v>
      </c>
      <c r="J24" s="307">
        <v>0</v>
      </c>
      <c r="K24" s="307">
        <v>0</v>
      </c>
      <c r="L24" s="307">
        <v>0</v>
      </c>
      <c r="M24" s="307">
        <v>0</v>
      </c>
      <c r="N24" s="307">
        <v>0</v>
      </c>
      <c r="O24" s="307">
        <v>0</v>
      </c>
      <c r="P24" s="307">
        <v>0</v>
      </c>
      <c r="Q24" s="307">
        <v>0</v>
      </c>
      <c r="R24" s="307">
        <v>150</v>
      </c>
      <c r="S24" s="307">
        <v>0</v>
      </c>
      <c r="T24" s="307">
        <v>0</v>
      </c>
      <c r="U24" s="307">
        <v>0</v>
      </c>
      <c r="V24" s="307">
        <v>0</v>
      </c>
      <c r="W24" s="307">
        <v>1591918</v>
      </c>
      <c r="X24" s="307">
        <v>0</v>
      </c>
      <c r="Y24" s="307">
        <v>0</v>
      </c>
      <c r="Z24" s="307">
        <v>0</v>
      </c>
      <c r="AA24" s="307">
        <v>0</v>
      </c>
      <c r="AB24" s="307">
        <v>0</v>
      </c>
      <c r="AC24" s="307">
        <v>0</v>
      </c>
      <c r="AD24" s="307">
        <v>0</v>
      </c>
      <c r="AE24" s="307">
        <v>0</v>
      </c>
      <c r="AF24" s="307">
        <v>972764</v>
      </c>
      <c r="AG24" s="307">
        <v>0</v>
      </c>
      <c r="AH24" s="307">
        <v>251721</v>
      </c>
      <c r="AI24" s="307">
        <v>2508</v>
      </c>
      <c r="AJ24" s="307">
        <v>0</v>
      </c>
      <c r="AK24" s="307">
        <v>0</v>
      </c>
      <c r="AL24" s="307">
        <v>1846556</v>
      </c>
      <c r="AM24" s="307">
        <v>553</v>
      </c>
      <c r="AN24" s="307">
        <v>0</v>
      </c>
      <c r="AO24" s="307">
        <v>0</v>
      </c>
      <c r="AP24" s="308">
        <v>4887268</v>
      </c>
      <c r="AQ24" s="84">
        <v>0</v>
      </c>
      <c r="AR24" s="307">
        <v>8279618</v>
      </c>
      <c r="AS24" s="307">
        <v>0</v>
      </c>
      <c r="AT24" s="307">
        <v>1280187</v>
      </c>
      <c r="AU24" s="307">
        <v>7686104</v>
      </c>
      <c r="AV24" s="307">
        <v>17592</v>
      </c>
      <c r="AW24" s="308">
        <v>17263501</v>
      </c>
      <c r="AX24" s="307">
        <v>22150769</v>
      </c>
      <c r="AY24" s="308">
        <v>4000281</v>
      </c>
      <c r="AZ24" s="307">
        <v>4000281</v>
      </c>
      <c r="BA24" s="308">
        <v>21263782</v>
      </c>
      <c r="BB24" s="308">
        <v>26151050</v>
      </c>
      <c r="BC24" s="307">
        <v>-20950617</v>
      </c>
      <c r="BD24" s="307">
        <v>0</v>
      </c>
      <c r="BE24" s="307">
        <v>-19817</v>
      </c>
      <c r="BF24" s="308">
        <v>-20970434</v>
      </c>
      <c r="BG24" s="307">
        <v>293348</v>
      </c>
      <c r="BH24" s="308">
        <v>5180616</v>
      </c>
    </row>
    <row r="25" spans="1:60" x14ac:dyDescent="0.15">
      <c r="A25" s="28" t="s">
        <v>270</v>
      </c>
      <c r="B25" s="303" t="s">
        <v>158</v>
      </c>
      <c r="C25" s="81">
        <v>76727</v>
      </c>
      <c r="D25" s="304">
        <v>13331</v>
      </c>
      <c r="E25" s="304">
        <v>27764</v>
      </c>
      <c r="F25" s="304">
        <v>12942</v>
      </c>
      <c r="G25" s="304">
        <v>472256</v>
      </c>
      <c r="H25" s="304">
        <v>56058</v>
      </c>
      <c r="I25" s="304">
        <v>96440</v>
      </c>
      <c r="J25" s="304">
        <v>24558</v>
      </c>
      <c r="K25" s="304">
        <v>696</v>
      </c>
      <c r="L25" s="304">
        <v>3172</v>
      </c>
      <c r="M25" s="304">
        <v>220527</v>
      </c>
      <c r="N25" s="304">
        <v>30</v>
      </c>
      <c r="O25" s="304">
        <v>108041</v>
      </c>
      <c r="P25" s="304">
        <v>6189</v>
      </c>
      <c r="Q25" s="304">
        <v>494</v>
      </c>
      <c r="R25" s="304">
        <v>80027</v>
      </c>
      <c r="S25" s="304">
        <v>2272</v>
      </c>
      <c r="T25" s="304">
        <v>95577</v>
      </c>
      <c r="U25" s="304">
        <v>22720</v>
      </c>
      <c r="V25" s="304">
        <v>12916</v>
      </c>
      <c r="W25" s="304">
        <v>4352</v>
      </c>
      <c r="X25" s="304">
        <v>276458</v>
      </c>
      <c r="Y25" s="304">
        <v>246556</v>
      </c>
      <c r="Z25" s="304">
        <v>116907</v>
      </c>
      <c r="AA25" s="304">
        <v>18252</v>
      </c>
      <c r="AB25" s="304">
        <v>16412</v>
      </c>
      <c r="AC25" s="304">
        <v>525923</v>
      </c>
      <c r="AD25" s="304">
        <v>466958</v>
      </c>
      <c r="AE25" s="304">
        <v>2727</v>
      </c>
      <c r="AF25" s="304">
        <v>121704</v>
      </c>
      <c r="AG25" s="304">
        <v>483299</v>
      </c>
      <c r="AH25" s="304">
        <v>435173</v>
      </c>
      <c r="AI25" s="304">
        <v>417526</v>
      </c>
      <c r="AJ25" s="304">
        <v>478652</v>
      </c>
      <c r="AK25" s="304">
        <v>231965</v>
      </c>
      <c r="AL25" s="304">
        <v>394440</v>
      </c>
      <c r="AM25" s="304">
        <v>372357</v>
      </c>
      <c r="AN25" s="304">
        <v>223491</v>
      </c>
      <c r="AO25" s="304">
        <v>4567</v>
      </c>
      <c r="AP25" s="305">
        <v>6170456</v>
      </c>
      <c r="AQ25" s="81">
        <v>190664</v>
      </c>
      <c r="AR25" s="304">
        <v>3228685</v>
      </c>
      <c r="AS25" s="304">
        <v>0</v>
      </c>
      <c r="AT25" s="304">
        <v>166218</v>
      </c>
      <c r="AU25" s="304">
        <v>854455</v>
      </c>
      <c r="AV25" s="304">
        <v>22500</v>
      </c>
      <c r="AW25" s="305">
        <v>4462522</v>
      </c>
      <c r="AX25" s="304">
        <v>10632978</v>
      </c>
      <c r="AY25" s="305">
        <v>1708151</v>
      </c>
      <c r="AZ25" s="304">
        <v>1708151</v>
      </c>
      <c r="BA25" s="305">
        <v>6170673</v>
      </c>
      <c r="BB25" s="305">
        <v>12341129</v>
      </c>
      <c r="BC25" s="304">
        <v>-8257919</v>
      </c>
      <c r="BD25" s="304">
        <v>-4944</v>
      </c>
      <c r="BE25" s="304">
        <v>-10719</v>
      </c>
      <c r="BF25" s="305">
        <v>-8273582</v>
      </c>
      <c r="BG25" s="304">
        <v>-2102909</v>
      </c>
      <c r="BH25" s="305">
        <v>4067547</v>
      </c>
    </row>
    <row r="26" spans="1:60" x14ac:dyDescent="0.15">
      <c r="A26" s="28" t="s">
        <v>271</v>
      </c>
      <c r="B26" s="303" t="s">
        <v>272</v>
      </c>
      <c r="C26" s="81">
        <v>82493</v>
      </c>
      <c r="D26" s="304">
        <v>3590</v>
      </c>
      <c r="E26" s="304">
        <v>12344</v>
      </c>
      <c r="F26" s="304">
        <v>7560</v>
      </c>
      <c r="G26" s="304">
        <v>67728</v>
      </c>
      <c r="H26" s="304">
        <v>3986</v>
      </c>
      <c r="I26" s="304">
        <v>31560</v>
      </c>
      <c r="J26" s="304">
        <v>12086</v>
      </c>
      <c r="K26" s="304">
        <v>2136</v>
      </c>
      <c r="L26" s="304">
        <v>4746</v>
      </c>
      <c r="M26" s="304">
        <v>59980</v>
      </c>
      <c r="N26" s="304">
        <v>538</v>
      </c>
      <c r="O26" s="304">
        <v>6927</v>
      </c>
      <c r="P26" s="304">
        <v>16719</v>
      </c>
      <c r="Q26" s="304">
        <v>828</v>
      </c>
      <c r="R26" s="304">
        <v>11166</v>
      </c>
      <c r="S26" s="304">
        <v>721</v>
      </c>
      <c r="T26" s="304">
        <v>84645</v>
      </c>
      <c r="U26" s="304">
        <v>21510</v>
      </c>
      <c r="V26" s="304">
        <v>3356</v>
      </c>
      <c r="W26" s="304">
        <v>3636</v>
      </c>
      <c r="X26" s="304">
        <v>5543</v>
      </c>
      <c r="Y26" s="304">
        <v>40087</v>
      </c>
      <c r="Z26" s="304">
        <v>205318</v>
      </c>
      <c r="AA26" s="304">
        <v>129264</v>
      </c>
      <c r="AB26" s="304">
        <v>11344</v>
      </c>
      <c r="AC26" s="304">
        <v>244899</v>
      </c>
      <c r="AD26" s="304">
        <v>76751</v>
      </c>
      <c r="AE26" s="304">
        <v>879100</v>
      </c>
      <c r="AF26" s="304">
        <v>381080</v>
      </c>
      <c r="AG26" s="304">
        <v>130106</v>
      </c>
      <c r="AH26" s="304">
        <v>416095</v>
      </c>
      <c r="AI26" s="304">
        <v>239766</v>
      </c>
      <c r="AJ26" s="304">
        <v>266260</v>
      </c>
      <c r="AK26" s="304">
        <v>12837</v>
      </c>
      <c r="AL26" s="304">
        <v>49760</v>
      </c>
      <c r="AM26" s="304">
        <v>119002</v>
      </c>
      <c r="AN26" s="304">
        <v>0</v>
      </c>
      <c r="AO26" s="304">
        <v>0</v>
      </c>
      <c r="AP26" s="305">
        <v>3645467</v>
      </c>
      <c r="AQ26" s="81">
        <v>0</v>
      </c>
      <c r="AR26" s="304">
        <v>0</v>
      </c>
      <c r="AS26" s="304">
        <v>0</v>
      </c>
      <c r="AT26" s="304">
        <v>36489259</v>
      </c>
      <c r="AU26" s="304">
        <v>31807436</v>
      </c>
      <c r="AV26" s="304">
        <v>0</v>
      </c>
      <c r="AW26" s="305">
        <v>68296695</v>
      </c>
      <c r="AX26" s="304">
        <v>71942162</v>
      </c>
      <c r="AY26" s="305">
        <v>0</v>
      </c>
      <c r="AZ26" s="304">
        <v>0</v>
      </c>
      <c r="BA26" s="305">
        <v>68296695</v>
      </c>
      <c r="BB26" s="305">
        <v>71942162</v>
      </c>
      <c r="BC26" s="304">
        <v>-10510</v>
      </c>
      <c r="BD26" s="304">
        <v>0</v>
      </c>
      <c r="BE26" s="304">
        <v>0</v>
      </c>
      <c r="BF26" s="305">
        <v>-10510</v>
      </c>
      <c r="BG26" s="304">
        <v>68286185</v>
      </c>
      <c r="BH26" s="305">
        <v>71931652</v>
      </c>
    </row>
    <row r="27" spans="1:60" x14ac:dyDescent="0.15">
      <c r="A27" s="28" t="s">
        <v>273</v>
      </c>
      <c r="B27" s="303" t="s">
        <v>274</v>
      </c>
      <c r="C27" s="81">
        <v>220226</v>
      </c>
      <c r="D27" s="304">
        <v>7563</v>
      </c>
      <c r="E27" s="304">
        <v>97909</v>
      </c>
      <c r="F27" s="304">
        <v>82890</v>
      </c>
      <c r="G27" s="304">
        <v>599659</v>
      </c>
      <c r="H27" s="304">
        <v>29376</v>
      </c>
      <c r="I27" s="304">
        <v>466560</v>
      </c>
      <c r="J27" s="304">
        <v>114288</v>
      </c>
      <c r="K27" s="304">
        <v>6235</v>
      </c>
      <c r="L27" s="304">
        <v>24732</v>
      </c>
      <c r="M27" s="304">
        <v>392065</v>
      </c>
      <c r="N27" s="304">
        <v>2642</v>
      </c>
      <c r="O27" s="304">
        <v>56759</v>
      </c>
      <c r="P27" s="304">
        <v>56528</v>
      </c>
      <c r="Q27" s="304">
        <v>2785</v>
      </c>
      <c r="R27" s="304">
        <v>59947</v>
      </c>
      <c r="S27" s="304">
        <v>2245</v>
      </c>
      <c r="T27" s="304">
        <v>304465</v>
      </c>
      <c r="U27" s="304">
        <v>70157</v>
      </c>
      <c r="V27" s="304">
        <v>8180</v>
      </c>
      <c r="W27" s="304">
        <v>49060</v>
      </c>
      <c r="X27" s="304">
        <v>39848</v>
      </c>
      <c r="Y27" s="304">
        <v>112673</v>
      </c>
      <c r="Z27" s="304">
        <v>1515163</v>
      </c>
      <c r="AA27" s="304">
        <v>105892</v>
      </c>
      <c r="AB27" s="304">
        <v>242705</v>
      </c>
      <c r="AC27" s="304">
        <v>1069600</v>
      </c>
      <c r="AD27" s="304">
        <v>80966</v>
      </c>
      <c r="AE27" s="304">
        <v>99709</v>
      </c>
      <c r="AF27" s="304">
        <v>256911</v>
      </c>
      <c r="AG27" s="304">
        <v>145716</v>
      </c>
      <c r="AH27" s="304">
        <v>303787</v>
      </c>
      <c r="AI27" s="304">
        <v>513728</v>
      </c>
      <c r="AJ27" s="304">
        <v>768218</v>
      </c>
      <c r="AK27" s="304">
        <v>12758</v>
      </c>
      <c r="AL27" s="304">
        <v>121049</v>
      </c>
      <c r="AM27" s="304">
        <v>1219577</v>
      </c>
      <c r="AN27" s="304">
        <v>0</v>
      </c>
      <c r="AO27" s="304">
        <v>6163</v>
      </c>
      <c r="AP27" s="305">
        <v>9268734</v>
      </c>
      <c r="AQ27" s="81">
        <v>5857</v>
      </c>
      <c r="AR27" s="304">
        <v>4338900</v>
      </c>
      <c r="AS27" s="304">
        <v>0</v>
      </c>
      <c r="AT27" s="304">
        <v>0</v>
      </c>
      <c r="AU27" s="304">
        <v>0</v>
      </c>
      <c r="AV27" s="304">
        <v>0</v>
      </c>
      <c r="AW27" s="305">
        <v>4344757</v>
      </c>
      <c r="AX27" s="304">
        <v>13613491</v>
      </c>
      <c r="AY27" s="305">
        <v>1752403</v>
      </c>
      <c r="AZ27" s="304">
        <v>1752403</v>
      </c>
      <c r="BA27" s="305">
        <v>6097160</v>
      </c>
      <c r="BB27" s="305">
        <v>15365894</v>
      </c>
      <c r="BC27" s="304">
        <v>-668997</v>
      </c>
      <c r="BD27" s="304">
        <v>0</v>
      </c>
      <c r="BE27" s="304">
        <v>0</v>
      </c>
      <c r="BF27" s="305">
        <v>-668997</v>
      </c>
      <c r="BG27" s="304">
        <v>5428163</v>
      </c>
      <c r="BH27" s="305">
        <v>14696897</v>
      </c>
    </row>
    <row r="28" spans="1:60" x14ac:dyDescent="0.15">
      <c r="A28" s="28" t="s">
        <v>275</v>
      </c>
      <c r="B28" s="303" t="s">
        <v>174</v>
      </c>
      <c r="C28" s="81">
        <v>36668</v>
      </c>
      <c r="D28" s="304">
        <v>563</v>
      </c>
      <c r="E28" s="304">
        <v>3536</v>
      </c>
      <c r="F28" s="304">
        <v>8865</v>
      </c>
      <c r="G28" s="304">
        <v>135667</v>
      </c>
      <c r="H28" s="304">
        <v>2860</v>
      </c>
      <c r="I28" s="304">
        <v>6151</v>
      </c>
      <c r="J28" s="304">
        <v>3886</v>
      </c>
      <c r="K28" s="304">
        <v>309</v>
      </c>
      <c r="L28" s="304">
        <v>926</v>
      </c>
      <c r="M28" s="304">
        <v>12415</v>
      </c>
      <c r="N28" s="304">
        <v>20</v>
      </c>
      <c r="O28" s="304">
        <v>1888</v>
      </c>
      <c r="P28" s="304">
        <v>2628</v>
      </c>
      <c r="Q28" s="304">
        <v>321</v>
      </c>
      <c r="R28" s="304">
        <v>5539</v>
      </c>
      <c r="S28" s="304">
        <v>189</v>
      </c>
      <c r="T28" s="304">
        <v>25257</v>
      </c>
      <c r="U28" s="304">
        <v>2804</v>
      </c>
      <c r="V28" s="304">
        <v>544</v>
      </c>
      <c r="W28" s="304">
        <v>2847</v>
      </c>
      <c r="X28" s="304">
        <v>2698</v>
      </c>
      <c r="Y28" s="304">
        <v>47873</v>
      </c>
      <c r="Z28" s="304">
        <v>14057</v>
      </c>
      <c r="AA28" s="304">
        <v>323686</v>
      </c>
      <c r="AB28" s="304">
        <v>37161</v>
      </c>
      <c r="AC28" s="304">
        <v>202584</v>
      </c>
      <c r="AD28" s="304">
        <v>35743</v>
      </c>
      <c r="AE28" s="304">
        <v>17848</v>
      </c>
      <c r="AF28" s="304">
        <v>224820</v>
      </c>
      <c r="AG28" s="304">
        <v>106336</v>
      </c>
      <c r="AH28" s="304">
        <v>198878</v>
      </c>
      <c r="AI28" s="304">
        <v>342135</v>
      </c>
      <c r="AJ28" s="304">
        <v>588761</v>
      </c>
      <c r="AK28" s="304">
        <v>11820</v>
      </c>
      <c r="AL28" s="304">
        <v>29692</v>
      </c>
      <c r="AM28" s="304">
        <v>559160</v>
      </c>
      <c r="AN28" s="304">
        <v>0</v>
      </c>
      <c r="AO28" s="304">
        <v>3801</v>
      </c>
      <c r="AP28" s="305">
        <v>3000936</v>
      </c>
      <c r="AQ28" s="81">
        <v>2329</v>
      </c>
      <c r="AR28" s="304">
        <v>2136274</v>
      </c>
      <c r="AS28" s="304">
        <v>-264982</v>
      </c>
      <c r="AT28" s="304">
        <v>0</v>
      </c>
      <c r="AU28" s="304">
        <v>0</v>
      </c>
      <c r="AV28" s="304">
        <v>0</v>
      </c>
      <c r="AW28" s="305">
        <v>1873621</v>
      </c>
      <c r="AX28" s="304">
        <v>4874557</v>
      </c>
      <c r="AY28" s="305">
        <v>8085</v>
      </c>
      <c r="AZ28" s="304">
        <v>8085</v>
      </c>
      <c r="BA28" s="305">
        <v>1881706</v>
      </c>
      <c r="BB28" s="305">
        <v>4882642</v>
      </c>
      <c r="BC28" s="304">
        <v>-4758</v>
      </c>
      <c r="BD28" s="304">
        <v>0</v>
      </c>
      <c r="BE28" s="304">
        <v>0</v>
      </c>
      <c r="BF28" s="305">
        <v>-4758</v>
      </c>
      <c r="BG28" s="304">
        <v>1876948</v>
      </c>
      <c r="BH28" s="305">
        <v>4877884</v>
      </c>
    </row>
    <row r="29" spans="1:60" x14ac:dyDescent="0.15">
      <c r="A29" s="61" t="s">
        <v>276</v>
      </c>
      <c r="B29" s="306" t="s">
        <v>176</v>
      </c>
      <c r="C29" s="84">
        <v>13317</v>
      </c>
      <c r="D29" s="307">
        <v>268</v>
      </c>
      <c r="E29" s="307">
        <v>1174</v>
      </c>
      <c r="F29" s="307">
        <v>4739</v>
      </c>
      <c r="G29" s="307">
        <v>88229</v>
      </c>
      <c r="H29" s="307">
        <v>447</v>
      </c>
      <c r="I29" s="307">
        <v>1678</v>
      </c>
      <c r="J29" s="307">
        <v>4186</v>
      </c>
      <c r="K29" s="307">
        <v>5</v>
      </c>
      <c r="L29" s="307">
        <v>52</v>
      </c>
      <c r="M29" s="307">
        <v>13287</v>
      </c>
      <c r="N29" s="307">
        <v>0</v>
      </c>
      <c r="O29" s="307">
        <v>6</v>
      </c>
      <c r="P29" s="307">
        <v>278</v>
      </c>
      <c r="Q29" s="307">
        <v>78</v>
      </c>
      <c r="R29" s="307">
        <v>222</v>
      </c>
      <c r="S29" s="307">
        <v>52</v>
      </c>
      <c r="T29" s="307">
        <v>11011</v>
      </c>
      <c r="U29" s="307">
        <v>1087</v>
      </c>
      <c r="V29" s="307">
        <v>432</v>
      </c>
      <c r="W29" s="307">
        <v>663</v>
      </c>
      <c r="X29" s="307">
        <v>943</v>
      </c>
      <c r="Y29" s="307">
        <v>135875</v>
      </c>
      <c r="Z29" s="307">
        <v>307623</v>
      </c>
      <c r="AA29" s="307">
        <v>4566</v>
      </c>
      <c r="AB29" s="307">
        <v>0</v>
      </c>
      <c r="AC29" s="307">
        <v>81446</v>
      </c>
      <c r="AD29" s="307">
        <v>58413</v>
      </c>
      <c r="AE29" s="307">
        <v>452</v>
      </c>
      <c r="AF29" s="307">
        <v>108788</v>
      </c>
      <c r="AG29" s="307">
        <v>139570</v>
      </c>
      <c r="AH29" s="307">
        <v>909644</v>
      </c>
      <c r="AI29" s="307">
        <v>129400</v>
      </c>
      <c r="AJ29" s="307">
        <v>271824</v>
      </c>
      <c r="AK29" s="307">
        <v>138</v>
      </c>
      <c r="AL29" s="307">
        <v>10383</v>
      </c>
      <c r="AM29" s="307">
        <v>777505</v>
      </c>
      <c r="AN29" s="307">
        <v>0</v>
      </c>
      <c r="AO29" s="307">
        <v>29248</v>
      </c>
      <c r="AP29" s="308">
        <v>3107029</v>
      </c>
      <c r="AQ29" s="84">
        <v>0</v>
      </c>
      <c r="AR29" s="307">
        <v>263779</v>
      </c>
      <c r="AS29" s="307">
        <v>903654</v>
      </c>
      <c r="AT29" s="307">
        <v>0</v>
      </c>
      <c r="AU29" s="307">
        <v>0</v>
      </c>
      <c r="AV29" s="307">
        <v>0</v>
      </c>
      <c r="AW29" s="308">
        <v>1167433</v>
      </c>
      <c r="AX29" s="307">
        <v>4274462</v>
      </c>
      <c r="AY29" s="308">
        <v>3275</v>
      </c>
      <c r="AZ29" s="307">
        <v>3275</v>
      </c>
      <c r="BA29" s="308">
        <v>1170708</v>
      </c>
      <c r="BB29" s="308">
        <v>4277737</v>
      </c>
      <c r="BC29" s="307">
        <v>-1598</v>
      </c>
      <c r="BD29" s="307">
        <v>0</v>
      </c>
      <c r="BE29" s="307">
        <v>0</v>
      </c>
      <c r="BF29" s="308">
        <v>-1598</v>
      </c>
      <c r="BG29" s="307">
        <v>1169110</v>
      </c>
      <c r="BH29" s="308">
        <v>4276139</v>
      </c>
    </row>
    <row r="30" spans="1:60" x14ac:dyDescent="0.15">
      <c r="A30" s="28" t="s">
        <v>277</v>
      </c>
      <c r="B30" s="303" t="s">
        <v>178</v>
      </c>
      <c r="C30" s="81">
        <v>2880519</v>
      </c>
      <c r="D30" s="304">
        <v>60462</v>
      </c>
      <c r="E30" s="304">
        <v>858450</v>
      </c>
      <c r="F30" s="304">
        <v>57762</v>
      </c>
      <c r="G30" s="304">
        <v>7603392</v>
      </c>
      <c r="H30" s="304">
        <v>187489</v>
      </c>
      <c r="I30" s="304">
        <v>544209</v>
      </c>
      <c r="J30" s="304">
        <v>134196</v>
      </c>
      <c r="K30" s="304">
        <v>31704</v>
      </c>
      <c r="L30" s="304">
        <v>82734</v>
      </c>
      <c r="M30" s="304">
        <v>614543</v>
      </c>
      <c r="N30" s="304">
        <v>22557</v>
      </c>
      <c r="O30" s="304">
        <v>20860</v>
      </c>
      <c r="P30" s="304">
        <v>203168</v>
      </c>
      <c r="Q30" s="304">
        <v>18192</v>
      </c>
      <c r="R30" s="304">
        <v>470559</v>
      </c>
      <c r="S30" s="304">
        <v>21787</v>
      </c>
      <c r="T30" s="304">
        <v>861703</v>
      </c>
      <c r="U30" s="304">
        <v>575731</v>
      </c>
      <c r="V30" s="304">
        <v>94703</v>
      </c>
      <c r="W30" s="304">
        <v>334655</v>
      </c>
      <c r="X30" s="304">
        <v>288763</v>
      </c>
      <c r="Y30" s="304">
        <v>3600177</v>
      </c>
      <c r="Z30" s="304">
        <v>163183</v>
      </c>
      <c r="AA30" s="304">
        <v>93133</v>
      </c>
      <c r="AB30" s="304">
        <v>60895</v>
      </c>
      <c r="AC30" s="304">
        <v>889135</v>
      </c>
      <c r="AD30" s="304">
        <v>154242</v>
      </c>
      <c r="AE30" s="304">
        <v>104441</v>
      </c>
      <c r="AF30" s="304">
        <v>2146449</v>
      </c>
      <c r="AG30" s="304">
        <v>298998</v>
      </c>
      <c r="AH30" s="304">
        <v>483300</v>
      </c>
      <c r="AI30" s="304">
        <v>497410</v>
      </c>
      <c r="AJ30" s="304">
        <v>5491376</v>
      </c>
      <c r="AK30" s="304">
        <v>227302</v>
      </c>
      <c r="AL30" s="304">
        <v>912007</v>
      </c>
      <c r="AM30" s="304">
        <v>4413445</v>
      </c>
      <c r="AN30" s="304">
        <v>338339</v>
      </c>
      <c r="AO30" s="304">
        <v>34481</v>
      </c>
      <c r="AP30" s="305">
        <v>35876451</v>
      </c>
      <c r="AQ30" s="81">
        <v>1442810</v>
      </c>
      <c r="AR30" s="304">
        <v>50548458</v>
      </c>
      <c r="AS30" s="304">
        <v>2169</v>
      </c>
      <c r="AT30" s="304">
        <v>740868</v>
      </c>
      <c r="AU30" s="304">
        <v>7872815</v>
      </c>
      <c r="AV30" s="304">
        <v>164232</v>
      </c>
      <c r="AW30" s="305">
        <v>60771352</v>
      </c>
      <c r="AX30" s="304">
        <v>96647803</v>
      </c>
      <c r="AY30" s="305">
        <v>26783343</v>
      </c>
      <c r="AZ30" s="304">
        <v>26783343</v>
      </c>
      <c r="BA30" s="305">
        <v>87554695</v>
      </c>
      <c r="BB30" s="305">
        <v>123431146</v>
      </c>
      <c r="BC30" s="304">
        <v>-31989407</v>
      </c>
      <c r="BD30" s="304">
        <v>0</v>
      </c>
      <c r="BE30" s="304">
        <v>0</v>
      </c>
      <c r="BF30" s="305">
        <v>-31989407</v>
      </c>
      <c r="BG30" s="304">
        <v>55565288</v>
      </c>
      <c r="BH30" s="305">
        <v>91441739</v>
      </c>
    </row>
    <row r="31" spans="1:60" x14ac:dyDescent="0.15">
      <c r="A31" s="28" t="s">
        <v>278</v>
      </c>
      <c r="B31" s="303" t="s">
        <v>180</v>
      </c>
      <c r="C31" s="81">
        <v>181033</v>
      </c>
      <c r="D31" s="304">
        <v>52647</v>
      </c>
      <c r="E31" s="304">
        <v>119881</v>
      </c>
      <c r="F31" s="304">
        <v>103024</v>
      </c>
      <c r="G31" s="304">
        <v>519411</v>
      </c>
      <c r="H31" s="304">
        <v>38547</v>
      </c>
      <c r="I31" s="304">
        <v>69556</v>
      </c>
      <c r="J31" s="304">
        <v>32663</v>
      </c>
      <c r="K31" s="304">
        <v>1205</v>
      </c>
      <c r="L31" s="304">
        <v>4867</v>
      </c>
      <c r="M31" s="304">
        <v>208115</v>
      </c>
      <c r="N31" s="304">
        <v>1868</v>
      </c>
      <c r="O31" s="304">
        <v>16229</v>
      </c>
      <c r="P31" s="304">
        <v>44907</v>
      </c>
      <c r="Q31" s="304">
        <v>2711</v>
      </c>
      <c r="R31" s="304">
        <v>66275</v>
      </c>
      <c r="S31" s="304">
        <v>5696</v>
      </c>
      <c r="T31" s="304">
        <v>126492</v>
      </c>
      <c r="U31" s="304">
        <v>53325</v>
      </c>
      <c r="V31" s="304">
        <v>18392</v>
      </c>
      <c r="W31" s="304">
        <v>26529</v>
      </c>
      <c r="X31" s="304">
        <v>47975</v>
      </c>
      <c r="Y31" s="304">
        <v>981273</v>
      </c>
      <c r="Z31" s="304">
        <v>266591</v>
      </c>
      <c r="AA31" s="304">
        <v>124143</v>
      </c>
      <c r="AB31" s="304">
        <v>128284</v>
      </c>
      <c r="AC31" s="304">
        <v>1247961</v>
      </c>
      <c r="AD31" s="304">
        <v>1056735</v>
      </c>
      <c r="AE31" s="304">
        <v>6497669</v>
      </c>
      <c r="AF31" s="304">
        <v>1509791</v>
      </c>
      <c r="AG31" s="304">
        <v>212599</v>
      </c>
      <c r="AH31" s="304">
        <v>1019009</v>
      </c>
      <c r="AI31" s="304">
        <v>373123</v>
      </c>
      <c r="AJ31" s="304">
        <v>925320</v>
      </c>
      <c r="AK31" s="304">
        <v>106939</v>
      </c>
      <c r="AL31" s="304">
        <v>373435</v>
      </c>
      <c r="AM31" s="304">
        <v>463297</v>
      </c>
      <c r="AN31" s="304">
        <v>0</v>
      </c>
      <c r="AO31" s="304">
        <v>7840</v>
      </c>
      <c r="AP31" s="305">
        <v>17035357</v>
      </c>
      <c r="AQ31" s="81">
        <v>245</v>
      </c>
      <c r="AR31" s="304">
        <v>16231289</v>
      </c>
      <c r="AS31" s="304">
        <v>0</v>
      </c>
      <c r="AT31" s="304">
        <v>0</v>
      </c>
      <c r="AU31" s="304">
        <v>0</v>
      </c>
      <c r="AV31" s="304">
        <v>0</v>
      </c>
      <c r="AW31" s="305">
        <v>16231534</v>
      </c>
      <c r="AX31" s="304">
        <v>33266891</v>
      </c>
      <c r="AY31" s="305">
        <v>673270</v>
      </c>
      <c r="AZ31" s="304">
        <v>673270</v>
      </c>
      <c r="BA31" s="305">
        <v>16904804</v>
      </c>
      <c r="BB31" s="305">
        <v>33940161</v>
      </c>
      <c r="BC31" s="304">
        <v>-3791086</v>
      </c>
      <c r="BD31" s="304">
        <v>0</v>
      </c>
      <c r="BE31" s="304">
        <v>0</v>
      </c>
      <c r="BF31" s="305">
        <v>-3791086</v>
      </c>
      <c r="BG31" s="304">
        <v>13113718</v>
      </c>
      <c r="BH31" s="305">
        <v>30149075</v>
      </c>
    </row>
    <row r="32" spans="1:60" x14ac:dyDescent="0.15">
      <c r="A32" s="28" t="s">
        <v>279</v>
      </c>
      <c r="B32" s="303" t="s">
        <v>280</v>
      </c>
      <c r="C32" s="81">
        <v>14862</v>
      </c>
      <c r="D32" s="304">
        <v>827</v>
      </c>
      <c r="E32" s="304">
        <v>3059</v>
      </c>
      <c r="F32" s="304">
        <v>4026</v>
      </c>
      <c r="G32" s="304">
        <v>56422</v>
      </c>
      <c r="H32" s="304">
        <v>3039</v>
      </c>
      <c r="I32" s="304">
        <v>5444</v>
      </c>
      <c r="J32" s="304">
        <v>3001</v>
      </c>
      <c r="K32" s="304">
        <v>279</v>
      </c>
      <c r="L32" s="304">
        <v>1490</v>
      </c>
      <c r="M32" s="304">
        <v>15738</v>
      </c>
      <c r="N32" s="304">
        <v>100</v>
      </c>
      <c r="O32" s="304">
        <v>138</v>
      </c>
      <c r="P32" s="304">
        <v>6332</v>
      </c>
      <c r="Q32" s="304">
        <v>506</v>
      </c>
      <c r="R32" s="304">
        <v>6925</v>
      </c>
      <c r="S32" s="304">
        <v>242</v>
      </c>
      <c r="T32" s="304">
        <v>12061</v>
      </c>
      <c r="U32" s="304">
        <v>4959</v>
      </c>
      <c r="V32" s="304">
        <v>1635</v>
      </c>
      <c r="W32" s="304">
        <v>1615</v>
      </c>
      <c r="X32" s="304">
        <v>3922</v>
      </c>
      <c r="Y32" s="304">
        <v>84943</v>
      </c>
      <c r="Z32" s="304">
        <v>47616</v>
      </c>
      <c r="AA32" s="304">
        <v>1553</v>
      </c>
      <c r="AB32" s="304">
        <v>2523</v>
      </c>
      <c r="AC32" s="304">
        <v>707753</v>
      </c>
      <c r="AD32" s="304">
        <v>138429</v>
      </c>
      <c r="AE32" s="304">
        <v>705928</v>
      </c>
      <c r="AF32" s="304">
        <v>782911</v>
      </c>
      <c r="AG32" s="304">
        <v>125358</v>
      </c>
      <c r="AH32" s="304">
        <v>24480</v>
      </c>
      <c r="AI32" s="304">
        <v>25185</v>
      </c>
      <c r="AJ32" s="304">
        <v>568210</v>
      </c>
      <c r="AK32" s="304">
        <v>34773</v>
      </c>
      <c r="AL32" s="304">
        <v>153917</v>
      </c>
      <c r="AM32" s="304">
        <v>241607</v>
      </c>
      <c r="AN32" s="304">
        <v>0</v>
      </c>
      <c r="AO32" s="304">
        <v>27720</v>
      </c>
      <c r="AP32" s="305">
        <v>3819528</v>
      </c>
      <c r="AQ32" s="81">
        <v>0</v>
      </c>
      <c r="AR32" s="304">
        <v>66208885</v>
      </c>
      <c r="AS32" s="304">
        <v>49470</v>
      </c>
      <c r="AT32" s="304">
        <v>0</v>
      </c>
      <c r="AU32" s="304">
        <v>794261</v>
      </c>
      <c r="AV32" s="304">
        <v>0</v>
      </c>
      <c r="AW32" s="305">
        <v>67052616</v>
      </c>
      <c r="AX32" s="304">
        <v>70872144</v>
      </c>
      <c r="AY32" s="305">
        <v>17845</v>
      </c>
      <c r="AZ32" s="304">
        <v>17845</v>
      </c>
      <c r="BA32" s="305">
        <v>67070461</v>
      </c>
      <c r="BB32" s="305">
        <v>70889989</v>
      </c>
      <c r="BC32" s="304">
        <v>-6052</v>
      </c>
      <c r="BD32" s="304">
        <v>0</v>
      </c>
      <c r="BE32" s="304">
        <v>0</v>
      </c>
      <c r="BF32" s="305">
        <v>-6052</v>
      </c>
      <c r="BG32" s="304">
        <v>67064409</v>
      </c>
      <c r="BH32" s="305">
        <v>70883937</v>
      </c>
    </row>
    <row r="33" spans="1:60" x14ac:dyDescent="0.15">
      <c r="A33" s="28" t="s">
        <v>281</v>
      </c>
      <c r="B33" s="303" t="s">
        <v>282</v>
      </c>
      <c r="C33" s="81">
        <v>3228654</v>
      </c>
      <c r="D33" s="304">
        <v>247125</v>
      </c>
      <c r="E33" s="304">
        <v>538660</v>
      </c>
      <c r="F33" s="304">
        <v>1121197</v>
      </c>
      <c r="G33" s="304">
        <v>4886000</v>
      </c>
      <c r="H33" s="304">
        <v>62964</v>
      </c>
      <c r="I33" s="304">
        <v>363275</v>
      </c>
      <c r="J33" s="304">
        <v>87885</v>
      </c>
      <c r="K33" s="304">
        <v>37787</v>
      </c>
      <c r="L33" s="304">
        <v>30291</v>
      </c>
      <c r="M33" s="304">
        <v>886013</v>
      </c>
      <c r="N33" s="304">
        <v>11494</v>
      </c>
      <c r="O33" s="304">
        <v>64161</v>
      </c>
      <c r="P33" s="304">
        <v>159282</v>
      </c>
      <c r="Q33" s="304">
        <v>10559</v>
      </c>
      <c r="R33" s="304">
        <v>219164</v>
      </c>
      <c r="S33" s="304">
        <v>12316</v>
      </c>
      <c r="T33" s="304">
        <v>460920</v>
      </c>
      <c r="U33" s="304">
        <v>251720</v>
      </c>
      <c r="V33" s="304">
        <v>64871</v>
      </c>
      <c r="W33" s="304">
        <v>85535</v>
      </c>
      <c r="X33" s="304">
        <v>508248</v>
      </c>
      <c r="Y33" s="304">
        <v>3819499</v>
      </c>
      <c r="Z33" s="304">
        <v>468735</v>
      </c>
      <c r="AA33" s="304">
        <v>122579</v>
      </c>
      <c r="AB33" s="304">
        <v>284649</v>
      </c>
      <c r="AC33" s="304">
        <v>5939596</v>
      </c>
      <c r="AD33" s="304">
        <v>1247391</v>
      </c>
      <c r="AE33" s="304">
        <v>251079</v>
      </c>
      <c r="AF33" s="304">
        <v>7571884</v>
      </c>
      <c r="AG33" s="304">
        <v>991404</v>
      </c>
      <c r="AH33" s="304">
        <v>2041900</v>
      </c>
      <c r="AI33" s="304">
        <v>1194180</v>
      </c>
      <c r="AJ33" s="304">
        <v>2023790</v>
      </c>
      <c r="AK33" s="304">
        <v>271105</v>
      </c>
      <c r="AL33" s="304">
        <v>923032</v>
      </c>
      <c r="AM33" s="304">
        <v>3072437</v>
      </c>
      <c r="AN33" s="304">
        <v>78975</v>
      </c>
      <c r="AO33" s="304">
        <v>279668</v>
      </c>
      <c r="AP33" s="305">
        <v>43920024</v>
      </c>
      <c r="AQ33" s="81">
        <v>360906</v>
      </c>
      <c r="AR33" s="304">
        <v>15907469</v>
      </c>
      <c r="AS33" s="304">
        <v>275244</v>
      </c>
      <c r="AT33" s="304">
        <v>89229</v>
      </c>
      <c r="AU33" s="304">
        <v>738980</v>
      </c>
      <c r="AV33" s="304">
        <v>82849</v>
      </c>
      <c r="AW33" s="305">
        <v>17454677</v>
      </c>
      <c r="AX33" s="304">
        <v>61374701</v>
      </c>
      <c r="AY33" s="305">
        <v>31336164</v>
      </c>
      <c r="AZ33" s="304">
        <v>31336164</v>
      </c>
      <c r="BA33" s="305">
        <v>48790841</v>
      </c>
      <c r="BB33" s="305">
        <v>92710865</v>
      </c>
      <c r="BC33" s="304">
        <v>-23626349</v>
      </c>
      <c r="BD33" s="304">
        <v>0</v>
      </c>
      <c r="BE33" s="304">
        <v>0</v>
      </c>
      <c r="BF33" s="305">
        <v>-23626349</v>
      </c>
      <c r="BG33" s="304">
        <v>25164492</v>
      </c>
      <c r="BH33" s="305">
        <v>69084516</v>
      </c>
    </row>
    <row r="34" spans="1:60" x14ac:dyDescent="0.15">
      <c r="A34" s="61" t="s">
        <v>283</v>
      </c>
      <c r="B34" s="306" t="s">
        <v>284</v>
      </c>
      <c r="C34" s="84">
        <v>149278</v>
      </c>
      <c r="D34" s="307">
        <v>7803</v>
      </c>
      <c r="E34" s="307">
        <v>35125</v>
      </c>
      <c r="F34" s="307">
        <v>34129</v>
      </c>
      <c r="G34" s="307">
        <v>380026</v>
      </c>
      <c r="H34" s="307">
        <v>13579</v>
      </c>
      <c r="I34" s="307">
        <v>51114</v>
      </c>
      <c r="J34" s="307">
        <v>25078</v>
      </c>
      <c r="K34" s="307">
        <v>2222</v>
      </c>
      <c r="L34" s="307">
        <v>7963</v>
      </c>
      <c r="M34" s="307">
        <v>142225</v>
      </c>
      <c r="N34" s="307">
        <v>1318</v>
      </c>
      <c r="O34" s="307">
        <v>4103</v>
      </c>
      <c r="P34" s="307">
        <v>30871</v>
      </c>
      <c r="Q34" s="307">
        <v>2769</v>
      </c>
      <c r="R34" s="307">
        <v>78788</v>
      </c>
      <c r="S34" s="307">
        <v>4085</v>
      </c>
      <c r="T34" s="307">
        <v>224657</v>
      </c>
      <c r="U34" s="307">
        <v>172254</v>
      </c>
      <c r="V34" s="307">
        <v>61094</v>
      </c>
      <c r="W34" s="307">
        <v>16637</v>
      </c>
      <c r="X34" s="307">
        <v>26529</v>
      </c>
      <c r="Y34" s="307">
        <v>621776</v>
      </c>
      <c r="Z34" s="307">
        <v>264180</v>
      </c>
      <c r="AA34" s="307">
        <v>204615</v>
      </c>
      <c r="AB34" s="307">
        <v>38931</v>
      </c>
      <c r="AC34" s="307">
        <v>3141153</v>
      </c>
      <c r="AD34" s="307">
        <v>1692603</v>
      </c>
      <c r="AE34" s="307">
        <v>202470</v>
      </c>
      <c r="AF34" s="307">
        <v>655427</v>
      </c>
      <c r="AG34" s="307">
        <v>6822667</v>
      </c>
      <c r="AH34" s="307">
        <v>1488615</v>
      </c>
      <c r="AI34" s="307">
        <v>483607</v>
      </c>
      <c r="AJ34" s="307">
        <v>1433584</v>
      </c>
      <c r="AK34" s="307">
        <v>419451</v>
      </c>
      <c r="AL34" s="307">
        <v>2568202</v>
      </c>
      <c r="AM34" s="307">
        <v>1168101</v>
      </c>
      <c r="AN34" s="307">
        <v>0</v>
      </c>
      <c r="AO34" s="307">
        <v>207407</v>
      </c>
      <c r="AP34" s="308">
        <v>22884436</v>
      </c>
      <c r="AQ34" s="84">
        <v>156665</v>
      </c>
      <c r="AR34" s="307">
        <v>16621010</v>
      </c>
      <c r="AS34" s="307">
        <v>320</v>
      </c>
      <c r="AT34" s="307">
        <v>1574613</v>
      </c>
      <c r="AU34" s="307">
        <v>7358513</v>
      </c>
      <c r="AV34" s="307">
        <v>-211</v>
      </c>
      <c r="AW34" s="308">
        <v>25710910</v>
      </c>
      <c r="AX34" s="307">
        <v>48595346</v>
      </c>
      <c r="AY34" s="308">
        <v>5287095</v>
      </c>
      <c r="AZ34" s="307">
        <v>5287095</v>
      </c>
      <c r="BA34" s="308">
        <v>30998005</v>
      </c>
      <c r="BB34" s="308">
        <v>53882441</v>
      </c>
      <c r="BC34" s="307">
        <v>-22676131</v>
      </c>
      <c r="BD34" s="307">
        <v>0</v>
      </c>
      <c r="BE34" s="307">
        <v>-2598</v>
      </c>
      <c r="BF34" s="308">
        <v>-22678729</v>
      </c>
      <c r="BG34" s="307">
        <v>8319276</v>
      </c>
      <c r="BH34" s="308">
        <v>31203712</v>
      </c>
    </row>
    <row r="35" spans="1:60" x14ac:dyDescent="0.15">
      <c r="A35" s="28" t="s">
        <v>285</v>
      </c>
      <c r="B35" s="303" t="s">
        <v>215</v>
      </c>
      <c r="C35" s="81">
        <v>0</v>
      </c>
      <c r="D35" s="304">
        <v>0</v>
      </c>
      <c r="E35" s="304">
        <v>0</v>
      </c>
      <c r="F35" s="304">
        <v>0</v>
      </c>
      <c r="G35" s="304">
        <v>0</v>
      </c>
      <c r="H35" s="304">
        <v>0</v>
      </c>
      <c r="I35" s="304">
        <v>0</v>
      </c>
      <c r="J35" s="304">
        <v>0</v>
      </c>
      <c r="K35" s="304">
        <v>0</v>
      </c>
      <c r="L35" s="304">
        <v>0</v>
      </c>
      <c r="M35" s="304">
        <v>0</v>
      </c>
      <c r="N35" s="304">
        <v>0</v>
      </c>
      <c r="O35" s="304">
        <v>0</v>
      </c>
      <c r="P35" s="304">
        <v>0</v>
      </c>
      <c r="Q35" s="304">
        <v>0</v>
      </c>
      <c r="R35" s="304">
        <v>0</v>
      </c>
      <c r="S35" s="304">
        <v>0</v>
      </c>
      <c r="T35" s="304">
        <v>0</v>
      </c>
      <c r="U35" s="304">
        <v>0</v>
      </c>
      <c r="V35" s="304">
        <v>0</v>
      </c>
      <c r="W35" s="304">
        <v>0</v>
      </c>
      <c r="X35" s="304">
        <v>0</v>
      </c>
      <c r="Y35" s="304">
        <v>0</v>
      </c>
      <c r="Z35" s="304">
        <v>0</v>
      </c>
      <c r="AA35" s="304">
        <v>0</v>
      </c>
      <c r="AB35" s="304">
        <v>0</v>
      </c>
      <c r="AC35" s="304">
        <v>0</v>
      </c>
      <c r="AD35" s="304">
        <v>0</v>
      </c>
      <c r="AE35" s="304">
        <v>0</v>
      </c>
      <c r="AF35" s="304">
        <v>0</v>
      </c>
      <c r="AG35" s="304">
        <v>0</v>
      </c>
      <c r="AH35" s="304">
        <v>0</v>
      </c>
      <c r="AI35" s="304">
        <v>0</v>
      </c>
      <c r="AJ35" s="304">
        <v>0</v>
      </c>
      <c r="AK35" s="304">
        <v>0</v>
      </c>
      <c r="AL35" s="304">
        <v>0</v>
      </c>
      <c r="AM35" s="304">
        <v>0</v>
      </c>
      <c r="AN35" s="304">
        <v>0</v>
      </c>
      <c r="AO35" s="304">
        <v>677173</v>
      </c>
      <c r="AP35" s="305">
        <v>677173</v>
      </c>
      <c r="AQ35" s="81">
        <v>0</v>
      </c>
      <c r="AR35" s="304">
        <v>1309704</v>
      </c>
      <c r="AS35" s="304">
        <v>55660828</v>
      </c>
      <c r="AT35" s="304">
        <v>0</v>
      </c>
      <c r="AU35" s="304">
        <v>0</v>
      </c>
      <c r="AV35" s="304">
        <v>0</v>
      </c>
      <c r="AW35" s="305">
        <v>56970532</v>
      </c>
      <c r="AX35" s="304">
        <v>57647705</v>
      </c>
      <c r="AY35" s="305">
        <v>0</v>
      </c>
      <c r="AZ35" s="304">
        <v>0</v>
      </c>
      <c r="BA35" s="305">
        <v>56970532</v>
      </c>
      <c r="BB35" s="305">
        <v>57647705</v>
      </c>
      <c r="BC35" s="304">
        <v>0</v>
      </c>
      <c r="BD35" s="304">
        <v>0</v>
      </c>
      <c r="BE35" s="304">
        <v>0</v>
      </c>
      <c r="BF35" s="305">
        <v>0</v>
      </c>
      <c r="BG35" s="304">
        <v>56970532</v>
      </c>
      <c r="BH35" s="305">
        <v>57647705</v>
      </c>
    </row>
    <row r="36" spans="1:60" x14ac:dyDescent="0.15">
      <c r="A36" s="28" t="s">
        <v>286</v>
      </c>
      <c r="B36" s="303" t="s">
        <v>287</v>
      </c>
      <c r="C36" s="81">
        <v>806</v>
      </c>
      <c r="D36" s="304">
        <v>455</v>
      </c>
      <c r="E36" s="304">
        <v>56</v>
      </c>
      <c r="F36" s="304">
        <v>3947</v>
      </c>
      <c r="G36" s="304">
        <v>26827</v>
      </c>
      <c r="H36" s="304">
        <v>142</v>
      </c>
      <c r="I36" s="304">
        <v>1411</v>
      </c>
      <c r="J36" s="304">
        <v>830</v>
      </c>
      <c r="K36" s="304">
        <v>0</v>
      </c>
      <c r="L36" s="304">
        <v>199</v>
      </c>
      <c r="M36" s="304">
        <v>15011</v>
      </c>
      <c r="N36" s="304">
        <v>0</v>
      </c>
      <c r="O36" s="304">
        <v>4</v>
      </c>
      <c r="P36" s="304">
        <v>2018</v>
      </c>
      <c r="Q36" s="304">
        <v>329</v>
      </c>
      <c r="R36" s="304">
        <v>3288</v>
      </c>
      <c r="S36" s="304">
        <v>161</v>
      </c>
      <c r="T36" s="304">
        <v>30461</v>
      </c>
      <c r="U36" s="304">
        <v>7308</v>
      </c>
      <c r="V36" s="304">
        <v>2459</v>
      </c>
      <c r="W36" s="304">
        <v>2447</v>
      </c>
      <c r="X36" s="304">
        <v>409</v>
      </c>
      <c r="Y36" s="304">
        <v>10293</v>
      </c>
      <c r="Z36" s="304">
        <v>16083</v>
      </c>
      <c r="AA36" s="304">
        <v>374</v>
      </c>
      <c r="AB36" s="304">
        <v>581</v>
      </c>
      <c r="AC36" s="304">
        <v>17731</v>
      </c>
      <c r="AD36" s="304">
        <v>6035</v>
      </c>
      <c r="AE36" s="304">
        <v>46</v>
      </c>
      <c r="AF36" s="304">
        <v>28917</v>
      </c>
      <c r="AG36" s="304">
        <v>153252</v>
      </c>
      <c r="AH36" s="304">
        <v>5911</v>
      </c>
      <c r="AI36" s="304">
        <v>56</v>
      </c>
      <c r="AJ36" s="304">
        <v>10410</v>
      </c>
      <c r="AK36" s="304">
        <v>0</v>
      </c>
      <c r="AL36" s="304">
        <v>21916</v>
      </c>
      <c r="AM36" s="304">
        <v>23101</v>
      </c>
      <c r="AN36" s="304">
        <v>0</v>
      </c>
      <c r="AO36" s="304">
        <v>431</v>
      </c>
      <c r="AP36" s="305">
        <v>393705</v>
      </c>
      <c r="AQ36" s="81">
        <v>0</v>
      </c>
      <c r="AR36" s="304">
        <v>8098681</v>
      </c>
      <c r="AS36" s="304">
        <v>26294060</v>
      </c>
      <c r="AT36" s="304">
        <v>1596251</v>
      </c>
      <c r="AU36" s="304">
        <v>14752645</v>
      </c>
      <c r="AV36" s="304">
        <v>0</v>
      </c>
      <c r="AW36" s="305">
        <v>50741637</v>
      </c>
      <c r="AX36" s="304">
        <v>51135342</v>
      </c>
      <c r="AY36" s="305">
        <v>281156</v>
      </c>
      <c r="AZ36" s="304">
        <v>281156</v>
      </c>
      <c r="BA36" s="305">
        <v>51022793</v>
      </c>
      <c r="BB36" s="305">
        <v>51416498</v>
      </c>
      <c r="BC36" s="304">
        <v>-2690620</v>
      </c>
      <c r="BD36" s="304">
        <v>0</v>
      </c>
      <c r="BE36" s="304">
        <v>0</v>
      </c>
      <c r="BF36" s="305">
        <v>-2690620</v>
      </c>
      <c r="BG36" s="304">
        <v>48332173</v>
      </c>
      <c r="BH36" s="305">
        <v>48725878</v>
      </c>
    </row>
    <row r="37" spans="1:60" x14ac:dyDescent="0.15">
      <c r="A37" s="28" t="s">
        <v>288</v>
      </c>
      <c r="B37" s="303" t="s">
        <v>289</v>
      </c>
      <c r="C37" s="81">
        <v>11002</v>
      </c>
      <c r="D37" s="304">
        <v>0</v>
      </c>
      <c r="E37" s="304">
        <v>0</v>
      </c>
      <c r="F37" s="304">
        <v>0</v>
      </c>
      <c r="G37" s="304">
        <v>0</v>
      </c>
      <c r="H37" s="304">
        <v>0</v>
      </c>
      <c r="I37" s="304">
        <v>7</v>
      </c>
      <c r="J37" s="304">
        <v>3</v>
      </c>
      <c r="K37" s="304">
        <v>0</v>
      </c>
      <c r="L37" s="304">
        <v>2</v>
      </c>
      <c r="M37" s="304">
        <v>0</v>
      </c>
      <c r="N37" s="304">
        <v>0</v>
      </c>
      <c r="O37" s="304">
        <v>0</v>
      </c>
      <c r="P37" s="304">
        <v>0</v>
      </c>
      <c r="Q37" s="304">
        <v>0</v>
      </c>
      <c r="R37" s="304">
        <v>0</v>
      </c>
      <c r="S37" s="304">
        <v>0</v>
      </c>
      <c r="T37" s="304">
        <v>0</v>
      </c>
      <c r="U37" s="304">
        <v>0</v>
      </c>
      <c r="V37" s="304">
        <v>0</v>
      </c>
      <c r="W37" s="304">
        <v>0</v>
      </c>
      <c r="X37" s="304">
        <v>48</v>
      </c>
      <c r="Y37" s="304">
        <v>186</v>
      </c>
      <c r="Z37" s="304">
        <v>3066</v>
      </c>
      <c r="AA37" s="304">
        <v>1143</v>
      </c>
      <c r="AB37" s="304">
        <v>0</v>
      </c>
      <c r="AC37" s="304">
        <v>2416</v>
      </c>
      <c r="AD37" s="304">
        <v>4869</v>
      </c>
      <c r="AE37" s="304">
        <v>449</v>
      </c>
      <c r="AF37" s="304">
        <v>114189</v>
      </c>
      <c r="AG37" s="304">
        <v>36271</v>
      </c>
      <c r="AH37" s="304">
        <v>1446</v>
      </c>
      <c r="AI37" s="304">
        <v>868</v>
      </c>
      <c r="AJ37" s="304">
        <v>1939750</v>
      </c>
      <c r="AK37" s="304">
        <v>78</v>
      </c>
      <c r="AL37" s="304">
        <v>1943</v>
      </c>
      <c r="AM37" s="304">
        <v>4656</v>
      </c>
      <c r="AN37" s="304">
        <v>0</v>
      </c>
      <c r="AO37" s="304">
        <v>7349</v>
      </c>
      <c r="AP37" s="305">
        <v>2129741</v>
      </c>
      <c r="AQ37" s="81">
        <v>1339320</v>
      </c>
      <c r="AR37" s="304">
        <v>20122632</v>
      </c>
      <c r="AS37" s="304">
        <v>83313292</v>
      </c>
      <c r="AT37" s="304">
        <v>0</v>
      </c>
      <c r="AU37" s="304">
        <v>0</v>
      </c>
      <c r="AV37" s="304">
        <v>0</v>
      </c>
      <c r="AW37" s="305">
        <v>104775244</v>
      </c>
      <c r="AX37" s="304">
        <v>106904985</v>
      </c>
      <c r="AY37" s="305">
        <v>7564</v>
      </c>
      <c r="AZ37" s="304">
        <v>7564</v>
      </c>
      <c r="BA37" s="305">
        <v>104782808</v>
      </c>
      <c r="BB37" s="305">
        <v>106912549</v>
      </c>
      <c r="BC37" s="304">
        <v>-1374</v>
      </c>
      <c r="BD37" s="304">
        <v>0</v>
      </c>
      <c r="BE37" s="304">
        <v>0</v>
      </c>
      <c r="BF37" s="305">
        <v>-1374</v>
      </c>
      <c r="BG37" s="304">
        <v>104781434</v>
      </c>
      <c r="BH37" s="305">
        <v>106911175</v>
      </c>
    </row>
    <row r="38" spans="1:60" x14ac:dyDescent="0.15">
      <c r="A38" s="28" t="s">
        <v>290</v>
      </c>
      <c r="B38" s="303" t="s">
        <v>511</v>
      </c>
      <c r="C38" s="81">
        <v>4205</v>
      </c>
      <c r="D38" s="304">
        <v>499</v>
      </c>
      <c r="E38" s="304">
        <v>155146</v>
      </c>
      <c r="F38" s="304">
        <v>16777</v>
      </c>
      <c r="G38" s="304">
        <v>298529</v>
      </c>
      <c r="H38" s="304">
        <v>4167</v>
      </c>
      <c r="I38" s="304">
        <v>14157</v>
      </c>
      <c r="J38" s="304">
        <v>6506</v>
      </c>
      <c r="K38" s="304">
        <v>926</v>
      </c>
      <c r="L38" s="304">
        <v>1251</v>
      </c>
      <c r="M38" s="304">
        <v>22483</v>
      </c>
      <c r="N38" s="304">
        <v>376</v>
      </c>
      <c r="O38" s="304">
        <v>1071</v>
      </c>
      <c r="P38" s="304">
        <v>7131</v>
      </c>
      <c r="Q38" s="304">
        <v>1556</v>
      </c>
      <c r="R38" s="304">
        <v>43175</v>
      </c>
      <c r="S38" s="304">
        <v>817</v>
      </c>
      <c r="T38" s="304">
        <v>27732</v>
      </c>
      <c r="U38" s="304">
        <v>13703</v>
      </c>
      <c r="V38" s="304">
        <v>2010</v>
      </c>
      <c r="W38" s="304">
        <v>1757</v>
      </c>
      <c r="X38" s="304">
        <v>5968</v>
      </c>
      <c r="Y38" s="304">
        <v>143457</v>
      </c>
      <c r="Z38" s="304">
        <v>58898</v>
      </c>
      <c r="AA38" s="304">
        <v>55874</v>
      </c>
      <c r="AB38" s="304">
        <v>13491</v>
      </c>
      <c r="AC38" s="304">
        <v>85169</v>
      </c>
      <c r="AD38" s="304">
        <v>162996</v>
      </c>
      <c r="AE38" s="304">
        <v>34515</v>
      </c>
      <c r="AF38" s="304">
        <v>114194</v>
      </c>
      <c r="AG38" s="304">
        <v>75879</v>
      </c>
      <c r="AH38" s="304">
        <v>222</v>
      </c>
      <c r="AI38" s="304">
        <v>73260</v>
      </c>
      <c r="AJ38" s="304">
        <v>193760</v>
      </c>
      <c r="AK38" s="304">
        <v>0</v>
      </c>
      <c r="AL38" s="304">
        <v>179678</v>
      </c>
      <c r="AM38" s="304">
        <v>303861</v>
      </c>
      <c r="AN38" s="304">
        <v>0</v>
      </c>
      <c r="AO38" s="304">
        <v>22815</v>
      </c>
      <c r="AP38" s="305">
        <v>2148011</v>
      </c>
      <c r="AQ38" s="81">
        <v>0</v>
      </c>
      <c r="AR38" s="304">
        <v>3316178</v>
      </c>
      <c r="AS38" s="304">
        <v>0</v>
      </c>
      <c r="AT38" s="304">
        <v>0</v>
      </c>
      <c r="AU38" s="304">
        <v>0</v>
      </c>
      <c r="AV38" s="304">
        <v>0</v>
      </c>
      <c r="AW38" s="305">
        <v>3316178</v>
      </c>
      <c r="AX38" s="304">
        <v>5464189</v>
      </c>
      <c r="AY38" s="305">
        <v>13310</v>
      </c>
      <c r="AZ38" s="304">
        <v>13310</v>
      </c>
      <c r="BA38" s="305">
        <v>3329488</v>
      </c>
      <c r="BB38" s="305">
        <v>5477499</v>
      </c>
      <c r="BC38" s="304">
        <v>-99080</v>
      </c>
      <c r="BD38" s="304">
        <v>0</v>
      </c>
      <c r="BE38" s="304">
        <v>0</v>
      </c>
      <c r="BF38" s="305">
        <v>-99080</v>
      </c>
      <c r="BG38" s="304">
        <v>3230408</v>
      </c>
      <c r="BH38" s="305">
        <v>5378419</v>
      </c>
    </row>
    <row r="39" spans="1:60" x14ac:dyDescent="0.15">
      <c r="A39" s="61" t="s">
        <v>291</v>
      </c>
      <c r="B39" s="306" t="s">
        <v>292</v>
      </c>
      <c r="C39" s="84">
        <v>678469</v>
      </c>
      <c r="D39" s="307">
        <v>76446</v>
      </c>
      <c r="E39" s="307">
        <v>92955</v>
      </c>
      <c r="F39" s="307">
        <v>141978</v>
      </c>
      <c r="G39" s="307">
        <v>1737359</v>
      </c>
      <c r="H39" s="307">
        <v>79754</v>
      </c>
      <c r="I39" s="307">
        <v>145088</v>
      </c>
      <c r="J39" s="307">
        <v>106408</v>
      </c>
      <c r="K39" s="307">
        <v>19050</v>
      </c>
      <c r="L39" s="307">
        <v>46905</v>
      </c>
      <c r="M39" s="307">
        <v>546675</v>
      </c>
      <c r="N39" s="307">
        <v>2745</v>
      </c>
      <c r="O39" s="307">
        <v>13817</v>
      </c>
      <c r="P39" s="307">
        <v>118016</v>
      </c>
      <c r="Q39" s="307">
        <v>17956</v>
      </c>
      <c r="R39" s="307">
        <v>247927</v>
      </c>
      <c r="S39" s="307">
        <v>13397</v>
      </c>
      <c r="T39" s="307">
        <v>862427</v>
      </c>
      <c r="U39" s="307">
        <v>405884</v>
      </c>
      <c r="V39" s="307">
        <v>78881</v>
      </c>
      <c r="W39" s="307">
        <v>122635</v>
      </c>
      <c r="X39" s="307">
        <v>158376</v>
      </c>
      <c r="Y39" s="307">
        <v>7218745</v>
      </c>
      <c r="Z39" s="307">
        <v>2311543</v>
      </c>
      <c r="AA39" s="307">
        <v>705928</v>
      </c>
      <c r="AB39" s="307">
        <v>239073</v>
      </c>
      <c r="AC39" s="307">
        <v>6624770</v>
      </c>
      <c r="AD39" s="307">
        <v>3102277</v>
      </c>
      <c r="AE39" s="307">
        <v>1142843</v>
      </c>
      <c r="AF39" s="307">
        <v>7777767</v>
      </c>
      <c r="AG39" s="307">
        <v>3851862</v>
      </c>
      <c r="AH39" s="307">
        <v>3856318</v>
      </c>
      <c r="AI39" s="307">
        <v>1919981</v>
      </c>
      <c r="AJ39" s="307">
        <v>4618253</v>
      </c>
      <c r="AK39" s="307">
        <v>466316</v>
      </c>
      <c r="AL39" s="307">
        <v>5366950</v>
      </c>
      <c r="AM39" s="307">
        <v>1928784</v>
      </c>
      <c r="AN39" s="307">
        <v>0</v>
      </c>
      <c r="AO39" s="307">
        <v>102321</v>
      </c>
      <c r="AP39" s="308">
        <v>56946879</v>
      </c>
      <c r="AQ39" s="84">
        <v>69834</v>
      </c>
      <c r="AR39" s="307">
        <v>6972958</v>
      </c>
      <c r="AS39" s="307">
        <v>0</v>
      </c>
      <c r="AT39" s="307">
        <v>262353</v>
      </c>
      <c r="AU39" s="307">
        <v>2288745</v>
      </c>
      <c r="AV39" s="307">
        <v>0</v>
      </c>
      <c r="AW39" s="308">
        <v>9593890</v>
      </c>
      <c r="AX39" s="307">
        <v>66540769</v>
      </c>
      <c r="AY39" s="308">
        <v>3664613</v>
      </c>
      <c r="AZ39" s="307">
        <v>3664613</v>
      </c>
      <c r="BA39" s="308">
        <v>13258503</v>
      </c>
      <c r="BB39" s="308">
        <v>70205382</v>
      </c>
      <c r="BC39" s="307">
        <v>-25748260</v>
      </c>
      <c r="BD39" s="307">
        <v>0</v>
      </c>
      <c r="BE39" s="307">
        <v>0</v>
      </c>
      <c r="BF39" s="308">
        <v>-25748260</v>
      </c>
      <c r="BG39" s="307">
        <v>-12489757</v>
      </c>
      <c r="BH39" s="308">
        <v>44457122</v>
      </c>
    </row>
    <row r="40" spans="1:60" x14ac:dyDescent="0.15">
      <c r="A40" s="28" t="s">
        <v>293</v>
      </c>
      <c r="B40" s="303" t="s">
        <v>42</v>
      </c>
      <c r="C40" s="81">
        <v>2538</v>
      </c>
      <c r="D40" s="304">
        <v>288</v>
      </c>
      <c r="E40" s="304">
        <v>7388</v>
      </c>
      <c r="F40" s="304">
        <v>825</v>
      </c>
      <c r="G40" s="304">
        <v>21876</v>
      </c>
      <c r="H40" s="304">
        <v>431</v>
      </c>
      <c r="I40" s="304">
        <v>735</v>
      </c>
      <c r="J40" s="304">
        <v>255</v>
      </c>
      <c r="K40" s="304">
        <v>55</v>
      </c>
      <c r="L40" s="304">
        <v>122</v>
      </c>
      <c r="M40" s="304">
        <v>1364</v>
      </c>
      <c r="N40" s="304">
        <v>29</v>
      </c>
      <c r="O40" s="304">
        <v>100</v>
      </c>
      <c r="P40" s="304">
        <v>443</v>
      </c>
      <c r="Q40" s="304">
        <v>63</v>
      </c>
      <c r="R40" s="304">
        <v>923</v>
      </c>
      <c r="S40" s="304">
        <v>41</v>
      </c>
      <c r="T40" s="304">
        <v>4024</v>
      </c>
      <c r="U40" s="304">
        <v>912</v>
      </c>
      <c r="V40" s="304">
        <v>230</v>
      </c>
      <c r="W40" s="304">
        <v>763</v>
      </c>
      <c r="X40" s="304">
        <v>505</v>
      </c>
      <c r="Y40" s="304">
        <v>19122</v>
      </c>
      <c r="Z40" s="304">
        <v>2071</v>
      </c>
      <c r="AA40" s="304">
        <v>1371</v>
      </c>
      <c r="AB40" s="304">
        <v>205</v>
      </c>
      <c r="AC40" s="304">
        <v>68367</v>
      </c>
      <c r="AD40" s="304">
        <v>6003</v>
      </c>
      <c r="AE40" s="304">
        <v>37549</v>
      </c>
      <c r="AF40" s="304">
        <v>20112</v>
      </c>
      <c r="AG40" s="304">
        <v>201693</v>
      </c>
      <c r="AH40" s="304">
        <v>23550</v>
      </c>
      <c r="AI40" s="304">
        <v>137516</v>
      </c>
      <c r="AJ40" s="304">
        <v>1576262</v>
      </c>
      <c r="AK40" s="304">
        <v>14289</v>
      </c>
      <c r="AL40" s="304">
        <v>53954</v>
      </c>
      <c r="AM40" s="304">
        <v>883540</v>
      </c>
      <c r="AN40" s="304">
        <v>0</v>
      </c>
      <c r="AO40" s="304">
        <v>4571</v>
      </c>
      <c r="AP40" s="305">
        <v>3094085</v>
      </c>
      <c r="AQ40" s="81">
        <v>8848343</v>
      </c>
      <c r="AR40" s="304">
        <v>44005853</v>
      </c>
      <c r="AS40" s="304">
        <v>0</v>
      </c>
      <c r="AT40" s="304">
        <v>0</v>
      </c>
      <c r="AU40" s="304">
        <v>0</v>
      </c>
      <c r="AV40" s="304">
        <v>0</v>
      </c>
      <c r="AW40" s="305">
        <v>52854196</v>
      </c>
      <c r="AX40" s="304">
        <v>55948281</v>
      </c>
      <c r="AY40" s="305">
        <v>17216229</v>
      </c>
      <c r="AZ40" s="304">
        <v>17216229</v>
      </c>
      <c r="BA40" s="305">
        <v>70070425</v>
      </c>
      <c r="BB40" s="305">
        <v>73164510</v>
      </c>
      <c r="BC40" s="304">
        <v>-15323726</v>
      </c>
      <c r="BD40" s="304">
        <v>0</v>
      </c>
      <c r="BE40" s="304">
        <v>-2</v>
      </c>
      <c r="BF40" s="305">
        <v>-15323728</v>
      </c>
      <c r="BG40" s="304">
        <v>54746697</v>
      </c>
      <c r="BH40" s="305">
        <v>57840782</v>
      </c>
    </row>
    <row r="41" spans="1:60" x14ac:dyDescent="0.15">
      <c r="A41" s="28" t="s">
        <v>294</v>
      </c>
      <c r="B41" s="303" t="s">
        <v>18</v>
      </c>
      <c r="C41" s="81">
        <v>28404</v>
      </c>
      <c r="D41" s="304">
        <v>9813</v>
      </c>
      <c r="E41" s="304">
        <v>7340</v>
      </c>
      <c r="F41" s="304">
        <v>6949</v>
      </c>
      <c r="G41" s="304">
        <v>55632</v>
      </c>
      <c r="H41" s="304">
        <v>2218</v>
      </c>
      <c r="I41" s="304">
        <v>5586</v>
      </c>
      <c r="J41" s="304">
        <v>1507</v>
      </c>
      <c r="K41" s="304">
        <v>153</v>
      </c>
      <c r="L41" s="304">
        <v>180</v>
      </c>
      <c r="M41" s="304">
        <v>17687</v>
      </c>
      <c r="N41" s="304">
        <v>183</v>
      </c>
      <c r="O41" s="304">
        <v>267</v>
      </c>
      <c r="P41" s="304">
        <v>1955</v>
      </c>
      <c r="Q41" s="304">
        <v>333</v>
      </c>
      <c r="R41" s="304">
        <v>7340</v>
      </c>
      <c r="S41" s="304">
        <v>533</v>
      </c>
      <c r="T41" s="304">
        <v>15004</v>
      </c>
      <c r="U41" s="304">
        <v>7066</v>
      </c>
      <c r="V41" s="304">
        <v>1936</v>
      </c>
      <c r="W41" s="304">
        <v>1371</v>
      </c>
      <c r="X41" s="304">
        <v>4246</v>
      </c>
      <c r="Y41" s="304">
        <v>85278</v>
      </c>
      <c r="Z41" s="304">
        <v>1426</v>
      </c>
      <c r="AA41" s="304">
        <v>5056</v>
      </c>
      <c r="AB41" s="304">
        <v>13856</v>
      </c>
      <c r="AC41" s="304">
        <v>184500</v>
      </c>
      <c r="AD41" s="304">
        <v>101496</v>
      </c>
      <c r="AE41" s="304">
        <v>16549</v>
      </c>
      <c r="AF41" s="304">
        <v>127937</v>
      </c>
      <c r="AG41" s="304">
        <v>77150</v>
      </c>
      <c r="AH41" s="304">
        <v>147642</v>
      </c>
      <c r="AI41" s="304">
        <v>93685</v>
      </c>
      <c r="AJ41" s="304">
        <v>283199</v>
      </c>
      <c r="AK41" s="304">
        <v>31216</v>
      </c>
      <c r="AL41" s="304">
        <v>72785</v>
      </c>
      <c r="AM41" s="304">
        <v>103901</v>
      </c>
      <c r="AN41" s="304">
        <v>0</v>
      </c>
      <c r="AO41" s="304">
        <v>571</v>
      </c>
      <c r="AP41" s="305">
        <v>1521950</v>
      </c>
      <c r="AQ41" s="81">
        <v>0</v>
      </c>
      <c r="AR41" s="304">
        <v>0</v>
      </c>
      <c r="AS41" s="304">
        <v>0</v>
      </c>
      <c r="AT41" s="304">
        <v>0</v>
      </c>
      <c r="AU41" s="304">
        <v>0</v>
      </c>
      <c r="AV41" s="304">
        <v>0</v>
      </c>
      <c r="AW41" s="305">
        <v>0</v>
      </c>
      <c r="AX41" s="304">
        <v>1521950</v>
      </c>
      <c r="AY41" s="305">
        <v>0</v>
      </c>
      <c r="AZ41" s="304">
        <v>0</v>
      </c>
      <c r="BA41" s="305">
        <v>0</v>
      </c>
      <c r="BB41" s="305">
        <v>1521950</v>
      </c>
      <c r="BC41" s="304">
        <v>0</v>
      </c>
      <c r="BD41" s="304">
        <v>0</v>
      </c>
      <c r="BE41" s="304">
        <v>0</v>
      </c>
      <c r="BF41" s="305">
        <v>0</v>
      </c>
      <c r="BG41" s="304">
        <v>0</v>
      </c>
      <c r="BH41" s="305">
        <v>1521950</v>
      </c>
    </row>
    <row r="42" spans="1:60" x14ac:dyDescent="0.15">
      <c r="A42" s="28" t="s">
        <v>295</v>
      </c>
      <c r="B42" s="303" t="s">
        <v>19</v>
      </c>
      <c r="C42" s="81">
        <v>64564</v>
      </c>
      <c r="D42" s="304">
        <v>9087</v>
      </c>
      <c r="E42" s="304">
        <v>88216</v>
      </c>
      <c r="F42" s="304">
        <v>59083</v>
      </c>
      <c r="G42" s="304">
        <v>1517658</v>
      </c>
      <c r="H42" s="304">
        <v>6386</v>
      </c>
      <c r="I42" s="304">
        <v>20267</v>
      </c>
      <c r="J42" s="304">
        <v>12052</v>
      </c>
      <c r="K42" s="304">
        <v>2781</v>
      </c>
      <c r="L42" s="304">
        <v>2264</v>
      </c>
      <c r="M42" s="304">
        <v>65925</v>
      </c>
      <c r="N42" s="304">
        <v>1548</v>
      </c>
      <c r="O42" s="304">
        <v>7591</v>
      </c>
      <c r="P42" s="304">
        <v>17163</v>
      </c>
      <c r="Q42" s="304">
        <v>3461</v>
      </c>
      <c r="R42" s="304">
        <v>53283</v>
      </c>
      <c r="S42" s="304">
        <v>1056</v>
      </c>
      <c r="T42" s="304">
        <v>12774</v>
      </c>
      <c r="U42" s="304">
        <v>41461</v>
      </c>
      <c r="V42" s="304">
        <v>2738</v>
      </c>
      <c r="W42" s="304">
        <v>16171</v>
      </c>
      <c r="X42" s="304">
        <v>8338</v>
      </c>
      <c r="Y42" s="304">
        <v>867740</v>
      </c>
      <c r="Z42" s="304">
        <v>84290</v>
      </c>
      <c r="AA42" s="304">
        <v>49767</v>
      </c>
      <c r="AB42" s="304">
        <v>85891</v>
      </c>
      <c r="AC42" s="304">
        <v>639310</v>
      </c>
      <c r="AD42" s="304">
        <v>155125</v>
      </c>
      <c r="AE42" s="304">
        <v>82165</v>
      </c>
      <c r="AF42" s="304">
        <v>276965</v>
      </c>
      <c r="AG42" s="304">
        <v>115847</v>
      </c>
      <c r="AH42" s="304">
        <v>48696</v>
      </c>
      <c r="AI42" s="304">
        <v>390361</v>
      </c>
      <c r="AJ42" s="304">
        <v>487022</v>
      </c>
      <c r="AK42" s="304">
        <v>36425</v>
      </c>
      <c r="AL42" s="304">
        <v>175019</v>
      </c>
      <c r="AM42" s="304">
        <v>175117</v>
      </c>
      <c r="AN42" s="304">
        <v>0</v>
      </c>
      <c r="AO42" s="304">
        <v>0</v>
      </c>
      <c r="AP42" s="305">
        <v>5683607</v>
      </c>
      <c r="AQ42" s="81">
        <v>0</v>
      </c>
      <c r="AR42" s="304">
        <v>12051</v>
      </c>
      <c r="AS42" s="304">
        <v>0</v>
      </c>
      <c r="AT42" s="304">
        <v>0</v>
      </c>
      <c r="AU42" s="304">
        <v>0</v>
      </c>
      <c r="AV42" s="304">
        <v>0</v>
      </c>
      <c r="AW42" s="305">
        <v>12051</v>
      </c>
      <c r="AX42" s="304">
        <v>5695658</v>
      </c>
      <c r="AY42" s="305">
        <v>2333</v>
      </c>
      <c r="AZ42" s="304">
        <v>2333</v>
      </c>
      <c r="BA42" s="305">
        <v>14384</v>
      </c>
      <c r="BB42" s="305">
        <v>5697991</v>
      </c>
      <c r="BC42" s="304">
        <v>-2779605</v>
      </c>
      <c r="BD42" s="304">
        <v>0</v>
      </c>
      <c r="BE42" s="304">
        <v>0</v>
      </c>
      <c r="BF42" s="305">
        <v>-2779605</v>
      </c>
      <c r="BG42" s="304">
        <v>-2765221</v>
      </c>
      <c r="BH42" s="305">
        <v>2918386</v>
      </c>
    </row>
    <row r="43" spans="1:60" x14ac:dyDescent="0.15">
      <c r="A43" s="29" t="s">
        <v>299</v>
      </c>
      <c r="B43" s="309" t="s">
        <v>20</v>
      </c>
      <c r="C43" s="310">
        <v>28172278</v>
      </c>
      <c r="D43" s="311">
        <v>1023786</v>
      </c>
      <c r="E43" s="311">
        <v>5508829</v>
      </c>
      <c r="F43" s="311">
        <v>1912752</v>
      </c>
      <c r="G43" s="311">
        <v>83281198</v>
      </c>
      <c r="H43" s="311">
        <v>1330891</v>
      </c>
      <c r="I43" s="311">
        <v>5612443</v>
      </c>
      <c r="J43" s="311">
        <v>1773237</v>
      </c>
      <c r="K43" s="311">
        <v>367643</v>
      </c>
      <c r="L43" s="311">
        <v>888145</v>
      </c>
      <c r="M43" s="311">
        <v>7328468</v>
      </c>
      <c r="N43" s="311">
        <v>218046</v>
      </c>
      <c r="O43" s="311">
        <v>1374630</v>
      </c>
      <c r="P43" s="311">
        <v>2402032</v>
      </c>
      <c r="Q43" s="311">
        <v>239032</v>
      </c>
      <c r="R43" s="311">
        <v>4722115</v>
      </c>
      <c r="S43" s="311">
        <v>255063</v>
      </c>
      <c r="T43" s="311">
        <v>13580969</v>
      </c>
      <c r="U43" s="311">
        <v>7113868</v>
      </c>
      <c r="V43" s="311">
        <v>1583459</v>
      </c>
      <c r="W43" s="311">
        <v>3653918</v>
      </c>
      <c r="X43" s="311">
        <v>2257948</v>
      </c>
      <c r="Y43" s="311">
        <v>36866835</v>
      </c>
      <c r="Z43" s="311">
        <v>8699147</v>
      </c>
      <c r="AA43" s="311">
        <v>2355310</v>
      </c>
      <c r="AB43" s="311">
        <v>1361910</v>
      </c>
      <c r="AC43" s="311">
        <v>23678933</v>
      </c>
      <c r="AD43" s="311">
        <v>8821339</v>
      </c>
      <c r="AE43" s="311">
        <v>10233393</v>
      </c>
      <c r="AF43" s="311">
        <v>31438279</v>
      </c>
      <c r="AG43" s="311">
        <v>14626099</v>
      </c>
      <c r="AH43" s="311">
        <v>13210522</v>
      </c>
      <c r="AI43" s="311">
        <v>7865869</v>
      </c>
      <c r="AJ43" s="311">
        <v>40004764</v>
      </c>
      <c r="AK43" s="311">
        <v>2292400</v>
      </c>
      <c r="AL43" s="311">
        <v>15872593</v>
      </c>
      <c r="AM43" s="311">
        <v>26221887</v>
      </c>
      <c r="AN43" s="311">
        <v>1521950</v>
      </c>
      <c r="AO43" s="311">
        <v>1569884</v>
      </c>
      <c r="AP43" s="312">
        <v>421241864</v>
      </c>
      <c r="AQ43" s="310">
        <v>13702418</v>
      </c>
      <c r="AR43" s="311">
        <v>326646829</v>
      </c>
      <c r="AS43" s="311">
        <v>166234404</v>
      </c>
      <c r="AT43" s="311">
        <v>45163235</v>
      </c>
      <c r="AU43" s="311">
        <v>100056645</v>
      </c>
      <c r="AV43" s="311">
        <v>861799</v>
      </c>
      <c r="AW43" s="312">
        <v>652665330</v>
      </c>
      <c r="AX43" s="311">
        <v>1073907194</v>
      </c>
      <c r="AY43" s="312">
        <v>264328100</v>
      </c>
      <c r="AZ43" s="311">
        <v>264328100</v>
      </c>
      <c r="BA43" s="312">
        <v>916993430</v>
      </c>
      <c r="BB43" s="312">
        <v>1338235294</v>
      </c>
      <c r="BC43" s="311">
        <v>-348761182</v>
      </c>
      <c r="BD43" s="311">
        <v>-161008</v>
      </c>
      <c r="BE43" s="311">
        <v>-2322623</v>
      </c>
      <c r="BF43" s="312">
        <v>-351244813</v>
      </c>
      <c r="BG43" s="311">
        <v>565748617</v>
      </c>
      <c r="BH43" s="312">
        <v>986990481</v>
      </c>
    </row>
    <row r="44" spans="1:60" x14ac:dyDescent="0.15">
      <c r="A44" s="28" t="s">
        <v>300</v>
      </c>
      <c r="B44" s="303" t="s">
        <v>512</v>
      </c>
      <c r="C44" s="81">
        <v>90908</v>
      </c>
      <c r="D44" s="304">
        <v>39597</v>
      </c>
      <c r="E44" s="304">
        <v>182155</v>
      </c>
      <c r="F44" s="304">
        <v>138702</v>
      </c>
      <c r="G44" s="304">
        <v>735003</v>
      </c>
      <c r="H44" s="304">
        <v>19906</v>
      </c>
      <c r="I44" s="304">
        <v>84162</v>
      </c>
      <c r="J44" s="304">
        <v>47198</v>
      </c>
      <c r="K44" s="304">
        <v>4122</v>
      </c>
      <c r="L44" s="304">
        <v>25113</v>
      </c>
      <c r="M44" s="304">
        <v>238715</v>
      </c>
      <c r="N44" s="304">
        <v>702</v>
      </c>
      <c r="O44" s="304">
        <v>12599</v>
      </c>
      <c r="P44" s="304">
        <v>81223</v>
      </c>
      <c r="Q44" s="304">
        <v>4368</v>
      </c>
      <c r="R44" s="304">
        <v>130874</v>
      </c>
      <c r="S44" s="304">
        <v>7923</v>
      </c>
      <c r="T44" s="304">
        <v>461732</v>
      </c>
      <c r="U44" s="304">
        <v>98379</v>
      </c>
      <c r="V44" s="304">
        <v>30879</v>
      </c>
      <c r="W44" s="304">
        <v>11071</v>
      </c>
      <c r="X44" s="304">
        <v>50531</v>
      </c>
      <c r="Y44" s="304">
        <v>1442016</v>
      </c>
      <c r="Z44" s="304">
        <v>163695</v>
      </c>
      <c r="AA44" s="304">
        <v>69183</v>
      </c>
      <c r="AB44" s="304">
        <v>110523</v>
      </c>
      <c r="AC44" s="304">
        <v>2086206</v>
      </c>
      <c r="AD44" s="304">
        <v>921214</v>
      </c>
      <c r="AE44" s="304">
        <v>270848</v>
      </c>
      <c r="AF44" s="304">
        <v>1157168</v>
      </c>
      <c r="AG44" s="304">
        <v>430103</v>
      </c>
      <c r="AH44" s="304">
        <v>563141</v>
      </c>
      <c r="AI44" s="304">
        <v>288499</v>
      </c>
      <c r="AJ44" s="304">
        <v>1389510</v>
      </c>
      <c r="AK44" s="304">
        <v>197104</v>
      </c>
      <c r="AL44" s="304">
        <v>707649</v>
      </c>
      <c r="AM44" s="304">
        <v>1397525</v>
      </c>
      <c r="AN44" s="304">
        <v>0</v>
      </c>
      <c r="AO44" s="304">
        <v>12172</v>
      </c>
      <c r="AP44" s="305">
        <v>13702418</v>
      </c>
      <c r="AQ44" s="30"/>
      <c r="AR44" s="30"/>
      <c r="AS44" s="30"/>
      <c r="AT44" s="30"/>
      <c r="AU44" s="30"/>
      <c r="AV44" s="30"/>
      <c r="AW44" s="30"/>
      <c r="AX44" s="30"/>
      <c r="AY44" s="30"/>
      <c r="AZ44" s="30"/>
      <c r="BA44" s="30"/>
      <c r="BB44" s="30"/>
      <c r="BC44" s="30"/>
      <c r="BD44" s="30"/>
      <c r="BE44" s="30"/>
      <c r="BF44" s="30"/>
      <c r="BG44" s="30"/>
      <c r="BH44" s="30"/>
    </row>
    <row r="45" spans="1:60" x14ac:dyDescent="0.15">
      <c r="A45" s="28" t="s">
        <v>317</v>
      </c>
      <c r="B45" s="303" t="s">
        <v>22</v>
      </c>
      <c r="C45" s="81">
        <v>6123889</v>
      </c>
      <c r="D45" s="304">
        <v>259388</v>
      </c>
      <c r="E45" s="304">
        <v>1240339</v>
      </c>
      <c r="F45" s="304">
        <v>410986</v>
      </c>
      <c r="G45" s="304">
        <v>9754831</v>
      </c>
      <c r="H45" s="304">
        <v>529794</v>
      </c>
      <c r="I45" s="304">
        <v>806819</v>
      </c>
      <c r="J45" s="304">
        <v>219214</v>
      </c>
      <c r="K45" s="304">
        <v>33177</v>
      </c>
      <c r="L45" s="304">
        <v>254157</v>
      </c>
      <c r="M45" s="304">
        <v>2978612</v>
      </c>
      <c r="N45" s="304">
        <v>17701</v>
      </c>
      <c r="O45" s="304">
        <v>67650</v>
      </c>
      <c r="P45" s="304">
        <v>1099927</v>
      </c>
      <c r="Q45" s="304">
        <v>94123</v>
      </c>
      <c r="R45" s="304">
        <v>1672064</v>
      </c>
      <c r="S45" s="304">
        <v>89358</v>
      </c>
      <c r="T45" s="304">
        <v>5029949</v>
      </c>
      <c r="U45" s="304">
        <v>2138594</v>
      </c>
      <c r="V45" s="304">
        <v>491376</v>
      </c>
      <c r="W45" s="304">
        <v>717857</v>
      </c>
      <c r="X45" s="304">
        <v>823191</v>
      </c>
      <c r="Y45" s="304">
        <v>18917152</v>
      </c>
      <c r="Z45" s="304">
        <v>1306107</v>
      </c>
      <c r="AA45" s="304">
        <v>766066</v>
      </c>
      <c r="AB45" s="304">
        <v>2120455</v>
      </c>
      <c r="AC45" s="304">
        <v>27157341</v>
      </c>
      <c r="AD45" s="304">
        <v>7296719</v>
      </c>
      <c r="AE45" s="304">
        <v>2008778</v>
      </c>
      <c r="AF45" s="304">
        <v>18359401</v>
      </c>
      <c r="AG45" s="304">
        <v>4243643</v>
      </c>
      <c r="AH45" s="304">
        <v>28570232</v>
      </c>
      <c r="AI45" s="304">
        <v>30108547</v>
      </c>
      <c r="AJ45" s="304">
        <v>54855956</v>
      </c>
      <c r="AK45" s="304">
        <v>2651925</v>
      </c>
      <c r="AL45" s="304">
        <v>15325968</v>
      </c>
      <c r="AM45" s="304">
        <v>14114082</v>
      </c>
      <c r="AN45" s="304">
        <v>0</v>
      </c>
      <c r="AO45" s="304">
        <v>65708</v>
      </c>
      <c r="AP45" s="305">
        <v>262721076</v>
      </c>
      <c r="AQ45" s="30"/>
      <c r="AR45" s="30"/>
      <c r="AS45" s="30"/>
      <c r="AT45" s="30"/>
      <c r="AU45" s="30"/>
      <c r="AV45" s="30"/>
      <c r="AW45" s="30"/>
      <c r="AX45" s="30"/>
      <c r="AY45" s="30"/>
      <c r="AZ45" s="30"/>
      <c r="BA45" s="30"/>
      <c r="BB45" s="30"/>
      <c r="BC45" s="30"/>
      <c r="BD45" s="30"/>
      <c r="BE45" s="30"/>
      <c r="BF45" s="30"/>
      <c r="BG45" s="30"/>
      <c r="BH45" s="30"/>
    </row>
    <row r="46" spans="1:60" x14ac:dyDescent="0.15">
      <c r="A46" s="28" t="s">
        <v>318</v>
      </c>
      <c r="B46" s="303" t="s">
        <v>23</v>
      </c>
      <c r="C46" s="81">
        <v>5689091</v>
      </c>
      <c r="D46" s="304">
        <v>271460</v>
      </c>
      <c r="E46" s="304">
        <v>1922452</v>
      </c>
      <c r="F46" s="304">
        <v>630793</v>
      </c>
      <c r="G46" s="304">
        <v>13329716</v>
      </c>
      <c r="H46" s="304">
        <v>-55699</v>
      </c>
      <c r="I46" s="304">
        <v>856803</v>
      </c>
      <c r="J46" s="304">
        <v>256954</v>
      </c>
      <c r="K46" s="304">
        <v>110752</v>
      </c>
      <c r="L46" s="304">
        <v>-12102</v>
      </c>
      <c r="M46" s="304">
        <v>1039783</v>
      </c>
      <c r="N46" s="304">
        <v>48950</v>
      </c>
      <c r="O46" s="304">
        <v>622002</v>
      </c>
      <c r="P46" s="304">
        <v>213577</v>
      </c>
      <c r="Q46" s="304">
        <v>39304</v>
      </c>
      <c r="R46" s="304">
        <v>1618360</v>
      </c>
      <c r="S46" s="304">
        <v>17603</v>
      </c>
      <c r="T46" s="304">
        <v>-3003465</v>
      </c>
      <c r="U46" s="304">
        <v>-444214</v>
      </c>
      <c r="V46" s="304">
        <v>-435851</v>
      </c>
      <c r="W46" s="304">
        <v>48247</v>
      </c>
      <c r="X46" s="304">
        <v>282777</v>
      </c>
      <c r="Y46" s="304">
        <v>9519286</v>
      </c>
      <c r="Z46" s="304">
        <v>415432</v>
      </c>
      <c r="AA46" s="304">
        <v>569187</v>
      </c>
      <c r="AB46" s="304">
        <v>250627</v>
      </c>
      <c r="AC46" s="304">
        <v>26792526</v>
      </c>
      <c r="AD46" s="304">
        <v>10745365</v>
      </c>
      <c r="AE46" s="304">
        <v>33043872</v>
      </c>
      <c r="AF46" s="304">
        <v>7273758</v>
      </c>
      <c r="AG46" s="304">
        <v>6185998</v>
      </c>
      <c r="AH46" s="304">
        <v>0</v>
      </c>
      <c r="AI46" s="304">
        <v>2022201</v>
      </c>
      <c r="AJ46" s="304">
        <v>2000145</v>
      </c>
      <c r="AK46" s="304">
        <v>-129161</v>
      </c>
      <c r="AL46" s="304">
        <v>5209795</v>
      </c>
      <c r="AM46" s="304">
        <v>6731398</v>
      </c>
      <c r="AN46" s="304">
        <v>0</v>
      </c>
      <c r="AO46" s="304">
        <v>898620</v>
      </c>
      <c r="AP46" s="305">
        <v>134576342</v>
      </c>
      <c r="AQ46" s="30"/>
      <c r="AR46" s="30"/>
      <c r="AS46" s="30"/>
      <c r="AT46" s="30"/>
      <c r="AU46" s="30"/>
      <c r="AV46" s="30"/>
      <c r="AW46" s="30"/>
      <c r="AX46" s="30"/>
      <c r="AY46" s="30"/>
      <c r="AZ46" s="30"/>
      <c r="BA46" s="30"/>
      <c r="BB46" s="30"/>
      <c r="BC46" s="30"/>
      <c r="BD46" s="30"/>
      <c r="BE46" s="30"/>
      <c r="BF46" s="30"/>
      <c r="BG46" s="30"/>
      <c r="BH46" s="30"/>
    </row>
    <row r="47" spans="1:60" x14ac:dyDescent="0.15">
      <c r="A47" s="28" t="s">
        <v>319</v>
      </c>
      <c r="B47" s="303" t="s">
        <v>24</v>
      </c>
      <c r="C47" s="81">
        <v>6006908</v>
      </c>
      <c r="D47" s="304">
        <v>345210</v>
      </c>
      <c r="E47" s="304">
        <v>1439951</v>
      </c>
      <c r="F47" s="304">
        <v>924417</v>
      </c>
      <c r="G47" s="304">
        <v>4188304</v>
      </c>
      <c r="H47" s="304">
        <v>205758</v>
      </c>
      <c r="I47" s="304">
        <v>611907</v>
      </c>
      <c r="J47" s="304">
        <v>356527</v>
      </c>
      <c r="K47" s="304">
        <v>51433</v>
      </c>
      <c r="L47" s="304">
        <v>141596</v>
      </c>
      <c r="M47" s="304">
        <v>1788207</v>
      </c>
      <c r="N47" s="304">
        <v>5453</v>
      </c>
      <c r="O47" s="304">
        <v>52920</v>
      </c>
      <c r="P47" s="304">
        <v>440621</v>
      </c>
      <c r="Q47" s="304">
        <v>43963</v>
      </c>
      <c r="R47" s="304">
        <v>1153923</v>
      </c>
      <c r="S47" s="304">
        <v>85828</v>
      </c>
      <c r="T47" s="304">
        <v>5190800</v>
      </c>
      <c r="U47" s="304">
        <v>2019330</v>
      </c>
      <c r="V47" s="304">
        <v>637825</v>
      </c>
      <c r="W47" s="304">
        <v>712346</v>
      </c>
      <c r="X47" s="304">
        <v>446891</v>
      </c>
      <c r="Y47" s="304">
        <v>2911867</v>
      </c>
      <c r="Z47" s="304">
        <v>3534488</v>
      </c>
      <c r="AA47" s="304">
        <v>1049345</v>
      </c>
      <c r="AB47" s="304">
        <v>348820</v>
      </c>
      <c r="AC47" s="304">
        <v>5836433</v>
      </c>
      <c r="AD47" s="304">
        <v>2100136</v>
      </c>
      <c r="AE47" s="304">
        <v>22406395</v>
      </c>
      <c r="AF47" s="304">
        <v>7088148</v>
      </c>
      <c r="AG47" s="304">
        <v>4483757</v>
      </c>
      <c r="AH47" s="304">
        <v>15231398</v>
      </c>
      <c r="AI47" s="304">
        <v>7972976</v>
      </c>
      <c r="AJ47" s="304">
        <v>8539187</v>
      </c>
      <c r="AK47" s="304">
        <v>353150</v>
      </c>
      <c r="AL47" s="304">
        <v>4958659</v>
      </c>
      <c r="AM47" s="304">
        <v>5990525</v>
      </c>
      <c r="AN47" s="304">
        <v>0</v>
      </c>
      <c r="AO47" s="304">
        <v>281563</v>
      </c>
      <c r="AP47" s="305">
        <v>119936965</v>
      </c>
      <c r="AQ47" s="30"/>
      <c r="AR47" s="30"/>
      <c r="AS47" s="30"/>
      <c r="AT47" s="30"/>
      <c r="AU47" s="30"/>
      <c r="AV47" s="30"/>
      <c r="AW47" s="30"/>
      <c r="AX47" s="30"/>
      <c r="AY47" s="30"/>
      <c r="AZ47" s="30"/>
      <c r="BA47" s="30"/>
      <c r="BB47" s="30"/>
      <c r="BC47" s="30"/>
      <c r="BD47" s="30"/>
      <c r="BE47" s="30"/>
      <c r="BF47" s="30"/>
      <c r="BG47" s="30"/>
      <c r="BH47" s="30"/>
    </row>
    <row r="48" spans="1:60" x14ac:dyDescent="0.15">
      <c r="A48" s="28" t="s">
        <v>320</v>
      </c>
      <c r="B48" s="303" t="s">
        <v>513</v>
      </c>
      <c r="C48" s="81">
        <v>2142520</v>
      </c>
      <c r="D48" s="304">
        <v>111379</v>
      </c>
      <c r="E48" s="304">
        <v>621746</v>
      </c>
      <c r="F48" s="304">
        <v>501647</v>
      </c>
      <c r="G48" s="304">
        <v>6853383</v>
      </c>
      <c r="H48" s="304">
        <v>195320</v>
      </c>
      <c r="I48" s="304">
        <v>273149</v>
      </c>
      <c r="J48" s="304">
        <v>97268</v>
      </c>
      <c r="K48" s="304">
        <v>14100</v>
      </c>
      <c r="L48" s="304">
        <v>92115</v>
      </c>
      <c r="M48" s="304">
        <v>642688</v>
      </c>
      <c r="N48" s="304">
        <v>7036</v>
      </c>
      <c r="O48" s="304">
        <v>20156</v>
      </c>
      <c r="P48" s="304">
        <v>229644</v>
      </c>
      <c r="Q48" s="304">
        <v>6376</v>
      </c>
      <c r="R48" s="304">
        <v>112932</v>
      </c>
      <c r="S48" s="304">
        <v>10942</v>
      </c>
      <c r="T48" s="304">
        <v>498836</v>
      </c>
      <c r="U48" s="304">
        <v>54184</v>
      </c>
      <c r="V48" s="304">
        <v>36874</v>
      </c>
      <c r="W48" s="304">
        <v>37177</v>
      </c>
      <c r="X48" s="304">
        <v>206209</v>
      </c>
      <c r="Y48" s="304">
        <v>2585529</v>
      </c>
      <c r="Z48" s="304">
        <v>580642</v>
      </c>
      <c r="AA48" s="304">
        <v>236570</v>
      </c>
      <c r="AB48" s="304">
        <v>83816</v>
      </c>
      <c r="AC48" s="304">
        <v>5918417</v>
      </c>
      <c r="AD48" s="304">
        <v>502761</v>
      </c>
      <c r="AE48" s="304">
        <v>2937950</v>
      </c>
      <c r="AF48" s="304">
        <v>3980096</v>
      </c>
      <c r="AG48" s="304">
        <v>1234112</v>
      </c>
      <c r="AH48" s="304">
        <v>72412</v>
      </c>
      <c r="AI48" s="304">
        <v>519057</v>
      </c>
      <c r="AJ48" s="304">
        <v>1097116</v>
      </c>
      <c r="AK48" s="304">
        <v>233876</v>
      </c>
      <c r="AL48" s="304">
        <v>2382958</v>
      </c>
      <c r="AM48" s="304">
        <v>3385604</v>
      </c>
      <c r="AN48" s="304">
        <v>0</v>
      </c>
      <c r="AO48" s="304">
        <v>121316</v>
      </c>
      <c r="AP48" s="305">
        <v>38637913</v>
      </c>
      <c r="AQ48" s="30"/>
      <c r="AR48" s="30"/>
      <c r="AS48" s="30"/>
      <c r="AT48" s="30"/>
      <c r="AU48" s="30"/>
      <c r="AV48" s="30"/>
      <c r="AW48" s="30"/>
      <c r="AX48" s="30"/>
      <c r="AY48" s="30"/>
      <c r="AZ48" s="30"/>
      <c r="BA48" s="30"/>
      <c r="BB48" s="30"/>
      <c r="BC48" s="30"/>
      <c r="BD48" s="30"/>
      <c r="BE48" s="30"/>
      <c r="BF48" s="30"/>
      <c r="BG48" s="30"/>
      <c r="BH48" s="30"/>
    </row>
    <row r="49" spans="1:60" x14ac:dyDescent="0.15">
      <c r="A49" s="28" t="s">
        <v>321</v>
      </c>
      <c r="B49" s="303" t="s">
        <v>25</v>
      </c>
      <c r="C49" s="81">
        <v>-1411565</v>
      </c>
      <c r="D49" s="304">
        <v>0</v>
      </c>
      <c r="E49" s="304">
        <v>-16889</v>
      </c>
      <c r="F49" s="304">
        <v>0</v>
      </c>
      <c r="G49" s="304">
        <v>-140730</v>
      </c>
      <c r="H49" s="304">
        <v>0</v>
      </c>
      <c r="I49" s="304">
        <v>0</v>
      </c>
      <c r="J49" s="304">
        <v>0</v>
      </c>
      <c r="K49" s="304">
        <v>-1</v>
      </c>
      <c r="L49" s="304">
        <v>0</v>
      </c>
      <c r="M49" s="304">
        <v>-1</v>
      </c>
      <c r="N49" s="304">
        <v>0</v>
      </c>
      <c r="O49" s="304">
        <v>0</v>
      </c>
      <c r="P49" s="304">
        <v>0</v>
      </c>
      <c r="Q49" s="304">
        <v>0</v>
      </c>
      <c r="R49" s="304">
        <v>0</v>
      </c>
      <c r="S49" s="304">
        <v>0</v>
      </c>
      <c r="T49" s="304">
        <v>-1</v>
      </c>
      <c r="U49" s="304">
        <v>0</v>
      </c>
      <c r="V49" s="304">
        <v>0</v>
      </c>
      <c r="W49" s="304">
        <v>0</v>
      </c>
      <c r="X49" s="304">
        <v>0</v>
      </c>
      <c r="Y49" s="304">
        <v>-311033</v>
      </c>
      <c r="Z49" s="304">
        <v>-2614</v>
      </c>
      <c r="AA49" s="304">
        <v>-167777</v>
      </c>
      <c r="AB49" s="304">
        <v>-12</v>
      </c>
      <c r="AC49" s="304">
        <v>-28117</v>
      </c>
      <c r="AD49" s="304">
        <v>-238459</v>
      </c>
      <c r="AE49" s="304">
        <v>-17299</v>
      </c>
      <c r="AF49" s="304">
        <v>-212334</v>
      </c>
      <c r="AG49" s="304">
        <v>0</v>
      </c>
      <c r="AH49" s="304">
        <v>0</v>
      </c>
      <c r="AI49" s="304">
        <v>-51271</v>
      </c>
      <c r="AJ49" s="304">
        <v>-975503</v>
      </c>
      <c r="AK49" s="304">
        <v>-220875</v>
      </c>
      <c r="AL49" s="304">
        <v>-500</v>
      </c>
      <c r="AM49" s="304">
        <v>-239</v>
      </c>
      <c r="AN49" s="304">
        <v>0</v>
      </c>
      <c r="AO49" s="304">
        <v>-30877</v>
      </c>
      <c r="AP49" s="305">
        <v>-3826097</v>
      </c>
      <c r="AQ49" s="30"/>
      <c r="AR49" s="30"/>
      <c r="AS49" s="30"/>
      <c r="AT49" s="30"/>
      <c r="AU49" s="30"/>
      <c r="AV49" s="30"/>
      <c r="AW49" s="30"/>
      <c r="AX49" s="30"/>
      <c r="AY49" s="30"/>
      <c r="AZ49" s="30"/>
      <c r="BA49" s="30"/>
      <c r="BB49" s="30"/>
      <c r="BC49" s="30"/>
      <c r="BD49" s="30"/>
      <c r="BE49" s="30"/>
      <c r="BF49" s="30"/>
      <c r="BG49" s="30"/>
      <c r="BH49" s="30"/>
    </row>
    <row r="50" spans="1:60" x14ac:dyDescent="0.15">
      <c r="A50" s="29" t="s">
        <v>322</v>
      </c>
      <c r="B50" s="309" t="s">
        <v>26</v>
      </c>
      <c r="C50" s="310">
        <v>18641751</v>
      </c>
      <c r="D50" s="311">
        <v>1027034</v>
      </c>
      <c r="E50" s="311">
        <v>5389754</v>
      </c>
      <c r="F50" s="311">
        <v>2606545</v>
      </c>
      <c r="G50" s="311">
        <v>34720507</v>
      </c>
      <c r="H50" s="311">
        <v>895079</v>
      </c>
      <c r="I50" s="311">
        <v>2632840</v>
      </c>
      <c r="J50" s="311">
        <v>977161</v>
      </c>
      <c r="K50" s="311">
        <v>213583</v>
      </c>
      <c r="L50" s="311">
        <v>500879</v>
      </c>
      <c r="M50" s="311">
        <v>6688004</v>
      </c>
      <c r="N50" s="311">
        <v>79842</v>
      </c>
      <c r="O50" s="311">
        <v>775327</v>
      </c>
      <c r="P50" s="311">
        <v>2064992</v>
      </c>
      <c r="Q50" s="311">
        <v>188134</v>
      </c>
      <c r="R50" s="311">
        <v>4688153</v>
      </c>
      <c r="S50" s="311">
        <v>211654</v>
      </c>
      <c r="T50" s="311">
        <v>8177851</v>
      </c>
      <c r="U50" s="311">
        <v>3866273</v>
      </c>
      <c r="V50" s="311">
        <v>761103</v>
      </c>
      <c r="W50" s="311">
        <v>1526698</v>
      </c>
      <c r="X50" s="311">
        <v>1809599</v>
      </c>
      <c r="Y50" s="311">
        <v>35064817</v>
      </c>
      <c r="Z50" s="311">
        <v>5997750</v>
      </c>
      <c r="AA50" s="311">
        <v>2522574</v>
      </c>
      <c r="AB50" s="311">
        <v>2914229</v>
      </c>
      <c r="AC50" s="311">
        <v>67762806</v>
      </c>
      <c r="AD50" s="311">
        <v>21327736</v>
      </c>
      <c r="AE50" s="311">
        <v>60650544</v>
      </c>
      <c r="AF50" s="311">
        <v>37646237</v>
      </c>
      <c r="AG50" s="311">
        <v>16577613</v>
      </c>
      <c r="AH50" s="311">
        <v>44437183</v>
      </c>
      <c r="AI50" s="311">
        <v>40860009</v>
      </c>
      <c r="AJ50" s="311">
        <v>66906411</v>
      </c>
      <c r="AK50" s="311">
        <v>3086019</v>
      </c>
      <c r="AL50" s="311">
        <v>28584529</v>
      </c>
      <c r="AM50" s="311">
        <v>31618895</v>
      </c>
      <c r="AN50" s="311">
        <v>0</v>
      </c>
      <c r="AO50" s="311">
        <v>1348502</v>
      </c>
      <c r="AP50" s="312">
        <v>565748617</v>
      </c>
      <c r="AQ50" s="30"/>
      <c r="AR50" s="30"/>
      <c r="AS50" s="30"/>
      <c r="AT50" s="30"/>
      <c r="AU50" s="30"/>
      <c r="AV50" s="30"/>
      <c r="AW50" s="30"/>
      <c r="AX50" s="30"/>
      <c r="AY50" s="30"/>
      <c r="AZ50" s="30"/>
      <c r="BA50" s="30"/>
      <c r="BB50" s="30"/>
      <c r="BC50" s="30"/>
      <c r="BD50" s="30"/>
      <c r="BE50" s="30"/>
      <c r="BF50" s="30"/>
      <c r="BG50" s="30"/>
      <c r="BH50" s="30"/>
    </row>
    <row r="51" spans="1:60" x14ac:dyDescent="0.15">
      <c r="A51" s="29" t="s">
        <v>316</v>
      </c>
      <c r="B51" s="309" t="s">
        <v>514</v>
      </c>
      <c r="C51" s="310">
        <v>46814029</v>
      </c>
      <c r="D51" s="311">
        <v>2050820</v>
      </c>
      <c r="E51" s="311">
        <v>10898583</v>
      </c>
      <c r="F51" s="311">
        <v>4519297</v>
      </c>
      <c r="G51" s="311">
        <v>118001705</v>
      </c>
      <c r="H51" s="311">
        <v>2225970</v>
      </c>
      <c r="I51" s="311">
        <v>8245283</v>
      </c>
      <c r="J51" s="311">
        <v>2750398</v>
      </c>
      <c r="K51" s="311">
        <v>581226</v>
      </c>
      <c r="L51" s="311">
        <v>1389024</v>
      </c>
      <c r="M51" s="311">
        <v>14016472</v>
      </c>
      <c r="N51" s="311">
        <v>297888</v>
      </c>
      <c r="O51" s="311">
        <v>2149957</v>
      </c>
      <c r="P51" s="311">
        <v>4467024</v>
      </c>
      <c r="Q51" s="311">
        <v>427166</v>
      </c>
      <c r="R51" s="311">
        <v>9410268</v>
      </c>
      <c r="S51" s="311">
        <v>466717</v>
      </c>
      <c r="T51" s="311">
        <v>21758820</v>
      </c>
      <c r="U51" s="311">
        <v>10980141</v>
      </c>
      <c r="V51" s="311">
        <v>2344562</v>
      </c>
      <c r="W51" s="311">
        <v>5180616</v>
      </c>
      <c r="X51" s="311">
        <v>4067547</v>
      </c>
      <c r="Y51" s="311">
        <v>71931652</v>
      </c>
      <c r="Z51" s="311">
        <v>14696897</v>
      </c>
      <c r="AA51" s="311">
        <v>4877884</v>
      </c>
      <c r="AB51" s="311">
        <v>4276139</v>
      </c>
      <c r="AC51" s="311">
        <v>91441739</v>
      </c>
      <c r="AD51" s="311">
        <v>30149075</v>
      </c>
      <c r="AE51" s="311">
        <v>70883937</v>
      </c>
      <c r="AF51" s="311">
        <v>69084516</v>
      </c>
      <c r="AG51" s="311">
        <v>31203712</v>
      </c>
      <c r="AH51" s="311">
        <v>57647705</v>
      </c>
      <c r="AI51" s="311">
        <v>48725878</v>
      </c>
      <c r="AJ51" s="311">
        <v>106911175</v>
      </c>
      <c r="AK51" s="311">
        <v>5378419</v>
      </c>
      <c r="AL51" s="311">
        <v>44457122</v>
      </c>
      <c r="AM51" s="311">
        <v>57840782</v>
      </c>
      <c r="AN51" s="311">
        <v>1521950</v>
      </c>
      <c r="AO51" s="311">
        <v>2918386</v>
      </c>
      <c r="AP51" s="312">
        <v>986990481</v>
      </c>
      <c r="AQ51" s="30"/>
      <c r="AR51" s="30"/>
      <c r="AS51" s="30"/>
      <c r="AT51" s="30"/>
      <c r="AU51" s="30"/>
      <c r="AV51" s="30"/>
      <c r="AW51" s="30"/>
      <c r="AX51" s="30"/>
      <c r="AY51" s="30"/>
      <c r="AZ51" s="30"/>
      <c r="BA51" s="30"/>
      <c r="BB51" s="30"/>
      <c r="BC51" s="30"/>
      <c r="BD51" s="30"/>
      <c r="BE51" s="30"/>
      <c r="BF51" s="30"/>
      <c r="BG51" s="30"/>
      <c r="BH51" s="30"/>
    </row>
  </sheetData>
  <phoneticPr fontId="2"/>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FFC000"/>
  </sheetPr>
  <dimension ref="A1:AO51"/>
  <sheetViews>
    <sheetView workbookViewId="0"/>
  </sheetViews>
  <sheetFormatPr defaultRowHeight="12" x14ac:dyDescent="0.15"/>
  <cols>
    <col min="1" max="1" width="3.5" style="358" bestFit="1" customWidth="1"/>
    <col min="2" max="2" width="30.5" style="358" customWidth="1"/>
    <col min="3" max="5" width="11.75" style="358" bestFit="1" customWidth="1"/>
    <col min="6" max="6" width="10.625" style="358" bestFit="1" customWidth="1"/>
    <col min="7" max="7" width="11.75" style="358" bestFit="1" customWidth="1"/>
    <col min="8" max="10" width="10.625" style="358" bestFit="1" customWidth="1"/>
    <col min="11" max="11" width="16.25" style="358" bestFit="1" customWidth="1"/>
    <col min="12" max="12" width="10.625" style="358" bestFit="1" customWidth="1"/>
    <col min="13" max="13" width="16.25" style="358" bestFit="1" customWidth="1"/>
    <col min="14" max="14" width="9.375" style="358" bestFit="1" customWidth="1"/>
    <col min="15" max="16" width="10.625" style="358" bestFit="1" customWidth="1"/>
    <col min="17" max="20" width="11.75" style="358" bestFit="1" customWidth="1"/>
    <col min="21" max="21" width="10.625" style="358" bestFit="1" customWidth="1"/>
    <col min="22" max="22" width="16.25" style="358" bestFit="1" customWidth="1"/>
    <col min="23" max="24" width="10.625" style="358" bestFit="1" customWidth="1"/>
    <col min="25" max="36" width="11.75" style="358" bestFit="1" customWidth="1"/>
    <col min="37" max="37" width="10.625" style="358" bestFit="1" customWidth="1"/>
    <col min="38" max="39" width="11.75" style="358" bestFit="1" customWidth="1"/>
    <col min="40" max="41" width="10.625" style="358" bestFit="1" customWidth="1"/>
    <col min="42" max="16384" width="9" style="358"/>
  </cols>
  <sheetData>
    <row r="1" spans="1:41" x14ac:dyDescent="0.15">
      <c r="A1" s="356"/>
      <c r="B1" s="356"/>
      <c r="C1" s="357" t="s">
        <v>375</v>
      </c>
    </row>
    <row r="2" spans="1:41" x14ac:dyDescent="0.15">
      <c r="A2" s="240"/>
      <c r="B2" s="359"/>
      <c r="C2" s="313" t="s">
        <v>27</v>
      </c>
      <c r="D2" s="313" t="s">
        <v>28</v>
      </c>
      <c r="E2" s="313" t="s">
        <v>29</v>
      </c>
      <c r="F2" s="313" t="s">
        <v>30</v>
      </c>
      <c r="G2" s="314" t="s">
        <v>250</v>
      </c>
      <c r="H2" s="314" t="s">
        <v>252</v>
      </c>
      <c r="I2" s="314" t="s">
        <v>253</v>
      </c>
      <c r="J2" s="314" t="s">
        <v>254</v>
      </c>
      <c r="K2" s="314" t="s">
        <v>255</v>
      </c>
      <c r="L2" s="314" t="s">
        <v>256</v>
      </c>
      <c r="M2" s="314" t="s">
        <v>257</v>
      </c>
      <c r="N2" s="314" t="s">
        <v>258</v>
      </c>
      <c r="O2" s="314" t="s">
        <v>259</v>
      </c>
      <c r="P2" s="314" t="s">
        <v>260</v>
      </c>
      <c r="Q2" s="314" t="s">
        <v>261</v>
      </c>
      <c r="R2" s="314" t="s">
        <v>262</v>
      </c>
      <c r="S2" s="314" t="s">
        <v>263</v>
      </c>
      <c r="T2" s="314" t="s">
        <v>264</v>
      </c>
      <c r="U2" s="314" t="s">
        <v>266</v>
      </c>
      <c r="V2" s="314" t="s">
        <v>267</v>
      </c>
      <c r="W2" s="314" t="s">
        <v>268</v>
      </c>
      <c r="X2" s="314" t="s">
        <v>270</v>
      </c>
      <c r="Y2" s="314" t="s">
        <v>271</v>
      </c>
      <c r="Z2" s="314" t="s">
        <v>273</v>
      </c>
      <c r="AA2" s="314" t="s">
        <v>275</v>
      </c>
      <c r="AB2" s="314" t="s">
        <v>276</v>
      </c>
      <c r="AC2" s="314" t="s">
        <v>277</v>
      </c>
      <c r="AD2" s="314" t="s">
        <v>278</v>
      </c>
      <c r="AE2" s="314" t="s">
        <v>279</v>
      </c>
      <c r="AF2" s="314" t="s">
        <v>281</v>
      </c>
      <c r="AG2" s="314" t="s">
        <v>283</v>
      </c>
      <c r="AH2" s="314" t="s">
        <v>285</v>
      </c>
      <c r="AI2" s="314" t="s">
        <v>286</v>
      </c>
      <c r="AJ2" s="314" t="s">
        <v>288</v>
      </c>
      <c r="AK2" s="314" t="s">
        <v>290</v>
      </c>
      <c r="AL2" s="314" t="s">
        <v>291</v>
      </c>
      <c r="AM2" s="314" t="s">
        <v>293</v>
      </c>
      <c r="AN2" s="314" t="s">
        <v>294</v>
      </c>
      <c r="AO2" s="360" t="s">
        <v>295</v>
      </c>
    </row>
    <row r="3" spans="1:41" ht="36" x14ac:dyDescent="0.15">
      <c r="A3" s="243"/>
      <c r="B3" s="361"/>
      <c r="C3" s="317" t="s">
        <v>515</v>
      </c>
      <c r="D3" s="317" t="s">
        <v>248</v>
      </c>
      <c r="E3" s="317" t="s">
        <v>249</v>
      </c>
      <c r="F3" s="317" t="s">
        <v>32</v>
      </c>
      <c r="G3" s="317" t="s">
        <v>251</v>
      </c>
      <c r="H3" s="317" t="s">
        <v>33</v>
      </c>
      <c r="I3" s="318" t="s">
        <v>34</v>
      </c>
      <c r="J3" s="317" t="s">
        <v>35</v>
      </c>
      <c r="K3" s="317" t="s">
        <v>36</v>
      </c>
      <c r="L3" s="319" t="s">
        <v>509</v>
      </c>
      <c r="M3" s="317" t="s">
        <v>37</v>
      </c>
      <c r="N3" s="317" t="s">
        <v>38</v>
      </c>
      <c r="O3" s="317" t="s">
        <v>39</v>
      </c>
      <c r="P3" s="317" t="s">
        <v>40</v>
      </c>
      <c r="Q3" s="317" t="s">
        <v>130</v>
      </c>
      <c r="R3" s="317" t="s">
        <v>132</v>
      </c>
      <c r="S3" s="317" t="s">
        <v>134</v>
      </c>
      <c r="T3" s="317" t="s">
        <v>265</v>
      </c>
      <c r="U3" s="317" t="s">
        <v>41</v>
      </c>
      <c r="V3" s="317" t="s">
        <v>510</v>
      </c>
      <c r="W3" s="317" t="s">
        <v>269</v>
      </c>
      <c r="X3" s="319" t="s">
        <v>158</v>
      </c>
      <c r="Y3" s="317" t="s">
        <v>272</v>
      </c>
      <c r="Z3" s="319" t="s">
        <v>274</v>
      </c>
      <c r="AA3" s="317" t="s">
        <v>174</v>
      </c>
      <c r="AB3" s="317" t="s">
        <v>176</v>
      </c>
      <c r="AC3" s="317" t="s">
        <v>178</v>
      </c>
      <c r="AD3" s="317" t="s">
        <v>180</v>
      </c>
      <c r="AE3" s="317" t="s">
        <v>280</v>
      </c>
      <c r="AF3" s="317" t="s">
        <v>282</v>
      </c>
      <c r="AG3" s="317" t="s">
        <v>284</v>
      </c>
      <c r="AH3" s="317" t="s">
        <v>215</v>
      </c>
      <c r="AI3" s="317" t="s">
        <v>287</v>
      </c>
      <c r="AJ3" s="317" t="s">
        <v>289</v>
      </c>
      <c r="AK3" s="319" t="s">
        <v>511</v>
      </c>
      <c r="AL3" s="318" t="s">
        <v>292</v>
      </c>
      <c r="AM3" s="318" t="s">
        <v>42</v>
      </c>
      <c r="AN3" s="317" t="s">
        <v>18</v>
      </c>
      <c r="AO3" s="361" t="s">
        <v>19</v>
      </c>
    </row>
    <row r="4" spans="1:41" x14ac:dyDescent="0.15">
      <c r="A4" s="362" t="s">
        <v>27</v>
      </c>
      <c r="B4" s="300" t="s">
        <v>31</v>
      </c>
      <c r="C4" s="363">
        <f>'生産者価格表(39分類)'!C4/'生産者価格表(39分類)'!C$51</f>
        <v>0.14794169927138723</v>
      </c>
      <c r="D4" s="364">
        <f>'生産者価格表(39分類)'!D4/'生産者価格表(39分類)'!D$51</f>
        <v>2.3424776430891058E-3</v>
      </c>
      <c r="E4" s="364">
        <f>'生産者価格表(39分類)'!E4/'生産者価格表(39分類)'!E$51</f>
        <v>0</v>
      </c>
      <c r="F4" s="364">
        <f>'生産者価格表(39分類)'!F4/'生産者価格表(39分類)'!F$51</f>
        <v>0</v>
      </c>
      <c r="G4" s="364">
        <f>'生産者価格表(39分類)'!G4/'生産者価格表(39分類)'!G$51</f>
        <v>0.33443186265825564</v>
      </c>
      <c r="H4" s="364">
        <f>'生産者価格表(39分類)'!H4/'生産者価格表(39分類)'!H$51</f>
        <v>7.5198677430513439E-3</v>
      </c>
      <c r="I4" s="364">
        <f>'生産者価格表(39分類)'!I4/'生産者価格表(39分類)'!I$51</f>
        <v>1.0871670505427163E-3</v>
      </c>
      <c r="J4" s="364">
        <f>'生産者価格表(39分類)'!J4/'生産者価格表(39分類)'!J$51</f>
        <v>4.7411320107126312E-4</v>
      </c>
      <c r="K4" s="364">
        <f>'生産者価格表(39分類)'!K4/'生産者価格表(39分類)'!K$51</f>
        <v>0</v>
      </c>
      <c r="L4" s="364">
        <f>'生産者価格表(39分類)'!L4/'生産者価格表(39分類)'!L$51</f>
        <v>2.4859181698804341E-3</v>
      </c>
      <c r="M4" s="364">
        <f>'生産者価格表(39分類)'!M4/'生産者価格表(39分類)'!M$51</f>
        <v>1.9669714318981267E-4</v>
      </c>
      <c r="N4" s="364">
        <f>'生産者価格表(39分類)'!N4/'生産者価格表(39分類)'!N$51</f>
        <v>0</v>
      </c>
      <c r="O4" s="364">
        <f>'生産者価格表(39分類)'!O4/'生産者価格表(39分類)'!O$51</f>
        <v>4.6512558158139907E-7</v>
      </c>
      <c r="P4" s="364">
        <f>'生産者価格表(39分類)'!P4/'生産者価格表(39分類)'!P$51</f>
        <v>0</v>
      </c>
      <c r="Q4" s="364">
        <f>'生産者価格表(39分類)'!Q4/'生産者価格表(39分類)'!Q$51</f>
        <v>0</v>
      </c>
      <c r="R4" s="364">
        <f>'生産者価格表(39分類)'!R4/'生産者価格表(39分類)'!R$51</f>
        <v>0</v>
      </c>
      <c r="S4" s="364">
        <f>'生産者価格表(39分類)'!S4/'生産者価格表(39分類)'!S$51</f>
        <v>0</v>
      </c>
      <c r="T4" s="364">
        <f>'生産者価格表(39分類)'!T4/'生産者価格表(39分類)'!T$51</f>
        <v>0</v>
      </c>
      <c r="U4" s="364">
        <f>'生産者価格表(39分類)'!U4/'生産者価格表(39分類)'!U$51</f>
        <v>0</v>
      </c>
      <c r="V4" s="364">
        <f>'生産者価格表(39分類)'!V4/'生産者価格表(39分類)'!V$51</f>
        <v>0</v>
      </c>
      <c r="W4" s="364">
        <f>'生産者価格表(39分類)'!W4/'生産者価格表(39分類)'!W$51</f>
        <v>0</v>
      </c>
      <c r="X4" s="364">
        <f>'生産者価格表(39分類)'!X4/'生産者価格表(39分類)'!X$51</f>
        <v>4.1614761919161599E-3</v>
      </c>
      <c r="Y4" s="364">
        <f>'生産者価格表(39分類)'!Y4/'生産者価格表(39分類)'!Y$51</f>
        <v>1.1333675472933668E-3</v>
      </c>
      <c r="Z4" s="364">
        <f>'生産者価格表(39分類)'!Z4/'生産者価格表(39分類)'!Z$51</f>
        <v>0</v>
      </c>
      <c r="AA4" s="364">
        <f>'生産者価格表(39分類)'!AA4/'生産者価格表(39分類)'!AA$51</f>
        <v>0</v>
      </c>
      <c r="AB4" s="364">
        <f>'生産者価格表(39分類)'!AB4/'生産者価格表(39分類)'!AB$51</f>
        <v>0</v>
      </c>
      <c r="AC4" s="364">
        <f>'生産者価格表(39分類)'!AC4/'生産者価格表(39分類)'!AC$51</f>
        <v>1.2039359837633885E-4</v>
      </c>
      <c r="AD4" s="364">
        <f>'生産者価格表(39分類)'!AD4/'生産者価格表(39分類)'!AD$51</f>
        <v>0</v>
      </c>
      <c r="AE4" s="364">
        <f>'生産者価格表(39分類)'!AE4/'生産者価格表(39分類)'!AE$51</f>
        <v>3.3152786081845314E-6</v>
      </c>
      <c r="AF4" s="364">
        <f>'生産者価格表(39分類)'!AF4/'生産者価格表(39分類)'!AF$51</f>
        <v>4.9490105713413408E-5</v>
      </c>
      <c r="AG4" s="364">
        <f>'生産者価格表(39分類)'!AG4/'生産者価格表(39分類)'!AG$51</f>
        <v>0</v>
      </c>
      <c r="AH4" s="364">
        <f>'生産者価格表(39分類)'!AH4/'生産者価格表(39分類)'!AH$51</f>
        <v>2.6488478595982267E-5</v>
      </c>
      <c r="AI4" s="364">
        <f>'生産者価格表(39分類)'!AI4/'生産者価格表(39分類)'!AI$51</f>
        <v>2.190868679677768E-3</v>
      </c>
      <c r="AJ4" s="364">
        <f>'生産者価格表(39分類)'!AJ4/'生産者価格表(39分類)'!AJ$51</f>
        <v>2.7686348036115027E-3</v>
      </c>
      <c r="AK4" s="364">
        <f>'生産者価格表(39分類)'!AK4/'生産者価格表(39分類)'!AK$51</f>
        <v>1.695107800266212E-3</v>
      </c>
      <c r="AL4" s="364">
        <f>'生産者価格表(39分類)'!AL4/'生産者価格表(39分類)'!AL$51</f>
        <v>1.0684452313399864E-5</v>
      </c>
      <c r="AM4" s="364">
        <f>'生産者価格表(39分類)'!AM4/'生産者価格表(39分類)'!AM$51</f>
        <v>1.6705790734295397E-2</v>
      </c>
      <c r="AN4" s="364">
        <f>'生産者価格表(39分類)'!AN4/'生産者価格表(39分類)'!AN$51</f>
        <v>0</v>
      </c>
      <c r="AO4" s="365">
        <f>'生産者価格表(39分類)'!AO4/'生産者価格表(39分類)'!AO$51</f>
        <v>0</v>
      </c>
    </row>
    <row r="5" spans="1:41" x14ac:dyDescent="0.15">
      <c r="A5" s="366" t="s">
        <v>28</v>
      </c>
      <c r="B5" s="303" t="s">
        <v>248</v>
      </c>
      <c r="C5" s="367">
        <f>'生産者価格表(39分類)'!C5/'生産者価格表(39分類)'!C$51</f>
        <v>7.0790745227248012E-5</v>
      </c>
      <c r="D5" s="368">
        <f>'生産者価格表(39分類)'!D5/'生産者価格表(39分類)'!D$51</f>
        <v>0.18003774100116052</v>
      </c>
      <c r="E5" s="368">
        <f>'生産者価格表(39分類)'!E5/'生産者価格表(39分類)'!E$51</f>
        <v>2.6306172095950453E-4</v>
      </c>
      <c r="F5" s="368">
        <f>'生産者価格表(39分類)'!F5/'生産者価格表(39分類)'!F$51</f>
        <v>6.1956538815660927E-5</v>
      </c>
      <c r="G5" s="368">
        <f>'生産者価格表(39分類)'!G5/'生産者価格表(39分類)'!G$51</f>
        <v>1.7307377041713085E-4</v>
      </c>
      <c r="H5" s="368">
        <f>'生産者価格表(39分類)'!H5/'生産者価格表(39分類)'!H$51</f>
        <v>4.4924235277204991E-7</v>
      </c>
      <c r="I5" s="368">
        <f>'生産者価格表(39分類)'!I5/'生産者価格表(39分類)'!I$51</f>
        <v>5.3921617972360683E-2</v>
      </c>
      <c r="J5" s="368">
        <f>'生産者価格表(39分類)'!J5/'生産者価格表(39分類)'!J$51</f>
        <v>6.4354322538047215E-5</v>
      </c>
      <c r="K5" s="368">
        <f>'生産者価格表(39分類)'!K5/'生産者価格表(39分類)'!K$51</f>
        <v>0</v>
      </c>
      <c r="L5" s="368">
        <f>'生産者価格表(39分類)'!L5/'生産者価格表(39分類)'!L$51</f>
        <v>0</v>
      </c>
      <c r="M5" s="368">
        <f>'生産者価格表(39分類)'!M5/'生産者価格表(39分類)'!M$51</f>
        <v>1.0701694406409829E-6</v>
      </c>
      <c r="N5" s="368">
        <f>'生産者価格表(39分類)'!N5/'生産者価格表(39分類)'!N$51</f>
        <v>0</v>
      </c>
      <c r="O5" s="368">
        <f>'生産者価格表(39分類)'!O5/'生産者価格表(39分類)'!O$51</f>
        <v>0</v>
      </c>
      <c r="P5" s="368">
        <f>'生産者価格表(39分類)'!P5/'生産者価格表(39分類)'!P$51</f>
        <v>0</v>
      </c>
      <c r="Q5" s="368">
        <f>'生産者価格表(39分類)'!Q5/'生産者価格表(39分類)'!Q$51</f>
        <v>0</v>
      </c>
      <c r="R5" s="368">
        <f>'生産者価格表(39分類)'!R5/'生産者価格表(39分類)'!R$51</f>
        <v>0</v>
      </c>
      <c r="S5" s="368">
        <f>'生産者価格表(39分類)'!S5/'生産者価格表(39分類)'!S$51</f>
        <v>0</v>
      </c>
      <c r="T5" s="368">
        <f>'生産者価格表(39分類)'!T5/'生産者価格表(39分類)'!T$51</f>
        <v>0</v>
      </c>
      <c r="U5" s="368">
        <f>'生産者価格表(39分類)'!U5/'生産者価格表(39分類)'!U$51</f>
        <v>0</v>
      </c>
      <c r="V5" s="368">
        <f>'生産者価格表(39分類)'!V5/'生産者価格表(39分類)'!V$51</f>
        <v>0</v>
      </c>
      <c r="W5" s="368">
        <f>'生産者価格表(39分類)'!W5/'生産者価格表(39分類)'!W$51</f>
        <v>3.8605447691934704E-7</v>
      </c>
      <c r="X5" s="368">
        <f>'生産者価格表(39分類)'!X5/'生産者価格表(39分類)'!X$51</f>
        <v>1.9544949326953076E-4</v>
      </c>
      <c r="Y5" s="368">
        <f>'生産者価格表(39分類)'!Y5/'生産者価格表(39分類)'!Y$51</f>
        <v>8.0395762355075625E-5</v>
      </c>
      <c r="Z5" s="368">
        <f>'生産者価格表(39分類)'!Z5/'生産者価格表(39分類)'!Z$51</f>
        <v>0</v>
      </c>
      <c r="AA5" s="368">
        <f>'生産者価格表(39分類)'!AA5/'生産者価格表(39分類)'!AA$51</f>
        <v>0</v>
      </c>
      <c r="AB5" s="368">
        <f>'生産者価格表(39分類)'!AB5/'生産者価格表(39分類)'!AB$51</f>
        <v>0</v>
      </c>
      <c r="AC5" s="368">
        <f>'生産者価格表(39分類)'!AC5/'生産者価格表(39分類)'!AC$51</f>
        <v>0</v>
      </c>
      <c r="AD5" s="368">
        <f>'生産者価格表(39分類)'!AD5/'生産者価格表(39分類)'!AD$51</f>
        <v>0</v>
      </c>
      <c r="AE5" s="368">
        <f>'生産者価格表(39分類)'!AE5/'生産者価格表(39分類)'!AE$51</f>
        <v>0</v>
      </c>
      <c r="AF5" s="368">
        <f>'生産者価格表(39分類)'!AF5/'生産者価格表(39分類)'!AF$51</f>
        <v>0</v>
      </c>
      <c r="AG5" s="368">
        <f>'生産者価格表(39分類)'!AG5/'生産者価格表(39分類)'!AG$51</f>
        <v>0</v>
      </c>
      <c r="AH5" s="368">
        <f>'生産者価格表(39分類)'!AH5/'生産者価格表(39分類)'!AH$51</f>
        <v>3.1397607242126987E-6</v>
      </c>
      <c r="AI5" s="368">
        <f>'生産者価格表(39分類)'!AI5/'生産者価格表(39分類)'!AI$51</f>
        <v>5.9352445121666153E-5</v>
      </c>
      <c r="AJ5" s="368">
        <f>'生産者価格表(39分類)'!AJ5/'生産者価格表(39分類)'!AJ$51</f>
        <v>7.1947577042343793E-5</v>
      </c>
      <c r="AK5" s="368">
        <f>'生産者価格表(39分類)'!AK5/'生産者価格表(39分類)'!AK$51</f>
        <v>0</v>
      </c>
      <c r="AL5" s="368">
        <f>'生産者価格表(39分類)'!AL5/'生産者価格表(39分類)'!AL$51</f>
        <v>0</v>
      </c>
      <c r="AM5" s="368">
        <f>'生産者価格表(39分類)'!AM5/'生産者価格表(39分類)'!AM$51</f>
        <v>1.0629870114826595E-3</v>
      </c>
      <c r="AN5" s="368">
        <f>'生産者価格表(39分類)'!AN5/'生産者価格表(39分類)'!AN$51</f>
        <v>0</v>
      </c>
      <c r="AO5" s="369">
        <f>'生産者価格表(39分類)'!AO5/'生産者価格表(39分類)'!AO$51</f>
        <v>0</v>
      </c>
    </row>
    <row r="6" spans="1:41" x14ac:dyDescent="0.15">
      <c r="A6" s="366" t="s">
        <v>29</v>
      </c>
      <c r="B6" s="303" t="s">
        <v>249</v>
      </c>
      <c r="C6" s="367">
        <f>'生産者価格表(39分類)'!C6/'生産者価格表(39分類)'!C$51</f>
        <v>0</v>
      </c>
      <c r="D6" s="368">
        <f>'生産者価格表(39分類)'!D6/'生産者価格表(39分類)'!D$51</f>
        <v>0</v>
      </c>
      <c r="E6" s="368">
        <f>'生産者価格表(39分類)'!E6/'生産者価格表(39分類)'!E$51</f>
        <v>8.8266520519227135E-2</v>
      </c>
      <c r="F6" s="368">
        <f>'生産者価格表(39分類)'!F6/'生産者価格表(39分類)'!F$51</f>
        <v>0</v>
      </c>
      <c r="G6" s="368">
        <f>'生産者価格表(39分類)'!G6/'生産者価格表(39分類)'!G$51</f>
        <v>2.4552297782476955E-2</v>
      </c>
      <c r="H6" s="368">
        <f>'生産者価格表(39分類)'!H6/'生産者価格表(39分類)'!H$51</f>
        <v>0</v>
      </c>
      <c r="I6" s="368">
        <f>'生産者価格表(39分類)'!I6/'生産者価格表(39分類)'!I$51</f>
        <v>0</v>
      </c>
      <c r="J6" s="368">
        <f>'生産者価格表(39分類)'!J6/'生産者価格表(39分類)'!J$51</f>
        <v>1.1271096037737083E-5</v>
      </c>
      <c r="K6" s="368">
        <f>'生産者価格表(39分類)'!K6/'生産者価格表(39分類)'!K$51</f>
        <v>0</v>
      </c>
      <c r="L6" s="368">
        <f>'生産者価格表(39分類)'!L6/'生産者価格表(39分類)'!L$51</f>
        <v>0</v>
      </c>
      <c r="M6" s="368">
        <f>'生産者価格表(39分類)'!M6/'生産者価格表(39分類)'!M$51</f>
        <v>0</v>
      </c>
      <c r="N6" s="368">
        <f>'生産者価格表(39分類)'!N6/'生産者価格表(39分類)'!N$51</f>
        <v>0</v>
      </c>
      <c r="O6" s="368">
        <f>'生産者価格表(39分類)'!O6/'生産者価格表(39分類)'!O$51</f>
        <v>0</v>
      </c>
      <c r="P6" s="368">
        <f>'生産者価格表(39分類)'!P6/'生産者価格表(39分類)'!P$51</f>
        <v>0</v>
      </c>
      <c r="Q6" s="368">
        <f>'生産者価格表(39分類)'!Q6/'生産者価格表(39分類)'!Q$51</f>
        <v>0</v>
      </c>
      <c r="R6" s="368">
        <f>'生産者価格表(39分類)'!R6/'生産者価格表(39分類)'!R$51</f>
        <v>0</v>
      </c>
      <c r="S6" s="368">
        <f>'生産者価格表(39分類)'!S6/'生産者価格表(39分類)'!S$51</f>
        <v>0</v>
      </c>
      <c r="T6" s="368">
        <f>'生産者価格表(39分類)'!T6/'生産者価格表(39分類)'!T$51</f>
        <v>0</v>
      </c>
      <c r="U6" s="368">
        <f>'生産者価格表(39分類)'!U6/'生産者価格表(39分類)'!U$51</f>
        <v>0</v>
      </c>
      <c r="V6" s="368">
        <f>'生産者価格表(39分類)'!V6/'生産者価格表(39分類)'!V$51</f>
        <v>0</v>
      </c>
      <c r="W6" s="368">
        <f>'生産者価格表(39分類)'!W6/'生産者価格表(39分類)'!W$51</f>
        <v>0</v>
      </c>
      <c r="X6" s="368">
        <f>'生産者価格表(39分類)'!X6/'生産者価格表(39分類)'!X$51</f>
        <v>1.1987568920531219E-3</v>
      </c>
      <c r="Y6" s="368">
        <f>'生産者価格表(39分類)'!Y6/'生産者価格表(39分類)'!Y$51</f>
        <v>0</v>
      </c>
      <c r="Z6" s="368">
        <f>'生産者価格表(39分類)'!Z6/'生産者価格表(39分類)'!Z$51</f>
        <v>0</v>
      </c>
      <c r="AA6" s="368">
        <f>'生産者価格表(39分類)'!AA6/'生産者価格表(39分類)'!AA$51</f>
        <v>0</v>
      </c>
      <c r="AB6" s="368">
        <f>'生産者価格表(39分類)'!AB6/'生産者価格表(39分類)'!AB$51</f>
        <v>0</v>
      </c>
      <c r="AC6" s="368">
        <f>'生産者価格表(39分類)'!AC6/'生産者価格表(39分類)'!AC$51</f>
        <v>0</v>
      </c>
      <c r="AD6" s="368">
        <f>'生産者価格表(39分類)'!AD6/'生産者価格表(39分類)'!AD$51</f>
        <v>0</v>
      </c>
      <c r="AE6" s="368">
        <f>'生産者価格表(39分類)'!AE6/'生産者価格表(39分類)'!AE$51</f>
        <v>0</v>
      </c>
      <c r="AF6" s="368">
        <f>'生産者価格表(39分類)'!AF6/'生産者価格表(39分類)'!AF$51</f>
        <v>5.0952083097752328E-6</v>
      </c>
      <c r="AG6" s="368">
        <f>'生産者価格表(39分類)'!AG6/'生産者価格表(39分類)'!AG$51</f>
        <v>0</v>
      </c>
      <c r="AH6" s="368">
        <f>'生産者価格表(39分類)'!AH6/'生産者価格表(39分類)'!AH$51</f>
        <v>4.9611688791427169E-6</v>
      </c>
      <c r="AI6" s="368">
        <f>'生産者価格表(39分類)'!AI6/'生産者価格表(39分類)'!AI$51</f>
        <v>6.4257436264155164E-5</v>
      </c>
      <c r="AJ6" s="368">
        <f>'生産者価格表(39分類)'!AJ6/'生産者価格表(39分類)'!AJ$51</f>
        <v>6.5115737433434811E-4</v>
      </c>
      <c r="AK6" s="368">
        <f>'生産者価格表(39分類)'!AK6/'生産者価格表(39分類)'!AK$51</f>
        <v>0</v>
      </c>
      <c r="AL6" s="368">
        <f>'生産者価格表(39分類)'!AL6/'生産者価格表(39分類)'!AL$51</f>
        <v>0</v>
      </c>
      <c r="AM6" s="368">
        <f>'生産者価格表(39分類)'!AM6/'生産者価格表(39分類)'!AM$51</f>
        <v>3.8022134624666726E-3</v>
      </c>
      <c r="AN6" s="368">
        <f>'生産者価格表(39分類)'!AN6/'生産者価格表(39分類)'!AN$51</f>
        <v>0</v>
      </c>
      <c r="AO6" s="369">
        <f>'生産者価格表(39分類)'!AO6/'生産者価格表(39分類)'!AO$51</f>
        <v>0</v>
      </c>
    </row>
    <row r="7" spans="1:41" x14ac:dyDescent="0.15">
      <c r="A7" s="241" t="s">
        <v>30</v>
      </c>
      <c r="B7" s="303" t="s">
        <v>32</v>
      </c>
      <c r="C7" s="367">
        <f>'生産者価格表(39分類)'!C7/'生産者価格表(39分類)'!C$51</f>
        <v>2.0528034448818751E-5</v>
      </c>
      <c r="D7" s="368">
        <f>'生産者価格表(39分類)'!D7/'生産者価格表(39分類)'!D$51</f>
        <v>1.371158853531758E-3</v>
      </c>
      <c r="E7" s="368">
        <f>'生産者価格表(39分類)'!E7/'生産者価格表(39分類)'!E$51</f>
        <v>0</v>
      </c>
      <c r="F7" s="368">
        <f>'生産者価格表(39分類)'!F7/'生産者価格表(39分類)'!F$51</f>
        <v>4.4918490641354175E-3</v>
      </c>
      <c r="G7" s="368">
        <f>'生産者価格表(39分類)'!G7/'生産者価格表(39分類)'!G$51</f>
        <v>2.3187800549153082E-4</v>
      </c>
      <c r="H7" s="368">
        <f>'生産者価格表(39分類)'!H7/'生産者価格表(39分類)'!H$51</f>
        <v>8.7153016437777691E-5</v>
      </c>
      <c r="I7" s="368">
        <f>'生産者価格表(39分類)'!I7/'生産者価格表(39分類)'!I$51</f>
        <v>9.8183409835659978E-3</v>
      </c>
      <c r="J7" s="368">
        <f>'生産者価格表(39分類)'!J7/'生産者価格表(39分類)'!J$51</f>
        <v>2.1690315365267134E-2</v>
      </c>
      <c r="K7" s="368">
        <f>'生産者価格表(39分類)'!K7/'生産者価格表(39分類)'!K$51</f>
        <v>7.9079394245955961E-2</v>
      </c>
      <c r="L7" s="368">
        <f>'生産者価格表(39分類)'!L7/'生産者価格表(39分類)'!L$51</f>
        <v>4.4635657843205015E-5</v>
      </c>
      <c r="M7" s="368">
        <f>'生産者価格表(39分類)'!M7/'生産者価格表(39分類)'!M$51</f>
        <v>5.7013062916260238E-2</v>
      </c>
      <c r="N7" s="368">
        <f>'生産者価格表(39分類)'!N7/'生産者価格表(39分類)'!N$51</f>
        <v>3.3569663766247717E-6</v>
      </c>
      <c r="O7" s="368">
        <f>'生産者価格表(39分類)'!O7/'生産者価格表(39分類)'!O$51</f>
        <v>0.32673025553534324</v>
      </c>
      <c r="P7" s="368">
        <f>'生産者価格表(39分類)'!P7/'生産者価格表(39分類)'!P$51</f>
        <v>2.706499897918614E-4</v>
      </c>
      <c r="Q7" s="368">
        <f>'生産者価格表(39分類)'!Q7/'生産者価格表(39分類)'!Q$51</f>
        <v>6.788929830557676E-5</v>
      </c>
      <c r="R7" s="368">
        <f>'生産者価格表(39分類)'!R7/'生産者価格表(39分類)'!R$51</f>
        <v>4.2506759637451347E-5</v>
      </c>
      <c r="S7" s="368">
        <f>'生産者価格表(39分類)'!S7/'生産者価格表(39分類)'!S$51</f>
        <v>1.5641170130935878E-4</v>
      </c>
      <c r="T7" s="368">
        <f>'生産者価格表(39分類)'!T7/'生産者価格表(39分類)'!T$51</f>
        <v>1.937145488588076E-4</v>
      </c>
      <c r="U7" s="368">
        <f>'生産者価格表(39分類)'!U7/'生産者価格表(39分類)'!U$51</f>
        <v>1.8305775854790937E-5</v>
      </c>
      <c r="V7" s="368">
        <f>'生産者価格表(39分類)'!V7/'生産者価格表(39分類)'!V$51</f>
        <v>8.3171185065696702E-5</v>
      </c>
      <c r="W7" s="368">
        <f>'生産者価格表(39分類)'!W7/'生産者価格表(39分類)'!W$51</f>
        <v>2.0827639029798772E-4</v>
      </c>
      <c r="X7" s="368">
        <f>'生産者価格表(39分類)'!X7/'生産者価格表(39分類)'!X$51</f>
        <v>2.9477225462914134E-4</v>
      </c>
      <c r="Y7" s="368">
        <f>'生産者価格表(39分類)'!Y7/'生産者価格表(39分類)'!Y$51</f>
        <v>7.9160701049935563E-3</v>
      </c>
      <c r="Z7" s="368">
        <f>'生産者価格表(39分類)'!Z7/'生産者価格表(39分類)'!Z$51</f>
        <v>0.14664537691187465</v>
      </c>
      <c r="AA7" s="368">
        <f>'生産者価格表(39分類)'!AA7/'生産者価格表(39分類)'!AA$51</f>
        <v>0</v>
      </c>
      <c r="AB7" s="368">
        <f>'生産者価格表(39分類)'!AB7/'生産者価格表(39分類)'!AB$51</f>
        <v>1.8708465744448438E-6</v>
      </c>
      <c r="AC7" s="368">
        <f>'生産者価格表(39分類)'!AC7/'生産者価格表(39分類)'!AC$51</f>
        <v>2.6355579261238678E-6</v>
      </c>
      <c r="AD7" s="368">
        <f>'生産者価格表(39分類)'!AD7/'生産者価格表(39分類)'!AD$51</f>
        <v>9.6188689039381795E-7</v>
      </c>
      <c r="AE7" s="368">
        <f>'生産者価格表(39分類)'!AE7/'生産者価格表(39分類)'!AE$51</f>
        <v>5.0787246763677926E-7</v>
      </c>
      <c r="AF7" s="368">
        <f>'生産者価格表(39分類)'!AF7/'生産者価格表(39分類)'!AF$51</f>
        <v>3.2858303588607322E-6</v>
      </c>
      <c r="AG7" s="368">
        <f>'生産者価格表(39分類)'!AG7/'生産者価格表(39分類)'!AG$51</f>
        <v>1.6023734612087178E-7</v>
      </c>
      <c r="AH7" s="368">
        <f>'生産者価格表(39分類)'!AH7/'生産者価格表(39分類)'!AH$51</f>
        <v>8.8641863539927571E-6</v>
      </c>
      <c r="AI7" s="368">
        <f>'生産者価格表(39分類)'!AI7/'生産者価格表(39分類)'!AI$51</f>
        <v>6.2595075249336706E-6</v>
      </c>
      <c r="AJ7" s="368">
        <f>'生産者価格表(39分類)'!AJ7/'生産者価格表(39分類)'!AJ$51</f>
        <v>1.1093321161235015E-5</v>
      </c>
      <c r="AK7" s="368">
        <f>'生産者価格表(39分類)'!AK7/'生産者価格表(39分類)'!AK$51</f>
        <v>9.9657538767433334E-5</v>
      </c>
      <c r="AL7" s="368">
        <f>'生産者価格表(39分類)'!AL7/'生産者価格表(39分類)'!AL$51</f>
        <v>8.2776388449076848E-6</v>
      </c>
      <c r="AM7" s="368">
        <f>'生産者価格表(39分類)'!AM7/'生産者価格表(39分類)'!AM$51</f>
        <v>1.8239725735381654E-5</v>
      </c>
      <c r="AN7" s="368">
        <f>'生産者価格表(39分類)'!AN7/'生産者価格表(39分類)'!AN$51</f>
        <v>0</v>
      </c>
      <c r="AO7" s="369">
        <f>'生産者価格表(39分類)'!AO7/'生産者価格表(39分類)'!AO$51</f>
        <v>2.0764902243911531E-4</v>
      </c>
    </row>
    <row r="8" spans="1:41" x14ac:dyDescent="0.15">
      <c r="A8" s="241" t="s">
        <v>250</v>
      </c>
      <c r="B8" s="303" t="s">
        <v>251</v>
      </c>
      <c r="C8" s="367">
        <f>'生産者価格表(39分類)'!C8/'生産者価格表(39分類)'!C$51</f>
        <v>0.21791254070441149</v>
      </c>
      <c r="D8" s="368">
        <f>'生産者価格表(39分類)'!D8/'生産者価格表(39分類)'!D$51</f>
        <v>2.7317853346466293E-2</v>
      </c>
      <c r="E8" s="368">
        <f>'生産者価格表(39分類)'!E8/'生産者価格表(39分類)'!E$51</f>
        <v>0.14560562597908369</v>
      </c>
      <c r="F8" s="368">
        <f>'生産者価格表(39分類)'!F8/'生産者価格表(39分類)'!F$51</f>
        <v>0</v>
      </c>
      <c r="G8" s="368">
        <f>'生産者価格表(39分類)'!G8/'生産者価格表(39分類)'!G$51</f>
        <v>0.15381714187943302</v>
      </c>
      <c r="H8" s="368">
        <f>'生産者価格表(39分類)'!H8/'生産者価格表(39分類)'!H$51</f>
        <v>9.5284303022951787E-4</v>
      </c>
      <c r="I8" s="368">
        <f>'生産者価格表(39分類)'!I8/'生産者価格表(39分類)'!I$51</f>
        <v>2.0072082425794239E-3</v>
      </c>
      <c r="J8" s="368">
        <f>'生産者価格表(39分類)'!J8/'生産者価格表(39分類)'!J$51</f>
        <v>6.5754119949185535E-3</v>
      </c>
      <c r="K8" s="368">
        <f>'生産者価格表(39分類)'!K8/'生産者価格表(39分類)'!K$51</f>
        <v>0</v>
      </c>
      <c r="L8" s="368">
        <f>'生産者価格表(39分類)'!L8/'生産者価格表(39分類)'!L$51</f>
        <v>2.0158039025963555E-5</v>
      </c>
      <c r="M8" s="368">
        <f>'生産者価格表(39分類)'!M8/'生産者価格表(39分類)'!M$51</f>
        <v>7.0424283657114287E-4</v>
      </c>
      <c r="N8" s="368">
        <f>'生産者価格表(39分類)'!N8/'生産者価格表(39分類)'!N$51</f>
        <v>0</v>
      </c>
      <c r="O8" s="368">
        <f>'生産者価格表(39分類)'!O8/'生産者価格表(39分類)'!O$51</f>
        <v>0</v>
      </c>
      <c r="P8" s="368">
        <f>'生産者価格表(39分類)'!P8/'生産者価格表(39分類)'!P$51</f>
        <v>0</v>
      </c>
      <c r="Q8" s="368">
        <f>'生産者価格表(39分類)'!Q8/'生産者価格表(39分類)'!Q$51</f>
        <v>0</v>
      </c>
      <c r="R8" s="368">
        <f>'生産者価格表(39分類)'!R8/'生産者価格表(39分類)'!R$51</f>
        <v>0</v>
      </c>
      <c r="S8" s="368">
        <f>'生産者価格表(39分類)'!S8/'生産者価格表(39分類)'!S$51</f>
        <v>0</v>
      </c>
      <c r="T8" s="368">
        <f>'生産者価格表(39分類)'!T8/'生産者価格表(39分類)'!T$51</f>
        <v>0</v>
      </c>
      <c r="U8" s="368">
        <f>'生産者価格表(39分類)'!U8/'生産者価格表(39分類)'!U$51</f>
        <v>0</v>
      </c>
      <c r="V8" s="368">
        <f>'生産者価格表(39分類)'!V8/'生産者価格表(39分類)'!V$51</f>
        <v>0</v>
      </c>
      <c r="W8" s="368">
        <f>'生産者価格表(39分類)'!W8/'生産者価格表(39分類)'!W$51</f>
        <v>0</v>
      </c>
      <c r="X8" s="368">
        <f>'生産者価格表(39分類)'!X8/'生産者価格表(39分類)'!X$51</f>
        <v>2.3026162942923587E-3</v>
      </c>
      <c r="Y8" s="368">
        <f>'生産者価格表(39分類)'!Y8/'生産者価格表(39分類)'!Y$51</f>
        <v>8.7847280359972828E-5</v>
      </c>
      <c r="Z8" s="368">
        <f>'生産者価格表(39分類)'!Z8/'生産者価格表(39分類)'!Z$51</f>
        <v>0</v>
      </c>
      <c r="AA8" s="368">
        <f>'生産者価格表(39分類)'!AA8/'生産者価格表(39分類)'!AA$51</f>
        <v>0</v>
      </c>
      <c r="AB8" s="368">
        <f>'生産者価格表(39分類)'!AB8/'生産者価格表(39分類)'!AB$51</f>
        <v>0</v>
      </c>
      <c r="AC8" s="368">
        <f>'生産者価格表(39分類)'!AC8/'生産者価格表(39分類)'!AC$51</f>
        <v>1.278628351545239E-4</v>
      </c>
      <c r="AD8" s="368">
        <f>'生産者価格表(39分類)'!AD8/'生産者価格表(39分類)'!AD$51</f>
        <v>0</v>
      </c>
      <c r="AE8" s="368">
        <f>'生産者価格表(39分類)'!AE8/'生産者価格表(39分類)'!AE$51</f>
        <v>0</v>
      </c>
      <c r="AF8" s="368">
        <f>'生産者価格表(39分類)'!AF8/'生産者価格表(39分類)'!AF$51</f>
        <v>2.1718325420416929E-4</v>
      </c>
      <c r="AG8" s="368">
        <f>'生産者価格表(39分類)'!AG8/'生産者価格表(39分類)'!AG$51</f>
        <v>3.2047469224174353E-8</v>
      </c>
      <c r="AH8" s="368">
        <f>'生産者価格表(39分類)'!AH8/'生産者価格表(39分類)'!AH$51</f>
        <v>2.6651537992709336E-4</v>
      </c>
      <c r="AI8" s="368">
        <f>'生産者価格表(39分類)'!AI8/'生産者価格表(39分類)'!AI$51</f>
        <v>5.6266815756506224E-3</v>
      </c>
      <c r="AJ8" s="368">
        <f>'生産者価格表(39分類)'!AJ8/'生産者価格表(39分類)'!AJ$51</f>
        <v>1.0354698655215416E-2</v>
      </c>
      <c r="AK8" s="368">
        <f>'生産者価格表(39分類)'!AK8/'生産者価格表(39分類)'!AK$51</f>
        <v>1.147549121777236E-3</v>
      </c>
      <c r="AL8" s="368">
        <f>'生産者価格表(39分類)'!AL8/'生産者価格表(39分類)'!AL$51</f>
        <v>8.3901067639961044E-6</v>
      </c>
      <c r="AM8" s="368">
        <f>'生産者価格表(39分類)'!AM8/'生産者価格表(39分類)'!AM$51</f>
        <v>0.12770525820345929</v>
      </c>
      <c r="AN8" s="368">
        <f>'生産者価格表(39分類)'!AN8/'生産者価格表(39分類)'!AN$51</f>
        <v>0</v>
      </c>
      <c r="AO8" s="369">
        <f>'生産者価格表(39分類)'!AO8/'生産者価格表(39分類)'!AO$51</f>
        <v>2.8721354885885555E-3</v>
      </c>
    </row>
    <row r="9" spans="1:41" x14ac:dyDescent="0.15">
      <c r="A9" s="242" t="s">
        <v>252</v>
      </c>
      <c r="B9" s="306" t="s">
        <v>33</v>
      </c>
      <c r="C9" s="370">
        <f>'生産者価格表(39分類)'!C9/'生産者価格表(39分類)'!C$51</f>
        <v>2.3867418034025653E-3</v>
      </c>
      <c r="D9" s="371">
        <f>'生産者価格表(39分類)'!D9/'生産者価格表(39分類)'!D$51</f>
        <v>2.2215504042285526E-3</v>
      </c>
      <c r="E9" s="371">
        <f>'生産者価格表(39分類)'!E9/'生産者価格表(39分類)'!E$51</f>
        <v>8.98979252623942E-3</v>
      </c>
      <c r="F9" s="371">
        <f>'生産者価格表(39分類)'!F9/'生産者価格表(39分類)'!F$51</f>
        <v>2.2620774868303633E-3</v>
      </c>
      <c r="G9" s="371">
        <f>'生産者価格表(39分類)'!G9/'生産者価格表(39分類)'!G$51</f>
        <v>8.2516604315166465E-4</v>
      </c>
      <c r="H9" s="371">
        <f>'生産者価格表(39分類)'!H9/'生産者価格表(39分類)'!H$51</f>
        <v>0.25633454179526227</v>
      </c>
      <c r="I9" s="371">
        <f>'生産者価格表(39分類)'!I9/'生産者価格表(39分類)'!I$51</f>
        <v>3.3074668267905421E-3</v>
      </c>
      <c r="J9" s="371">
        <f>'生産者価格表(39分類)'!J9/'生産者価格表(39分類)'!J$51</f>
        <v>1.5226887163239647E-3</v>
      </c>
      <c r="K9" s="371">
        <f>'生産者価格表(39分類)'!K9/'生産者価格表(39分類)'!K$51</f>
        <v>2.2366514918465452E-4</v>
      </c>
      <c r="L9" s="371">
        <f>'生産者価格表(39分類)'!L9/'生産者価格表(39分類)'!L$51</f>
        <v>1.7955053332411822E-3</v>
      </c>
      <c r="M9" s="371">
        <f>'生産者価格表(39分類)'!M9/'生産者価格表(39分類)'!M$51</f>
        <v>4.1646000505690733E-3</v>
      </c>
      <c r="N9" s="371">
        <f>'生産者価格表(39分類)'!N9/'生産者価格表(39分類)'!N$51</f>
        <v>5.1361585562359003E-4</v>
      </c>
      <c r="O9" s="371">
        <f>'生産者価格表(39分類)'!O9/'生産者価格表(39分類)'!O$51</f>
        <v>2.07446009385304E-4</v>
      </c>
      <c r="P9" s="371">
        <f>'生産者価格表(39分類)'!P9/'生産者価格表(39分類)'!P$51</f>
        <v>1.2592276199993554E-3</v>
      </c>
      <c r="Q9" s="371">
        <f>'生産者価格表(39分類)'!Q9/'生産者価格表(39分類)'!Q$51</f>
        <v>1.4326982952763095E-3</v>
      </c>
      <c r="R9" s="371">
        <f>'生産者価格表(39分類)'!R9/'生産者価格表(39分類)'!R$51</f>
        <v>2.2992968956888371E-3</v>
      </c>
      <c r="S9" s="371">
        <f>'生産者価格表(39分類)'!S9/'生産者価格表(39分類)'!S$51</f>
        <v>1.3048592616082123E-3</v>
      </c>
      <c r="T9" s="371">
        <f>'生産者価格表(39分類)'!T9/'生産者価格表(39分類)'!T$51</f>
        <v>4.0176811058687924E-3</v>
      </c>
      <c r="U9" s="371">
        <f>'生産者価格表(39分類)'!U9/'生産者価格表(39分類)'!U$51</f>
        <v>1.0630100287418896E-3</v>
      </c>
      <c r="V9" s="371">
        <f>'生産者価格表(39分類)'!V9/'生産者価格表(39分類)'!V$51</f>
        <v>1.8237948068765082E-3</v>
      </c>
      <c r="W9" s="371">
        <f>'生産者価格表(39分類)'!W9/'生産者価格表(39分類)'!W$51</f>
        <v>7.9411405902309691E-4</v>
      </c>
      <c r="X9" s="371">
        <f>'生産者価格表(39分類)'!X9/'生産者価格表(39分類)'!X$51</f>
        <v>3.801308257777968E-3</v>
      </c>
      <c r="Y9" s="371">
        <f>'生産者価格表(39分類)'!Y9/'生産者価格表(39分類)'!Y$51</f>
        <v>2.6176376430225739E-3</v>
      </c>
      <c r="Z9" s="371">
        <f>'生産者価格表(39分類)'!Z9/'生産者価格表(39分類)'!Z$51</f>
        <v>3.1183453214647964E-4</v>
      </c>
      <c r="AA9" s="371">
        <f>'生産者価格表(39分類)'!AA9/'生産者価格表(39分類)'!AA$51</f>
        <v>9.5820236807599363E-4</v>
      </c>
      <c r="AB9" s="371">
        <f>'生産者価格表(39分類)'!AB9/'生産者価格表(39分類)'!AB$51</f>
        <v>1.831558796381502E-3</v>
      </c>
      <c r="AC9" s="371">
        <f>'生産者価格表(39分類)'!AC9/'生産者価格表(39分類)'!AC$51</f>
        <v>3.8555697196441113E-3</v>
      </c>
      <c r="AD9" s="371">
        <f>'生産者価格表(39分類)'!AD9/'生産者価格表(39分類)'!AD$51</f>
        <v>1.313340459035642E-3</v>
      </c>
      <c r="AE9" s="371">
        <f>'生産者価格表(39分類)'!AE9/'生産者価格表(39分類)'!AE$51</f>
        <v>1.688675954892291E-5</v>
      </c>
      <c r="AF9" s="371">
        <f>'生産者価格表(39分類)'!AF9/'生産者価格表(39分類)'!AF$51</f>
        <v>1.9419402171103001E-3</v>
      </c>
      <c r="AG9" s="371">
        <f>'生産者価格表(39分類)'!AG9/'生産者価格表(39分類)'!AG$51</f>
        <v>6.3790487490719054E-4</v>
      </c>
      <c r="AH9" s="371">
        <f>'生産者価格表(39分類)'!AH9/'生産者価格表(39分類)'!AH$51</f>
        <v>2.8997858631145852E-3</v>
      </c>
      <c r="AI9" s="371">
        <f>'生産者価格表(39分類)'!AI9/'生産者価格表(39分類)'!AI$51</f>
        <v>3.5196902968069658E-4</v>
      </c>
      <c r="AJ9" s="371">
        <f>'生産者価格表(39分類)'!AJ9/'生産者価格表(39分類)'!AJ$51</f>
        <v>3.3815080603126846E-3</v>
      </c>
      <c r="AK9" s="371">
        <f>'生産者価格表(39分類)'!AK9/'生産者価格表(39分類)'!AK$51</f>
        <v>3.4586371943130502E-2</v>
      </c>
      <c r="AL9" s="371">
        <f>'生産者価格表(39分類)'!AL9/'生産者価格表(39分類)'!AL$51</f>
        <v>1.8757849417242978E-3</v>
      </c>
      <c r="AM9" s="371">
        <f>'生産者価格表(39分類)'!AM9/'生産者価格表(39分類)'!AM$51</f>
        <v>4.5830466123366036E-3</v>
      </c>
      <c r="AN9" s="371">
        <f>'生産者価格表(39分類)'!AN9/'生産者価格表(39分類)'!AN$51</f>
        <v>1.9503268832747462E-2</v>
      </c>
      <c r="AO9" s="372">
        <f>'生産者価格表(39分類)'!AO9/'生産者価格表(39分類)'!AO$51</f>
        <v>4.7971721355571196E-4</v>
      </c>
    </row>
    <row r="10" spans="1:41" x14ac:dyDescent="0.15">
      <c r="A10" s="241" t="s">
        <v>253</v>
      </c>
      <c r="B10" s="303" t="s">
        <v>34</v>
      </c>
      <c r="C10" s="367">
        <f>'生産者価格表(39分類)'!C10/'生産者価格表(39分類)'!C$51</f>
        <v>1.3462887375064427E-2</v>
      </c>
      <c r="D10" s="368">
        <f>'生産者価格表(39分類)'!D10/'生産者価格表(39分類)'!D$51</f>
        <v>1.3808135282472376E-2</v>
      </c>
      <c r="E10" s="368">
        <f>'生産者価格表(39分類)'!E10/'生産者価格表(39分類)'!E$51</f>
        <v>3.6530437030208424E-3</v>
      </c>
      <c r="F10" s="368">
        <f>'生産者価格表(39分類)'!F10/'生産者価格表(39分類)'!F$51</f>
        <v>1.0185212434588831E-3</v>
      </c>
      <c r="G10" s="368">
        <f>'生産者価格表(39分類)'!G10/'生産者価格表(39分類)'!G$51</f>
        <v>9.102334580674068E-3</v>
      </c>
      <c r="H10" s="368">
        <f>'生産者価格表(39分類)'!H10/'生産者価格表(39分類)'!H$51</f>
        <v>6.5656769857635102E-3</v>
      </c>
      <c r="I10" s="368">
        <f>'生産者価格表(39分類)'!I10/'生産者価格表(39分類)'!I$51</f>
        <v>0.32760573530344561</v>
      </c>
      <c r="J10" s="368">
        <f>'生産者価格表(39分類)'!J10/'生産者価格表(39分類)'!J$51</f>
        <v>8.3926035431962937E-3</v>
      </c>
      <c r="K10" s="368">
        <f>'生産者価格表(39分類)'!K10/'生産者価格表(39分類)'!K$51</f>
        <v>1.3419908951079271E-4</v>
      </c>
      <c r="L10" s="368">
        <f>'生産者価格表(39分類)'!L10/'生産者価格表(39分類)'!L$51</f>
        <v>7.0877105075218281E-3</v>
      </c>
      <c r="M10" s="368">
        <f>'生産者価格表(39分類)'!M10/'生産者価格表(39分類)'!M$51</f>
        <v>5.0074869054067245E-2</v>
      </c>
      <c r="N10" s="368">
        <f>'生産者価格表(39分類)'!N10/'生産者価格表(39分類)'!N$51</f>
        <v>4.3976259533784511E-4</v>
      </c>
      <c r="O10" s="368">
        <f>'生産者価格表(39分類)'!O10/'生産者価格表(39分類)'!O$51</f>
        <v>6.5582707002977264E-5</v>
      </c>
      <c r="P10" s="368">
        <f>'生産者価格表(39分類)'!P10/'生産者価格表(39分類)'!P$51</f>
        <v>3.0454280075504409E-3</v>
      </c>
      <c r="Q10" s="368">
        <f>'生産者価格表(39分類)'!Q10/'生産者価格表(39分類)'!Q$51</f>
        <v>1.4420623364219062E-3</v>
      </c>
      <c r="R10" s="368">
        <f>'生産者価格表(39分類)'!R10/'生産者価格表(39分類)'!R$51</f>
        <v>2.6221357351352797E-3</v>
      </c>
      <c r="S10" s="368">
        <f>'生産者価格表(39分類)'!S10/'生産者価格表(39分類)'!S$51</f>
        <v>8.4633728790680426E-3</v>
      </c>
      <c r="T10" s="368">
        <f>'生産者価格表(39分類)'!T10/'生産者価格表(39分類)'!T$51</f>
        <v>7.4183250746134213E-3</v>
      </c>
      <c r="U10" s="368">
        <f>'生産者価格表(39分類)'!U10/'生産者価格表(39分類)'!U$51</f>
        <v>4.9376415111609222E-3</v>
      </c>
      <c r="V10" s="368">
        <f>'生産者価格表(39分類)'!V10/'生産者価格表(39分類)'!V$51</f>
        <v>4.5424262612803589E-3</v>
      </c>
      <c r="W10" s="368">
        <f>'生産者価格表(39分類)'!W10/'生産者価格表(39分類)'!W$51</f>
        <v>1.33034372746407E-3</v>
      </c>
      <c r="X10" s="368">
        <f>'生産者価格表(39分類)'!X10/'生産者価格表(39分類)'!X$51</f>
        <v>7.8119318596687387E-2</v>
      </c>
      <c r="Y10" s="368">
        <f>'生産者価格表(39分類)'!Y10/'生産者価格表(39分類)'!Y$51</f>
        <v>3.6142142265827563E-2</v>
      </c>
      <c r="Z10" s="368">
        <f>'生産者価格表(39分類)'!Z10/'生産者価格表(39分類)'!Z$51</f>
        <v>3.1014710111937232E-3</v>
      </c>
      <c r="AA10" s="368">
        <f>'生産者価格表(39分類)'!AA10/'生産者価格表(39分類)'!AA$51</f>
        <v>3.3186521040680754E-3</v>
      </c>
      <c r="AB10" s="368">
        <f>'生産者価格表(39分類)'!AB10/'生産者価格表(39分類)'!AB$51</f>
        <v>3.3193495347087643E-3</v>
      </c>
      <c r="AC10" s="368">
        <f>'生産者価格表(39分類)'!AC10/'生産者価格表(39分類)'!AC$51</f>
        <v>7.1914314752916063E-3</v>
      </c>
      <c r="AD10" s="368">
        <f>'生産者価格表(39分類)'!AD10/'生産者価格表(39分類)'!AD$51</f>
        <v>4.2449726898752286E-3</v>
      </c>
      <c r="AE10" s="368">
        <f>'生産者価格表(39分類)'!AE10/'生産者価格表(39分類)'!AE$51</f>
        <v>5.0393645601259419E-4</v>
      </c>
      <c r="AF10" s="368">
        <f>'生産者価格表(39分類)'!AF10/'生産者価格表(39分類)'!AF$51</f>
        <v>1.6515567685239337E-3</v>
      </c>
      <c r="AG10" s="368">
        <f>'生産者価格表(39分類)'!AG10/'生産者価格表(39分類)'!AG$51</f>
        <v>1.3265601220777835E-2</v>
      </c>
      <c r="AH10" s="368">
        <f>'生産者価格表(39分類)'!AH10/'生産者価格表(39分類)'!AH$51</f>
        <v>1.0848480438206518E-3</v>
      </c>
      <c r="AI10" s="368">
        <f>'生産者価格表(39分類)'!AI10/'生産者価格表(39分類)'!AI$51</f>
        <v>4.2393489553949138E-3</v>
      </c>
      <c r="AJ10" s="368">
        <f>'生産者価格表(39分類)'!AJ10/'生産者価格表(39分類)'!AJ$51</f>
        <v>6.0115979456778022E-3</v>
      </c>
      <c r="AK10" s="368">
        <f>'生産者価格表(39分類)'!AK10/'生産者価格表(39分類)'!AK$51</f>
        <v>1.9123835461684929E-2</v>
      </c>
      <c r="AL10" s="368">
        <f>'生産者価格表(39分類)'!AL10/'生産者価格表(39分類)'!AL$51</f>
        <v>4.5679295209437986E-3</v>
      </c>
      <c r="AM10" s="368">
        <f>'生産者価格表(39分類)'!AM10/'生産者価格表(39分類)'!AM$51</f>
        <v>6.0804848731125386E-3</v>
      </c>
      <c r="AN10" s="368">
        <f>'生産者価格表(39分類)'!AN10/'生産者価格表(39分類)'!AN$51</f>
        <v>0.43193534610204015</v>
      </c>
      <c r="AO10" s="369">
        <f>'生産者価格表(39分類)'!AO10/'生産者価格表(39分類)'!AO$51</f>
        <v>1.1410416579575148E-3</v>
      </c>
    </row>
    <row r="11" spans="1:41" x14ac:dyDescent="0.15">
      <c r="A11" s="241" t="s">
        <v>254</v>
      </c>
      <c r="B11" s="303" t="s">
        <v>35</v>
      </c>
      <c r="C11" s="367">
        <f>'生産者価格表(39分類)'!C11/'生産者価格表(39分類)'!C$51</f>
        <v>4.3340982251281981E-2</v>
      </c>
      <c r="D11" s="368">
        <f>'生産者価格表(39分類)'!D11/'生産者価格表(39分類)'!D$51</f>
        <v>2.5126534751952877E-3</v>
      </c>
      <c r="E11" s="368">
        <f>'生産者価格表(39分類)'!E11/'生産者価格表(39分類)'!E$51</f>
        <v>1.6806680281280604E-2</v>
      </c>
      <c r="F11" s="368">
        <f>'生産者価格表(39分類)'!F11/'生産者価格表(39分類)'!F$51</f>
        <v>1.6968125794786224E-2</v>
      </c>
      <c r="G11" s="368">
        <f>'生産者価格表(39分類)'!G11/'生産者価格表(39分類)'!G$51</f>
        <v>6.0308111649742691E-3</v>
      </c>
      <c r="H11" s="368">
        <f>'生産者価格表(39分類)'!H11/'生産者価格表(39分類)'!H$51</f>
        <v>8.723388006127665E-2</v>
      </c>
      <c r="I11" s="368">
        <f>'生産者価格表(39分類)'!I11/'生産者価格表(39分類)'!I$51</f>
        <v>3.3977002366080096E-2</v>
      </c>
      <c r="J11" s="368">
        <f>'生産者価格表(39分類)'!J11/'生産者価格表(39分類)'!J$51</f>
        <v>0.34411492445820568</v>
      </c>
      <c r="K11" s="368">
        <f>'生産者価格表(39分類)'!K11/'生産者価格表(39分類)'!K$51</f>
        <v>3.7025184695798193E-2</v>
      </c>
      <c r="L11" s="368">
        <f>'生産者価格表(39分類)'!L11/'生産者価格表(39分類)'!L$51</f>
        <v>0.20774659041168475</v>
      </c>
      <c r="M11" s="368">
        <f>'生産者価格表(39分類)'!M11/'生産者価格表(39分類)'!M$51</f>
        <v>1.9185569664035288E-2</v>
      </c>
      <c r="N11" s="368">
        <f>'生産者価格表(39分類)'!N11/'生産者価格表(39分類)'!N$51</f>
        <v>3.3905360403910196E-4</v>
      </c>
      <c r="O11" s="368">
        <f>'生産者価格表(39分類)'!O11/'生産者価格表(39分類)'!O$51</f>
        <v>1.5618917029503381E-3</v>
      </c>
      <c r="P11" s="368">
        <f>'生産者価格表(39分類)'!P11/'生産者価格表(39分類)'!P$51</f>
        <v>9.9650236936268972E-3</v>
      </c>
      <c r="Q11" s="368">
        <f>'生産者価格表(39分類)'!Q11/'生産者価格表(39分類)'!Q$51</f>
        <v>5.2110888975246154E-3</v>
      </c>
      <c r="R11" s="368">
        <f>'生産者価格表(39分類)'!R11/'生産者価格表(39分類)'!R$51</f>
        <v>3.6298647392401578E-3</v>
      </c>
      <c r="S11" s="368">
        <f>'生産者価格表(39分類)'!S11/'生産者価格表(39分類)'!S$51</f>
        <v>1.3018595851447452E-2</v>
      </c>
      <c r="T11" s="368">
        <f>'生産者価格表(39分類)'!T11/'生産者価格表(39分類)'!T$51</f>
        <v>1.4095203692111981E-2</v>
      </c>
      <c r="U11" s="368">
        <f>'生産者価格表(39分類)'!U11/'生産者価格表(39分類)'!U$51</f>
        <v>6.5172204983524346E-3</v>
      </c>
      <c r="V11" s="368">
        <f>'生産者価格表(39分類)'!V11/'生産者価格表(39分類)'!V$51</f>
        <v>9.9801156889858314E-3</v>
      </c>
      <c r="W11" s="368">
        <f>'生産者価格表(39分類)'!W11/'生産者価格表(39分類)'!W$51</f>
        <v>9.3658746373018187E-3</v>
      </c>
      <c r="X11" s="368">
        <f>'生産者価格表(39分類)'!X11/'生産者価格表(39分類)'!X$51</f>
        <v>2.785216741195615E-2</v>
      </c>
      <c r="Y11" s="368">
        <f>'生産者価格表(39分類)'!Y11/'生産者価格表(39分類)'!Y$51</f>
        <v>4.6842105058285052E-3</v>
      </c>
      <c r="Z11" s="368">
        <f>'生産者価格表(39分類)'!Z11/'生産者価格表(39分類)'!Z$51</f>
        <v>5.1119634301036469E-4</v>
      </c>
      <c r="AA11" s="368">
        <f>'生産者価格表(39分類)'!AA11/'生産者価格表(39分類)'!AA$51</f>
        <v>8.5701094982988529E-3</v>
      </c>
      <c r="AB11" s="368">
        <f>'生産者価格表(39分類)'!AB11/'生産者価格表(39分類)'!AB$51</f>
        <v>1.3561065250685256E-2</v>
      </c>
      <c r="AC11" s="368">
        <f>'生産者価格表(39分類)'!AC11/'生産者価格表(39分類)'!AC$51</f>
        <v>8.355046703562801E-6</v>
      </c>
      <c r="AD11" s="368">
        <f>'生産者価格表(39分類)'!AD11/'生産者価格表(39分類)'!AD$51</f>
        <v>1.8939221186719659E-5</v>
      </c>
      <c r="AE11" s="368">
        <f>'生産者価格表(39分類)'!AE11/'生産者価格表(39分類)'!AE$51</f>
        <v>4.8403067679494154E-5</v>
      </c>
      <c r="AF11" s="368">
        <f>'生産者価格表(39分類)'!AF11/'生産者価格表(39分類)'!AF$51</f>
        <v>2.6833798763242403E-4</v>
      </c>
      <c r="AG11" s="368">
        <f>'生産者価格表(39分類)'!AG11/'生産者価格表(39分類)'!AG$51</f>
        <v>1.2085421119128392E-3</v>
      </c>
      <c r="AH11" s="368">
        <f>'生産者価格表(39分類)'!AH11/'生産者価格表(39分類)'!AH$51</f>
        <v>7.7253725885531783E-4</v>
      </c>
      <c r="AI11" s="368">
        <f>'生産者価格表(39分類)'!AI11/'生産者価格表(39分類)'!AI$51</f>
        <v>1.3216385757071427E-3</v>
      </c>
      <c r="AJ11" s="368">
        <f>'生産者価格表(39分類)'!AJ11/'生産者価格表(39分類)'!AJ$51</f>
        <v>0.12611410360048891</v>
      </c>
      <c r="AK11" s="368">
        <f>'生産者価格表(39分類)'!AK11/'生産者価格表(39分類)'!AK$51</f>
        <v>2.7654967007962748E-3</v>
      </c>
      <c r="AL11" s="368">
        <f>'生産者価格表(39分類)'!AL11/'生産者価格表(39分類)'!AL$51</f>
        <v>4.1256831695043149E-3</v>
      </c>
      <c r="AM11" s="368">
        <f>'生産者価格表(39分類)'!AM11/'生産者価格表(39分類)'!AM$51</f>
        <v>5.5283312040974829E-3</v>
      </c>
      <c r="AN11" s="368">
        <f>'生産者価格表(39分類)'!AN11/'生産者価格表(39分類)'!AN$51</f>
        <v>9.3380203029008839E-3</v>
      </c>
      <c r="AO11" s="369">
        <f>'生産者価格表(39分類)'!AO11/'生産者価格表(39分類)'!AO$51</f>
        <v>6.8753756357109721E-3</v>
      </c>
    </row>
    <row r="12" spans="1:41" x14ac:dyDescent="0.15">
      <c r="A12" s="241" t="s">
        <v>255</v>
      </c>
      <c r="B12" s="303" t="s">
        <v>36</v>
      </c>
      <c r="C12" s="367">
        <f>'生産者価格表(39分類)'!C12/'生産者価格表(39分類)'!C$51</f>
        <v>3.6352564313573608E-3</v>
      </c>
      <c r="D12" s="368">
        <f>'生産者価格表(39分類)'!D12/'生産者価格表(39分類)'!D$51</f>
        <v>1.1982036453711199E-2</v>
      </c>
      <c r="E12" s="368">
        <f>'生産者価格表(39分類)'!E12/'生産者価格表(39分類)'!E$51</f>
        <v>2.27616746140301E-2</v>
      </c>
      <c r="F12" s="368">
        <f>'生産者価格表(39分類)'!F12/'生産者価格表(39分類)'!F$51</f>
        <v>1.4210617270783488E-2</v>
      </c>
      <c r="G12" s="368">
        <f>'生産者価格表(39分類)'!G12/'生産者価格表(39分類)'!G$51</f>
        <v>3.6651589059666554E-3</v>
      </c>
      <c r="H12" s="368">
        <f>'生産者価格表(39分類)'!H12/'生産者価格表(39分類)'!H$51</f>
        <v>2.4852086955349803E-3</v>
      </c>
      <c r="I12" s="368">
        <f>'生産者価格表(39分類)'!I12/'生産者価格表(39分類)'!I$51</f>
        <v>5.2077048174089353E-3</v>
      </c>
      <c r="J12" s="368">
        <f>'生産者価格表(39分類)'!J12/'生産者価格表(39分類)'!J$51</f>
        <v>1.8681659890677639E-2</v>
      </c>
      <c r="K12" s="368">
        <f>'生産者価格表(39分類)'!K12/'生産者価格表(39分類)'!K$51</f>
        <v>0.3231858175649403</v>
      </c>
      <c r="L12" s="368">
        <f>'生産者価格表(39分類)'!L12/'生産者価格表(39分類)'!L$51</f>
        <v>1.1943638122883407E-3</v>
      </c>
      <c r="M12" s="368">
        <f>'生産者価格表(39分類)'!M12/'生産者価格表(39分類)'!M$51</f>
        <v>3.4822742841422574E-2</v>
      </c>
      <c r="N12" s="368">
        <f>'生産者価格表(39分類)'!N12/'生産者価格表(39分類)'!N$51</f>
        <v>1.3192877860135352E-3</v>
      </c>
      <c r="O12" s="368">
        <f>'生産者価格表(39分類)'!O12/'生産者価格表(39分類)'!O$51</f>
        <v>1.5572404471345242E-3</v>
      </c>
      <c r="P12" s="368">
        <f>'生産者価格表(39分類)'!P12/'生産者価格表(39分類)'!P$51</f>
        <v>3.1179595184624037E-3</v>
      </c>
      <c r="Q12" s="368">
        <f>'生産者価格表(39分類)'!Q12/'生産者価格表(39分類)'!Q$51</f>
        <v>1.025362505442849E-3</v>
      </c>
      <c r="R12" s="368">
        <f>'生産者価格表(39分類)'!R12/'生産者価格表(39分類)'!R$51</f>
        <v>1.0778651575066725E-3</v>
      </c>
      <c r="S12" s="368">
        <f>'生産者価格表(39分類)'!S12/'生産者価格表(39分類)'!S$51</f>
        <v>1.5705448912295887E-3</v>
      </c>
      <c r="T12" s="368">
        <f>'生産者価格表(39分類)'!T12/'生産者価格表(39分類)'!T$51</f>
        <v>1.3252097310424004E-3</v>
      </c>
      <c r="U12" s="368">
        <f>'生産者価格表(39分類)'!U12/'生産者価格表(39分類)'!U$51</f>
        <v>1.3460665031532837E-3</v>
      </c>
      <c r="V12" s="368">
        <f>'生産者価格表(39分類)'!V12/'生産者価格表(39分類)'!V$51</f>
        <v>4.853785056654505E-4</v>
      </c>
      <c r="W12" s="368">
        <f>'生産者価格表(39分類)'!W12/'生産者価格表(39分類)'!W$51</f>
        <v>3.0237716904707858E-3</v>
      </c>
      <c r="X12" s="368">
        <f>'生産者価格表(39分類)'!X12/'生産者価格表(39分類)'!X$51</f>
        <v>2.277293907114042E-3</v>
      </c>
      <c r="Y12" s="368">
        <f>'生産者価格表(39分類)'!Y12/'生産者価格表(39分類)'!Y$51</f>
        <v>1.6828460995168024E-2</v>
      </c>
      <c r="Z12" s="368">
        <f>'生産者価格表(39分類)'!Z12/'生産者価格表(39分類)'!Z$51</f>
        <v>4.1872648355635887E-2</v>
      </c>
      <c r="AA12" s="368">
        <f>'生産者価格表(39分類)'!AA12/'生産者価格表(39分類)'!AA$51</f>
        <v>1.3780565507502843E-2</v>
      </c>
      <c r="AB12" s="368">
        <f>'生産者価格表(39分類)'!AB12/'生産者価格表(39分類)'!AB$51</f>
        <v>1.0759472505454103E-2</v>
      </c>
      <c r="AC12" s="368">
        <f>'生産者価格表(39分類)'!AC12/'生産者価格表(39分類)'!AC$51</f>
        <v>1.4844971397580268E-3</v>
      </c>
      <c r="AD12" s="368">
        <f>'生産者価格表(39分類)'!AD12/'生産者価格表(39分類)'!AD$51</f>
        <v>4.5361259010433984E-4</v>
      </c>
      <c r="AE12" s="368">
        <f>'生産者価格表(39分類)'!AE12/'生産者価格表(39分類)'!AE$51</f>
        <v>3.1631990192644067E-4</v>
      </c>
      <c r="AF12" s="368">
        <f>'生産者価格表(39分類)'!AF12/'生産者価格表(39分類)'!AF$51</f>
        <v>0.11106399008426143</v>
      </c>
      <c r="AG12" s="368">
        <f>'生産者価格表(39分類)'!AG12/'生産者価格表(39分類)'!AG$51</f>
        <v>7.5401285590637418E-4</v>
      </c>
      <c r="AH12" s="368">
        <f>'生産者価格表(39分類)'!AH12/'生産者価格表(39分類)'!AH$51</f>
        <v>8.8474467457117338E-3</v>
      </c>
      <c r="AI12" s="368">
        <f>'生産者価格表(39分類)'!AI12/'生産者価格表(39分類)'!AI$51</f>
        <v>2.6354989437029743E-3</v>
      </c>
      <c r="AJ12" s="368">
        <f>'生産者価格表(39分類)'!AJ12/'生産者価格表(39分類)'!AJ$51</f>
        <v>2.5255170939801194E-3</v>
      </c>
      <c r="AK12" s="368">
        <f>'生産者価格表(39分類)'!AK12/'生産者価格表(39分類)'!AK$51</f>
        <v>3.8117149296103556E-3</v>
      </c>
      <c r="AL12" s="368">
        <f>'生産者価格表(39分類)'!AL12/'生産者価格表(39分類)'!AL$51</f>
        <v>2.0950973839467162E-3</v>
      </c>
      <c r="AM12" s="368">
        <f>'生産者価格表(39分類)'!AM12/'生産者価格表(39分類)'!AM$51</f>
        <v>5.4803200966404642E-3</v>
      </c>
      <c r="AN12" s="368">
        <f>'生産者価格表(39分類)'!AN12/'生産者価格表(39分類)'!AN$51</f>
        <v>0</v>
      </c>
      <c r="AO12" s="369">
        <f>'生産者価格表(39分類)'!AO12/'生産者価格表(39分類)'!AO$51</f>
        <v>1.8218289150235781E-2</v>
      </c>
    </row>
    <row r="13" spans="1:41" x14ac:dyDescent="0.15">
      <c r="A13" s="241" t="s">
        <v>256</v>
      </c>
      <c r="B13" s="303" t="s">
        <v>509</v>
      </c>
      <c r="C13" s="367">
        <f>'生産者価格表(39分類)'!C13/'生産者価格表(39分類)'!C$51</f>
        <v>5.3542496844268626E-3</v>
      </c>
      <c r="D13" s="368">
        <f>'生産者価格表(39分類)'!D13/'生産者価格表(39分類)'!D$51</f>
        <v>1.4799446075228446E-2</v>
      </c>
      <c r="E13" s="368">
        <f>'生産者価格表(39分類)'!E13/'生産者価格表(39分類)'!E$51</f>
        <v>8.7485685065664034E-3</v>
      </c>
      <c r="F13" s="368">
        <f>'生産者価格表(39分類)'!F13/'生産者価格表(39分類)'!F$51</f>
        <v>3.6888480664138694E-3</v>
      </c>
      <c r="G13" s="368">
        <f>'生産者価格表(39分類)'!G13/'生産者価格表(39分類)'!G$51</f>
        <v>7.4574600426324349E-3</v>
      </c>
      <c r="H13" s="368">
        <f>'生産者価格表(39分類)'!H13/'生産者価格表(39分類)'!H$51</f>
        <v>1.0948036137054857E-2</v>
      </c>
      <c r="I13" s="368">
        <f>'生産者価格表(39分類)'!I13/'生産者価格表(39分類)'!I$51</f>
        <v>6.7553775898292392E-3</v>
      </c>
      <c r="J13" s="368">
        <f>'生産者価格表(39分類)'!J13/'生産者価格表(39分類)'!J$51</f>
        <v>1.0526476531760131E-2</v>
      </c>
      <c r="K13" s="368">
        <f>'生産者価格表(39分類)'!K13/'生産者価格表(39分類)'!K$51</f>
        <v>7.5185900148995401E-4</v>
      </c>
      <c r="L13" s="368">
        <f>'生産者価格表(39分類)'!L13/'生産者価格表(39分類)'!L$51</f>
        <v>0.25232105420784667</v>
      </c>
      <c r="M13" s="368">
        <f>'生産者価格表(39分類)'!M13/'生産者価格表(39分類)'!M$51</f>
        <v>2.746982264866651E-3</v>
      </c>
      <c r="N13" s="368">
        <f>'生産者価格表(39分類)'!N13/'生産者価格表(39分類)'!N$51</f>
        <v>1.6449135245461382E-4</v>
      </c>
      <c r="O13" s="368">
        <f>'生産者価格表(39分類)'!O13/'生産者価格表(39分類)'!O$51</f>
        <v>8.9815749803368158E-4</v>
      </c>
      <c r="P13" s="368">
        <f>'生産者価格表(39分類)'!P13/'生産者価格表(39分類)'!P$51</f>
        <v>3.4215173233902484E-3</v>
      </c>
      <c r="Q13" s="368">
        <f>'生産者価格表(39分類)'!Q13/'生産者価格表(39分類)'!Q$51</f>
        <v>1.3711297247440106E-2</v>
      </c>
      <c r="R13" s="368">
        <f>'生産者価格表(39分類)'!R13/'生産者価格表(39分類)'!R$51</f>
        <v>1.738090774885476E-2</v>
      </c>
      <c r="S13" s="368">
        <f>'生産者価格表(39分類)'!S13/'生産者価格表(39分類)'!S$51</f>
        <v>4.9818198180053438E-2</v>
      </c>
      <c r="T13" s="368">
        <f>'生産者価格表(39分類)'!T13/'生産者価格表(39分類)'!T$51</f>
        <v>1.9922587713855806E-2</v>
      </c>
      <c r="U13" s="368">
        <f>'生産者価格表(39分類)'!U13/'生産者価格表(39分類)'!U$51</f>
        <v>2.446207202621533E-2</v>
      </c>
      <c r="V13" s="368">
        <f>'生産者価格表(39分類)'!V13/'生産者価格表(39分類)'!V$51</f>
        <v>4.8314781183009872E-2</v>
      </c>
      <c r="W13" s="368">
        <f>'生産者価格表(39分類)'!W13/'生産者価格表(39分類)'!W$51</f>
        <v>3.4122969160424163E-2</v>
      </c>
      <c r="X13" s="368">
        <f>'生産者価格表(39分類)'!X13/'生産者価格表(39分類)'!X$51</f>
        <v>4.8151871385874581E-2</v>
      </c>
      <c r="Y13" s="368">
        <f>'生産者価格表(39分類)'!Y13/'生産者価格表(39分類)'!Y$51</f>
        <v>1.3084003687278028E-2</v>
      </c>
      <c r="Z13" s="368">
        <f>'生産者価格表(39分類)'!Z13/'生産者価格表(39分類)'!Z$51</f>
        <v>0</v>
      </c>
      <c r="AA13" s="368">
        <f>'生産者価格表(39分類)'!AA13/'生産者価格表(39分類)'!AA$51</f>
        <v>3.8365610990339256E-2</v>
      </c>
      <c r="AB13" s="368">
        <f>'生産者価格表(39分類)'!AB13/'生産者価格表(39分類)'!AB$51</f>
        <v>1.3338668364148125E-2</v>
      </c>
      <c r="AC13" s="368">
        <f>'生産者価格表(39分類)'!AC13/'生産者価格表(39分類)'!AC$51</f>
        <v>5.0070679430101392E-3</v>
      </c>
      <c r="AD13" s="368">
        <f>'生産者価格表(39分類)'!AD13/'生産者価格表(39分類)'!AD$51</f>
        <v>2.7390558416800514E-3</v>
      </c>
      <c r="AE13" s="368">
        <f>'生産者価格表(39分類)'!AE13/'生産者価格表(39分類)'!AE$51</f>
        <v>7.2174320678604516E-4</v>
      </c>
      <c r="AF13" s="368">
        <f>'生産者価格表(39分類)'!AF13/'生産者価格表(39分類)'!AF$51</f>
        <v>2.6783425681088944E-3</v>
      </c>
      <c r="AG13" s="368">
        <f>'生産者価格表(39分類)'!AG13/'生産者価格表(39分類)'!AG$51</f>
        <v>1.3788423633701015E-3</v>
      </c>
      <c r="AH13" s="368">
        <f>'生産者価格表(39分類)'!AH13/'生産者価格表(39分類)'!AH$51</f>
        <v>1.6027697893610856E-3</v>
      </c>
      <c r="AI13" s="368">
        <f>'生産者価格表(39分類)'!AI13/'生産者価格表(39分類)'!AI$51</f>
        <v>1.018678411500353E-3</v>
      </c>
      <c r="AJ13" s="368">
        <f>'生産者価格表(39分類)'!AJ13/'生産者価格表(39分類)'!AJ$51</f>
        <v>2.4553934609735607E-3</v>
      </c>
      <c r="AK13" s="368">
        <f>'生産者価格表(39分類)'!AK13/'生産者価格表(39分類)'!AK$51</f>
        <v>9.9702161545985914E-3</v>
      </c>
      <c r="AL13" s="368">
        <f>'生産者価格表(39分類)'!AL13/'生産者価格表(39分類)'!AL$51</f>
        <v>1.3648274397969352E-2</v>
      </c>
      <c r="AM13" s="368">
        <f>'生産者価格表(39分類)'!AM13/'生産者価格表(39分類)'!AM$51</f>
        <v>3.2576668828578426E-3</v>
      </c>
      <c r="AN13" s="368">
        <f>'生産者価格表(39分類)'!AN13/'生産者価格表(39分類)'!AN$51</f>
        <v>4.7289332763888435E-2</v>
      </c>
      <c r="AO13" s="369">
        <f>'生産者価格表(39分類)'!AO13/'生産者価格表(39分類)'!AO$51</f>
        <v>3.6965637855993004E-3</v>
      </c>
    </row>
    <row r="14" spans="1:41" x14ac:dyDescent="0.15">
      <c r="A14" s="242" t="s">
        <v>257</v>
      </c>
      <c r="B14" s="306" t="s">
        <v>37</v>
      </c>
      <c r="C14" s="370">
        <f>'生産者価格表(39分類)'!C14/'生産者価格表(39分類)'!C$51</f>
        <v>2.3133022795367602E-3</v>
      </c>
      <c r="D14" s="371">
        <f>'生産者価格表(39分類)'!D14/'生産者価格表(39分類)'!D$51</f>
        <v>1.0137408451253644E-3</v>
      </c>
      <c r="E14" s="371">
        <f>'生産者価格表(39分類)'!E14/'生産者価格表(39分類)'!E$51</f>
        <v>1.8901539768977308E-5</v>
      </c>
      <c r="F14" s="371">
        <f>'生産者価格表(39分類)'!F14/'生産者価格表(39分類)'!F$51</f>
        <v>1.6861029491976295E-4</v>
      </c>
      <c r="G14" s="371">
        <f>'生産者価格表(39分類)'!G14/'生産者価格表(39分類)'!G$51</f>
        <v>1.8934048452943963E-3</v>
      </c>
      <c r="H14" s="371">
        <f>'生産者価格表(39分類)'!H14/'生産者価格表(39分類)'!H$51</f>
        <v>7.704506350040656E-4</v>
      </c>
      <c r="I14" s="371">
        <f>'生産者価格表(39分類)'!I14/'生産者価格表(39分類)'!I$51</f>
        <v>2.3284828428569403E-3</v>
      </c>
      <c r="J14" s="371">
        <f>'生産者価格表(39分類)'!J14/'生産者価格表(39分類)'!J$51</f>
        <v>6.8241032752350749E-3</v>
      </c>
      <c r="K14" s="371">
        <f>'生産者価格表(39分類)'!K14/'生産者価格表(39分類)'!K$51</f>
        <v>1.0333329892331038E-2</v>
      </c>
      <c r="L14" s="371">
        <f>'生産者価格表(39分類)'!L14/'生産者価格表(39分類)'!L$51</f>
        <v>3.6507648535950422E-3</v>
      </c>
      <c r="M14" s="371">
        <f>'生産者価格表(39分類)'!M14/'生産者価格表(39分類)'!M$51</f>
        <v>6.9196799308699083E-2</v>
      </c>
      <c r="N14" s="371">
        <f>'生産者価格表(39分類)'!N14/'生産者価格表(39分類)'!N$51</f>
        <v>0</v>
      </c>
      <c r="O14" s="371">
        <f>'生産者価格表(39分類)'!O14/'生産者価格表(39分類)'!O$51</f>
        <v>1.9986446240552718E-3</v>
      </c>
      <c r="P14" s="371">
        <f>'生産者価格表(39分類)'!P14/'生産者価格表(39分類)'!P$51</f>
        <v>3.5446418017901853E-3</v>
      </c>
      <c r="Q14" s="371">
        <f>'生産者価格表(39分類)'!Q14/'生産者価格表(39分類)'!Q$51</f>
        <v>1.3135408716985902E-2</v>
      </c>
      <c r="R14" s="371">
        <f>'生産者価格表(39分類)'!R14/'生産者価格表(39分類)'!R$51</f>
        <v>1.1224972551259964E-2</v>
      </c>
      <c r="S14" s="371">
        <f>'生産者価格表(39分類)'!S14/'生産者価格表(39分類)'!S$51</f>
        <v>5.6415343773635841E-3</v>
      </c>
      <c r="T14" s="371">
        <f>'生産者価格表(39分類)'!T14/'生産者価格表(39分類)'!T$51</f>
        <v>4.0852399165028253E-2</v>
      </c>
      <c r="U14" s="371">
        <f>'生産者価格表(39分類)'!U14/'生産者価格表(39分類)'!U$51</f>
        <v>8.7591771362498898E-3</v>
      </c>
      <c r="V14" s="371">
        <f>'生産者価格表(39分類)'!V14/'生産者価格表(39分類)'!V$51</f>
        <v>2.2255756085784893E-3</v>
      </c>
      <c r="W14" s="371">
        <f>'生産者価格表(39分類)'!W14/'生産者価格表(39分類)'!W$51</f>
        <v>1.5666090673387104E-3</v>
      </c>
      <c r="X14" s="371">
        <f>'生産者価格表(39分類)'!X14/'生産者価格表(39分類)'!X$51</f>
        <v>3.9564386102975578E-3</v>
      </c>
      <c r="Y14" s="371">
        <f>'生産者価格表(39分類)'!Y14/'生産者価格表(39分類)'!Y$51</f>
        <v>5.3000423235101013E-2</v>
      </c>
      <c r="Z14" s="371">
        <f>'生産者価格表(39分類)'!Z14/'生産者価格表(39分類)'!Z$51</f>
        <v>4.089298577788223E-5</v>
      </c>
      <c r="AA14" s="371">
        <f>'生産者価格表(39分類)'!AA14/'生産者価格表(39分類)'!AA$51</f>
        <v>4.7600557946847442E-3</v>
      </c>
      <c r="AB14" s="371">
        <f>'生産者価格表(39分類)'!AB14/'生産者価格表(39分類)'!AB$51</f>
        <v>4.6701007614579411E-4</v>
      </c>
      <c r="AC14" s="371">
        <f>'生産者価格表(39分類)'!AC14/'生産者価格表(39分類)'!AC$51</f>
        <v>1.9029603100614699E-4</v>
      </c>
      <c r="AD14" s="371">
        <f>'生産者価格表(39分類)'!AD14/'生産者価格表(39分類)'!AD$51</f>
        <v>8.1262857981546699E-6</v>
      </c>
      <c r="AE14" s="371">
        <f>'生産者価格表(39分類)'!AE14/'生産者価格表(39分類)'!AE$51</f>
        <v>1.067942938891783E-4</v>
      </c>
      <c r="AF14" s="371">
        <f>'生産者価格表(39分類)'!AF14/'生産者価格表(39分類)'!AF$51</f>
        <v>3.9343114164684893E-5</v>
      </c>
      <c r="AG14" s="371">
        <f>'生産者価格表(39分類)'!AG14/'生産者価格表(39分類)'!AG$51</f>
        <v>2.9804146378482149E-6</v>
      </c>
      <c r="AH14" s="371">
        <f>'生産者価格表(39分類)'!AH14/'生産者価格表(39分類)'!AH$51</f>
        <v>1.566411013239816E-4</v>
      </c>
      <c r="AI14" s="371">
        <f>'生産者価格表(39分類)'!AI14/'生産者価格表(39分類)'!AI$51</f>
        <v>1.3194015713785599E-3</v>
      </c>
      <c r="AJ14" s="371">
        <f>'生産者価格表(39分類)'!AJ14/'生産者価格表(39分類)'!AJ$51</f>
        <v>8.9571553207604354E-4</v>
      </c>
      <c r="AK14" s="371">
        <f>'生産者価格表(39分類)'!AK14/'生産者価格表(39分類)'!AK$51</f>
        <v>6.3847758978986206E-4</v>
      </c>
      <c r="AL14" s="371">
        <f>'生産者価格表(39分類)'!AL14/'生産者価格表(39分類)'!AL$51</f>
        <v>1.0942228783950522E-3</v>
      </c>
      <c r="AM14" s="371">
        <f>'生産者価格表(39分類)'!AM14/'生産者価格表(39分類)'!AM$51</f>
        <v>1.4464534729146643E-3</v>
      </c>
      <c r="AN14" s="371">
        <f>'生産者価格表(39分類)'!AN14/'生産者価格表(39分類)'!AN$51</f>
        <v>4.9863661749728963E-3</v>
      </c>
      <c r="AO14" s="372">
        <f>'生産者価格表(39分類)'!AO14/'生産者価格表(39分類)'!AO$51</f>
        <v>4.4257339502039826E-3</v>
      </c>
    </row>
    <row r="15" spans="1:41" x14ac:dyDescent="0.15">
      <c r="A15" s="241" t="s">
        <v>258</v>
      </c>
      <c r="B15" s="303" t="s">
        <v>38</v>
      </c>
      <c r="C15" s="367">
        <f>'生産者価格表(39分類)'!C15/'生産者価格表(39分類)'!C$51</f>
        <v>1.9865839789179437E-5</v>
      </c>
      <c r="D15" s="368">
        <f>'生産者価格表(39分類)'!D15/'生産者価格表(39分類)'!D$51</f>
        <v>1.2677855686993495E-5</v>
      </c>
      <c r="E15" s="368">
        <f>'生産者価格表(39分類)'!E15/'生産者価格表(39分類)'!E$51</f>
        <v>2.8838611404803725E-4</v>
      </c>
      <c r="F15" s="368">
        <f>'生産者価格表(39分類)'!F15/'生産者価格表(39分類)'!F$51</f>
        <v>1.2234203682563902E-3</v>
      </c>
      <c r="G15" s="368">
        <f>'生産者価格表(39分類)'!G15/'生産者価格表(39分類)'!G$51</f>
        <v>0</v>
      </c>
      <c r="H15" s="368">
        <f>'生産者価格表(39分類)'!H15/'生産者価格表(39分類)'!H$51</f>
        <v>1.1680301172073299E-4</v>
      </c>
      <c r="I15" s="368">
        <f>'生産者価格表(39分類)'!I15/'生産者価格表(39分類)'!I$51</f>
        <v>4.7270663723731499E-3</v>
      </c>
      <c r="J15" s="368">
        <f>'生産者価格表(39分類)'!J15/'生産者価格表(39分類)'!J$51</f>
        <v>1.3198089876446972E-4</v>
      </c>
      <c r="K15" s="368">
        <f>'生産者価格表(39分類)'!K15/'生産者価格表(39分類)'!K$51</f>
        <v>0</v>
      </c>
      <c r="L15" s="368">
        <f>'生産者価格表(39分類)'!L15/'生産者価格表(39分類)'!L$51</f>
        <v>1.588165503259843E-3</v>
      </c>
      <c r="M15" s="368">
        <f>'生産者価格表(39分類)'!M15/'生産者価格表(39分類)'!M$51</f>
        <v>5.444736735463817E-3</v>
      </c>
      <c r="N15" s="368">
        <f>'生産者価格表(39分類)'!N15/'生産者価格表(39分類)'!N$51</f>
        <v>0.57630720270705771</v>
      </c>
      <c r="O15" s="368">
        <f>'生産者価格表(39分類)'!O15/'生産者価格表(39分類)'!O$51</f>
        <v>4.4093905133916632E-4</v>
      </c>
      <c r="P15" s="368">
        <f>'生産者価格表(39分類)'!P15/'生産者価格表(39分類)'!P$51</f>
        <v>0.23968216871008527</v>
      </c>
      <c r="Q15" s="368">
        <f>'生産者価格表(39分類)'!Q15/'生産者価格表(39分類)'!Q$51</f>
        <v>0.10487960184097049</v>
      </c>
      <c r="R15" s="368">
        <f>'生産者価格表(39分類)'!R15/'生産者価格表(39分類)'!R$51</f>
        <v>0.114932114579521</v>
      </c>
      <c r="S15" s="368">
        <f>'生産者価格表(39分類)'!S15/'生産者価格表(39分類)'!S$51</f>
        <v>2.1256992995755456E-2</v>
      </c>
      <c r="T15" s="368">
        <f>'生産者価格表(39分類)'!T15/'生産者価格表(39分類)'!T$51</f>
        <v>8.300404157946065E-3</v>
      </c>
      <c r="U15" s="368">
        <f>'生産者価格表(39分類)'!U15/'生産者価格表(39分類)'!U$51</f>
        <v>6.6635665243278755E-2</v>
      </c>
      <c r="V15" s="368">
        <f>'生産者価格表(39分類)'!V15/'生産者価格表(39分類)'!V$51</f>
        <v>5.3383105245244098E-3</v>
      </c>
      <c r="W15" s="368">
        <f>'生産者価格表(39分類)'!W15/'生産者価格表(39分類)'!W$51</f>
        <v>6.0574070728268606E-2</v>
      </c>
      <c r="X15" s="368">
        <f>'生産者価格表(39分類)'!X15/'生産者価格表(39分類)'!X$51</f>
        <v>3.5650479269200824E-3</v>
      </c>
      <c r="Y15" s="368">
        <f>'生産者価格表(39分類)'!Y15/'生産者価格表(39分類)'!Y$51</f>
        <v>2.1274278533183141E-2</v>
      </c>
      <c r="Z15" s="368">
        <f>'生産者価格表(39分類)'!Z15/'生産者価格表(39分類)'!Z$51</f>
        <v>0</v>
      </c>
      <c r="AA15" s="368">
        <f>'生産者価格表(39分類)'!AA15/'生産者価格表(39分類)'!AA$51</f>
        <v>2.6445893342277101E-5</v>
      </c>
      <c r="AB15" s="368">
        <f>'生産者価格表(39分類)'!AB15/'生産者価格表(39分類)'!AB$51</f>
        <v>0</v>
      </c>
      <c r="AC15" s="368">
        <f>'生産者価格表(39分類)'!AC15/'生産者価格表(39分類)'!AC$51</f>
        <v>0</v>
      </c>
      <c r="AD15" s="368">
        <f>'生産者価格表(39分類)'!AD15/'生産者価格表(39分類)'!AD$51</f>
        <v>0</v>
      </c>
      <c r="AE15" s="368">
        <f>'生産者価格表(39分類)'!AE15/'生産者価格表(39分類)'!AE$51</f>
        <v>0</v>
      </c>
      <c r="AF15" s="368">
        <f>'生産者価格表(39分類)'!AF15/'生産者価格表(39分類)'!AF$51</f>
        <v>8.0915381964896439E-6</v>
      </c>
      <c r="AG15" s="368">
        <f>'生産者価格表(39分類)'!AG15/'生産者価格表(39分類)'!AG$51</f>
        <v>0</v>
      </c>
      <c r="AH15" s="368">
        <f>'生産者価格表(39分類)'!AH15/'生産者価格表(39分類)'!AH$51</f>
        <v>2.745989627861161E-5</v>
      </c>
      <c r="AI15" s="368">
        <f>'生産者価格表(39分類)'!AI15/'生産者価格表(39分類)'!AI$51</f>
        <v>0</v>
      </c>
      <c r="AJ15" s="368">
        <f>'生産者価格表(39分類)'!AJ15/'生産者価格表(39分類)'!AJ$51</f>
        <v>3.0586138446238199E-6</v>
      </c>
      <c r="AK15" s="368">
        <f>'生産者価格表(39分類)'!AK15/'生産者価格表(39分類)'!AK$51</f>
        <v>3.7185648793818408E-6</v>
      </c>
      <c r="AL15" s="368">
        <f>'生産者価格表(39分類)'!AL15/'生産者価格表(39分類)'!AL$51</f>
        <v>1.2380468533253232E-4</v>
      </c>
      <c r="AM15" s="368">
        <f>'生産者価格表(39分類)'!AM15/'生産者価格表(39分類)'!AM$51</f>
        <v>1.8723813243050552E-5</v>
      </c>
      <c r="AN15" s="368">
        <f>'生産者価格表(39分類)'!AN15/'生産者価格表(39分類)'!AN$51</f>
        <v>2.2996813298728604E-5</v>
      </c>
      <c r="AO15" s="369">
        <f>'生産者価格表(39分類)'!AO15/'生産者価格表(39分類)'!AO$51</f>
        <v>4.6244739386770636E-3</v>
      </c>
    </row>
    <row r="16" spans="1:41" x14ac:dyDescent="0.15">
      <c r="A16" s="241" t="s">
        <v>259</v>
      </c>
      <c r="B16" s="303" t="s">
        <v>39</v>
      </c>
      <c r="C16" s="367">
        <f>'生産者価格表(39分類)'!C16/'生産者価格表(39分類)'!C$51</f>
        <v>0</v>
      </c>
      <c r="D16" s="368">
        <f>'生産者価格表(39分類)'!D16/'生産者価格表(39分類)'!D$51</f>
        <v>0</v>
      </c>
      <c r="E16" s="368">
        <f>'生産者価格表(39分類)'!E16/'生産者価格表(39分類)'!E$51</f>
        <v>0</v>
      </c>
      <c r="F16" s="368">
        <f>'生産者価格表(39分類)'!F16/'生産者価格表(39分類)'!F$51</f>
        <v>6.458969171532652E-4</v>
      </c>
      <c r="G16" s="368">
        <f>'生産者価格表(39分類)'!G16/'生産者価格表(39分類)'!G$51</f>
        <v>5.749069473191086E-4</v>
      </c>
      <c r="H16" s="368">
        <f>'生産者価格表(39分類)'!H16/'生産者価格表(39分類)'!H$51</f>
        <v>0</v>
      </c>
      <c r="I16" s="368">
        <f>'生産者価格表(39分類)'!I16/'生産者価格表(39分類)'!I$51</f>
        <v>1.2180297510710062E-3</v>
      </c>
      <c r="J16" s="368">
        <f>'生産者価格表(39分類)'!J16/'生産者価格表(39分類)'!J$51</f>
        <v>7.5298193206946775E-3</v>
      </c>
      <c r="K16" s="368">
        <f>'生産者価格表(39分類)'!K16/'生産者価格表(39分類)'!K$51</f>
        <v>0</v>
      </c>
      <c r="L16" s="368">
        <f>'生産者価格表(39分類)'!L16/'生産者価格表(39分類)'!L$51</f>
        <v>2.5492720068191767E-3</v>
      </c>
      <c r="M16" s="368">
        <f>'生産者価格表(39分類)'!M16/'生産者価格表(39分類)'!M$51</f>
        <v>2.5914581072897659E-2</v>
      </c>
      <c r="N16" s="368">
        <f>'生産者価格表(39分類)'!N16/'生産者価格表(39分類)'!N$51</f>
        <v>-2.3834461274035878E-4</v>
      </c>
      <c r="O16" s="368">
        <f>'生産者価格表(39分類)'!O16/'生産者価格表(39分類)'!O$51</f>
        <v>0.16530795732193715</v>
      </c>
      <c r="P16" s="368">
        <f>'生産者価格表(39分類)'!P16/'生産者価格表(39分類)'!P$51</f>
        <v>6.1664992173760425E-2</v>
      </c>
      <c r="Q16" s="368">
        <f>'生産者価格表(39分類)'!Q16/'生産者価格表(39分類)'!Q$51</f>
        <v>4.4996558714878995E-2</v>
      </c>
      <c r="R16" s="368">
        <f>'生産者価格表(39分類)'!R16/'生産者価格表(39分類)'!R$51</f>
        <v>3.0608480013534153E-2</v>
      </c>
      <c r="S16" s="368">
        <f>'生産者価格表(39分類)'!S16/'生産者価格表(39分類)'!S$51</f>
        <v>5.5515440834595697E-2</v>
      </c>
      <c r="T16" s="368">
        <f>'生産者価格表(39分類)'!T16/'生産者価格表(39分類)'!T$51</f>
        <v>6.210538990625411E-2</v>
      </c>
      <c r="U16" s="368">
        <f>'生産者価格表(39分類)'!U16/'生産者価格表(39分類)'!U$51</f>
        <v>7.4945576746236683E-2</v>
      </c>
      <c r="V16" s="368">
        <f>'生産者価格表(39分類)'!V16/'生産者価格表(39分類)'!V$51</f>
        <v>2.7244747633033375E-2</v>
      </c>
      <c r="W16" s="368">
        <f>'生産者価格表(39分類)'!W16/'生産者価格表(39分類)'!W$51</f>
        <v>5.7652989528658369E-2</v>
      </c>
      <c r="X16" s="368">
        <f>'生産者価格表(39分類)'!X16/'生産者価格表(39分類)'!X$51</f>
        <v>1.0343580541294299E-2</v>
      </c>
      <c r="Y16" s="368">
        <f>'生産者価格表(39分類)'!Y16/'生産者価格表(39分類)'!Y$51</f>
        <v>1.0844474974660668E-2</v>
      </c>
      <c r="Z16" s="368">
        <f>'生産者価格表(39分類)'!Z16/'生産者価格表(39分類)'!Z$51</f>
        <v>8.6616923286595804E-4</v>
      </c>
      <c r="AA16" s="368">
        <f>'生産者価格表(39分類)'!AA16/'生産者価格表(39分類)'!AA$51</f>
        <v>1.8594128109647543E-4</v>
      </c>
      <c r="AB16" s="368">
        <f>'生産者価格表(39分類)'!AB16/'生産者価格表(39分類)'!AB$51</f>
        <v>4.4432606143065039E-6</v>
      </c>
      <c r="AC16" s="368">
        <f>'生産者価格表(39分類)'!AC16/'生産者価格表(39分類)'!AC$51</f>
        <v>1.1690503829985123E-5</v>
      </c>
      <c r="AD16" s="368">
        <f>'生産者価格表(39分類)'!AD16/'生産者価格表(39分類)'!AD$51</f>
        <v>0</v>
      </c>
      <c r="AE16" s="368">
        <f>'生産者価格表(39分類)'!AE16/'生産者価格表(39分類)'!AE$51</f>
        <v>0</v>
      </c>
      <c r="AF16" s="368">
        <f>'生産者価格表(39分類)'!AF16/'生産者価格表(39分類)'!AF$51</f>
        <v>1.7934554249464525E-5</v>
      </c>
      <c r="AG16" s="368">
        <f>'生産者価格表(39分類)'!AG16/'生産者価格表(39分類)'!AG$51</f>
        <v>9.7520448849162565E-5</v>
      </c>
      <c r="AH16" s="368">
        <f>'生産者価格表(39分類)'!AH16/'生産者価格表(39分類)'!AH$51</f>
        <v>1.6351041207971766E-4</v>
      </c>
      <c r="AI16" s="368">
        <f>'生産者価格表(39分類)'!AI16/'生産者価格表(39分類)'!AI$51</f>
        <v>6.2595075249336706E-6</v>
      </c>
      <c r="AJ16" s="368">
        <f>'生産者価格表(39分類)'!AJ16/'生産者価格表(39分類)'!AJ$51</f>
        <v>1.4042966041669638E-3</v>
      </c>
      <c r="AK16" s="368">
        <f>'生産者価格表(39分類)'!AK16/'生産者価格表(39分類)'!AK$51</f>
        <v>2.5974175682482158E-4</v>
      </c>
      <c r="AL16" s="368">
        <f>'生産者価格表(39分類)'!AL16/'生産者価格表(39分類)'!AL$51</f>
        <v>3.6160685345308679E-4</v>
      </c>
      <c r="AM16" s="368">
        <f>'生産者価格表(39分類)'!AM16/'生産者価格表(39分類)'!AM$51</f>
        <v>3.5054851091051984E-4</v>
      </c>
      <c r="AN16" s="368">
        <f>'生産者価格表(39分類)'!AN16/'生産者価格表(39分類)'!AN$51</f>
        <v>9.4221229343933771E-4</v>
      </c>
      <c r="AO16" s="369">
        <f>'生産者価格表(39分類)'!AO16/'生産者価格表(39分類)'!AO$51</f>
        <v>3.5824596198035488E-3</v>
      </c>
    </row>
    <row r="17" spans="1:41" x14ac:dyDescent="0.15">
      <c r="A17" s="241" t="s">
        <v>260</v>
      </c>
      <c r="B17" s="303" t="s">
        <v>40</v>
      </c>
      <c r="C17" s="367">
        <f>'生産者価格表(39分類)'!C17/'生産者価格表(39分類)'!C$51</f>
        <v>1.16484312854166E-3</v>
      </c>
      <c r="D17" s="368">
        <f>'生産者価格表(39分類)'!D17/'生産者価格表(39分類)'!D$51</f>
        <v>1.9333729922665079E-3</v>
      </c>
      <c r="E17" s="368">
        <f>'生産者価格表(39分類)'!E17/'生産者価格表(39分類)'!E$51</f>
        <v>1.3446702199726331E-3</v>
      </c>
      <c r="F17" s="368">
        <f>'生産者価格表(39分類)'!F17/'生産者価格表(39分類)'!F$51</f>
        <v>6.746624530319649E-3</v>
      </c>
      <c r="G17" s="368">
        <f>'生産者価格表(39分類)'!G17/'生産者価格表(39分類)'!G$51</f>
        <v>6.5032111188562912E-3</v>
      </c>
      <c r="H17" s="368">
        <f>'生産者価格表(39分類)'!H17/'生産者価格表(39分類)'!H$51</f>
        <v>4.0925978337533753E-3</v>
      </c>
      <c r="I17" s="368">
        <f>'生産者価格表(39分類)'!I17/'生産者価格表(39分類)'!I$51</f>
        <v>6.8451258737874734E-3</v>
      </c>
      <c r="J17" s="368">
        <f>'生産者価格表(39分類)'!J17/'生産者価格表(39分類)'!J$51</f>
        <v>1.1040583944578203E-2</v>
      </c>
      <c r="K17" s="368">
        <f>'生産者価格表(39分類)'!K17/'生産者価格表(39分類)'!K$51</f>
        <v>7.5702050493267676E-5</v>
      </c>
      <c r="L17" s="368">
        <f>'生産者価格表(39分類)'!L17/'生産者価格表(39分類)'!L$51</f>
        <v>2.5737496256364183E-3</v>
      </c>
      <c r="M17" s="368">
        <f>'生産者価格表(39分類)'!M17/'生産者価格表(39分類)'!M$51</f>
        <v>1.5680978779824196E-2</v>
      </c>
      <c r="N17" s="368">
        <f>'生産者価格表(39分類)'!N17/'生産者価格表(39分類)'!N$51</f>
        <v>9.0638092168868832E-5</v>
      </c>
      <c r="O17" s="368">
        <f>'生産者価格表(39分類)'!O17/'生産者価格表(39分類)'!O$51</f>
        <v>1.3395616749544293E-4</v>
      </c>
      <c r="P17" s="368">
        <f>'生産者価格表(39分類)'!P17/'生産者価格表(39分類)'!P$51</f>
        <v>5.8670157133697963E-2</v>
      </c>
      <c r="Q17" s="368">
        <f>'生産者価格表(39分類)'!Q17/'生産者価格表(39分類)'!Q$51</f>
        <v>2.7382797320011424E-2</v>
      </c>
      <c r="R17" s="368">
        <f>'生産者価格表(39分類)'!R17/'生産者価格表(39分類)'!R$51</f>
        <v>4.4818702294132325E-2</v>
      </c>
      <c r="S17" s="368">
        <f>'生産者価格表(39分類)'!S17/'生産者価格表(39分類)'!S$51</f>
        <v>3.294287544700536E-2</v>
      </c>
      <c r="T17" s="368">
        <f>'生産者価格表(39分類)'!T17/'生産者価格表(39分類)'!T$51</f>
        <v>2.3838057394656512E-2</v>
      </c>
      <c r="U17" s="368">
        <f>'生産者価格表(39分類)'!U17/'生産者価格表(39分類)'!U$51</f>
        <v>3.2595847357515716E-2</v>
      </c>
      <c r="V17" s="368">
        <f>'生産者価格表(39分類)'!V17/'生産者価格表(39分類)'!V$51</f>
        <v>3.7028664629043716E-2</v>
      </c>
      <c r="W17" s="368">
        <f>'生産者価格表(39分類)'!W17/'生産者価格表(39分類)'!W$51</f>
        <v>1.699778559152039E-2</v>
      </c>
      <c r="X17" s="368">
        <f>'生産者価格表(39分類)'!X17/'生産者価格表(39分類)'!X$51</f>
        <v>1.0081997823258096E-2</v>
      </c>
      <c r="Y17" s="368">
        <f>'生産者価格表(39分類)'!Y17/'生産者価格表(39分類)'!Y$51</f>
        <v>7.9547679511100339E-2</v>
      </c>
      <c r="Z17" s="368">
        <f>'生産者価格表(39分類)'!Z17/'生産者価格表(39分類)'!Z$51</f>
        <v>6.9443230091358738E-4</v>
      </c>
      <c r="AA17" s="368">
        <f>'生産者価格表(39分類)'!AA17/'生産者価格表(39分類)'!AA$51</f>
        <v>7.1137403021474062E-4</v>
      </c>
      <c r="AB17" s="368">
        <f>'生産者価格表(39分類)'!AB17/'生産者価格表(39分類)'!AB$51</f>
        <v>1.4686145609392023E-4</v>
      </c>
      <c r="AC17" s="368">
        <f>'生産者価格表(39分類)'!AC17/'生産者価格表(39分類)'!AC$51</f>
        <v>2.5238911959012504E-3</v>
      </c>
      <c r="AD17" s="368">
        <f>'生産者価格表(39分類)'!AD17/'生産者価格表(39分類)'!AD$51</f>
        <v>1.0836153347988288E-4</v>
      </c>
      <c r="AE17" s="368">
        <f>'生産者価格表(39分類)'!AE17/'生産者価格表(39分類)'!AE$51</f>
        <v>4.5398155579309878E-4</v>
      </c>
      <c r="AF17" s="368">
        <f>'生産者価格表(39分類)'!AF17/'生産者価格表(39分類)'!AF$51</f>
        <v>9.9783575237032845E-4</v>
      </c>
      <c r="AG17" s="368">
        <f>'生産者価格表(39分類)'!AG17/'生産者価格表(39分類)'!AG$51</f>
        <v>5.2214941606947278E-4</v>
      </c>
      <c r="AH17" s="368">
        <f>'生産者価格表(39分類)'!AH17/'生産者価格表(39分類)'!AH$51</f>
        <v>3.6112452351745833E-3</v>
      </c>
      <c r="AI17" s="368">
        <f>'生産者価格表(39分類)'!AI17/'生産者価格表(39分類)'!AI$51</f>
        <v>1.315727958765566E-4</v>
      </c>
      <c r="AJ17" s="368">
        <f>'生産者価格表(39分類)'!AJ17/'生産者価格表(39分類)'!AJ$51</f>
        <v>3.6322676277760488E-4</v>
      </c>
      <c r="AK17" s="368">
        <f>'生産者価格表(39分類)'!AK17/'生産者価格表(39分類)'!AK$51</f>
        <v>2.9629524958914508E-3</v>
      </c>
      <c r="AL17" s="368">
        <f>'生産者価格表(39分類)'!AL17/'生産者価格表(39分類)'!AL$51</f>
        <v>9.5914890756986025E-4</v>
      </c>
      <c r="AM17" s="368">
        <f>'生産者価格表(39分類)'!AM17/'生産者価格表(39分類)'!AM$51</f>
        <v>2.064062688502379E-3</v>
      </c>
      <c r="AN17" s="368">
        <f>'生産者価格表(39分類)'!AN17/'生産者価格表(39分類)'!AN$51</f>
        <v>3.7057722001379811E-4</v>
      </c>
      <c r="AO17" s="369">
        <f>'生産者価格表(39分類)'!AO17/'生産者価格表(39分類)'!AO$51</f>
        <v>5.4728880963655939E-3</v>
      </c>
    </row>
    <row r="18" spans="1:41" x14ac:dyDescent="0.15">
      <c r="A18" s="241" t="s">
        <v>261</v>
      </c>
      <c r="B18" s="303" t="s">
        <v>130</v>
      </c>
      <c r="C18" s="367">
        <f>'生産者価格表(39分類)'!C18/'生産者価格表(39分類)'!C$51</f>
        <v>0</v>
      </c>
      <c r="D18" s="368">
        <f>'生産者価格表(39分類)'!D18/'生産者価格表(39分類)'!D$51</f>
        <v>3.8033567060980488E-5</v>
      </c>
      <c r="E18" s="368">
        <f>'生産者価格表(39分類)'!E18/'生産者価格表(39分類)'!E$51</f>
        <v>0</v>
      </c>
      <c r="F18" s="368">
        <f>'生産者価格表(39分類)'!F18/'生産者価格表(39分類)'!F$51</f>
        <v>9.6873473905344123E-4</v>
      </c>
      <c r="G18" s="368">
        <f>'生産者価格表(39分類)'!G18/'生産者価格表(39分類)'!G$51</f>
        <v>0</v>
      </c>
      <c r="H18" s="368">
        <f>'生産者価格表(39分類)'!H18/'生産者価格表(39分類)'!H$51</f>
        <v>0</v>
      </c>
      <c r="I18" s="368">
        <f>'生産者価格表(39分類)'!I18/'生産者価格表(39分類)'!I$51</f>
        <v>6.1550343390275389E-4</v>
      </c>
      <c r="J18" s="368">
        <f>'生産者価格表(39分類)'!J18/'生産者価格表(39分類)'!J$51</f>
        <v>2.2905775818626977E-5</v>
      </c>
      <c r="K18" s="368">
        <f>'生産者価格表(39分類)'!K18/'生産者価格表(39分類)'!K$51</f>
        <v>0</v>
      </c>
      <c r="L18" s="368">
        <f>'生産者価格表(39分類)'!L18/'生産者価格表(39分類)'!L$51</f>
        <v>4.9027230631004215E-4</v>
      </c>
      <c r="M18" s="368">
        <f>'生産者価格表(39分類)'!M18/'生産者価格表(39分類)'!M$51</f>
        <v>3.6473514875925983E-3</v>
      </c>
      <c r="N18" s="368">
        <f>'生産者価格表(39分類)'!N18/'生産者価格表(39分類)'!N$51</f>
        <v>0</v>
      </c>
      <c r="O18" s="368">
        <f>'生産者価格表(39分類)'!O18/'生産者価格表(39分類)'!O$51</f>
        <v>0</v>
      </c>
      <c r="P18" s="368">
        <f>'生産者価格表(39分類)'!P18/'生産者価格表(39分類)'!P$51</f>
        <v>9.7827994655949905E-4</v>
      </c>
      <c r="Q18" s="368">
        <f>'生産者価格表(39分類)'!Q18/'生産者価格表(39分類)'!Q$51</f>
        <v>0.1632620573734801</v>
      </c>
      <c r="R18" s="368">
        <f>'生産者価格表(39分類)'!R18/'生産者価格表(39分類)'!R$51</f>
        <v>3.5811732460754572E-2</v>
      </c>
      <c r="S18" s="368">
        <f>'生産者価格表(39分類)'!S18/'生産者価格表(39分類)'!S$51</f>
        <v>1.1932284446463274E-2</v>
      </c>
      <c r="T18" s="368">
        <f>'生産者価格表(39分類)'!T18/'生産者価格表(39分類)'!T$51</f>
        <v>2.5467373690301219E-3</v>
      </c>
      <c r="U18" s="368">
        <f>'生産者価格表(39分類)'!U18/'生産者価格表(39分類)'!U$51</f>
        <v>2.5712784562602613E-2</v>
      </c>
      <c r="V18" s="368">
        <f>'生産者価格表(39分類)'!V18/'生産者価格表(39分類)'!V$51</f>
        <v>1.4275587508455736E-3</v>
      </c>
      <c r="W18" s="368">
        <f>'生産者価格表(39分類)'!W18/'生産者価格表(39分類)'!W$51</f>
        <v>1.1383395333682326E-2</v>
      </c>
      <c r="X18" s="368">
        <f>'生産者価格表(39分類)'!X18/'生産者価格表(39分類)'!X$51</f>
        <v>2.1197050704023826E-3</v>
      </c>
      <c r="Y18" s="368">
        <f>'生産者価格表(39分類)'!Y18/'生産者価格表(39分類)'!Y$51</f>
        <v>5.2097371543753787E-3</v>
      </c>
      <c r="Z18" s="368">
        <f>'生産者価格表(39分類)'!Z18/'生産者価格表(39分類)'!Z$51</f>
        <v>0</v>
      </c>
      <c r="AA18" s="368">
        <f>'生産者価格表(39分類)'!AA18/'生産者価格表(39分類)'!AA$51</f>
        <v>1.23248113321268E-2</v>
      </c>
      <c r="AB18" s="368">
        <f>'生産者価格表(39分類)'!AB18/'生産者価格表(39分類)'!AB$51</f>
        <v>0</v>
      </c>
      <c r="AC18" s="368">
        <f>'生産者価格表(39分類)'!AC18/'生産者価格表(39分類)'!AC$51</f>
        <v>3.9041252266648169E-6</v>
      </c>
      <c r="AD18" s="368">
        <f>'生産者価格表(39分類)'!AD18/'生産者価格表(39分類)'!AD$51</f>
        <v>3.3168513461855796E-8</v>
      </c>
      <c r="AE18" s="368">
        <f>'生産者価格表(39分類)'!AE18/'生産者価格表(39分類)'!AE$51</f>
        <v>0</v>
      </c>
      <c r="AF18" s="368">
        <f>'生産者価格表(39分類)'!AF18/'生産者価格表(39分類)'!AF$51</f>
        <v>5.636574192688851E-5</v>
      </c>
      <c r="AG18" s="368">
        <f>'生産者価格表(39分類)'!AG18/'生産者価格表(39分類)'!AG$51</f>
        <v>1.089613953621928E-6</v>
      </c>
      <c r="AH18" s="368">
        <f>'生産者価格表(39分類)'!AH18/'生産者価格表(39分類)'!AH$51</f>
        <v>2.6816332063869672E-4</v>
      </c>
      <c r="AI18" s="368">
        <f>'生産者価格表(39分類)'!AI18/'生産者価格表(39分類)'!AI$51</f>
        <v>0</v>
      </c>
      <c r="AJ18" s="368">
        <f>'生産者価格表(39分類)'!AJ18/'生産者価格表(39分類)'!AJ$51</f>
        <v>1.3094982821019411E-7</v>
      </c>
      <c r="AK18" s="368">
        <f>'生産者価格表(39分類)'!AK18/'生産者価格表(39分類)'!AK$51</f>
        <v>0</v>
      </c>
      <c r="AL18" s="368">
        <f>'生産者価格表(39分類)'!AL18/'生産者価格表(39分類)'!AL$51</f>
        <v>5.1978173485904017E-3</v>
      </c>
      <c r="AM18" s="368">
        <f>'生産者価格表(39分類)'!AM18/'生産者価格表(39分類)'!AM$51</f>
        <v>2.1438161053908295E-6</v>
      </c>
      <c r="AN18" s="368">
        <f>'生産者価格表(39分類)'!AN18/'生産者価格表(39分類)'!AN$51</f>
        <v>0</v>
      </c>
      <c r="AO18" s="369">
        <f>'生産者価格表(39分類)'!AO18/'生産者価格表(39分類)'!AO$51</f>
        <v>0</v>
      </c>
    </row>
    <row r="19" spans="1:41" x14ac:dyDescent="0.15">
      <c r="A19" s="242" t="s">
        <v>262</v>
      </c>
      <c r="B19" s="306" t="s">
        <v>132</v>
      </c>
      <c r="C19" s="370">
        <f>'生産者価格表(39分類)'!C19/'生産者価格表(39分類)'!C$51</f>
        <v>0</v>
      </c>
      <c r="D19" s="371">
        <f>'生産者価格表(39分類)'!D19/'生産者価格表(39分類)'!D$51</f>
        <v>2.545323334081002E-4</v>
      </c>
      <c r="E19" s="371">
        <f>'生産者価格表(39分類)'!E19/'生産者価格表(39分類)'!E$51</f>
        <v>0</v>
      </c>
      <c r="F19" s="371">
        <f>'生産者価格表(39分類)'!F19/'生産者価格表(39分類)'!F$51</f>
        <v>9.2226733494169552E-4</v>
      </c>
      <c r="G19" s="371">
        <f>'生産者価格表(39分類)'!G19/'生産者価格表(39分類)'!G$51</f>
        <v>0</v>
      </c>
      <c r="H19" s="371">
        <f>'生産者価格表(39分類)'!H19/'生産者価格表(39分類)'!H$51</f>
        <v>0</v>
      </c>
      <c r="I19" s="371">
        <f>'生産者価格表(39分類)'!I19/'生産者価格表(39分類)'!I$51</f>
        <v>5.1665904008388798E-5</v>
      </c>
      <c r="J19" s="371">
        <f>'生産者価格表(39分類)'!J19/'生産者価格表(39分類)'!J$51</f>
        <v>0</v>
      </c>
      <c r="K19" s="371">
        <f>'生産者価格表(39分類)'!K19/'生産者価格表(39分類)'!K$51</f>
        <v>9.4627563116584599E-5</v>
      </c>
      <c r="L19" s="371">
        <f>'生産者価格表(39分類)'!L19/'生産者価格表(39分類)'!L$51</f>
        <v>3.2641624622756697E-3</v>
      </c>
      <c r="M19" s="371">
        <f>'生産者価格表(39分類)'!M19/'生産者価格表(39分類)'!M$51</f>
        <v>3.2979054929086291E-3</v>
      </c>
      <c r="N19" s="371">
        <f>'生産者価格表(39分類)'!N19/'生産者価格表(39分類)'!N$51</f>
        <v>4.3976259533784511E-4</v>
      </c>
      <c r="O19" s="371">
        <f>'生産者価格表(39分類)'!O19/'生産者価格表(39分類)'!O$51</f>
        <v>1.5814269773767569E-5</v>
      </c>
      <c r="P19" s="371">
        <f>'生産者価格表(39分類)'!P19/'生産者価格表(39分類)'!P$51</f>
        <v>5.0816830175973984E-4</v>
      </c>
      <c r="Q19" s="371">
        <f>'生産者価格表(39分類)'!Q19/'生産者価格表(39分類)'!Q$51</f>
        <v>7.8774996137333034E-3</v>
      </c>
      <c r="R19" s="371">
        <f>'生産者価格表(39分類)'!R19/'生産者価格表(39分類)'!R$51</f>
        <v>6.8081057840223044E-2</v>
      </c>
      <c r="S19" s="371">
        <f>'生産者価格表(39分類)'!S19/'生産者価格表(39分類)'!S$51</f>
        <v>1.3562822866962207E-3</v>
      </c>
      <c r="T19" s="371">
        <f>'生産者価格表(39分類)'!T19/'生産者価格表(39分類)'!T$51</f>
        <v>2.9828363854289891E-3</v>
      </c>
      <c r="U19" s="371">
        <f>'生産者価格表(39分類)'!U19/'生産者価格表(39分類)'!U$51</f>
        <v>2.1456919360143007E-3</v>
      </c>
      <c r="V19" s="371">
        <f>'生産者価格表(39分類)'!V19/'生産者価格表(39分類)'!V$51</f>
        <v>1.0266309869391382E-3</v>
      </c>
      <c r="W19" s="371">
        <f>'生産者価格表(39分類)'!W19/'生産者価格表(39分類)'!W$51</f>
        <v>1.9221652405814289E-3</v>
      </c>
      <c r="X19" s="371">
        <f>'生産者価格表(39分類)'!X19/'生産者価格表(39分類)'!X$51</f>
        <v>3.5402172365801794E-4</v>
      </c>
      <c r="Y19" s="371">
        <f>'生産者価格表(39分類)'!Y19/'生産者価格表(39分類)'!Y$51</f>
        <v>9.3533233464455952E-5</v>
      </c>
      <c r="Z19" s="371">
        <f>'生産者価格表(39分類)'!Z19/'生産者価格表(39分類)'!Z$51</f>
        <v>4.0824944204208551E-6</v>
      </c>
      <c r="AA19" s="371">
        <f>'生産者価格表(39分類)'!AA19/'生産者価格表(39分類)'!AA$51</f>
        <v>2.9705503451906605E-4</v>
      </c>
      <c r="AB19" s="371">
        <f>'生産者価格表(39分類)'!AB19/'生産者価格表(39分類)'!AB$51</f>
        <v>0</v>
      </c>
      <c r="AC19" s="371">
        <f>'生産者価格表(39分類)'!AC19/'生産者価格表(39分類)'!AC$51</f>
        <v>2.952699751259105E-6</v>
      </c>
      <c r="AD19" s="371">
        <f>'生産者価格表(39分類)'!AD19/'生産者価格表(39分類)'!AD$51</f>
        <v>0</v>
      </c>
      <c r="AE19" s="371">
        <f>'生産者価格表(39分類)'!AE19/'生産者価格表(39分類)'!AE$51</f>
        <v>0</v>
      </c>
      <c r="AF19" s="371">
        <f>'生産者価格表(39分類)'!AF19/'生産者価格表(39分類)'!AF$51</f>
        <v>6.0867474268763786E-5</v>
      </c>
      <c r="AG19" s="371">
        <f>'生産者価格表(39分類)'!AG19/'生産者価格表(39分類)'!AG$51</f>
        <v>3.1726994531932613E-6</v>
      </c>
      <c r="AH19" s="371">
        <f>'生産者価格表(39分類)'!AH19/'生産者価格表(39分類)'!AH$51</f>
        <v>1.3235565925824801E-5</v>
      </c>
      <c r="AI19" s="371">
        <f>'生産者価格表(39分類)'!AI19/'生産者価格表(39分類)'!AI$51</f>
        <v>0</v>
      </c>
      <c r="AJ19" s="371">
        <f>'生産者価格表(39分類)'!AJ19/'生産者価格表(39分類)'!AJ$51</f>
        <v>0</v>
      </c>
      <c r="AK19" s="371">
        <f>'生産者価格表(39分類)'!AK19/'生産者価格表(39分類)'!AK$51</f>
        <v>0</v>
      </c>
      <c r="AL19" s="371">
        <f>'生産者価格表(39分類)'!AL19/'生産者価格表(39分類)'!AL$51</f>
        <v>7.527207901582113E-3</v>
      </c>
      <c r="AM19" s="371">
        <f>'生産者価格表(39分類)'!AM19/'生産者価格表(39分類)'!AM$51</f>
        <v>3.6825228261955379E-6</v>
      </c>
      <c r="AN19" s="371">
        <f>'生産者価格表(39分類)'!AN19/'生産者価格表(39分類)'!AN$51</f>
        <v>0</v>
      </c>
      <c r="AO19" s="372">
        <f>'生産者価格表(39分類)'!AO19/'生産者価格表(39分類)'!AO$51</f>
        <v>0</v>
      </c>
    </row>
    <row r="20" spans="1:41" x14ac:dyDescent="0.15">
      <c r="A20" s="241" t="s">
        <v>263</v>
      </c>
      <c r="B20" s="303" t="s">
        <v>134</v>
      </c>
      <c r="C20" s="367">
        <f>'生産者価格表(39分類)'!C20/'生産者価格表(39分類)'!C$51</f>
        <v>1.777885855541295E-4</v>
      </c>
      <c r="D20" s="368">
        <f>'生産者価格表(39分類)'!D20/'生産者価格表(39分類)'!D$51</f>
        <v>1.4238207156161927E-4</v>
      </c>
      <c r="E20" s="368">
        <f>'生産者価格表(39分類)'!E20/'生産者価格表(39分類)'!E$51</f>
        <v>1.403852225559965E-5</v>
      </c>
      <c r="F20" s="368">
        <f>'生産者価格表(39分類)'!F20/'生産者価格表(39分類)'!F$51</f>
        <v>0</v>
      </c>
      <c r="G20" s="368">
        <f>'生産者価格表(39分類)'!G20/'生産者価格表(39分類)'!G$51</f>
        <v>0</v>
      </c>
      <c r="H20" s="368">
        <f>'生産者価格表(39分類)'!H20/'生産者価格表(39分類)'!H$51</f>
        <v>0</v>
      </c>
      <c r="I20" s="368">
        <f>'生産者価格表(39分類)'!I20/'生産者価格表(39分類)'!I$51</f>
        <v>0</v>
      </c>
      <c r="J20" s="368">
        <f>'生産者価格表(39分類)'!J20/'生産者価格表(39分類)'!J$51</f>
        <v>3.6358374315280914E-7</v>
      </c>
      <c r="K20" s="368">
        <f>'生産者価格表(39分類)'!K20/'生産者価格表(39分類)'!K$51</f>
        <v>0</v>
      </c>
      <c r="L20" s="368">
        <f>'生産者価格表(39分類)'!L20/'生産者価格表(39分類)'!L$51</f>
        <v>0</v>
      </c>
      <c r="M20" s="368">
        <f>'生産者価格表(39分類)'!M20/'生産者価格表(39分類)'!M$51</f>
        <v>0</v>
      </c>
      <c r="N20" s="368">
        <f>'生産者価格表(39分類)'!N20/'生産者価格表(39分類)'!N$51</f>
        <v>0</v>
      </c>
      <c r="O20" s="368">
        <f>'生産者価格表(39分類)'!O20/'生産者価格表(39分類)'!O$51</f>
        <v>0</v>
      </c>
      <c r="P20" s="368">
        <f>'生産者価格表(39分類)'!P20/'生産者価格表(39分類)'!P$51</f>
        <v>1.6565838911991518E-5</v>
      </c>
      <c r="Q20" s="368">
        <f>'生産者価格表(39分類)'!Q20/'生産者価格表(39分類)'!Q$51</f>
        <v>2.8771016419846147E-3</v>
      </c>
      <c r="R20" s="368">
        <f>'生産者価格表(39分類)'!R20/'生産者価格表(39分類)'!R$51</f>
        <v>2.5933374054809065E-3</v>
      </c>
      <c r="S20" s="368">
        <f>'生産者価格表(39分類)'!S20/'生産者価格表(39分類)'!S$51</f>
        <v>6.2063306029135429E-2</v>
      </c>
      <c r="T20" s="368">
        <f>'生産者価格表(39分類)'!T20/'生産者価格表(39分類)'!T$51</f>
        <v>2.6012440012831578E-5</v>
      </c>
      <c r="U20" s="368">
        <f>'生産者価格表(39分類)'!U20/'生産者価格表(39分類)'!U$51</f>
        <v>1.0446131793753833E-4</v>
      </c>
      <c r="V20" s="368">
        <f>'生産者価格表(39分類)'!V20/'生産者価格表(39分類)'!V$51</f>
        <v>1.8289130336497819E-3</v>
      </c>
      <c r="W20" s="368">
        <f>'生産者価格表(39分類)'!W20/'生産者価格表(39分類)'!W$51</f>
        <v>2.1194390782872154E-4</v>
      </c>
      <c r="X20" s="368">
        <f>'生産者価格表(39分類)'!X20/'生産者価格表(39分類)'!X$51</f>
        <v>1.1899063489616715E-4</v>
      </c>
      <c r="Y20" s="368">
        <f>'生産者価格表(39分類)'!Y20/'生産者価格表(39分類)'!Y$51</f>
        <v>1.4825184329146228E-4</v>
      </c>
      <c r="Z20" s="368">
        <f>'生産者価格表(39分類)'!Z20/'生産者価格表(39分類)'!Z$51</f>
        <v>0</v>
      </c>
      <c r="AA20" s="368">
        <f>'生産者価格表(39分類)'!AA20/'生産者価格表(39分類)'!AA$51</f>
        <v>1.1008871879692096E-4</v>
      </c>
      <c r="AB20" s="368">
        <f>'生産者価格表(39分類)'!AB20/'生産者価格表(39分類)'!AB$51</f>
        <v>2.7127275329450234E-5</v>
      </c>
      <c r="AC20" s="368">
        <f>'生産者価格表(39分類)'!AC20/'生産者価格表(39分類)'!AC$51</f>
        <v>9.1055792366328463E-4</v>
      </c>
      <c r="AD20" s="368">
        <f>'生産者価格表(39分類)'!AD20/'生産者価格表(39分類)'!AD$51</f>
        <v>9.6852059308618926E-6</v>
      </c>
      <c r="AE20" s="368">
        <f>'生産者価格表(39分類)'!AE20/'生産者価格表(39分類)'!AE$51</f>
        <v>0</v>
      </c>
      <c r="AF20" s="368">
        <f>'生産者価格表(39分類)'!AF20/'生産者価格表(39分類)'!AF$51</f>
        <v>3.4262380878516977E-5</v>
      </c>
      <c r="AG20" s="368">
        <f>'生産者価格表(39分類)'!AG20/'生産者価格表(39分類)'!AG$51</f>
        <v>3.1342424901242519E-5</v>
      </c>
      <c r="AH20" s="368">
        <f>'生産者価格表(39分類)'!AH20/'生産者価格表(39分類)'!AH$51</f>
        <v>2.5714640331302003E-3</v>
      </c>
      <c r="AI20" s="368">
        <f>'生産者価格表(39分類)'!AI20/'生産者価格表(39分類)'!AI$51</f>
        <v>0</v>
      </c>
      <c r="AJ20" s="368">
        <f>'生産者価格表(39分類)'!AJ20/'生産者価格表(39分類)'!AJ$51</f>
        <v>1.1989990756345163E-2</v>
      </c>
      <c r="AK20" s="368">
        <f>'生産者価格表(39分類)'!AK20/'生産者価格表(39分類)'!AK$51</f>
        <v>0</v>
      </c>
      <c r="AL20" s="368">
        <f>'生産者価格表(39分類)'!AL20/'生産者価格表(39分類)'!AL$51</f>
        <v>2.7793072165130258E-3</v>
      </c>
      <c r="AM20" s="368">
        <f>'生産者価格表(39分類)'!AM20/'生産者価格表(39分類)'!AM$51</f>
        <v>1.2011594172430104E-3</v>
      </c>
      <c r="AN20" s="368">
        <f>'生産者価格表(39分類)'!AN20/'生産者価格表(39分類)'!AN$51</f>
        <v>2.4711061467196687E-2</v>
      </c>
      <c r="AO20" s="369">
        <f>'生産者価格表(39分類)'!AO20/'生産者価格表(39分類)'!AO$51</f>
        <v>0</v>
      </c>
    </row>
    <row r="21" spans="1:41" x14ac:dyDescent="0.15">
      <c r="A21" s="241" t="s">
        <v>264</v>
      </c>
      <c r="B21" s="303" t="s">
        <v>265</v>
      </c>
      <c r="C21" s="367">
        <f>'生産者価格表(39分類)'!C21/'生産者価格表(39分類)'!C$51</f>
        <v>0</v>
      </c>
      <c r="D21" s="368">
        <f>'生産者価格表(39分類)'!D21/'生産者価格表(39分類)'!D$51</f>
        <v>0</v>
      </c>
      <c r="E21" s="368">
        <f>'生産者価格表(39分類)'!E21/'生産者価格表(39分類)'!E$51</f>
        <v>1.7433459010221788E-6</v>
      </c>
      <c r="F21" s="368">
        <f>'生産者価格表(39分類)'!F21/'生産者価格表(39分類)'!F$51</f>
        <v>6.8152192697227025E-5</v>
      </c>
      <c r="G21" s="368">
        <f>'生産者価格表(39分類)'!G21/'生産者価格表(39分類)'!G$51</f>
        <v>7.4575193638091924E-7</v>
      </c>
      <c r="H21" s="368">
        <f>'生産者価格表(39分類)'!H21/'生産者価格表(39分類)'!H$51</f>
        <v>2.2462117638602498E-6</v>
      </c>
      <c r="I21" s="368">
        <f>'生産者価格表(39分類)'!I21/'生産者価格表(39分類)'!I$51</f>
        <v>3.2745995498274588E-6</v>
      </c>
      <c r="J21" s="368">
        <f>'生産者価格表(39分類)'!J21/'生産者価格表(39分類)'!J$51</f>
        <v>7.635258606208992E-5</v>
      </c>
      <c r="K21" s="368">
        <f>'生産者価格表(39分類)'!K21/'生産者価格表(39分類)'!K$51</f>
        <v>2.7528018361188246E-5</v>
      </c>
      <c r="L21" s="368">
        <f>'生産者価格表(39分類)'!L21/'生産者価格表(39分類)'!L$51</f>
        <v>8.6391595825558081E-6</v>
      </c>
      <c r="M21" s="368">
        <f>'生産者価格表(39分類)'!M21/'生産者価格表(39分類)'!M$51</f>
        <v>2.140338881281966E-7</v>
      </c>
      <c r="N21" s="368">
        <f>'生産者価格表(39分類)'!N21/'生産者価格表(39分類)'!N$51</f>
        <v>2.6855731012998174E-5</v>
      </c>
      <c r="O21" s="368">
        <f>'生産者価格表(39分類)'!O21/'生産者価格表(39分類)'!O$51</f>
        <v>5.1163813973953899E-6</v>
      </c>
      <c r="P21" s="368">
        <f>'生産者価格表(39分類)'!P21/'生産者価格表(39分類)'!P$51</f>
        <v>1.4595847257592527E-4</v>
      </c>
      <c r="Q21" s="368">
        <f>'生産者価格表(39分類)'!Q21/'生産者価格表(39分類)'!Q$51</f>
        <v>1.0188076766409312E-2</v>
      </c>
      <c r="R21" s="368">
        <f>'生産者価格表(39分類)'!R21/'生産者価格表(39分類)'!R$51</f>
        <v>5.6671074617641072E-3</v>
      </c>
      <c r="S21" s="368">
        <f>'生産者価格表(39分類)'!S21/'生産者価格表(39分類)'!S$51</f>
        <v>0.1239509167225535</v>
      </c>
      <c r="T21" s="368">
        <f>'生産者価格表(39分類)'!T21/'生産者価格表(39分類)'!T$51</f>
        <v>0.27420213963808698</v>
      </c>
      <c r="U21" s="368">
        <f>'生産者価格表(39分類)'!U21/'生産者価格表(39分類)'!U$51</f>
        <v>7.6497378312355008E-2</v>
      </c>
      <c r="V21" s="368">
        <f>'生産者価格表(39分類)'!V21/'生産者価格表(39分類)'!V$51</f>
        <v>0.32346212213624548</v>
      </c>
      <c r="W21" s="368">
        <f>'生産者価格表(39分類)'!W21/'生産者価格表(39分類)'!W$51</f>
        <v>7.504512976835187E-3</v>
      </c>
      <c r="X21" s="368">
        <f>'生産者価格表(39分類)'!X21/'生産者価格表(39分類)'!X$51</f>
        <v>1.3834382245613879E-2</v>
      </c>
      <c r="Y21" s="368">
        <f>'生産者価格表(39分類)'!Y21/'生産者価格表(39分類)'!Y$51</f>
        <v>2.4298065613730099E-4</v>
      </c>
      <c r="Z21" s="368">
        <f>'生産者価格表(39分類)'!Z21/'生産者価格表(39分類)'!Z$51</f>
        <v>1.0750568640441585E-5</v>
      </c>
      <c r="AA21" s="368">
        <f>'生産者価格表(39分類)'!AA21/'生産者価格表(39分類)'!AA$51</f>
        <v>2.6240886417143171E-5</v>
      </c>
      <c r="AB21" s="368">
        <f>'生産者価格表(39分類)'!AB21/'生産者価格表(39分類)'!AB$51</f>
        <v>0</v>
      </c>
      <c r="AC21" s="368">
        <f>'生産者価格表(39分類)'!AC21/'生産者価格表(39分類)'!AC$51</f>
        <v>3.4426291914680232E-5</v>
      </c>
      <c r="AD21" s="368">
        <f>'生産者価格表(39分類)'!AD21/'生産者価格表(39分類)'!AD$51</f>
        <v>7.061576516029099E-5</v>
      </c>
      <c r="AE21" s="368">
        <f>'生産者価格表(39分類)'!AE21/'生産者価格表(39分類)'!AE$51</f>
        <v>0</v>
      </c>
      <c r="AF21" s="368">
        <f>'生産者価格表(39分類)'!AF21/'生産者価格表(39分類)'!AF$51</f>
        <v>6.8322111426531526E-6</v>
      </c>
      <c r="AG21" s="368">
        <f>'生産者価格表(39分類)'!AG21/'生産者価格表(39分類)'!AG$51</f>
        <v>2.9702876375733759E-3</v>
      </c>
      <c r="AH21" s="368">
        <f>'生産者価格表(39分類)'!AH21/'生産者価格表(39分類)'!AH$51</f>
        <v>1.7845463232231014E-3</v>
      </c>
      <c r="AI21" s="368">
        <f>'生産者価格表(39分類)'!AI21/'生産者価格表(39分類)'!AI$51</f>
        <v>1.7565819953003208E-3</v>
      </c>
      <c r="AJ21" s="368">
        <f>'生産者価格表(39分類)'!AJ21/'生産者価格表(39分類)'!AJ$51</f>
        <v>3.563706039148854E-6</v>
      </c>
      <c r="AK21" s="368">
        <f>'生産者価格表(39分類)'!AK21/'生産者価格表(39分類)'!AK$51</f>
        <v>0</v>
      </c>
      <c r="AL21" s="368">
        <f>'生産者価格表(39分類)'!AL21/'生産者価格表(39分類)'!AL$51</f>
        <v>7.5859611425139039E-3</v>
      </c>
      <c r="AM21" s="368">
        <f>'生産者価格表(39分類)'!AM21/'生産者価格表(39分類)'!AM$51</f>
        <v>9.5088617577819052E-6</v>
      </c>
      <c r="AN21" s="368">
        <f>'生産者価格表(39分類)'!AN21/'生産者価格表(39分類)'!AN$51</f>
        <v>3.9858733861164952E-2</v>
      </c>
      <c r="AO21" s="369">
        <f>'生産者価格表(39分類)'!AO21/'生産者価格表(39分類)'!AO$51</f>
        <v>0</v>
      </c>
    </row>
    <row r="22" spans="1:41" x14ac:dyDescent="0.15">
      <c r="A22" s="241" t="s">
        <v>266</v>
      </c>
      <c r="B22" s="303" t="s">
        <v>41</v>
      </c>
      <c r="C22" s="367">
        <f>'生産者価格表(39分類)'!C22/'生産者価格表(39分類)'!C$51</f>
        <v>6.7479771929051437E-5</v>
      </c>
      <c r="D22" s="368">
        <f>'生産者価格表(39分類)'!D22/'生産者価格表(39分類)'!D$51</f>
        <v>0</v>
      </c>
      <c r="E22" s="368">
        <f>'生産者価格表(39分類)'!E22/'生産者価格表(39分類)'!E$51</f>
        <v>3.7463585862492399E-4</v>
      </c>
      <c r="F22" s="368">
        <f>'生産者価格表(39分類)'!F22/'生産者価格表(39分類)'!F$51</f>
        <v>9.7824949322870359E-4</v>
      </c>
      <c r="G22" s="368">
        <f>'生産者価格表(39分類)'!G22/'生産者価格表(39分類)'!G$51</f>
        <v>0</v>
      </c>
      <c r="H22" s="368">
        <f>'生産者価格表(39分類)'!H22/'生産者価格表(39分類)'!H$51</f>
        <v>0</v>
      </c>
      <c r="I22" s="368">
        <f>'生産者価格表(39分類)'!I22/'生産者価格表(39分類)'!I$51</f>
        <v>7.616475989969052E-5</v>
      </c>
      <c r="J22" s="368">
        <f>'生産者価格表(39分類)'!J22/'生産者価格表(39分類)'!J$51</f>
        <v>3.6358374315280914E-7</v>
      </c>
      <c r="K22" s="368">
        <f>'生産者価格表(39分類)'!K22/'生産者価格表(39分類)'!K$51</f>
        <v>0</v>
      </c>
      <c r="L22" s="368">
        <f>'生産者価格表(39分類)'!L22/'生産者価格表(39分類)'!L$51</f>
        <v>2.8077268643306381E-5</v>
      </c>
      <c r="M22" s="368">
        <f>'生産者価格表(39分類)'!M22/'生産者価格表(39分類)'!M$51</f>
        <v>1.3912202728332778E-5</v>
      </c>
      <c r="N22" s="368">
        <f>'生産者価格表(39分類)'!N22/'生産者価格表(39分類)'!N$51</f>
        <v>0</v>
      </c>
      <c r="O22" s="368">
        <f>'生産者価格表(39分類)'!O22/'生産者価格表(39分類)'!O$51</f>
        <v>1.3953767447441972E-6</v>
      </c>
      <c r="P22" s="368">
        <f>'生産者価格表(39分類)'!P22/'生産者価格表(39分類)'!P$51</f>
        <v>5.784611857917038E-4</v>
      </c>
      <c r="Q22" s="368">
        <f>'生産者価格表(39分類)'!Q22/'生産者価格表(39分類)'!Q$51</f>
        <v>1.3322689539897839E-2</v>
      </c>
      <c r="R22" s="368">
        <f>'生産者価格表(39分類)'!R22/'生産者価格表(39分類)'!R$51</f>
        <v>1.6950314273727379E-2</v>
      </c>
      <c r="S22" s="368">
        <f>'生産者価格表(39分類)'!S22/'生産者価格表(39分類)'!S$51</f>
        <v>1.6907462123728085E-2</v>
      </c>
      <c r="T22" s="368">
        <f>'生産者価格表(39分類)'!T22/'生産者価格表(39分類)'!T$51</f>
        <v>1.7075374491815273E-2</v>
      </c>
      <c r="U22" s="368">
        <f>'生産者価格表(39分類)'!U22/'生産者価格表(39分類)'!U$51</f>
        <v>0.17160107506816169</v>
      </c>
      <c r="V22" s="368">
        <f>'生産者価格表(39分類)'!V22/'生産者価格表(39分類)'!V$51</f>
        <v>1.5631064565577706E-2</v>
      </c>
      <c r="W22" s="368">
        <f>'生産者価格表(39分類)'!W22/'生産者価格表(39分類)'!W$51</f>
        <v>6.1371273223107058E-2</v>
      </c>
      <c r="X22" s="368">
        <f>'生産者価格表(39分類)'!X22/'生産者価格表(39分類)'!X$51</f>
        <v>3.3715652210042071E-3</v>
      </c>
      <c r="Y22" s="368">
        <f>'生産者価格表(39分類)'!Y22/'生産者価格表(39分類)'!Y$51</f>
        <v>6.5874755663890491E-3</v>
      </c>
      <c r="Z22" s="368">
        <f>'生産者価格表(39分類)'!Z22/'生産者価格表(39分類)'!Z$51</f>
        <v>5.8515753359365584E-6</v>
      </c>
      <c r="AA22" s="368">
        <f>'生産者価格表(39分類)'!AA22/'生産者価格表(39分類)'!AA$51</f>
        <v>2.2325254147085089E-4</v>
      </c>
      <c r="AB22" s="368">
        <f>'生産者価格表(39分類)'!AB22/'生産者価格表(39分類)'!AB$51</f>
        <v>0</v>
      </c>
      <c r="AC22" s="368">
        <f>'生産者価格表(39分類)'!AC22/'生産者価格表(39分類)'!AC$51</f>
        <v>1.927347422821869E-4</v>
      </c>
      <c r="AD22" s="368">
        <f>'生産者価格表(39分類)'!AD22/'生産者価格表(39分類)'!AD$51</f>
        <v>2.0896163480969153E-6</v>
      </c>
      <c r="AE22" s="368">
        <f>'生産者価格表(39分類)'!AE22/'生産者価格表(39分類)'!AE$51</f>
        <v>8.8313379094617734E-6</v>
      </c>
      <c r="AF22" s="368">
        <f>'生産者価格表(39分類)'!AF22/'生産者価格表(39分類)'!AF$51</f>
        <v>1.9272046430780524E-4</v>
      </c>
      <c r="AG22" s="368">
        <f>'生産者価格表(39分類)'!AG22/'生産者価格表(39分類)'!AG$51</f>
        <v>8.7329353635875117E-5</v>
      </c>
      <c r="AH22" s="368">
        <f>'生産者価格表(39分類)'!AH22/'生産者価格表(39分類)'!AH$51</f>
        <v>1.5050555785351733E-3</v>
      </c>
      <c r="AI22" s="368">
        <f>'生産者価格表(39分類)'!AI22/'生産者価格表(39分類)'!AI$51</f>
        <v>3.977557880024245E-4</v>
      </c>
      <c r="AJ22" s="368">
        <f>'生産者価格表(39分類)'!AJ22/'生産者価格表(39分類)'!AJ$51</f>
        <v>8.1366611114319908E-5</v>
      </c>
      <c r="AK22" s="368">
        <f>'生産者価格表(39分類)'!AK22/'生産者価格表(39分類)'!AK$51</f>
        <v>0</v>
      </c>
      <c r="AL22" s="368">
        <f>'生産者価格表(39分類)'!AL22/'生産者価格表(39分類)'!AL$51</f>
        <v>5.7463458835684414E-3</v>
      </c>
      <c r="AM22" s="368">
        <f>'生産者価格表(39分類)'!AM22/'生産者価格表(39分類)'!AM$51</f>
        <v>1.7449625767507776E-4</v>
      </c>
      <c r="AN22" s="368">
        <f>'生産者価格表(39分類)'!AN22/'生産者価格表(39分類)'!AN$51</f>
        <v>0</v>
      </c>
      <c r="AO22" s="369">
        <f>'生産者価格表(39分類)'!AO22/'生産者価格表(39分類)'!AO$51</f>
        <v>1.0896433850765457E-3</v>
      </c>
    </row>
    <row r="23" spans="1:41" x14ac:dyDescent="0.15">
      <c r="A23" s="241" t="s">
        <v>267</v>
      </c>
      <c r="B23" s="303" t="s">
        <v>510</v>
      </c>
      <c r="C23" s="367">
        <f>'生産者価格表(39分類)'!C23/'生産者価格表(39分類)'!C$51</f>
        <v>2.2001951594467549E-6</v>
      </c>
      <c r="D23" s="368">
        <f>'生産者価格表(39分類)'!D23/'生産者価格表(39分類)'!D$51</f>
        <v>1.175139700217474E-4</v>
      </c>
      <c r="E23" s="368">
        <f>'生産者価格表(39分類)'!E23/'生産者価格表(39分類)'!E$51</f>
        <v>3.8353609822487934E-5</v>
      </c>
      <c r="F23" s="368">
        <f>'生産者価格表(39分類)'!F23/'生産者価格表(39分類)'!F$51</f>
        <v>7.7445673519576158E-6</v>
      </c>
      <c r="G23" s="368">
        <f>'生産者価格表(39分類)'!G23/'生産者価格表(39分類)'!G$51</f>
        <v>8.2625924769476856E-6</v>
      </c>
      <c r="H23" s="368">
        <f>'生産者価格表(39分類)'!H23/'生産者価格表(39分類)'!H$51</f>
        <v>5.8401505860366491E-6</v>
      </c>
      <c r="I23" s="368">
        <f>'生産者価格表(39分類)'!I23/'生産者価格表(39分類)'!I$51</f>
        <v>7.3981693533138891E-6</v>
      </c>
      <c r="J23" s="368">
        <f>'生産者価格表(39分類)'!J23/'生産者価格表(39分類)'!J$51</f>
        <v>1.9633522130251693E-5</v>
      </c>
      <c r="K23" s="368">
        <f>'生産者価格表(39分類)'!K23/'生産者価格表(39分類)'!K$51</f>
        <v>1.2043508033019858E-5</v>
      </c>
      <c r="L23" s="368">
        <f>'生産者価格表(39分類)'!L23/'生産者価格表(39分類)'!L$51</f>
        <v>2.8797198608519362E-6</v>
      </c>
      <c r="M23" s="368">
        <f>'生産者価格表(39分類)'!M23/'生産者価格表(39分類)'!M$51</f>
        <v>8.2046323782475366E-6</v>
      </c>
      <c r="N23" s="368">
        <f>'生産者価格表(39分類)'!N23/'生産者価格表(39分類)'!N$51</f>
        <v>0</v>
      </c>
      <c r="O23" s="368">
        <f>'生産者価格表(39分類)'!O23/'生産者価格表(39分類)'!O$51</f>
        <v>4.6512558158139907E-7</v>
      </c>
      <c r="P23" s="368">
        <f>'生産者価格表(39分類)'!P23/'生産者価格表(39分類)'!P$51</f>
        <v>5.5965671999971345E-5</v>
      </c>
      <c r="Q23" s="368">
        <f>'生産者価格表(39分類)'!Q23/'生産者価格表(39分類)'!Q$51</f>
        <v>1.4186522335579142E-3</v>
      </c>
      <c r="R23" s="368">
        <f>'生産者価格表(39分類)'!R23/'生産者価格表(39分類)'!R$51</f>
        <v>1.045666287081303E-4</v>
      </c>
      <c r="S23" s="368">
        <f>'生産者価格表(39分類)'!S23/'生産者価格表(39分類)'!S$51</f>
        <v>2.7854138589337863E-5</v>
      </c>
      <c r="T23" s="368">
        <f>'生産者価格表(39分類)'!T23/'生産者価格表(39分類)'!T$51</f>
        <v>6.5031100032078942E-5</v>
      </c>
      <c r="U23" s="368">
        <f>'生産者価格表(39分類)'!U23/'生産者価格表(39分類)'!U$51</f>
        <v>3.4790081475274319E-5</v>
      </c>
      <c r="V23" s="368">
        <f>'生産者価格表(39分類)'!V23/'生産者価格表(39分類)'!V$51</f>
        <v>4.3783444413071609E-2</v>
      </c>
      <c r="W23" s="368">
        <f>'生産者価格表(39分類)'!W23/'生産者価格表(39分類)'!W$51</f>
        <v>5.335272871025376E-4</v>
      </c>
      <c r="X23" s="368">
        <f>'生産者価格表(39分類)'!X23/'生産者価格表(39分類)'!X$51</f>
        <v>3.2206142916111355E-5</v>
      </c>
      <c r="Y23" s="368">
        <f>'生産者価格表(39分類)'!Y23/'生産者価格表(39分類)'!Y$51</f>
        <v>2.2711281537090237E-3</v>
      </c>
      <c r="Z23" s="368">
        <f>'生産者価格表(39分類)'!Z23/'生産者価格表(39分類)'!Z$51</f>
        <v>1.6874310271072867E-5</v>
      </c>
      <c r="AA23" s="368">
        <f>'生産者価格表(39分類)'!AA23/'生産者価格表(39分類)'!AA$51</f>
        <v>7.790263155089379E-6</v>
      </c>
      <c r="AB23" s="368">
        <f>'生産者価格表(39分類)'!AB23/'生産者価格表(39分類)'!AB$51</f>
        <v>1.8474609922642834E-5</v>
      </c>
      <c r="AC23" s="368">
        <f>'生産者価格表(39分類)'!AC23/'生産者価格表(39分類)'!AC$51</f>
        <v>2.7597900341768436E-4</v>
      </c>
      <c r="AD23" s="368">
        <f>'生産者価格表(39分類)'!AD23/'生産者価格表(39分類)'!AD$51</f>
        <v>1.2856115817815305E-4</v>
      </c>
      <c r="AE23" s="368">
        <f>'生産者価格表(39分類)'!AE23/'生産者価格表(39分類)'!AE$51</f>
        <v>4.6216394554946914E-5</v>
      </c>
      <c r="AF23" s="368">
        <f>'生産者価格表(39分類)'!AF23/'生産者価格表(39分類)'!AF$51</f>
        <v>6.27781773849295E-5</v>
      </c>
      <c r="AG23" s="368">
        <f>'生産者価格表(39分類)'!AG23/'生産者価格表(39分類)'!AG$51</f>
        <v>1.2921539591187101E-4</v>
      </c>
      <c r="AH23" s="368">
        <f>'生産者価格表(39分類)'!AH23/'生産者価格表(39分類)'!AH$51</f>
        <v>1.3405043617954956E-3</v>
      </c>
      <c r="AI23" s="368">
        <f>'生産者価格表(39分類)'!AI23/'生産者価格表(39分類)'!AI$51</f>
        <v>4.4842701449114988E-5</v>
      </c>
      <c r="AJ23" s="368">
        <f>'生産者価格表(39分類)'!AJ23/'生産者価格表(39分類)'!AJ$51</f>
        <v>2.6405097502669857E-5</v>
      </c>
      <c r="AK23" s="368">
        <f>'生産者価格表(39分類)'!AK23/'生産者価格表(39分類)'!AK$51</f>
        <v>9.3150050228515114E-5</v>
      </c>
      <c r="AL23" s="368">
        <f>'生産者価格表(39分類)'!AL23/'生産者価格表(39分類)'!AL$51</f>
        <v>1.1698463071901056E-3</v>
      </c>
      <c r="AM23" s="368">
        <f>'生産者価格表(39分類)'!AM23/'生産者価格表(39分類)'!AM$51</f>
        <v>1.6853160802701456E-4</v>
      </c>
      <c r="AN23" s="368">
        <f>'生産者価格表(39分類)'!AN23/'生産者価格表(39分類)'!AN$51</f>
        <v>0</v>
      </c>
      <c r="AO23" s="369">
        <f>'生産者価格表(39分類)'!AO23/'生産者価格表(39分類)'!AO$51</f>
        <v>0</v>
      </c>
    </row>
    <row r="24" spans="1:41" x14ac:dyDescent="0.15">
      <c r="A24" s="242" t="s">
        <v>268</v>
      </c>
      <c r="B24" s="306" t="s">
        <v>269</v>
      </c>
      <c r="C24" s="370">
        <f>'生産者価格表(39分類)'!C24/'生産者価格表(39分類)'!C$51</f>
        <v>0</v>
      </c>
      <c r="D24" s="371">
        <f>'生産者価格表(39分類)'!D24/'生産者価格表(39分類)'!D$51</f>
        <v>0</v>
      </c>
      <c r="E24" s="371">
        <f>'生産者価格表(39分類)'!E24/'生産者価格表(39分類)'!E$51</f>
        <v>2.0280801641828116E-2</v>
      </c>
      <c r="F24" s="371">
        <f>'生産者価格表(39分類)'!F24/'生産者価格表(39分類)'!F$51</f>
        <v>1.4604041292262933E-5</v>
      </c>
      <c r="G24" s="371">
        <f>'生産者価格表(39分類)'!G24/'生産者価格表(39分類)'!G$51</f>
        <v>0</v>
      </c>
      <c r="H24" s="371">
        <f>'生産者価格表(39分類)'!H24/'生産者価格表(39分類)'!H$51</f>
        <v>0</v>
      </c>
      <c r="I24" s="371">
        <f>'生産者価格表(39分類)'!I24/'生産者価格表(39分類)'!I$51</f>
        <v>0</v>
      </c>
      <c r="J24" s="371">
        <f>'生産者価格表(39分類)'!J24/'生産者価格表(39分類)'!J$51</f>
        <v>0</v>
      </c>
      <c r="K24" s="371">
        <f>'生産者価格表(39分類)'!K24/'生産者価格表(39分類)'!K$51</f>
        <v>0</v>
      </c>
      <c r="L24" s="371">
        <f>'生産者価格表(39分類)'!L24/'生産者価格表(39分類)'!L$51</f>
        <v>0</v>
      </c>
      <c r="M24" s="371">
        <f>'生産者価格表(39分類)'!M24/'生産者価格表(39分類)'!M$51</f>
        <v>0</v>
      </c>
      <c r="N24" s="371">
        <f>'生産者価格表(39分類)'!N24/'生産者価格表(39分類)'!N$51</f>
        <v>0</v>
      </c>
      <c r="O24" s="371">
        <f>'生産者価格表(39分類)'!O24/'生産者価格表(39分類)'!O$51</f>
        <v>0</v>
      </c>
      <c r="P24" s="371">
        <f>'生産者価格表(39分類)'!P24/'生産者価格表(39分類)'!P$51</f>
        <v>0</v>
      </c>
      <c r="Q24" s="371">
        <f>'生産者価格表(39分類)'!Q24/'生産者価格表(39分類)'!Q$51</f>
        <v>0</v>
      </c>
      <c r="R24" s="371">
        <f>'生産者価格表(39分類)'!R24/'生産者価格表(39分類)'!R$51</f>
        <v>1.5940034864044255E-5</v>
      </c>
      <c r="S24" s="371">
        <f>'生産者価格表(39分類)'!S24/'生産者価格表(39分類)'!S$51</f>
        <v>0</v>
      </c>
      <c r="T24" s="371">
        <f>'生産者価格表(39分類)'!T24/'生産者価格表(39分類)'!T$51</f>
        <v>0</v>
      </c>
      <c r="U24" s="371">
        <f>'生産者価格表(39分類)'!U24/'生産者価格表(39分類)'!U$51</f>
        <v>0</v>
      </c>
      <c r="V24" s="371">
        <f>'生産者価格表(39分類)'!V24/'生産者価格表(39分類)'!V$51</f>
        <v>0</v>
      </c>
      <c r="W24" s="371">
        <f>'生産者価格表(39分類)'!W24/'生産者価格表(39分類)'!W$51</f>
        <v>0.30728353539424658</v>
      </c>
      <c r="X24" s="371">
        <f>'生産者価格表(39分類)'!X24/'生産者価格表(39分類)'!X$51</f>
        <v>0</v>
      </c>
      <c r="Y24" s="371">
        <f>'生産者価格表(39分類)'!Y24/'生産者価格表(39分類)'!Y$51</f>
        <v>0</v>
      </c>
      <c r="Z24" s="371">
        <f>'生産者価格表(39分類)'!Z24/'生産者価格表(39分類)'!Z$51</f>
        <v>0</v>
      </c>
      <c r="AA24" s="371">
        <f>'生産者価格表(39分類)'!AA24/'生産者価格表(39分類)'!AA$51</f>
        <v>0</v>
      </c>
      <c r="AB24" s="371">
        <f>'生産者価格表(39分類)'!AB24/'生産者価格表(39分類)'!AB$51</f>
        <v>0</v>
      </c>
      <c r="AC24" s="371">
        <f>'生産者価格表(39分類)'!AC24/'生産者価格表(39分類)'!AC$51</f>
        <v>0</v>
      </c>
      <c r="AD24" s="371">
        <f>'生産者価格表(39分類)'!AD24/'生産者価格表(39分類)'!AD$51</f>
        <v>0</v>
      </c>
      <c r="AE24" s="371">
        <f>'生産者価格表(39分類)'!AE24/'生産者価格表(39分類)'!AE$51</f>
        <v>0</v>
      </c>
      <c r="AF24" s="371">
        <f>'生産者価格表(39分類)'!AF24/'生産者価格表(39分類)'!AF$51</f>
        <v>1.4080781864347143E-2</v>
      </c>
      <c r="AG24" s="371">
        <f>'生産者価格表(39分類)'!AG24/'生産者価格表(39分類)'!AG$51</f>
        <v>0</v>
      </c>
      <c r="AH24" s="371">
        <f>'生産者価格表(39分類)'!AH24/'生産者価格表(39分類)'!AH$51</f>
        <v>4.3665398301632298E-3</v>
      </c>
      <c r="AI24" s="371">
        <f>'生産者価格表(39分類)'!AI24/'生産者価格表(39分類)'!AI$51</f>
        <v>5.1471622532897203E-5</v>
      </c>
      <c r="AJ24" s="371">
        <f>'生産者価格表(39分類)'!AJ24/'生産者価格表(39分類)'!AJ$51</f>
        <v>0</v>
      </c>
      <c r="AK24" s="371">
        <f>'生産者価格表(39分類)'!AK24/'生産者価格表(39分類)'!AK$51</f>
        <v>0</v>
      </c>
      <c r="AL24" s="371">
        <f>'生産者価格表(39分類)'!AL24/'生産者価格表(39分類)'!AL$51</f>
        <v>4.1535662160047157E-2</v>
      </c>
      <c r="AM24" s="371">
        <f>'生産者価格表(39分類)'!AM24/'生産者価格表(39分類)'!AM$51</f>
        <v>9.5607282764607151E-6</v>
      </c>
      <c r="AN24" s="371">
        <f>'生産者価格表(39分類)'!AN24/'生産者価格表(39分類)'!AN$51</f>
        <v>0</v>
      </c>
      <c r="AO24" s="372">
        <f>'生産者価格表(39分類)'!AO24/'生産者価格表(39分類)'!AO$51</f>
        <v>0</v>
      </c>
    </row>
    <row r="25" spans="1:41" x14ac:dyDescent="0.15">
      <c r="A25" s="241" t="s">
        <v>270</v>
      </c>
      <c r="B25" s="303" t="s">
        <v>158</v>
      </c>
      <c r="C25" s="367">
        <f>'生産者価格表(39分類)'!C25/'生産者価格表(39分類)'!C$51</f>
        <v>1.6389745048434091E-3</v>
      </c>
      <c r="D25" s="368">
        <f>'生産者価格表(39分類)'!D25/'生産者価格表(39分類)'!D$51</f>
        <v>6.5003266985888567E-3</v>
      </c>
      <c r="E25" s="368">
        <f>'生産者価格表(39分類)'!E25/'生産者価格表(39分類)'!E$51</f>
        <v>2.5474871366305144E-3</v>
      </c>
      <c r="F25" s="368">
        <f>'生産者価格表(39分類)'!F25/'生産者価格表(39分類)'!F$51</f>
        <v>2.8637197334010133E-3</v>
      </c>
      <c r="G25" s="368">
        <f>'生産者価格表(39分類)'!G25/'生産者価格表(39分類)'!G$51</f>
        <v>4.0021116644034932E-3</v>
      </c>
      <c r="H25" s="368">
        <f>'生産者価格表(39分類)'!H25/'生産者価格表(39分類)'!H$51</f>
        <v>2.5183627811695575E-2</v>
      </c>
      <c r="I25" s="368">
        <f>'生産者価格表(39分類)'!I25/'生産者価格表(39分類)'!I$51</f>
        <v>1.169638446612445E-2</v>
      </c>
      <c r="J25" s="368">
        <f>'生産者価格表(39分類)'!J25/'生産者価格表(39分類)'!J$51</f>
        <v>8.9288895643466881E-3</v>
      </c>
      <c r="K25" s="368">
        <f>'生産者価格表(39分類)'!K25/'生産者価格表(39分類)'!K$51</f>
        <v>1.1974687987116887E-3</v>
      </c>
      <c r="L25" s="368">
        <f>'生産者価格表(39分類)'!L25/'生産者価格表(39分類)'!L$51</f>
        <v>2.2836178496555854E-3</v>
      </c>
      <c r="M25" s="368">
        <f>'生産者価格表(39分類)'!M25/'生産者価格表(39分類)'!M$51</f>
        <v>1.5733417082415605E-2</v>
      </c>
      <c r="N25" s="368">
        <f>'生産者価格表(39分類)'!N25/'生産者価格表(39分類)'!N$51</f>
        <v>1.0070899129874315E-4</v>
      </c>
      <c r="O25" s="368">
        <f>'生産者価格表(39分類)'!O25/'生産者価格表(39分類)'!O$51</f>
        <v>5.0252632959635939E-2</v>
      </c>
      <c r="P25" s="368">
        <f>'生産者価格表(39分類)'!P25/'生産者価格表(39分類)'!P$51</f>
        <v>1.3854861760312907E-3</v>
      </c>
      <c r="Q25" s="368">
        <f>'生産者価格表(39分類)'!Q25/'生産者価格表(39分類)'!Q$51</f>
        <v>1.156459081481204E-3</v>
      </c>
      <c r="R25" s="368">
        <f>'生産者価格表(39分類)'!R25/'生産者価格表(39分類)'!R$51</f>
        <v>8.5042211337657964E-3</v>
      </c>
      <c r="S25" s="368">
        <f>'生産者価格表(39分類)'!S25/'生産者価格表(39分類)'!S$51</f>
        <v>4.8680463749981254E-3</v>
      </c>
      <c r="T25" s="368">
        <f>'生産者価格表(39分類)'!T25/'生産者価格表(39分類)'!T$51</f>
        <v>4.3925635673258013E-3</v>
      </c>
      <c r="U25" s="368">
        <f>'生産者価格表(39分類)'!U25/'生産者価格表(39分類)'!U$51</f>
        <v>2.0691901861733834E-3</v>
      </c>
      <c r="V25" s="368">
        <f>'生産者価格表(39分類)'!V25/'生産者価格表(39分類)'!V$51</f>
        <v>5.5089180836335313E-3</v>
      </c>
      <c r="W25" s="368">
        <f>'生産者価格表(39分類)'!W25/'生産者価格表(39分類)'!W$51</f>
        <v>8.4005454177649912E-4</v>
      </c>
      <c r="X25" s="368">
        <f>'生産者価格表(39分類)'!X25/'生産者価格表(39分類)'!X$51</f>
        <v>6.7966762277116899E-2</v>
      </c>
      <c r="Y25" s="368">
        <f>'生産者価格表(39分類)'!Y25/'生産者価格表(39分類)'!Y$51</f>
        <v>3.4276426739093938E-3</v>
      </c>
      <c r="Z25" s="368">
        <f>'生産者価格表(39分類)'!Z25/'生産者価格表(39分類)'!Z$51</f>
        <v>7.9545362534690148E-3</v>
      </c>
      <c r="AA25" s="368">
        <f>'生産者価格表(39分類)'!AA25/'生産者価格表(39分類)'!AA$51</f>
        <v>3.741786397544509E-3</v>
      </c>
      <c r="AB25" s="368">
        <f>'生産者価格表(39分類)'!AB25/'生産者価格表(39分類)'!AB$51</f>
        <v>3.8380417474735973E-3</v>
      </c>
      <c r="AC25" s="368">
        <f>'生産者価格表(39分類)'!AC25/'生産者価格表(39分類)'!AC$51</f>
        <v>5.7514544862275639E-3</v>
      </c>
      <c r="AD25" s="368">
        <f>'生産者価格表(39分類)'!AD25/'生産者価格表(39分類)'!AD$51</f>
        <v>1.5488302709121259E-2</v>
      </c>
      <c r="AE25" s="368">
        <f>'生産者価格表(39分類)'!AE25/'生産者価格表(39分類)'!AE$51</f>
        <v>3.8471339423486027E-5</v>
      </c>
      <c r="AF25" s="368">
        <f>'生産者価格表(39分類)'!AF25/'生産者価格表(39分類)'!AF$51</f>
        <v>1.7616682731047867E-3</v>
      </c>
      <c r="AG25" s="368">
        <f>'生産者価格表(39分類)'!AG25/'生産者価格表(39分類)'!AG$51</f>
        <v>1.5488509828574241E-2</v>
      </c>
      <c r="AH25" s="368">
        <f>'生産者価格表(39分類)'!AH25/'生産者価格表(39分類)'!AH$51</f>
        <v>7.5488347714796275E-3</v>
      </c>
      <c r="AI25" s="368">
        <f>'生産者価格表(39分類)'!AI25/'生産者価格表(39分類)'!AI$51</f>
        <v>8.5688758650998547E-3</v>
      </c>
      <c r="AJ25" s="368">
        <f>'生産者価格表(39分類)'!AJ25/'生産者価格表(39分類)'!AJ$51</f>
        <v>4.477099798033274E-3</v>
      </c>
      <c r="AK25" s="368">
        <f>'生産者価格表(39分類)'!AK25/'生産者価格表(39分類)'!AK$51</f>
        <v>4.3128845112290433E-2</v>
      </c>
      <c r="AL25" s="368">
        <f>'生産者価格表(39分類)'!AL25/'生産者価格表(39分類)'!AL$51</f>
        <v>8.872369201047248E-3</v>
      </c>
      <c r="AM25" s="368">
        <f>'生産者価格表(39分類)'!AM25/'生産者価格表(39分類)'!AM$51</f>
        <v>6.4376204318952676E-3</v>
      </c>
      <c r="AN25" s="368">
        <f>'生産者価格表(39分類)'!AN25/'生産者価格表(39分類)'!AN$51</f>
        <v>0.1468451657413187</v>
      </c>
      <c r="AO25" s="369">
        <f>'生産者価格表(39分類)'!AO25/'生産者価格表(39分類)'!AO$51</f>
        <v>1.5649060816492403E-3</v>
      </c>
    </row>
    <row r="26" spans="1:41" x14ac:dyDescent="0.15">
      <c r="A26" s="241" t="s">
        <v>271</v>
      </c>
      <c r="B26" s="303" t="s">
        <v>272</v>
      </c>
      <c r="C26" s="367">
        <f>'生産者価格表(39分類)'!C26/'生産者価格表(39分類)'!C$51</f>
        <v>1.7621427115363218E-3</v>
      </c>
      <c r="D26" s="368">
        <f>'生産者価格表(39分類)'!D26/'生産者価格表(39分類)'!D$51</f>
        <v>1.7505193044733327E-3</v>
      </c>
      <c r="E26" s="368">
        <f>'生産者価格表(39分類)'!E26/'生産者価格表(39分類)'!E$51</f>
        <v>1.1326243053798829E-3</v>
      </c>
      <c r="F26" s="368">
        <f>'生産者価格表(39分類)'!F26/'生産者価格表(39分類)'!F$51</f>
        <v>1.6728265480228451E-3</v>
      </c>
      <c r="G26" s="368">
        <f>'生産者価格表(39分類)'!G26/'生産者価格表(39分類)'!G$51</f>
        <v>5.7395780849098753E-4</v>
      </c>
      <c r="H26" s="368">
        <f>'生産者価格表(39分類)'!H26/'生産者価格表(39分類)'!H$51</f>
        <v>1.7906800181493911E-3</v>
      </c>
      <c r="I26" s="368">
        <f>'生産者価格表(39分類)'!I26/'生産者価格表(39分類)'!I$51</f>
        <v>3.8276430293538743E-3</v>
      </c>
      <c r="J26" s="368">
        <f>'生産者価格表(39分類)'!J26/'生産者価格表(39分類)'!J$51</f>
        <v>4.3942731197448518E-3</v>
      </c>
      <c r="K26" s="368">
        <f>'生産者価格表(39分類)'!K26/'生産者価格表(39分類)'!K$51</f>
        <v>3.674990451218631E-3</v>
      </c>
      <c r="L26" s="368">
        <f>'生産者価格表(39分類)'!L26/'生産者価格表(39分類)'!L$51</f>
        <v>3.4167876149008227E-3</v>
      </c>
      <c r="M26" s="368">
        <f>'生産者価格表(39分類)'!M26/'生産者価格表(39分類)'!M$51</f>
        <v>4.2792508699764104E-3</v>
      </c>
      <c r="N26" s="368">
        <f>'生産者価格表(39分類)'!N26/'生産者価格表(39分類)'!N$51</f>
        <v>1.8060479106241272E-3</v>
      </c>
      <c r="O26" s="368">
        <f>'生産者価格表(39分類)'!O26/'生産者価格表(39分類)'!O$51</f>
        <v>3.2219249036143515E-3</v>
      </c>
      <c r="P26" s="368">
        <f>'生産者価格表(39分類)'!P26/'生産者価格表(39分類)'!P$51</f>
        <v>3.7427602806700839E-3</v>
      </c>
      <c r="Q26" s="368">
        <f>'生産者価格表(39分類)'!Q26/'生産者価格表(39分類)'!Q$51</f>
        <v>1.9383565171385362E-3</v>
      </c>
      <c r="R26" s="368">
        <f>'生産者価格表(39分類)'!R26/'生産者価格表(39分類)'!R$51</f>
        <v>1.1865761952794542E-3</v>
      </c>
      <c r="S26" s="368">
        <f>'生産者価格表(39分類)'!S26/'生産者価格表(39分類)'!S$51</f>
        <v>1.5448333786855846E-3</v>
      </c>
      <c r="T26" s="368">
        <f>'生産者価格表(39分類)'!T26/'生産者価格表(39分類)'!T$51</f>
        <v>3.8901466164065882E-3</v>
      </c>
      <c r="U26" s="368">
        <f>'生産者価格表(39分類)'!U26/'生産者価格表(39分類)'!U$51</f>
        <v>1.9589912369977762E-3</v>
      </c>
      <c r="V26" s="368">
        <f>'生産者価格表(39分類)'!V26/'生産者価格表(39分類)'!V$51</f>
        <v>1.4313974209255289E-3</v>
      </c>
      <c r="W26" s="368">
        <f>'生産者価格表(39分類)'!W26/'生産者価格表(39分類)'!W$51</f>
        <v>7.0184703903937288E-4</v>
      </c>
      <c r="X26" s="368">
        <f>'生産者価格表(39分類)'!X26/'生産者価格表(39分類)'!X$51</f>
        <v>1.3627377876641621E-3</v>
      </c>
      <c r="Y26" s="368">
        <f>'生産者価格表(39分類)'!Y26/'生産者価格表(39分類)'!Y$51</f>
        <v>5.5729291466849668E-4</v>
      </c>
      <c r="Z26" s="368">
        <f>'生産者価格表(39分類)'!Z26/'生産者価格表(39分類)'!Z$51</f>
        <v>1.3970159823532818E-2</v>
      </c>
      <c r="AA26" s="368">
        <f>'生産者価格表(39分類)'!AA26/'生産者価格表(39分類)'!AA$51</f>
        <v>2.650001517051246E-2</v>
      </c>
      <c r="AB26" s="368">
        <f>'生産者価格表(39分類)'!AB26/'生産者価格表(39分類)'!AB$51</f>
        <v>2.6528604425627884E-3</v>
      </c>
      <c r="AC26" s="368">
        <f>'生産者価格表(39分類)'!AC26/'生産者価格表(39分類)'!AC$51</f>
        <v>2.6781970977170504E-3</v>
      </c>
      <c r="AD26" s="368">
        <f>'生産者価格表(39分類)'!AD26/'生産者価格表(39分類)'!AD$51</f>
        <v>2.5457165767108943E-3</v>
      </c>
      <c r="AE26" s="368">
        <f>'生産者価格表(39分類)'!AE26/'生産者価格表(39分類)'!AE$51</f>
        <v>1.2401963508319241E-2</v>
      </c>
      <c r="AF26" s="368">
        <f>'生産者価格表(39分類)'!AF26/'生産者価格表(39分類)'!AF$51</f>
        <v>5.5161419962759814E-3</v>
      </c>
      <c r="AG26" s="368">
        <f>'生産者価格表(39分類)'!AG26/'生産者価格表(39分類)'!AG$51</f>
        <v>4.1695680308804287E-3</v>
      </c>
      <c r="AH26" s="368">
        <f>'生産者価格表(39分類)'!AH26/'生産者価格表(39分類)'!AH$51</f>
        <v>7.2178935831010097E-3</v>
      </c>
      <c r="AI26" s="368">
        <f>'生産者価格表(39分類)'!AI26/'生産者価格表(39分類)'!AI$51</f>
        <v>4.9207117417155626E-3</v>
      </c>
      <c r="AJ26" s="368">
        <f>'生産者価格表(39分類)'!AJ26/'生産者価格表(39分類)'!AJ$51</f>
        <v>2.4904786613747349E-3</v>
      </c>
      <c r="AK26" s="368">
        <f>'生産者価格表(39分類)'!AK26/'生産者価格表(39分類)'!AK$51</f>
        <v>2.3867608678312343E-3</v>
      </c>
      <c r="AL26" s="368">
        <f>'生産者価格表(39分類)'!AL26/'生産者価格表(39分類)'!AL$51</f>
        <v>1.1192807307679521E-3</v>
      </c>
      <c r="AM26" s="368">
        <f>'生産者価格表(39分類)'!AM26/'生産者価格表(39分類)'!AM$51</f>
        <v>2.0574064852719315E-3</v>
      </c>
      <c r="AN26" s="368">
        <f>'生産者価格表(39分類)'!AN26/'生産者価格表(39分類)'!AN$51</f>
        <v>0</v>
      </c>
      <c r="AO26" s="369">
        <f>'生産者価格表(39分類)'!AO26/'生産者価格表(39分類)'!AO$51</f>
        <v>0</v>
      </c>
    </row>
    <row r="27" spans="1:41" x14ac:dyDescent="0.15">
      <c r="A27" s="241" t="s">
        <v>273</v>
      </c>
      <c r="B27" s="303" t="s">
        <v>274</v>
      </c>
      <c r="C27" s="367">
        <f>'生産者価格表(39分類)'!C27/'生産者価格表(39分類)'!C$51</f>
        <v>4.7042735843137963E-3</v>
      </c>
      <c r="D27" s="368">
        <f>'生産者価格表(39分類)'!D27/'生産者価格表(39分類)'!D$51</f>
        <v>3.6877931754127615E-3</v>
      </c>
      <c r="E27" s="368">
        <f>'生産者価格表(39分類)'!E27/'生産者価格表(39分類)'!E$51</f>
        <v>8.9836449380621321E-3</v>
      </c>
      <c r="F27" s="368">
        <f>'生産者価格表(39分類)'!F27/'生産者価格表(39分類)'!F$51</f>
        <v>1.8341348222964765E-2</v>
      </c>
      <c r="G27" s="368">
        <f>'生産者価格表(39分類)'!G27/'生産者価格表(39分類)'!G$51</f>
        <v>5.0817825047527916E-3</v>
      </c>
      <c r="H27" s="368">
        <f>'生産者価格表(39分類)'!H27/'生産者価格表(39分類)'!H$51</f>
        <v>1.3196943355031739E-2</v>
      </c>
      <c r="I27" s="368">
        <f>'生産者価格表(39分類)'!I27/'生産者価格表(39分類)'!I$51</f>
        <v>5.6585080221018491E-2</v>
      </c>
      <c r="J27" s="368">
        <f>'生産者価格表(39分類)'!J27/'生産者価格表(39分類)'!J$51</f>
        <v>4.1553258837448252E-2</v>
      </c>
      <c r="K27" s="368">
        <f>'生産者価格表(39分類)'!K27/'生産者価格表(39分類)'!K$51</f>
        <v>1.0727324655125546E-2</v>
      </c>
      <c r="L27" s="368">
        <f>'生産者価格表(39分類)'!L27/'生産者価格表(39分類)'!L$51</f>
        <v>1.7805307899647523E-2</v>
      </c>
      <c r="M27" s="368">
        <f>'生産者価格表(39分類)'!M27/'生産者価格表(39分類)'!M$51</f>
        <v>2.7971732116327131E-2</v>
      </c>
      <c r="N27" s="368">
        <f>'生産者価格表(39分類)'!N27/'生産者価格表(39分類)'!N$51</f>
        <v>8.8691051670426475E-3</v>
      </c>
      <c r="O27" s="368">
        <f>'生産者価格表(39分類)'!O27/'生産者価格表(39分類)'!O$51</f>
        <v>2.640006288497863E-2</v>
      </c>
      <c r="P27" s="368">
        <f>'生産者価格表(39分類)'!P27/'生産者価格表(39分類)'!P$51</f>
        <v>1.2654510027257522E-2</v>
      </c>
      <c r="Q27" s="368">
        <f>'生産者価格表(39分類)'!Q27/'生産者価格表(39分類)'!Q$51</f>
        <v>6.5197136476217677E-3</v>
      </c>
      <c r="R27" s="368">
        <f>'生産者価格表(39分類)'!R27/'生産者価格表(39分類)'!R$51</f>
        <v>6.37038179996574E-3</v>
      </c>
      <c r="S27" s="368">
        <f>'生産者価格表(39分類)'!S27/'生産者価格表(39分類)'!S$51</f>
        <v>4.810195471774116E-3</v>
      </c>
      <c r="T27" s="368">
        <f>'生産者価格表(39分類)'!T27/'生産者価格表(39分類)'!T$51</f>
        <v>1.3992716516796407E-2</v>
      </c>
      <c r="U27" s="368">
        <f>'生産者価格表(39分類)'!U27/'生産者価格表(39分類)'!U$51</f>
        <v>6.3894443614157595E-3</v>
      </c>
      <c r="V27" s="368">
        <f>'生産者価格表(39分類)'!V27/'生産者価格表(39分類)'!V$51</f>
        <v>3.4889245837815335E-3</v>
      </c>
      <c r="W27" s="368">
        <f>'生産者価格表(39分類)'!W27/'生産者価格表(39分類)'!W$51</f>
        <v>9.4699163188315828E-3</v>
      </c>
      <c r="X27" s="368">
        <f>'生産者価格表(39分類)'!X27/'生産者価格表(39分類)'!X$51</f>
        <v>9.7965678085588197E-3</v>
      </c>
      <c r="Y27" s="368">
        <f>'生産者価格表(39分類)'!Y27/'生産者価格表(39分類)'!Y$51</f>
        <v>1.5663897167272065E-3</v>
      </c>
      <c r="Z27" s="368">
        <f>'生産者価格表(39分類)'!Z27/'生産者価格表(39分類)'!Z$51</f>
        <v>0.1030940748921354</v>
      </c>
      <c r="AA27" s="368">
        <f>'生産者価格表(39分類)'!AA27/'生産者価格表(39分類)'!AA$51</f>
        <v>2.1708593316282224E-2</v>
      </c>
      <c r="AB27" s="368">
        <f>'生産者価格表(39分類)'!AB27/'生産者価格表(39分類)'!AB$51</f>
        <v>5.6757977231329478E-2</v>
      </c>
      <c r="AC27" s="368">
        <f>'生産者価格表(39分類)'!AC27/'生産者価格表(39分類)'!AC$51</f>
        <v>1.1697065384987921E-2</v>
      </c>
      <c r="AD27" s="368">
        <f>'生産者価格表(39分類)'!AD27/'生産者価格表(39分類)'!AD$51</f>
        <v>2.6855218609526162E-3</v>
      </c>
      <c r="AE27" s="368">
        <f>'生産者価格表(39分類)'!AE27/'生産者価格表(39分類)'!AE$51</f>
        <v>1.4066515520998785E-3</v>
      </c>
      <c r="AF27" s="368">
        <f>'生産者価格表(39分類)'!AF27/'生産者価格表(39分類)'!AF$51</f>
        <v>3.7187927899791614E-3</v>
      </c>
      <c r="AG27" s="368">
        <f>'生産者価格表(39分類)'!AG27/'生産者価格表(39分類)'!AG$51</f>
        <v>4.6698290254697907E-3</v>
      </c>
      <c r="AH27" s="368">
        <f>'生産者価格表(39分類)'!AH27/'生産者価格表(39分類)'!AH$51</f>
        <v>5.2697154205878617E-3</v>
      </c>
      <c r="AI27" s="368">
        <f>'生産者価格表(39分類)'!AI27/'生産者価格表(39分類)'!AI$51</f>
        <v>1.0543227153341392E-2</v>
      </c>
      <c r="AJ27" s="368">
        <f>'生産者価格表(39分類)'!AJ27/'生産者価格表(39分類)'!AJ$51</f>
        <v>7.1855725091413501E-3</v>
      </c>
      <c r="AK27" s="368">
        <f>'生産者価格表(39分類)'!AK27/'生産者価格表(39分類)'!AK$51</f>
        <v>2.3720725365576761E-3</v>
      </c>
      <c r="AL27" s="368">
        <f>'生産者価格表(39分類)'!AL27/'生産者価格表(39分類)'!AL$51</f>
        <v>2.7228258275468213E-3</v>
      </c>
      <c r="AM27" s="368">
        <f>'生産者価格表(39分類)'!AM27/'生産者価格表(39分類)'!AM$51</f>
        <v>2.1085071083582513E-2</v>
      </c>
      <c r="AN27" s="368">
        <f>'生産者価格表(39分類)'!AN27/'生産者価格表(39分類)'!AN$51</f>
        <v>0</v>
      </c>
      <c r="AO27" s="369">
        <f>'生産者価格表(39分類)'!AO27/'生産者価格表(39分類)'!AO$51</f>
        <v>2.1117837051027521E-3</v>
      </c>
    </row>
    <row r="28" spans="1:41" x14ac:dyDescent="0.15">
      <c r="A28" s="241" t="s">
        <v>275</v>
      </c>
      <c r="B28" s="303" t="s">
        <v>174</v>
      </c>
      <c r="C28" s="367">
        <f>'生産者価格表(39分類)'!C28/'生産者価格表(39分類)'!C$51</f>
        <v>7.8326947676304469E-4</v>
      </c>
      <c r="D28" s="368">
        <f>'生産者価格表(39分類)'!D28/'生産者価格表(39分類)'!D$51</f>
        <v>2.7452433660682071E-4</v>
      </c>
      <c r="E28" s="368">
        <f>'生産者価格表(39分類)'!E28/'生産者価格表(39分類)'!E$51</f>
        <v>3.2444584768496966E-4</v>
      </c>
      <c r="F28" s="368">
        <f>'生産者価格表(39分類)'!F28/'生産者価格表(39分類)'!F$51</f>
        <v>1.9615882735744077E-3</v>
      </c>
      <c r="G28" s="368">
        <f>'生産者価格表(39分類)'!G28/'生産者価格表(39分類)'!G$51</f>
        <v>1.1497037267385246E-3</v>
      </c>
      <c r="H28" s="368">
        <f>'生産者価格表(39分類)'!H28/'生産者価格表(39分類)'!H$51</f>
        <v>1.2848331289280629E-3</v>
      </c>
      <c r="I28" s="368">
        <f>'生産者価格表(39分類)'!I28/'生産者価格表(39分類)'!I$51</f>
        <v>7.4600229003661848E-4</v>
      </c>
      <c r="J28" s="368">
        <f>'生産者価格表(39分類)'!J28/'生産者価格表(39分類)'!J$51</f>
        <v>1.4128864258918163E-3</v>
      </c>
      <c r="K28" s="368">
        <f>'生産者価格表(39分類)'!K28/'生産者価格表(39分類)'!K$51</f>
        <v>5.3163485460044804E-4</v>
      </c>
      <c r="L28" s="368">
        <f>'生産者価格表(39分類)'!L28/'生産者価格表(39分類)'!L$51</f>
        <v>6.6665514778722326E-4</v>
      </c>
      <c r="M28" s="368">
        <f>'生産者価格表(39分類)'!M28/'生産者価格表(39分類)'!M$51</f>
        <v>8.8574357370385355E-4</v>
      </c>
      <c r="N28" s="368">
        <f>'生産者価格表(39分類)'!N28/'生産者価格表(39分類)'!N$51</f>
        <v>6.7139327532495438E-5</v>
      </c>
      <c r="O28" s="368">
        <f>'生産者価格表(39分類)'!O28/'生産者価格表(39分類)'!O$51</f>
        <v>8.7815709802568139E-4</v>
      </c>
      <c r="P28" s="368">
        <f>'生産者価格表(39分類)'!P28/'生産者価格表(39分類)'!P$51</f>
        <v>5.8831114406369879E-4</v>
      </c>
      <c r="Q28" s="368">
        <f>'生産者価格表(39分類)'!Q28/'生産者価格表(39分類)'!Q$51</f>
        <v>7.514643019341427E-4</v>
      </c>
      <c r="R28" s="368">
        <f>'生産者価格表(39分類)'!R28/'生産者価格表(39分類)'!R$51</f>
        <v>5.8861235407960751E-4</v>
      </c>
      <c r="S28" s="368">
        <f>'生産者価格表(39分類)'!S28/'生産者価格表(39分類)'!S$51</f>
        <v>4.0495632256806589E-4</v>
      </c>
      <c r="T28" s="368">
        <f>'生産者価格表(39分類)'!T28/'生産者価格表(39分類)'!T$51</f>
        <v>1.1607706667916735E-3</v>
      </c>
      <c r="U28" s="368">
        <f>'生産者価格表(39分類)'!U28/'生産者価格表(39分類)'!U$51</f>
        <v>2.5537012684991934E-4</v>
      </c>
      <c r="V28" s="368">
        <f>'生産者価格表(39分類)'!V28/'生産者価格表(39分類)'!V$51</f>
        <v>2.3202628038840518E-4</v>
      </c>
      <c r="W28" s="368">
        <f>'生産者価格表(39分類)'!W28/'生産者価格表(39分類)'!W$51</f>
        <v>5.4954854789469052E-4</v>
      </c>
      <c r="X28" s="368">
        <f>'生産者価格表(39分類)'!X28/'生産者価格表(39分類)'!X$51</f>
        <v>6.6329903502036975E-4</v>
      </c>
      <c r="Y28" s="368">
        <f>'生産者価格表(39分類)'!Y28/'生産者価格表(39分類)'!Y$51</f>
        <v>6.6553455494112665E-4</v>
      </c>
      <c r="Z28" s="368">
        <f>'生産者価格表(39分類)'!Z28/'生産者価格表(39分類)'!Z$51</f>
        <v>9.5646040113093263E-4</v>
      </c>
      <c r="AA28" s="368">
        <f>'生産者価格表(39分類)'!AA28/'生産者価格表(39分類)'!AA$51</f>
        <v>6.6357871568901591E-2</v>
      </c>
      <c r="AB28" s="368">
        <f>'生産者価格表(39分類)'!AB28/'生産者価格表(39分類)'!AB$51</f>
        <v>8.6903161941181053E-3</v>
      </c>
      <c r="AC28" s="368">
        <f>'生産者価格表(39分類)'!AC28/'生産者価格表(39分類)'!AC$51</f>
        <v>2.2154434311447203E-3</v>
      </c>
      <c r="AD28" s="368">
        <f>'生産者価格表(39分類)'!AD28/'生産者価格表(39分類)'!AD$51</f>
        <v>1.1855421766671116E-3</v>
      </c>
      <c r="AE28" s="368">
        <f>'生産者価格表(39分類)'!AE28/'生産者価格表(39分類)'!AE$51</f>
        <v>2.517918833994788E-4</v>
      </c>
      <c r="AF28" s="368">
        <f>'生産者価格表(39分類)'!AF28/'生産者価格表(39分類)'!AF$51</f>
        <v>3.2542748073967833E-3</v>
      </c>
      <c r="AG28" s="368">
        <f>'生産者価格表(39分類)'!AG28/'生産者価格表(39分類)'!AG$51</f>
        <v>3.4077996874218044E-3</v>
      </c>
      <c r="AH28" s="368">
        <f>'生産者価格表(39分類)'!AH28/'生産者価格表(39分類)'!AH$51</f>
        <v>3.4498858193921164E-3</v>
      </c>
      <c r="AI28" s="368">
        <f>'生産者価格表(39分類)'!AI28/'生産者価格表(39分類)'!AI$51</f>
        <v>7.02162821981371E-3</v>
      </c>
      <c r="AJ28" s="368">
        <f>'生産者価格表(39分類)'!AJ28/'生産者価格表(39分類)'!AJ$51</f>
        <v>5.5070108433472927E-3</v>
      </c>
      <c r="AK28" s="368">
        <f>'生産者価格表(39分類)'!AK28/'生産者価格表(39分類)'!AK$51</f>
        <v>2.197671843714668E-3</v>
      </c>
      <c r="AL28" s="368">
        <f>'生産者価格表(39分類)'!AL28/'生産者価格表(39分類)'!AL$51</f>
        <v>6.6787949071467107E-4</v>
      </c>
      <c r="AM28" s="368">
        <f>'生産者価格表(39分類)'!AM28/'生産者価格表(39分類)'!AM$51</f>
        <v>9.6672275281478731E-3</v>
      </c>
      <c r="AN28" s="368">
        <f>'生産者価格表(39分類)'!AN28/'生産者価格表(39分類)'!AN$51</f>
        <v>0</v>
      </c>
      <c r="AO28" s="369">
        <f>'生産者価格表(39分類)'!AO28/'生産者価格表(39分類)'!AO$51</f>
        <v>1.3024322348037579E-3</v>
      </c>
    </row>
    <row r="29" spans="1:41" x14ac:dyDescent="0.15">
      <c r="A29" s="242" t="s">
        <v>276</v>
      </c>
      <c r="B29" s="306" t="s">
        <v>176</v>
      </c>
      <c r="C29" s="370">
        <f>'生産者価格表(39分類)'!C29/'生産者価格表(39分類)'!C$51</f>
        <v>2.8446600911021777E-4</v>
      </c>
      <c r="D29" s="371">
        <f>'生産者価格表(39分類)'!D29/'生産者価格表(39分類)'!D$51</f>
        <v>1.3067943554285604E-4</v>
      </c>
      <c r="E29" s="371">
        <f>'生産者価格表(39分類)'!E29/'生産者価格表(39分類)'!E$51</f>
        <v>1.0772042567368621E-4</v>
      </c>
      <c r="F29" s="371">
        <f>'生産者価格表(39分類)'!F29/'生産者価格表(39分類)'!F$51</f>
        <v>1.0486144194550612E-3</v>
      </c>
      <c r="G29" s="371">
        <f>'生産者価格表(39分類)'!G29/'生産者価格表(39分類)'!G$51</f>
        <v>7.4769258630627414E-4</v>
      </c>
      <c r="H29" s="371">
        <f>'生産者価格表(39分類)'!H29/'生産者価格表(39分類)'!H$51</f>
        <v>2.0081133168910632E-4</v>
      </c>
      <c r="I29" s="371">
        <f>'生産者価格表(39分類)'!I29/'生産者価格表(39分類)'!I$51</f>
        <v>2.0351029794853616E-4</v>
      </c>
      <c r="J29" s="371">
        <f>'生産者価格表(39分類)'!J29/'生産者価格表(39分類)'!J$51</f>
        <v>1.5219615488376592E-3</v>
      </c>
      <c r="K29" s="371">
        <f>'生産者価格表(39分類)'!K29/'生産者価格表(39分類)'!K$51</f>
        <v>8.6025057378713269E-6</v>
      </c>
      <c r="L29" s="371">
        <f>'生産者価格表(39分類)'!L29/'生産者価格表(39分類)'!L$51</f>
        <v>3.7436358191075174E-5</v>
      </c>
      <c r="M29" s="371">
        <f>'生産者価格表(39分類)'!M29/'生産者価格表(39分類)'!M$51</f>
        <v>9.4795609051978277E-4</v>
      </c>
      <c r="N29" s="371">
        <f>'生産者価格表(39分類)'!N29/'生産者価格表(39分類)'!N$51</f>
        <v>0</v>
      </c>
      <c r="O29" s="371">
        <f>'生産者価格表(39分類)'!O29/'生産者価格表(39分類)'!O$51</f>
        <v>2.7907534894883943E-6</v>
      </c>
      <c r="P29" s="371">
        <f>'生産者価格表(39分類)'!P29/'生産者価格表(39分類)'!P$51</f>
        <v>6.2233827263968142E-5</v>
      </c>
      <c r="Q29" s="371">
        <f>'生産者価格表(39分類)'!Q29/'生産者価格表(39分類)'!Q$51</f>
        <v>1.8259880233913747E-4</v>
      </c>
      <c r="R29" s="371">
        <f>'生産者価格表(39分類)'!R29/'生産者価格表(39分類)'!R$51</f>
        <v>2.3591251598785498E-5</v>
      </c>
      <c r="S29" s="371">
        <f>'生産者価格表(39分類)'!S29/'生産者価格表(39分類)'!S$51</f>
        <v>1.1141655435735145E-4</v>
      </c>
      <c r="T29" s="371">
        <f>'生産者価格表(39分類)'!T29/'生産者価格表(39分類)'!T$51</f>
        <v>5.0604766251111045E-4</v>
      </c>
      <c r="U29" s="371">
        <f>'生産者価格表(39分類)'!U29/'生産者価格表(39分類)'!U$51</f>
        <v>9.8996907234615651E-5</v>
      </c>
      <c r="V29" s="371">
        <f>'生産者価格表(39分類)'!V29/'生産者価格表(39分類)'!V$51</f>
        <v>1.8425616383785116E-4</v>
      </c>
      <c r="W29" s="371">
        <f>'生産者価格表(39分類)'!W29/'生産者価格表(39分類)'!W$51</f>
        <v>1.2797705909876355E-4</v>
      </c>
      <c r="X29" s="371">
        <f>'生産者価格表(39分類)'!X29/'生産者価格表(39分類)'!X$51</f>
        <v>2.3183505931216039E-4</v>
      </c>
      <c r="Y29" s="371">
        <f>'生産者価格表(39分類)'!Y29/'生産者価格表(39分類)'!Y$51</f>
        <v>1.8889459121556112E-3</v>
      </c>
      <c r="Z29" s="371">
        <f>'生産者価格表(39分類)'!Z29/'生産者価格表(39分類)'!Z$51</f>
        <v>2.0931153018218743E-2</v>
      </c>
      <c r="AA29" s="371">
        <f>'生産者価格表(39分類)'!AA29/'生産者価格表(39分類)'!AA$51</f>
        <v>9.3606162016152909E-4</v>
      </c>
      <c r="AB29" s="371">
        <f>'生産者価格表(39分類)'!AB29/'生産者価格表(39分類)'!AB$51</f>
        <v>0</v>
      </c>
      <c r="AC29" s="371">
        <f>'生産者価格表(39分類)'!AC29/'生産者価格表(39分類)'!AC$51</f>
        <v>8.906873479298114E-4</v>
      </c>
      <c r="AD29" s="371">
        <f>'生産者価格表(39分類)'!AD29/'生産者価格表(39分類)'!AD$51</f>
        <v>1.9374723768473825E-3</v>
      </c>
      <c r="AE29" s="371">
        <f>'生産者価格表(39分類)'!AE29/'生産者価格表(39分類)'!AE$51</f>
        <v>6.3766209825506732E-6</v>
      </c>
      <c r="AF29" s="371">
        <f>'生産者価格表(39分類)'!AF29/'生産者価格表(39分類)'!AF$51</f>
        <v>1.5747088681926931E-3</v>
      </c>
      <c r="AG29" s="371">
        <f>'生産者価格表(39分類)'!AG29/'生産者価格表(39分類)'!AG$51</f>
        <v>4.4728652796180149E-3</v>
      </c>
      <c r="AH29" s="371">
        <f>'生産者価格表(39分類)'!AH29/'生産者価格表(39分類)'!AH$51</f>
        <v>1.5779361901744397E-2</v>
      </c>
      <c r="AI29" s="371">
        <f>'生産者価格表(39分類)'!AI29/'生産者価格表(39分類)'!AI$51</f>
        <v>2.6556730286112031E-3</v>
      </c>
      <c r="AJ29" s="371">
        <f>'生産者価格表(39分類)'!AJ29/'生産者価格表(39分類)'!AJ$51</f>
        <v>2.5425218645291291E-3</v>
      </c>
      <c r="AK29" s="371">
        <f>'生産者価格表(39分類)'!AK29/'生産者価格表(39分類)'!AK$51</f>
        <v>2.56580976677347E-5</v>
      </c>
      <c r="AL29" s="371">
        <f>'生産者価格表(39分類)'!AL29/'生産者価格表(39分類)'!AL$51</f>
        <v>2.3355088077901218E-4</v>
      </c>
      <c r="AM29" s="371">
        <f>'生産者価格表(39分類)'!AM29/'生産者価格表(39分類)'!AM$51</f>
        <v>1.3442159201789492E-2</v>
      </c>
      <c r="AN29" s="371">
        <f>'生産者価格表(39分類)'!AN29/'生産者価格表(39分類)'!AN$51</f>
        <v>0</v>
      </c>
      <c r="AO29" s="372">
        <f>'生産者価格表(39分類)'!AO29/'生産者価格表(39分類)'!AO$51</f>
        <v>1.0021977901483903E-2</v>
      </c>
    </row>
    <row r="30" spans="1:41" x14ac:dyDescent="0.15">
      <c r="A30" s="241" t="s">
        <v>277</v>
      </c>
      <c r="B30" s="303" t="s">
        <v>178</v>
      </c>
      <c r="C30" s="367">
        <f>'生産者価格表(39分類)'!C30/'生産者価格表(39分類)'!C$51</f>
        <v>6.1531106412567052E-2</v>
      </c>
      <c r="D30" s="368">
        <f>'生産者価格表(39分類)'!D30/'生産者価格表(39分類)'!D$51</f>
        <v>2.9481865790269259E-2</v>
      </c>
      <c r="E30" s="368">
        <f>'生産者価格表(39分類)'!E30/'生産者価格表(39分類)'!E$51</f>
        <v>7.8767120459604698E-2</v>
      </c>
      <c r="F30" s="368">
        <f>'生産者価格表(39分類)'!F30/'生産者価格表(39分類)'!F$51</f>
        <v>1.2781191410965023E-2</v>
      </c>
      <c r="G30" s="368">
        <f>'生産者価格表(39分類)'!G30/'生産者価格表(39分類)'!G$51</f>
        <v>6.4434594398445344E-2</v>
      </c>
      <c r="H30" s="368">
        <f>'生産者価格表(39分類)'!H30/'生産者価格表(39分類)'!H$51</f>
        <v>8.4227999478878865E-2</v>
      </c>
      <c r="I30" s="368">
        <f>'生産者価格表(39分類)'!I30/'生産者価格表(39分類)'!I$51</f>
        <v>6.600246468192783E-2</v>
      </c>
      <c r="J30" s="368">
        <f>'生産者価格表(39分類)'!J30/'生産者価格表(39分類)'!J$51</f>
        <v>4.879148399613438E-2</v>
      </c>
      <c r="K30" s="368">
        <f>'生産者価格表(39分類)'!K30/'生産者価格表(39分類)'!K$51</f>
        <v>5.454676838269451E-2</v>
      </c>
      <c r="L30" s="368">
        <f>'生産者価格表(39分類)'!L30/'生産者価格表(39分類)'!L$51</f>
        <v>5.9562685741931028E-2</v>
      </c>
      <c r="M30" s="368">
        <f>'生産者価格表(39分類)'!M30/'生産者価格表(39分類)'!M$51</f>
        <v>4.3844342570655441E-2</v>
      </c>
      <c r="N30" s="368">
        <f>'生産者価格表(39分類)'!N30/'生産者価格表(39分類)'!N$51</f>
        <v>7.5723090557524977E-2</v>
      </c>
      <c r="O30" s="368">
        <f>'生産者価格表(39分類)'!O30/'生産者価格表(39分類)'!O$51</f>
        <v>9.7025196317879845E-3</v>
      </c>
      <c r="P30" s="368">
        <f>'生産者価格表(39分類)'!P30/'生産者価格表(39分類)'!P$51</f>
        <v>4.5481734595560715E-2</v>
      </c>
      <c r="Q30" s="368">
        <f>'生産者価格表(39分類)'!Q30/'生産者価格表(39分類)'!Q$51</f>
        <v>4.2587659130174219E-2</v>
      </c>
      <c r="R30" s="368">
        <f>'生産者価格表(39分類)'!R30/'生産者価格表(39分類)'!R$51</f>
        <v>5.0004845770598667E-2</v>
      </c>
      <c r="S30" s="368">
        <f>'生産者価格表(39分類)'!S30/'生産者価格表(39分類)'!S$51</f>
        <v>4.6681393649684925E-2</v>
      </c>
      <c r="T30" s="368">
        <f>'生産者価格表(39分類)'!T30/'生産者価格表(39分類)'!T$51</f>
        <v>3.9602469251549484E-2</v>
      </c>
      <c r="U30" s="368">
        <f>'生産者価格表(39分類)'!U30/'生産者価格表(39分類)'!U$51</f>
        <v>5.2433843973406169E-2</v>
      </c>
      <c r="V30" s="368">
        <f>'生産者価格表(39分類)'!V30/'生産者価格表(39分類)'!V$51</f>
        <v>4.0392619175777821E-2</v>
      </c>
      <c r="W30" s="368">
        <f>'生産者価格表(39分類)'!W30/'生産者価格表(39分類)'!W$51</f>
        <v>6.4597530486722038E-2</v>
      </c>
      <c r="X30" s="368">
        <f>'生産者価格表(39分類)'!X30/'生産者価格表(39分類)'!X$51</f>
        <v>7.0991927075458497E-2</v>
      </c>
      <c r="Y30" s="368">
        <f>'生産者価格表(39分類)'!Y30/'生産者価格表(39分類)'!Y$51</f>
        <v>5.0049969657307465E-2</v>
      </c>
      <c r="Z30" s="368">
        <f>'生産者価格表(39分類)'!Z30/'生産者価格表(39分類)'!Z$51</f>
        <v>1.1103228116792272E-2</v>
      </c>
      <c r="AA30" s="368">
        <f>'生産者価格表(39分類)'!AA30/'生産者価格表(39分類)'!AA$51</f>
        <v>1.9092909958498397E-2</v>
      </c>
      <c r="AB30" s="368">
        <f>'生産者価格表(39分類)'!AB30/'生産者価格表(39分類)'!AB$51</f>
        <v>1.4240650268852345E-2</v>
      </c>
      <c r="AC30" s="368">
        <f>'生産者価格表(39分類)'!AC30/'生産者価格表(39分類)'!AC$51</f>
        <v>9.7235136790213492E-3</v>
      </c>
      <c r="AD30" s="368">
        <f>'生産者価格表(39分類)'!AD30/'生産者価格表(39分類)'!AD$51</f>
        <v>5.1159778533835616E-3</v>
      </c>
      <c r="AE30" s="368">
        <f>'生産者価格表(39分類)'!AE30/'生産者価格表(39分類)'!AE$51</f>
        <v>1.4734085664570239E-3</v>
      </c>
      <c r="AF30" s="368">
        <f>'生産者価格表(39分類)'!AF30/'生産者価格表(39分類)'!AF$51</f>
        <v>3.1069899946899824E-2</v>
      </c>
      <c r="AG30" s="368">
        <f>'生産者価格表(39分類)'!AG30/'生産者価格表(39分類)'!AG$51</f>
        <v>9.582129203089684E-3</v>
      </c>
      <c r="AH30" s="368">
        <f>'生産者価格表(39分類)'!AH30/'生産者価格表(39分類)'!AH$51</f>
        <v>8.3836815359778858E-3</v>
      </c>
      <c r="AI30" s="368">
        <f>'生産者価格表(39分類)'!AI30/'生産者価格表(39分類)'!AI$51</f>
        <v>1.0208333239269696E-2</v>
      </c>
      <c r="AJ30" s="368">
        <f>'生産者価格表(39分類)'!AJ30/'生産者価格表(39分類)'!AJ$51</f>
        <v>5.1363910274113064E-2</v>
      </c>
      <c r="AK30" s="368">
        <f>'生産者価格表(39分類)'!AK30/'生産者価格表(39分類)'!AK$51</f>
        <v>4.2261861710662554E-2</v>
      </c>
      <c r="AL30" s="368">
        <f>'生産者価格表(39分類)'!AL30/'生産者価格表(39分類)'!AL$51</f>
        <v>2.0514305896814463E-2</v>
      </c>
      <c r="AM30" s="368">
        <f>'生産者価格表(39分類)'!AM30/'生産者価格表(39分類)'!AM$51</f>
        <v>7.6303342510134112E-2</v>
      </c>
      <c r="AN30" s="368">
        <f>'生産者価格表(39分類)'!AN30/'生産者価格表(39分類)'!AN$51</f>
        <v>0.22230625184795821</v>
      </c>
      <c r="AO30" s="369">
        <f>'生産者価格表(39分類)'!AO30/'生産者価格表(39分類)'!AO$51</f>
        <v>1.1815092314724645E-2</v>
      </c>
    </row>
    <row r="31" spans="1:41" x14ac:dyDescent="0.15">
      <c r="A31" s="241" t="s">
        <v>278</v>
      </c>
      <c r="B31" s="303" t="s">
        <v>180</v>
      </c>
      <c r="C31" s="367">
        <f>'生産者価格表(39分類)'!C31/'生産者価格表(39分類)'!C$51</f>
        <v>3.8670672844672268E-3</v>
      </c>
      <c r="D31" s="368">
        <f>'生産者価格表(39分類)'!D31/'生産者価格表(39分類)'!D$51</f>
        <v>2.5671194936659484E-2</v>
      </c>
      <c r="E31" s="368">
        <f>'生産者価格表(39分類)'!E31/'生産者価格表(39分類)'!E$51</f>
        <v>1.0999686840023148E-2</v>
      </c>
      <c r="F31" s="368">
        <f>'生産者価格表(39分類)'!F31/'生産者価格表(39分類)'!F$51</f>
        <v>2.2796465910516612E-2</v>
      </c>
      <c r="G31" s="368">
        <f>'生産者価格表(39分類)'!G31/'生産者価格表(39分類)'!G$51</f>
        <v>4.4017245344039734E-3</v>
      </c>
      <c r="H31" s="368">
        <f>'生産者価格表(39分類)'!H31/'生産者価格表(39分類)'!H$51</f>
        <v>1.731694497230421E-2</v>
      </c>
      <c r="I31" s="368">
        <f>'生産者価格表(39分類)'!I31/'生産者価格表(39分類)'!I$51</f>
        <v>8.4358535662147679E-3</v>
      </c>
      <c r="J31" s="368">
        <f>'生産者価格表(39分類)'!J31/'生産者価格表(39分類)'!J$51</f>
        <v>1.1875735802600205E-2</v>
      </c>
      <c r="K31" s="368">
        <f>'生産者価格表(39分類)'!K31/'生産者価格表(39分類)'!K$51</f>
        <v>2.0732038828269899E-3</v>
      </c>
      <c r="L31" s="368">
        <f>'生産者価格表(39分類)'!L31/'生産者価格表(39分類)'!L$51</f>
        <v>3.5038991406915933E-3</v>
      </c>
      <c r="M31" s="368">
        <f>'生産者価格表(39分類)'!M31/'生産者価格表(39分類)'!M$51</f>
        <v>1.4847887542599879E-2</v>
      </c>
      <c r="N31" s="368">
        <f>'生産者価格表(39分類)'!N31/'生産者価格表(39分類)'!N$51</f>
        <v>6.2708131915350735E-3</v>
      </c>
      <c r="O31" s="368">
        <f>'生産者価格表(39分類)'!O31/'生産者価格表(39分類)'!O$51</f>
        <v>7.5485230634845255E-3</v>
      </c>
      <c r="P31" s="368">
        <f>'生産者価格表(39分類)'!P31/'生産者価格表(39分類)'!P$51</f>
        <v>1.0053001730010853E-2</v>
      </c>
      <c r="Q31" s="368">
        <f>'生産者価格表(39分類)'!Q31/'生産者価格表(39分類)'!Q$51</f>
        <v>6.3464788864282268E-3</v>
      </c>
      <c r="R31" s="368">
        <f>'生産者価格表(39分類)'!R31/'生産者価格表(39分類)'!R$51</f>
        <v>7.0428387374302202E-3</v>
      </c>
      <c r="S31" s="368">
        <f>'生産者価格表(39分類)'!S31/'生産者価格表(39分類)'!S$51</f>
        <v>1.2204397954220653E-2</v>
      </c>
      <c r="T31" s="368">
        <f>'生産者価格表(39分類)'!T31/'生産者価格表(39分類)'!T$51</f>
        <v>5.8133667174966293E-3</v>
      </c>
      <c r="U31" s="368">
        <f>'生産者価格表(39分類)'!U31/'生産者価格表(39分類)'!U$51</f>
        <v>4.8564950122225205E-3</v>
      </c>
      <c r="V31" s="368">
        <f>'生産者価格表(39分類)'!V31/'生産者価格表(39分類)'!V$51</f>
        <v>7.8445355678374035E-3</v>
      </c>
      <c r="W31" s="368">
        <f>'生産者価格表(39分類)'!W31/'生産者価格表(39分類)'!W$51</f>
        <v>5.1208196090966789E-3</v>
      </c>
      <c r="X31" s="368">
        <f>'生産者価格表(39分類)'!X31/'生産者価格表(39分類)'!X$51</f>
        <v>1.1794577911453758E-2</v>
      </c>
      <c r="Y31" s="368">
        <f>'生産者価格表(39分類)'!Y31/'生産者価格表(39分類)'!Y$51</f>
        <v>1.3641741468693087E-2</v>
      </c>
      <c r="Z31" s="368">
        <f>'生産者価格表(39分類)'!Z31/'生産者価格表(39分類)'!Z$51</f>
        <v>1.8139271167240269E-2</v>
      </c>
      <c r="AA31" s="368">
        <f>'生産者価格表(39分類)'!AA31/'生産者価格表(39分類)'!AA$51</f>
        <v>2.5450174706901599E-2</v>
      </c>
      <c r="AB31" s="368">
        <f>'生産者価格表(39分類)'!AB31/'生産者価格表(39分類)'!AB$51</f>
        <v>2.9999960244510293E-2</v>
      </c>
      <c r="AC31" s="368">
        <f>'生産者価格表(39分類)'!AC31/'生産者価格表(39分類)'!AC$51</f>
        <v>1.3647607904744681E-2</v>
      </c>
      <c r="AD31" s="368">
        <f>'生産者価格表(39分類)'!AD31/'生産者価格表(39分類)'!AD$51</f>
        <v>3.5050329073114186E-2</v>
      </c>
      <c r="AE31" s="368">
        <f>'生産者価格表(39分類)'!AE31/'生産者価格表(39分類)'!AE$51</f>
        <v>9.1666310803250106E-2</v>
      </c>
      <c r="AF31" s="368">
        <f>'生産者価格表(39分類)'!AF31/'生産者価格表(39分類)'!AF$51</f>
        <v>2.1854260367113233E-2</v>
      </c>
      <c r="AG31" s="368">
        <f>'生産者価格表(39分類)'!AG31/'生産者価格表(39分類)'!AG$51</f>
        <v>6.8132599095902437E-3</v>
      </c>
      <c r="AH31" s="368">
        <f>'生産者価格表(39分類)'!AH31/'生産者価格表(39分類)'!AH$51</f>
        <v>1.7676488595686508E-2</v>
      </c>
      <c r="AI31" s="368">
        <f>'生産者価格表(39分類)'!AI31/'生産者価格表(39分類)'!AI$51</f>
        <v>7.6575941843469702E-3</v>
      </c>
      <c r="AJ31" s="368">
        <f>'生産者価格表(39分類)'!AJ31/'生産者価格表(39分類)'!AJ$51</f>
        <v>8.6550353599612016E-3</v>
      </c>
      <c r="AK31" s="368">
        <f>'生産者価格表(39分類)'!AK31/'生産者価格表(39分類)'!AK$51</f>
        <v>1.9882980481810732E-2</v>
      </c>
      <c r="AL31" s="368">
        <f>'生産者価格表(39分類)'!AL31/'生産者価格表(39分類)'!AL$51</f>
        <v>8.3998914729567966E-3</v>
      </c>
      <c r="AM31" s="368">
        <f>'生産者価格表(39分類)'!AM31/'生産者価格表(39分類)'!AM$51</f>
        <v>8.0098675014456059E-3</v>
      </c>
      <c r="AN31" s="368">
        <f>'生産者価格表(39分類)'!AN31/'生産者価格表(39分類)'!AN$51</f>
        <v>0</v>
      </c>
      <c r="AO31" s="369">
        <f>'生産者価格表(39分類)'!AO31/'生産者価格表(39分類)'!AO$51</f>
        <v>2.6864163959119869E-3</v>
      </c>
    </row>
    <row r="32" spans="1:41" x14ac:dyDescent="0.15">
      <c r="A32" s="241" t="s">
        <v>279</v>
      </c>
      <c r="B32" s="303" t="s">
        <v>280</v>
      </c>
      <c r="C32" s="367">
        <f>'生産者価格表(39分類)'!C32/'生産者価格表(39分類)'!C$51</f>
        <v>3.1746893650191909E-4</v>
      </c>
      <c r="D32" s="368">
        <f>'生産者価格表(39分類)'!D32/'生産者価格表(39分類)'!D$51</f>
        <v>4.0325333281321618E-4</v>
      </c>
      <c r="E32" s="368">
        <f>'生産者価格表(39分類)'!E32/'生産者価格表(39分類)'!E$51</f>
        <v>2.8067869006457078E-4</v>
      </c>
      <c r="F32" s="368">
        <f>'生産者価格表(39分類)'!F32/'生産者価格表(39分類)'!F$51</f>
        <v>8.9084651882803895E-4</v>
      </c>
      <c r="G32" s="368">
        <f>'生産者価格表(39分類)'!G32/'生産者価格表(39分類)'!G$51</f>
        <v>4.7814563357368437E-4</v>
      </c>
      <c r="H32" s="368">
        <f>'生産者価格表(39分類)'!H32/'生産者価格表(39分類)'!H$51</f>
        <v>1.3652475100742597E-3</v>
      </c>
      <c r="I32" s="368">
        <f>'生産者価格表(39分類)'!I32/'生産者価格表(39分類)'!I$51</f>
        <v>6.6025629441706247E-4</v>
      </c>
      <c r="J32" s="368">
        <f>'生産者価格表(39分類)'!J32/'生産者価格表(39分類)'!J$51</f>
        <v>1.0911148132015803E-3</v>
      </c>
      <c r="K32" s="368">
        <f>'生産者価格表(39分類)'!K32/'生産者価格表(39分類)'!K$51</f>
        <v>4.8001982017322007E-4</v>
      </c>
      <c r="L32" s="368">
        <f>'生産者価格表(39分類)'!L32/'生産者価格表(39分類)'!L$51</f>
        <v>1.0726956481673462E-3</v>
      </c>
      <c r="M32" s="368">
        <f>'生産者価格表(39分類)'!M32/'生産者価格表(39分類)'!M$51</f>
        <v>1.1228217771205194E-3</v>
      </c>
      <c r="N32" s="368">
        <f>'生産者価格表(39分類)'!N32/'生産者価格表(39分類)'!N$51</f>
        <v>3.3569663766247715E-4</v>
      </c>
      <c r="O32" s="368">
        <f>'生産者価格表(39分類)'!O32/'生産者価格表(39分類)'!O$51</f>
        <v>6.4187330258233074E-5</v>
      </c>
      <c r="P32" s="368">
        <f>'生産者価格表(39分類)'!P32/'生産者価格表(39分類)'!P$51</f>
        <v>1.4174985404152743E-3</v>
      </c>
      <c r="Q32" s="368">
        <f>'生産者価格表(39分類)'!Q32/'生産者価格表(39分類)'!Q$51</f>
        <v>1.1845512049179945E-3</v>
      </c>
      <c r="R32" s="368">
        <f>'生産者価格表(39分類)'!R32/'生産者価格表(39分類)'!R$51</f>
        <v>7.3589827622337644E-4</v>
      </c>
      <c r="S32" s="368">
        <f>'生産者価格表(39分類)'!S32/'生産者価格表(39分類)'!S$51</f>
        <v>5.1851550297075098E-4</v>
      </c>
      <c r="T32" s="368">
        <f>'生産者価格表(39分類)'!T32/'生産者価格表(39分類)'!T$51</f>
        <v>5.5430395582113364E-4</v>
      </c>
      <c r="U32" s="368">
        <f>'生産者価格表(39分類)'!U32/'生産者価格表(39分類)'!U$51</f>
        <v>4.5163354459655845E-4</v>
      </c>
      <c r="V32" s="368">
        <f>'生産者価格表(39分類)'!V32/'生産者価格表(39分類)'!V$51</f>
        <v>6.9735839785853391E-4</v>
      </c>
      <c r="W32" s="368">
        <f>'生産者価格表(39分類)'!W32/'生産者価格表(39分類)'!W$51</f>
        <v>3.1173899011237272E-4</v>
      </c>
      <c r="X32" s="368">
        <f>'生産者価格表(39分類)'!X32/'生産者価格表(39分類)'!X$51</f>
        <v>9.6421750012968502E-4</v>
      </c>
      <c r="Y32" s="368">
        <f>'生産者価格表(39分類)'!Y32/'生産者価格表(39分類)'!Y$51</f>
        <v>1.1808848766604165E-3</v>
      </c>
      <c r="Z32" s="368">
        <f>'生産者価格表(39分類)'!Z32/'生産者価格表(39分類)'!Z$51</f>
        <v>3.2398675720459904E-3</v>
      </c>
      <c r="AA32" s="368">
        <f>'生産者価格表(39分類)'!AA32/'生産者価格表(39分類)'!AA$51</f>
        <v>3.1837575473299488E-4</v>
      </c>
      <c r="AB32" s="368">
        <f>'生産者価格表(39分類)'!AB32/'生産者価格表(39分類)'!AB$51</f>
        <v>5.9001823841554261E-4</v>
      </c>
      <c r="AC32" s="368">
        <f>'生産者価格表(39分類)'!AC32/'生産者価格表(39分類)'!AC$51</f>
        <v>7.7399337298255013E-3</v>
      </c>
      <c r="AD32" s="368">
        <f>'生産者価格表(39分類)'!AD32/'生産者価格表(39分類)'!AD$51</f>
        <v>4.5914841500112359E-3</v>
      </c>
      <c r="AE32" s="368">
        <f>'生産者価格表(39分類)'!AE32/'生産者価格表(39分類)'!AE$51</f>
        <v>9.9589276481637859E-3</v>
      </c>
      <c r="AF32" s="368">
        <f>'生産者価格表(39分類)'!AF32/'生産者価格表(39分類)'!AF$51</f>
        <v>1.1332655207427378E-2</v>
      </c>
      <c r="AG32" s="368">
        <f>'生産者価格表(39分類)'!AG32/'生産者価格表(39分類)'!AG$51</f>
        <v>4.0174066470040487E-3</v>
      </c>
      <c r="AH32" s="368">
        <f>'生産者価格表(39分類)'!AH32/'生産者価格表(39分類)'!AH$51</f>
        <v>4.2464830126368432E-4</v>
      </c>
      <c r="AI32" s="368">
        <f>'生産者価格表(39分類)'!AI32/'生産者価格表(39分類)'!AI$51</f>
        <v>5.1687113775558853E-4</v>
      </c>
      <c r="AJ32" s="368">
        <f>'生産者価格表(39分類)'!AJ32/'生産者価格表(39分類)'!AJ$51</f>
        <v>5.3147858490938853E-3</v>
      </c>
      <c r="AK32" s="368">
        <f>'生産者価格表(39分類)'!AK32/'生産者価格表(39分類)'!AK$51</f>
        <v>6.4652828275372377E-3</v>
      </c>
      <c r="AL32" s="368">
        <f>'生産者価格表(39分類)'!AL32/'生産者価格表(39分類)'!AL$51</f>
        <v>3.4621449404664568E-3</v>
      </c>
      <c r="AM32" s="368">
        <f>'生産者価格表(39分類)'!AM32/'生産者価格表(39分類)'!AM$51</f>
        <v>4.1771046594771145E-3</v>
      </c>
      <c r="AN32" s="368">
        <f>'生産者価格表(39分類)'!AN32/'生産者価格表(39分類)'!AN$51</f>
        <v>0</v>
      </c>
      <c r="AO32" s="369">
        <f>'生産者価格表(39分類)'!AO32/'生産者価格表(39分類)'!AO$51</f>
        <v>9.4984008284030967E-3</v>
      </c>
    </row>
    <row r="33" spans="1:41" x14ac:dyDescent="0.15">
      <c r="A33" s="241" t="s">
        <v>281</v>
      </c>
      <c r="B33" s="303" t="s">
        <v>282</v>
      </c>
      <c r="C33" s="367">
        <f>'生産者価格表(39分類)'!C33/'生産者価格表(39分類)'!C$51</f>
        <v>6.8967659245906823E-2</v>
      </c>
      <c r="D33" s="368">
        <f>'生産者価格表(39分類)'!D33/'生産者価格表(39分類)'!D$51</f>
        <v>0.12050058025570259</v>
      </c>
      <c r="E33" s="368">
        <f>'生産者価格表(39分類)'!E33/'生産者価格表(39分類)'!E$51</f>
        <v>4.9424773844452992E-2</v>
      </c>
      <c r="F33" s="368">
        <f>'生産者価格表(39分類)'!F33/'生産者価格表(39分類)'!F$51</f>
        <v>0.24809101946608067</v>
      </c>
      <c r="G33" s="368">
        <f>'生産者価格表(39分類)'!G33/'生産者価格表(39分類)'!G$51</f>
        <v>4.140618137678604E-2</v>
      </c>
      <c r="H33" s="368">
        <f>'生産者価格表(39分類)'!H33/'生産者価格表(39分類)'!H$51</f>
        <v>2.8286095499939351E-2</v>
      </c>
      <c r="I33" s="368">
        <f>'生産者価格表(39分類)'!I33/'生産者価格表(39分類)'!I$51</f>
        <v>4.4058524128280374E-2</v>
      </c>
      <c r="J33" s="368">
        <f>'生産者価格表(39分類)'!J33/'生産者価格表(39分類)'!J$51</f>
        <v>3.1953557266984629E-2</v>
      </c>
      <c r="K33" s="368">
        <f>'生産者価格表(39分類)'!K33/'生産者価格表(39分類)'!K$51</f>
        <v>6.5012576863388766E-2</v>
      </c>
      <c r="L33" s="368">
        <f>'生産者価格表(39分類)'!L33/'生産者価格表(39分類)'!L$51</f>
        <v>2.1807398576266502E-2</v>
      </c>
      <c r="M33" s="368">
        <f>'生産者価格表(39分類)'!M33/'生産者価格表(39分類)'!M$51</f>
        <v>6.3212269107375957E-2</v>
      </c>
      <c r="N33" s="368">
        <f>'生産者価格表(39分類)'!N33/'生産者価格表(39分類)'!N$51</f>
        <v>3.8584971532925123E-2</v>
      </c>
      <c r="O33" s="368">
        <f>'生産者価格表(39分類)'!O33/'生産者価格表(39分類)'!O$51</f>
        <v>2.9842922439844145E-2</v>
      </c>
      <c r="P33" s="368">
        <f>'生産者価格表(39分類)'!P33/'生産者価格表(39分類)'!P$51</f>
        <v>3.5657296669997743E-2</v>
      </c>
      <c r="Q33" s="368">
        <f>'生産者価格表(39分類)'!Q33/'生産者価格表(39分類)'!Q$51</f>
        <v>2.4718727614089137E-2</v>
      </c>
      <c r="R33" s="368">
        <f>'生産者価格表(39分類)'!R33/'生産者価格表(39分類)'!R$51</f>
        <v>2.3289878672955965E-2</v>
      </c>
      <c r="S33" s="368">
        <f>'生産者価格表(39分類)'!S33/'生産者価格表(39分類)'!S$51</f>
        <v>2.6388582374329627E-2</v>
      </c>
      <c r="T33" s="368">
        <f>'生産者価格表(39分類)'!T33/'生産者価格表(39分類)'!T$51</f>
        <v>2.1183134011862774E-2</v>
      </c>
      <c r="U33" s="368">
        <f>'生産者価格表(39分類)'!U33/'生産者価格表(39分類)'!U$51</f>
        <v>2.2925024368994896E-2</v>
      </c>
      <c r="V33" s="368">
        <f>'生産者価格表(39分類)'!V33/'生産者価格表(39分類)'!V$51</f>
        <v>2.7668707417419544E-2</v>
      </c>
      <c r="W33" s="368">
        <f>'生産者価格表(39分類)'!W33/'生産者価格表(39分類)'!W$51</f>
        <v>1.6510584841648173E-2</v>
      </c>
      <c r="X33" s="368">
        <f>'生産者価格表(39分類)'!X33/'生産者価格表(39分類)'!X$51</f>
        <v>0.12495196736509744</v>
      </c>
      <c r="Y33" s="368">
        <f>'生産者価格表(39分類)'!Y33/'生産者価格表(39分類)'!Y$51</f>
        <v>5.3099002925721769E-2</v>
      </c>
      <c r="Z33" s="368">
        <f>'生産者価格表(39分類)'!Z33/'生産者価格表(39分類)'!Z$51</f>
        <v>3.1893467035932821E-2</v>
      </c>
      <c r="AA33" s="368">
        <f>'生産者価格表(39分類)'!AA33/'生産者価格表(39分類)'!AA$51</f>
        <v>2.512954387599213E-2</v>
      </c>
      <c r="AB33" s="368">
        <f>'生産者価格表(39分類)'!AB33/'生産者価格表(39分類)'!AB$51</f>
        <v>6.6566825821143788E-2</v>
      </c>
      <c r="AC33" s="368">
        <f>'生産者価格表(39分類)'!AC33/'生産者価格表(39分類)'!AC$51</f>
        <v>6.495497641399843E-2</v>
      </c>
      <c r="AD33" s="368">
        <f>'生産者価格表(39分類)'!AD33/'生産者価格表(39分類)'!AD$51</f>
        <v>4.1374105175697763E-2</v>
      </c>
      <c r="AE33" s="368">
        <f>'生産者価格表(39分類)'!AE33/'生産者価格表(39分類)'!AE$51</f>
        <v>3.5421142028270805E-3</v>
      </c>
      <c r="AF33" s="368">
        <f>'生産者価格表(39分類)'!AF33/'生産者価格表(39分類)'!AF$51</f>
        <v>0.10960319965185832</v>
      </c>
      <c r="AG33" s="368">
        <f>'生産者価格表(39分類)'!AG33/'生産者価格表(39分類)'!AG$51</f>
        <v>3.1771989178723349E-2</v>
      </c>
      <c r="AH33" s="368">
        <f>'生産者価格表(39分類)'!AH33/'生産者価格表(39分類)'!AH$51</f>
        <v>3.5420317252872424E-2</v>
      </c>
      <c r="AI33" s="368">
        <f>'生産者価格表(39分類)'!AI33/'生産者価格表(39分類)'!AI$51</f>
        <v>2.4508126872541936E-2</v>
      </c>
      <c r="AJ33" s="368">
        <f>'生産者価格表(39分類)'!AJ33/'生産者価格表(39分類)'!AJ$51</f>
        <v>1.8929639488107768E-2</v>
      </c>
      <c r="AK33" s="368">
        <f>'生産者価格表(39分類)'!AK33/'生産者価格表(39分類)'!AK$51</f>
        <v>5.0406076581240696E-2</v>
      </c>
      <c r="AL33" s="368">
        <f>'生産者価格表(39分類)'!AL33/'生産者価格表(39分類)'!AL$51</f>
        <v>2.0762297658404427E-2</v>
      </c>
      <c r="AM33" s="368">
        <f>'生産者価格表(39分類)'!AM33/'生産者価格表(39分類)'!AM$51</f>
        <v>5.311887034998939E-2</v>
      </c>
      <c r="AN33" s="368">
        <f>'生産者価格表(39分類)'!AN33/'生産者価格表(39分類)'!AN$51</f>
        <v>5.189066657905976E-2</v>
      </c>
      <c r="AO33" s="369">
        <f>'生産者価格表(39分類)'!AO33/'生産者価格表(39分類)'!AO$51</f>
        <v>9.5829681200499187E-2</v>
      </c>
    </row>
    <row r="34" spans="1:41" x14ac:dyDescent="0.15">
      <c r="A34" s="242" t="s">
        <v>283</v>
      </c>
      <c r="B34" s="306" t="s">
        <v>284</v>
      </c>
      <c r="C34" s="370">
        <f>'生産者価格表(39分類)'!C34/'生産者価格表(39分類)'!C$51</f>
        <v>3.1887449806979871E-3</v>
      </c>
      <c r="D34" s="371">
        <f>'生産者価格表(39分類)'!D34/'生産者価格表(39分類)'!D$51</f>
        <v>3.804819535600394E-3</v>
      </c>
      <c r="E34" s="371">
        <f>'生産者価格表(39分類)'!E34/'生産者価格表(39分類)'!E$51</f>
        <v>3.2228960407054753E-3</v>
      </c>
      <c r="F34" s="371">
        <f>'生産者価格表(39分類)'!F34/'生産者価格表(39分類)'!F$51</f>
        <v>7.5518382615703287E-3</v>
      </c>
      <c r="G34" s="371">
        <f>'生産者価格表(39分類)'!G34/'生産者価格表(39分類)'!G$51</f>
        <v>3.2205127883533548E-3</v>
      </c>
      <c r="H34" s="371">
        <f>'生産者価格表(39分類)'!H34/'生産者価格表(39分類)'!H$51</f>
        <v>6.1002619082916659E-3</v>
      </c>
      <c r="I34" s="371">
        <f>'生産者価格表(39分類)'!I34/'生産者価格表(39分類)'!I$51</f>
        <v>6.1991807922178047E-3</v>
      </c>
      <c r="J34" s="371">
        <f>'生産者価格表(39分類)'!J34/'生産者価格表(39分類)'!J$51</f>
        <v>9.1179531107861474E-3</v>
      </c>
      <c r="K34" s="371">
        <f>'生産者価格表(39分類)'!K34/'生産者価格表(39分類)'!K$51</f>
        <v>3.8229535499100177E-3</v>
      </c>
      <c r="L34" s="371">
        <f>'生産者価格表(39分類)'!L34/'生産者価格表(39分類)'!L$51</f>
        <v>5.732802312990992E-3</v>
      </c>
      <c r="M34" s="371">
        <f>'生産者価格表(39分類)'!M34/'生産者価格表(39分類)'!M$51</f>
        <v>1.0146989913010921E-2</v>
      </c>
      <c r="N34" s="371">
        <f>'生産者価格表(39分類)'!N34/'生産者価格表(39分類)'!N$51</f>
        <v>4.424481684391449E-3</v>
      </c>
      <c r="O34" s="371">
        <f>'生産者価格表(39分類)'!O34/'生産者価格表(39分類)'!O$51</f>
        <v>1.9084102612284804E-3</v>
      </c>
      <c r="P34" s="371">
        <f>'生産者価格表(39分類)'!P34/'生産者価格表(39分類)'!P$51</f>
        <v>6.9108650412444614E-3</v>
      </c>
      <c r="Q34" s="371">
        <f>'生産者価格表(39分類)'!Q34/'生産者価格表(39分類)'!Q$51</f>
        <v>6.4822574830393801E-3</v>
      </c>
      <c r="R34" s="371">
        <f>'生産者価格表(39分類)'!R34/'生産者価格表(39分類)'!R$51</f>
        <v>8.372556445788791E-3</v>
      </c>
      <c r="S34" s="371">
        <f>'生産者価格表(39分類)'!S34/'生産者価格表(39分類)'!S$51</f>
        <v>8.7526273951880913E-3</v>
      </c>
      <c r="T34" s="371">
        <f>'生産者価格表(39分類)'!T34/'生産者価格表(39分類)'!T$51</f>
        <v>1.0324870558237992E-2</v>
      </c>
      <c r="U34" s="371">
        <f>'生産者価格表(39分類)'!U34/'生産者価格表(39分類)'!U$51</f>
        <v>1.5687776687020687E-2</v>
      </c>
      <c r="V34" s="371">
        <f>'生産者価格表(39分類)'!V34/'生産者価格表(39分類)'!V$51</f>
        <v>2.6057745540531665E-2</v>
      </c>
      <c r="W34" s="371">
        <f>'生産者価格表(39分類)'!W34/'生産者価格表(39分類)'!W$51</f>
        <v>3.2113941662535884E-3</v>
      </c>
      <c r="X34" s="371">
        <f>'生産者価格表(39分類)'!X34/'生産者価格表(39分類)'!X$51</f>
        <v>6.5221127131413602E-3</v>
      </c>
      <c r="Y34" s="371">
        <f>'生産者価格表(39分類)'!Y34/'生産者価格表(39分類)'!Y$51</f>
        <v>8.6439833190540376E-3</v>
      </c>
      <c r="Z34" s="371">
        <f>'生産者価格表(39分類)'!Z34/'生産者価格表(39分類)'!Z$51</f>
        <v>1.7975222933113023E-2</v>
      </c>
      <c r="AA34" s="371">
        <f>'生産者価格表(39分類)'!AA34/'生産者価格表(39分類)'!AA$51</f>
        <v>4.1947491986279298E-2</v>
      </c>
      <c r="AB34" s="371">
        <f>'生産者価格表(39分類)'!AB34/'生産者価格表(39分類)'!AB$51</f>
        <v>9.1042409987140277E-3</v>
      </c>
      <c r="AC34" s="371">
        <f>'生産者価格表(39分類)'!AC34/'生産者価格表(39分類)'!AC$51</f>
        <v>3.4351413636173299E-2</v>
      </c>
      <c r="AD34" s="371">
        <f>'生産者価格表(39分類)'!AD34/'生産者価格表(39分類)'!AD$51</f>
        <v>5.6141125391077504E-2</v>
      </c>
      <c r="AE34" s="371">
        <f>'生産者価格表(39分類)'!AE34/'生産者価格表(39分類)'!AE$51</f>
        <v>2.8563594034005193E-3</v>
      </c>
      <c r="AF34" s="371">
        <f>'生産者価格表(39分類)'!AF34/'生産者価格表(39分類)'!AF$51</f>
        <v>9.4873212978723049E-3</v>
      </c>
      <c r="AG34" s="371">
        <f>'生産者価格表(39分類)'!AG34/'生産者価格表(39分類)'!AG$51</f>
        <v>0.21864921070928997</v>
      </c>
      <c r="AH34" s="371">
        <f>'生産者価格表(39分類)'!AH34/'生産者価格表(39分類)'!AH$51</f>
        <v>2.5822623814772853E-2</v>
      </c>
      <c r="AI34" s="371">
        <f>'生産者価格表(39分類)'!AI34/'生産者価格表(39分類)'!AI$51</f>
        <v>9.9250546085593375E-3</v>
      </c>
      <c r="AJ34" s="371">
        <f>'生産者価格表(39分類)'!AJ34/'生産者価格表(39分類)'!AJ$51</f>
        <v>1.3409112751777351E-2</v>
      </c>
      <c r="AK34" s="371">
        <f>'生産者価格表(39分類)'!AK34/'生産者価格表(39分類)'!AK$51</f>
        <v>7.7987787861079627E-2</v>
      </c>
      <c r="AL34" s="371">
        <f>'生産者価格表(39分類)'!AL34/'生産者価格表(39分類)'!AL$51</f>
        <v>5.7768066947743488E-2</v>
      </c>
      <c r="AM34" s="371">
        <f>'生産者価格表(39分類)'!AM34/'生産者価格表(39分類)'!AM$51</f>
        <v>2.0195110778412368E-2</v>
      </c>
      <c r="AN34" s="371">
        <f>'生産者価格表(39分類)'!AN34/'生産者価格表(39分類)'!AN$51</f>
        <v>0</v>
      </c>
      <c r="AO34" s="372">
        <f>'生産者価格表(39分類)'!AO34/'生産者価格表(39分類)'!AO$51</f>
        <v>7.1069077222821103E-2</v>
      </c>
    </row>
    <row r="35" spans="1:41" x14ac:dyDescent="0.15">
      <c r="A35" s="241" t="s">
        <v>285</v>
      </c>
      <c r="B35" s="303" t="s">
        <v>215</v>
      </c>
      <c r="C35" s="367">
        <f>'生産者価格表(39分類)'!C35/'生産者価格表(39分類)'!C$51</f>
        <v>0</v>
      </c>
      <c r="D35" s="368">
        <f>'生産者価格表(39分類)'!D35/'生産者価格表(39分類)'!D$51</f>
        <v>0</v>
      </c>
      <c r="E35" s="368">
        <f>'生産者価格表(39分類)'!E35/'生産者価格表(39分類)'!E$51</f>
        <v>0</v>
      </c>
      <c r="F35" s="368">
        <f>'生産者価格表(39分類)'!F35/'生産者価格表(39分類)'!F$51</f>
        <v>0</v>
      </c>
      <c r="G35" s="368">
        <f>'生産者価格表(39分類)'!G35/'生産者価格表(39分類)'!G$51</f>
        <v>0</v>
      </c>
      <c r="H35" s="368">
        <f>'生産者価格表(39分類)'!H35/'生産者価格表(39分類)'!H$51</f>
        <v>0</v>
      </c>
      <c r="I35" s="368">
        <f>'生産者価格表(39分類)'!I35/'生産者価格表(39分類)'!I$51</f>
        <v>0</v>
      </c>
      <c r="J35" s="368">
        <f>'生産者価格表(39分類)'!J35/'生産者価格表(39分類)'!J$51</f>
        <v>0</v>
      </c>
      <c r="K35" s="368">
        <f>'生産者価格表(39分類)'!K35/'生産者価格表(39分類)'!K$51</f>
        <v>0</v>
      </c>
      <c r="L35" s="368">
        <f>'生産者価格表(39分類)'!L35/'生産者価格表(39分類)'!L$51</f>
        <v>0</v>
      </c>
      <c r="M35" s="368">
        <f>'生産者価格表(39分類)'!M35/'生産者価格表(39分類)'!M$51</f>
        <v>0</v>
      </c>
      <c r="N35" s="368">
        <f>'生産者価格表(39分類)'!N35/'生産者価格表(39分類)'!N$51</f>
        <v>0</v>
      </c>
      <c r="O35" s="368">
        <f>'生産者価格表(39分類)'!O35/'生産者価格表(39分類)'!O$51</f>
        <v>0</v>
      </c>
      <c r="P35" s="368">
        <f>'生産者価格表(39分類)'!P35/'生産者価格表(39分類)'!P$51</f>
        <v>0</v>
      </c>
      <c r="Q35" s="368">
        <f>'生産者価格表(39分類)'!Q35/'生産者価格表(39分類)'!Q$51</f>
        <v>0</v>
      </c>
      <c r="R35" s="368">
        <f>'生産者価格表(39分類)'!R35/'生産者価格表(39分類)'!R$51</f>
        <v>0</v>
      </c>
      <c r="S35" s="368">
        <f>'生産者価格表(39分類)'!S35/'生産者価格表(39分類)'!S$51</f>
        <v>0</v>
      </c>
      <c r="T35" s="368">
        <f>'生産者価格表(39分類)'!T35/'生産者価格表(39分類)'!T$51</f>
        <v>0</v>
      </c>
      <c r="U35" s="368">
        <f>'生産者価格表(39分類)'!U35/'生産者価格表(39分類)'!U$51</f>
        <v>0</v>
      </c>
      <c r="V35" s="368">
        <f>'生産者価格表(39分類)'!V35/'生産者価格表(39分類)'!V$51</f>
        <v>0</v>
      </c>
      <c r="W35" s="368">
        <f>'生産者価格表(39分類)'!W35/'生産者価格表(39分類)'!W$51</f>
        <v>0</v>
      </c>
      <c r="X35" s="368">
        <f>'生産者価格表(39分類)'!X35/'生産者価格表(39分類)'!X$51</f>
        <v>0</v>
      </c>
      <c r="Y35" s="368">
        <f>'生産者価格表(39分類)'!Y35/'生産者価格表(39分類)'!Y$51</f>
        <v>0</v>
      </c>
      <c r="Z35" s="368">
        <f>'生産者価格表(39分類)'!Z35/'生産者価格表(39分類)'!Z$51</f>
        <v>0</v>
      </c>
      <c r="AA35" s="368">
        <f>'生産者価格表(39分類)'!AA35/'生産者価格表(39分類)'!AA$51</f>
        <v>0</v>
      </c>
      <c r="AB35" s="368">
        <f>'生産者価格表(39分類)'!AB35/'生産者価格表(39分類)'!AB$51</f>
        <v>0</v>
      </c>
      <c r="AC35" s="368">
        <f>'生産者価格表(39分類)'!AC35/'生産者価格表(39分類)'!AC$51</f>
        <v>0</v>
      </c>
      <c r="AD35" s="368">
        <f>'生産者価格表(39分類)'!AD35/'生産者価格表(39分類)'!AD$51</f>
        <v>0</v>
      </c>
      <c r="AE35" s="368">
        <f>'生産者価格表(39分類)'!AE35/'生産者価格表(39分類)'!AE$51</f>
        <v>0</v>
      </c>
      <c r="AF35" s="368">
        <f>'生産者価格表(39分類)'!AF35/'生産者価格表(39分類)'!AF$51</f>
        <v>0</v>
      </c>
      <c r="AG35" s="368">
        <f>'生産者価格表(39分類)'!AG35/'生産者価格表(39分類)'!AG$51</f>
        <v>0</v>
      </c>
      <c r="AH35" s="368">
        <f>'生産者価格表(39分類)'!AH35/'生産者価格表(39分類)'!AH$51</f>
        <v>0</v>
      </c>
      <c r="AI35" s="368">
        <f>'生産者価格表(39分類)'!AI35/'生産者価格表(39分類)'!AI$51</f>
        <v>0</v>
      </c>
      <c r="AJ35" s="368">
        <f>'生産者価格表(39分類)'!AJ35/'生産者価格表(39分類)'!AJ$51</f>
        <v>0</v>
      </c>
      <c r="AK35" s="368">
        <f>'生産者価格表(39分類)'!AK35/'生産者価格表(39分類)'!AK$51</f>
        <v>0</v>
      </c>
      <c r="AL35" s="368">
        <f>'生産者価格表(39分類)'!AL35/'生産者価格表(39分類)'!AL$51</f>
        <v>0</v>
      </c>
      <c r="AM35" s="368">
        <f>'生産者価格表(39分類)'!AM35/'生産者価格表(39分類)'!AM$51</f>
        <v>0</v>
      </c>
      <c r="AN35" s="368">
        <f>'生産者価格表(39分類)'!AN35/'生産者価格表(39分類)'!AN$51</f>
        <v>0</v>
      </c>
      <c r="AO35" s="369">
        <f>'生産者価格表(39分類)'!AO35/'生産者価格表(39分類)'!AO$51</f>
        <v>0.23203681761083009</v>
      </c>
    </row>
    <row r="36" spans="1:41" x14ac:dyDescent="0.15">
      <c r="A36" s="241" t="s">
        <v>286</v>
      </c>
      <c r="B36" s="303" t="s">
        <v>287</v>
      </c>
      <c r="C36" s="367">
        <f>'生産者価格表(39分類)'!C36/'生産者価格表(39分類)'!C$51</f>
        <v>1.7217061150622178E-5</v>
      </c>
      <c r="D36" s="368">
        <f>'生産者価格表(39分類)'!D36/'生産者価格表(39分類)'!D$51</f>
        <v>2.2186247452238617E-4</v>
      </c>
      <c r="E36" s="368">
        <f>'生産者価格表(39分類)'!E36/'生産者価格表(39分類)'!E$51</f>
        <v>5.1382826556443167E-6</v>
      </c>
      <c r="F36" s="368">
        <f>'生産者価格表(39分類)'!F36/'生産者価格表(39分類)'!F$51</f>
        <v>8.7336592394790611E-4</v>
      </c>
      <c r="G36" s="368">
        <f>'生産者価格表(39分類)'!G36/'生産者価格表(39分類)'!G$51</f>
        <v>2.2734417269648774E-4</v>
      </c>
      <c r="H36" s="368">
        <f>'生産者価格表(39分類)'!H36/'生産者価格表(39分類)'!H$51</f>
        <v>6.3792414093631091E-5</v>
      </c>
      <c r="I36" s="368">
        <f>'生産者価格表(39分類)'!I36/'生産者価格表(39分類)'!I$51</f>
        <v>1.7112814684468685E-4</v>
      </c>
      <c r="J36" s="368">
        <f>'生産者価格表(39分類)'!J36/'生産者価格表(39分類)'!J$51</f>
        <v>3.017745068168316E-4</v>
      </c>
      <c r="K36" s="368">
        <f>'生産者価格表(39分類)'!K36/'生産者価格表(39分類)'!K$51</f>
        <v>0</v>
      </c>
      <c r="L36" s="368">
        <f>'生産者価格表(39分類)'!L36/'生産者価格表(39分類)'!L$51</f>
        <v>1.4326606307738383E-4</v>
      </c>
      <c r="M36" s="368">
        <f>'生産者価格表(39分類)'!M36/'生産者価格表(39分類)'!M$51</f>
        <v>1.0709542315641197E-3</v>
      </c>
      <c r="N36" s="368">
        <f>'生産者価格表(39分類)'!N36/'生産者価格表(39分類)'!N$51</f>
        <v>0</v>
      </c>
      <c r="O36" s="368">
        <f>'生産者価格表(39分類)'!O36/'生産者価格表(39分類)'!O$51</f>
        <v>1.8605023263255963E-6</v>
      </c>
      <c r="P36" s="368">
        <f>'生産者価格表(39分類)'!P36/'生産者価格表(39分類)'!P$51</f>
        <v>4.5175490438376868E-4</v>
      </c>
      <c r="Q36" s="368">
        <f>'生産者価格表(39分類)'!Q36/'生産者価格表(39分類)'!Q$51</f>
        <v>7.7019238422533628E-4</v>
      </c>
      <c r="R36" s="368">
        <f>'生産者価格表(39分類)'!R36/'生産者価格表(39分類)'!R$51</f>
        <v>3.4940556421985005E-4</v>
      </c>
      <c r="S36" s="368">
        <f>'生産者価格表(39分類)'!S36/'生産者価格表(39分類)'!S$51</f>
        <v>3.4496279329872275E-4</v>
      </c>
      <c r="T36" s="368">
        <f>'生産者価格表(39分類)'!T36/'生産者価格表(39分類)'!T$51</f>
        <v>1.3999380481110649E-3</v>
      </c>
      <c r="U36" s="368">
        <f>'生産者価格表(39分類)'!U36/'生産者価格表(39分類)'!U$51</f>
        <v>6.6556522361598089E-4</v>
      </c>
      <c r="V36" s="368">
        <f>'生産者価格表(39分類)'!V36/'生産者価格表(39分類)'!V$51</f>
        <v>1.0488099696233241E-3</v>
      </c>
      <c r="W36" s="368">
        <f>'生産者価格表(39分類)'!W36/'生産者価格表(39分類)'!W$51</f>
        <v>4.7233765251082112E-4</v>
      </c>
      <c r="X36" s="368">
        <f>'生産者価格表(39分類)'!X36/'生産者価格表(39分類)'!X$51</f>
        <v>1.0055200345564538E-4</v>
      </c>
      <c r="Y36" s="368">
        <f>'生産者価格表(39分類)'!Y36/'生産者価格表(39分類)'!Y$51</f>
        <v>1.4309416944852037E-4</v>
      </c>
      <c r="Z36" s="368">
        <f>'生産者価格表(39分類)'!Z36/'生産者価格表(39分類)'!Z$51</f>
        <v>1.0943126293938101E-3</v>
      </c>
      <c r="AA36" s="368">
        <f>'生産者価格表(39分類)'!AA36/'生産者価格表(39分類)'!AA$51</f>
        <v>7.6672590000090207E-5</v>
      </c>
      <c r="AB36" s="368">
        <f>'生産者価格表(39分類)'!AB36/'生産者価格表(39分類)'!AB$51</f>
        <v>1.3587023246905679E-4</v>
      </c>
      <c r="AC36" s="368">
        <f>'生産者価格表(39分類)'!AC36/'生産者価格表(39分類)'!AC$51</f>
        <v>1.939048862576859E-4</v>
      </c>
      <c r="AD36" s="368">
        <f>'生産者価格表(39分類)'!AD36/'生産者価格表(39分類)'!AD$51</f>
        <v>2.0017197874229971E-4</v>
      </c>
      <c r="AE36" s="368">
        <f>'生産者価格表(39分類)'!AE36/'生産者価格表(39分類)'!AE$51</f>
        <v>6.4894815309144019E-7</v>
      </c>
      <c r="AF36" s="368">
        <f>'生産者価格表(39分類)'!AF36/'生産者価格表(39分類)'!AF$51</f>
        <v>4.1857425765275683E-4</v>
      </c>
      <c r="AG36" s="368">
        <f>'生産者価格表(39分類)'!AG36/'生産者価格表(39分類)'!AG$51</f>
        <v>4.9113387535431683E-3</v>
      </c>
      <c r="AH36" s="368">
        <f>'生産者価格表(39分類)'!AH36/'生産者価格表(39分類)'!AH$51</f>
        <v>1.025366057503937E-4</v>
      </c>
      <c r="AI36" s="368">
        <f>'生産者価格表(39分類)'!AI36/'生産者価格表(39分類)'!AI$51</f>
        <v>1.149286627528805E-6</v>
      </c>
      <c r="AJ36" s="368">
        <f>'生産者価格表(39分類)'!AJ36/'生産者価格表(39分類)'!AJ$51</f>
        <v>9.7370550833437197E-5</v>
      </c>
      <c r="AK36" s="368">
        <f>'生産者価格表(39分類)'!AK36/'生産者価格表(39分類)'!AK$51</f>
        <v>0</v>
      </c>
      <c r="AL36" s="368">
        <f>'生産者価格表(39分類)'!AL36/'生産者価格表(39分類)'!AL$51</f>
        <v>4.9296938294836085E-4</v>
      </c>
      <c r="AM36" s="368">
        <f>'生産者価格表(39分類)'!AM36/'生産者価格表(39分類)'!AM$51</f>
        <v>3.9938948266639963E-4</v>
      </c>
      <c r="AN36" s="368">
        <f>'生産者価格表(39分類)'!AN36/'生産者価格表(39分類)'!AN$51</f>
        <v>0</v>
      </c>
      <c r="AO36" s="369">
        <f>'生産者価格表(39分類)'!AO36/'生産者価格表(39分類)'!AO$51</f>
        <v>1.4768437074465132E-4</v>
      </c>
    </row>
    <row r="37" spans="1:41" x14ac:dyDescent="0.15">
      <c r="A37" s="241" t="s">
        <v>288</v>
      </c>
      <c r="B37" s="303" t="s">
        <v>289</v>
      </c>
      <c r="C37" s="367">
        <f>'生産者価格表(39分類)'!C37/'生産者価格表(39分類)'!C$51</f>
        <v>2.3501502081779802E-4</v>
      </c>
      <c r="D37" s="368">
        <f>'生産者価格表(39分類)'!D37/'生産者価格表(39分類)'!D$51</f>
        <v>0</v>
      </c>
      <c r="E37" s="368">
        <f>'生産者価格表(39分類)'!E37/'生産者価格表(39分類)'!E$51</f>
        <v>0</v>
      </c>
      <c r="F37" s="368">
        <f>'生産者価格表(39分類)'!F37/'生産者価格表(39分類)'!F$51</f>
        <v>0</v>
      </c>
      <c r="G37" s="368">
        <f>'生産者価格表(39分類)'!G37/'生産者価格表(39分類)'!G$51</f>
        <v>0</v>
      </c>
      <c r="H37" s="368">
        <f>'生産者価格表(39分類)'!H37/'生産者価格表(39分類)'!H$51</f>
        <v>0</v>
      </c>
      <c r="I37" s="368">
        <f>'生産者価格表(39分類)'!I37/'生産者価格表(39分類)'!I$51</f>
        <v>8.489702536589708E-7</v>
      </c>
      <c r="J37" s="368">
        <f>'生産者価格表(39分類)'!J37/'生産者価格表(39分類)'!J$51</f>
        <v>1.0907512294584274E-6</v>
      </c>
      <c r="K37" s="368">
        <f>'生産者価格表(39分類)'!K37/'生産者価格表(39分類)'!K$51</f>
        <v>0</v>
      </c>
      <c r="L37" s="368">
        <f>'生産者価格表(39分類)'!L37/'生産者価格表(39分類)'!L$51</f>
        <v>1.4398599304259681E-6</v>
      </c>
      <c r="M37" s="368">
        <f>'生産者価格表(39分類)'!M37/'生産者価格表(39分類)'!M$51</f>
        <v>0</v>
      </c>
      <c r="N37" s="368">
        <f>'生産者価格表(39分類)'!N37/'生産者価格表(39分類)'!N$51</f>
        <v>0</v>
      </c>
      <c r="O37" s="368">
        <f>'生産者価格表(39分類)'!O37/'生産者価格表(39分類)'!O$51</f>
        <v>0</v>
      </c>
      <c r="P37" s="368">
        <f>'生産者価格表(39分類)'!P37/'生産者価格表(39分類)'!P$51</f>
        <v>0</v>
      </c>
      <c r="Q37" s="368">
        <f>'生産者価格表(39分類)'!Q37/'生産者価格表(39分類)'!Q$51</f>
        <v>0</v>
      </c>
      <c r="R37" s="368">
        <f>'生産者価格表(39分類)'!R37/'生産者価格表(39分類)'!R$51</f>
        <v>0</v>
      </c>
      <c r="S37" s="368">
        <f>'生産者価格表(39分類)'!S37/'生産者価格表(39分類)'!S$51</f>
        <v>0</v>
      </c>
      <c r="T37" s="368">
        <f>'生産者価格表(39分類)'!T37/'生産者価格表(39分類)'!T$51</f>
        <v>0</v>
      </c>
      <c r="U37" s="368">
        <f>'生産者価格表(39分類)'!U37/'生産者価格表(39分類)'!U$51</f>
        <v>0</v>
      </c>
      <c r="V37" s="368">
        <f>'生産者価格表(39分類)'!V37/'生産者価格表(39分類)'!V$51</f>
        <v>0</v>
      </c>
      <c r="W37" s="368">
        <f>'生産者価格表(39分類)'!W37/'生産者価格表(39分類)'!W$51</f>
        <v>0</v>
      </c>
      <c r="X37" s="368">
        <f>'生産者価格表(39分類)'!X37/'生産者価格表(39分類)'!X$51</f>
        <v>1.1800724121933933E-5</v>
      </c>
      <c r="Y37" s="368">
        <f>'生産者価格表(39分類)'!Y37/'生産者価格表(39分類)'!Y$51</f>
        <v>2.5857879643859703E-6</v>
      </c>
      <c r="Z37" s="368">
        <f>'生産者価格表(39分類)'!Z37/'生産者価格表(39分類)'!Z$51</f>
        <v>2.0861546488350568E-4</v>
      </c>
      <c r="AA37" s="368">
        <f>'生産者価格表(39分類)'!AA37/'生産者価格表(39分類)'!AA$51</f>
        <v>2.3432291542808316E-4</v>
      </c>
      <c r="AB37" s="368">
        <f>'生産者価格表(39分類)'!AB37/'生産者価格表(39分類)'!AB$51</f>
        <v>0</v>
      </c>
      <c r="AC37" s="368">
        <f>'生産者価格表(39分類)'!AC37/'生産者価格表(39分類)'!AC$51</f>
        <v>2.6421194811266656E-5</v>
      </c>
      <c r="AD37" s="368">
        <f>'生産者価格表(39分類)'!AD37/'生産者価格表(39分類)'!AD$51</f>
        <v>1.6149749204577587E-4</v>
      </c>
      <c r="AE37" s="368">
        <f>'生産者価格表(39分類)'!AE37/'生産者価格表(39分類)'!AE$51</f>
        <v>6.3342982769142744E-6</v>
      </c>
      <c r="AF37" s="368">
        <f>'生産者価格表(39分類)'!AF37/'生産者価格表(39分類)'!AF$51</f>
        <v>1.6528884706958069E-3</v>
      </c>
      <c r="AG37" s="368">
        <f>'生産者価格表(39分類)'!AG37/'生産者価格表(39分類)'!AG$51</f>
        <v>1.1623937562300281E-3</v>
      </c>
      <c r="AH37" s="368">
        <f>'生産者価格表(39分類)'!AH37/'生産者価格表(39分類)'!AH$51</f>
        <v>2.5083392305036255E-5</v>
      </c>
      <c r="AI37" s="368">
        <f>'生産者価格表(39分類)'!AI37/'生産者価格表(39分類)'!AI$51</f>
        <v>1.7813942726696478E-5</v>
      </c>
      <c r="AJ37" s="368">
        <f>'生産者価格表(39分類)'!AJ37/'生産者価格表(39分類)'!AJ$51</f>
        <v>1.8143566376480288E-2</v>
      </c>
      <c r="AK37" s="368">
        <f>'生産者価格表(39分類)'!AK37/'生産者価格表(39分類)'!AK$51</f>
        <v>1.4502403029589178E-5</v>
      </c>
      <c r="AL37" s="368">
        <f>'生産者価格表(39分類)'!AL37/'生産者価格表(39分類)'!AL$51</f>
        <v>4.3705033357759869E-5</v>
      </c>
      <c r="AM37" s="368">
        <f>'生産者価格表(39分類)'!AM37/'生産者価格表(39分類)'!AM$51</f>
        <v>8.0496836989513731E-5</v>
      </c>
      <c r="AN37" s="368">
        <f>'生産者価格表(39分類)'!AN37/'生産者価格表(39分類)'!AN$51</f>
        <v>0</v>
      </c>
      <c r="AO37" s="369">
        <f>'生産者価格表(39分類)'!AO37/'生産者価格表(39分類)'!AO$51</f>
        <v>2.5181727160149478E-3</v>
      </c>
    </row>
    <row r="38" spans="1:41" x14ac:dyDescent="0.15">
      <c r="A38" s="241" t="s">
        <v>290</v>
      </c>
      <c r="B38" s="303" t="s">
        <v>511</v>
      </c>
      <c r="C38" s="367">
        <f>'生産者価格表(39分類)'!C38/'生産者価格表(39分類)'!C$51</f>
        <v>8.9823501412365089E-5</v>
      </c>
      <c r="D38" s="368">
        <f>'生産者価格表(39分類)'!D38/'生産者価格表(39分類)'!D$51</f>
        <v>2.4331730722345208E-4</v>
      </c>
      <c r="E38" s="368">
        <f>'生産者価格表(39分類)'!E38/'生産者価格表(39分類)'!E$51</f>
        <v>1.4235428587367734E-2</v>
      </c>
      <c r="F38" s="368">
        <f>'生産者価格表(39分類)'!F38/'生産者価格表(39分類)'!F$51</f>
        <v>3.7123030418226553E-3</v>
      </c>
      <c r="G38" s="368">
        <f>'生産者価格表(39分類)'!G38/'生産者価格表(39分類)'!G$51</f>
        <v>2.5298702251802209E-3</v>
      </c>
      <c r="H38" s="368">
        <f>'生産者価格表(39分類)'!H38/'生産者価格表(39分類)'!H$51</f>
        <v>1.8719928840011321E-3</v>
      </c>
      <c r="I38" s="368">
        <f>'生産者価格表(39分類)'!I38/'生産者価格表(39分類)'!I$51</f>
        <v>1.7169816972928643E-3</v>
      </c>
      <c r="J38" s="368">
        <f>'生産者価格表(39分類)'!J38/'生産者価格表(39分類)'!J$51</f>
        <v>2.3654758329521765E-3</v>
      </c>
      <c r="K38" s="368">
        <f>'生産者価格表(39分類)'!K38/'生産者価格表(39分類)'!K$51</f>
        <v>1.5931840626537699E-3</v>
      </c>
      <c r="L38" s="368">
        <f>'生産者価格表(39分類)'!L38/'生産者価格表(39分類)'!L$51</f>
        <v>9.0063238648144305E-4</v>
      </c>
      <c r="M38" s="368">
        <f>'生産者価格表(39分類)'!M38/'生産者価格表(39分類)'!M$51</f>
        <v>1.6040413022620813E-3</v>
      </c>
      <c r="N38" s="368">
        <f>'生産者価格表(39分類)'!N38/'生産者価格表(39分類)'!N$51</f>
        <v>1.2622193576109142E-3</v>
      </c>
      <c r="O38" s="368">
        <f>'生産者価格表(39分類)'!O38/'生産者価格表(39分類)'!O$51</f>
        <v>4.981494978736784E-4</v>
      </c>
      <c r="P38" s="368">
        <f>'生産者価格表(39分類)'!P38/'生産者価格表(39分類)'!P$51</f>
        <v>1.5963648281271826E-3</v>
      </c>
      <c r="Q38" s="368">
        <f>'生産者価格表(39分類)'!Q38/'生産者価格表(39分類)'!Q$51</f>
        <v>3.6426120056371526E-3</v>
      </c>
      <c r="R38" s="368">
        <f>'生産者価格表(39分類)'!R38/'生産者価格表(39分類)'!R$51</f>
        <v>4.588073368367405E-3</v>
      </c>
      <c r="S38" s="368">
        <f>'生産者価格表(39分類)'!S38/'生産者価格表(39分類)'!S$51</f>
        <v>1.7505254790376181E-3</v>
      </c>
      <c r="T38" s="368">
        <f>'生産者価格表(39分類)'!T38/'生産者価格表(39分類)'!T$51</f>
        <v>1.2745176438795855E-3</v>
      </c>
      <c r="U38" s="368">
        <f>'生産者価格表(39分類)'!U38/'生産者価格表(39分類)'!U$51</f>
        <v>1.2479803310358219E-3</v>
      </c>
      <c r="V38" s="368">
        <f>'生産者価格表(39分類)'!V38/'生産者価格表(39分類)'!V$51</f>
        <v>8.5730298452333525E-4</v>
      </c>
      <c r="W38" s="368">
        <f>'生産者価格表(39分類)'!W38/'生産者価格表(39分類)'!W$51</f>
        <v>3.3914885797364639E-4</v>
      </c>
      <c r="X38" s="368">
        <f>'生産者価格表(39分類)'!X38/'生産者価格表(39分類)'!X$51</f>
        <v>1.467223365827119E-3</v>
      </c>
      <c r="Y38" s="368">
        <f>'生産者価格表(39分類)'!Y38/'生産者価格表(39分類)'!Y$51</f>
        <v>1.9943515269189144E-3</v>
      </c>
      <c r="Z38" s="368">
        <f>'生産者価格表(39分類)'!Z38/'生産者価格表(39分類)'!Z$51</f>
        <v>4.0075126062324587E-3</v>
      </c>
      <c r="AA38" s="368">
        <f>'生産者価格表(39分類)'!AA38/'生産者価格表(39分類)'!AA$51</f>
        <v>1.1454556934933262E-2</v>
      </c>
      <c r="AB38" s="368">
        <f>'生産者価格表(39分類)'!AB38/'生産者価格表(39分類)'!AB$51</f>
        <v>3.1549488919794233E-3</v>
      </c>
      <c r="AC38" s="368">
        <f>'生産者価格表(39分類)'!AC38/'生産者価格表(39分類)'!AC$51</f>
        <v>9.3140179672217304E-4</v>
      </c>
      <c r="AD38" s="368">
        <f>'生産者価格表(39分類)'!AD38/'生産者価格表(39分類)'!AD$51</f>
        <v>5.4063350202286468E-3</v>
      </c>
      <c r="AE38" s="368">
        <f>'生産者価格表(39分類)'!AE38/'生産者価格表(39分類)'!AE$51</f>
        <v>4.8692272834676212E-4</v>
      </c>
      <c r="AF38" s="368">
        <f>'生産者価格表(39分類)'!AF38/'生産者価格表(39分類)'!AF$51</f>
        <v>1.6529608458138434E-3</v>
      </c>
      <c r="AG38" s="368">
        <f>'生産者価格表(39分類)'!AG38/'生産者価格表(39分類)'!AG$51</f>
        <v>2.4317299172611257E-3</v>
      </c>
      <c r="AH38" s="368">
        <f>'生産者価格表(39分類)'!AH38/'生産者価格表(39分類)'!AH$51</f>
        <v>3.8509772418520389E-6</v>
      </c>
      <c r="AI38" s="368">
        <f>'生産者価格表(39分類)'!AI38/'生産者価格表(39分類)'!AI$51</f>
        <v>1.5035131845135762E-3</v>
      </c>
      <c r="AJ38" s="368">
        <f>'生産者価格表(39分類)'!AJ38/'生産者価格表(39分類)'!AJ$51</f>
        <v>1.8123456224290865E-3</v>
      </c>
      <c r="AK38" s="368">
        <f>'生産者価格表(39分類)'!AK38/'生産者価格表(39分類)'!AK$51</f>
        <v>0</v>
      </c>
      <c r="AL38" s="368">
        <f>'生産者価格表(39分類)'!AL38/'生産者価格表(39分類)'!AL$51</f>
        <v>4.0416021531938118E-3</v>
      </c>
      <c r="AM38" s="368">
        <f>'生産者価格表(39分類)'!AM38/'生産者価格表(39分類)'!AM$51</f>
        <v>5.2534040774206685E-3</v>
      </c>
      <c r="AN38" s="368">
        <f>'生産者価格表(39分類)'!AN38/'生産者価格表(39分類)'!AN$51</f>
        <v>0</v>
      </c>
      <c r="AO38" s="369">
        <f>'生産者価格表(39分類)'!AO38/'生産者価格表(39分類)'!AO$51</f>
        <v>7.8176773051954057E-3</v>
      </c>
    </row>
    <row r="39" spans="1:41" x14ac:dyDescent="0.15">
      <c r="A39" s="242" t="s">
        <v>291</v>
      </c>
      <c r="B39" s="306" t="s">
        <v>292</v>
      </c>
      <c r="C39" s="370">
        <f>'生産者価格表(39分類)'!C39/'生産者価格表(39分類)'!C$51</f>
        <v>1.4492856404220196E-2</v>
      </c>
      <c r="D39" s="371">
        <f>'生産者価格表(39分類)'!D39/'生産者価格表(39分類)'!D$51</f>
        <v>3.7275821378765568E-2</v>
      </c>
      <c r="E39" s="371">
        <f>'生産者価格表(39分類)'!E39/'生産者価格表(39分類)'!E$51</f>
        <v>8.5290904331324548E-3</v>
      </c>
      <c r="F39" s="371">
        <f>'生産者価格表(39分類)'!F39/'生産者価格表(39分類)'!F$51</f>
        <v>3.1415948099892531E-2</v>
      </c>
      <c r="G39" s="371">
        <f>'生産者価格表(39分類)'!G39/'生産者価格表(39分類)'!G$51</f>
        <v>1.4723168618622925E-2</v>
      </c>
      <c r="H39" s="371">
        <f>'生産者価格表(39分類)'!H39/'生産者価格表(39分類)'!H$51</f>
        <v>3.5828874602982071E-2</v>
      </c>
      <c r="I39" s="371">
        <f>'生産者価格表(39分類)'!I39/'生産者価格表(39分類)'!I$51</f>
        <v>1.7596485166124679E-2</v>
      </c>
      <c r="J39" s="371">
        <f>'生産者価格表(39分類)'!J39/'生産者価格表(39分類)'!J$51</f>
        <v>3.8688218941404118E-2</v>
      </c>
      <c r="K39" s="371">
        <f>'生産者価格表(39分類)'!K39/'生産者価格表(39分類)'!K$51</f>
        <v>3.2775546861289757E-2</v>
      </c>
      <c r="L39" s="371">
        <f>'生産者価格表(39分類)'!L39/'生産者価格表(39分類)'!L$51</f>
        <v>3.3768315018315016E-2</v>
      </c>
      <c r="M39" s="371">
        <f>'生産者価格表(39分類)'!M39/'生産者価格表(39分類)'!M$51</f>
        <v>3.9002325264160621E-2</v>
      </c>
      <c r="N39" s="371">
        <f>'生産者価格表(39分類)'!N39/'生産者価格表(39分類)'!N$51</f>
        <v>9.2148727038349979E-3</v>
      </c>
      <c r="O39" s="371">
        <f>'生産者価格表(39分類)'!O39/'生産者価格表(39分類)'!O$51</f>
        <v>6.4266401607101908E-3</v>
      </c>
      <c r="P39" s="371">
        <f>'生産者価格表(39分類)'!P39/'生産者価格表(39分類)'!P$51</f>
        <v>2.6419378986994473E-2</v>
      </c>
      <c r="Q39" s="371">
        <f>'生産者価格表(39分類)'!Q39/'生産者価格表(39分類)'!Q$51</f>
        <v>4.203518070258401E-2</v>
      </c>
      <c r="R39" s="371">
        <f>'生産者価格表(39分類)'!R39/'生産者価格表(39分類)'!R$51</f>
        <v>2.6346433491586E-2</v>
      </c>
      <c r="S39" s="371">
        <f>'生産者価格表(39分類)'!S39/'生産者価格表(39分類)'!S$51</f>
        <v>2.8704761129335336E-2</v>
      </c>
      <c r="T39" s="371">
        <f>'生産者価格表(39分類)'!T39/'生産者価格表(39分類)'!T$51</f>
        <v>3.963574311474611E-2</v>
      </c>
      <c r="U39" s="371">
        <f>'生産者価格表(39分類)'!U39/'生産者価格表(39分類)'!U$51</f>
        <v>3.69652812290844E-2</v>
      </c>
      <c r="V39" s="371">
        <f>'生産者価格表(39分類)'!V39/'生産者価格表(39分類)'!V$51</f>
        <v>3.3644237175216522E-2</v>
      </c>
      <c r="W39" s="371">
        <f>'生産者価格表(39分類)'!W39/'生産者価格表(39分類)'!W$51</f>
        <v>2.3671895388502062E-2</v>
      </c>
      <c r="X39" s="371">
        <f>'生産者価格表(39分類)'!X39/'生産者価格表(39分類)'!X$51</f>
        <v>3.8936489240321011E-2</v>
      </c>
      <c r="Y39" s="371">
        <f>'生産者価格表(39分類)'!Y39/'生産者価格表(39分類)'!Y$51</f>
        <v>0.10035561257511505</v>
      </c>
      <c r="Z39" s="371">
        <f>'生産者価格表(39分類)'!Z39/'生産者価格表(39分類)'!Z$51</f>
        <v>0.1572810233343814</v>
      </c>
      <c r="AA39" s="371">
        <f>'生産者価格表(39分類)'!AA39/'生産者価格表(39分類)'!AA$51</f>
        <v>0.14472012864594566</v>
      </c>
      <c r="AB39" s="371">
        <f>'生産者価格表(39分類)'!AB39/'生産者価格表(39分類)'!AB$51</f>
        <v>5.5908612886531518E-2</v>
      </c>
      <c r="AC39" s="371">
        <f>'生産者価格表(39分類)'!AC39/'生産者価格表(39分類)'!AC$51</f>
        <v>7.2447987893143634E-2</v>
      </c>
      <c r="AD39" s="371">
        <f>'生産者価格表(39分類)'!AD39/'生産者価格表(39分類)'!AD$51</f>
        <v>0.10289791643690561</v>
      </c>
      <c r="AE39" s="371">
        <f>'生産者価格表(39分類)'!AE39/'生産者価格表(39分類)'!AE$51</f>
        <v>1.6122735959206103E-2</v>
      </c>
      <c r="AF39" s="371">
        <f>'生産者価格表(39分類)'!AF39/'生産者価格表(39分類)'!AF$51</f>
        <v>0.11258336093720335</v>
      </c>
      <c r="AG39" s="371">
        <f>'生産者価格表(39分類)'!AG39/'生産者価格表(39分類)'!AG$51</f>
        <v>0.12344242890076668</v>
      </c>
      <c r="AH39" s="371">
        <f>'生産者価格表(39分類)'!AH39/'生産者価格表(39分類)'!AH$51</f>
        <v>6.6894562411461134E-2</v>
      </c>
      <c r="AI39" s="371">
        <f>'生産者価格表(39分類)'!AI39/'生産者価格表(39分類)'!AI$51</f>
        <v>3.9403723007310404E-2</v>
      </c>
      <c r="AJ39" s="371">
        <f>'生産者価格表(39分類)'!AJ39/'生産者価格表(39分類)'!AJ$51</f>
        <v>4.3197102641515259E-2</v>
      </c>
      <c r="AK39" s="371">
        <f>'生産者価格表(39分類)'!AK39/'生産者価格表(39分類)'!AK$51</f>
        <v>8.6701315014691124E-2</v>
      </c>
      <c r="AL39" s="371">
        <f>'生産者価格表(39分類)'!AL39/'生産者価格表(39分類)'!AL$51</f>
        <v>0.12072193967031875</v>
      </c>
      <c r="AM39" s="371">
        <f>'生産者価格表(39分類)'!AM39/'生産者価格表(39分類)'!AM$51</f>
        <v>3.334643712113021E-2</v>
      </c>
      <c r="AN39" s="371">
        <f>'生産者価格表(39分類)'!AN39/'生産者価格表(39分類)'!AN$51</f>
        <v>0</v>
      </c>
      <c r="AO39" s="372">
        <f>'生産者価格表(39分類)'!AO39/'生産者価格表(39分類)'!AO$51</f>
        <v>3.5060817863024285E-2</v>
      </c>
    </row>
    <row r="40" spans="1:41" x14ac:dyDescent="0.15">
      <c r="A40" s="241" t="s">
        <v>293</v>
      </c>
      <c r="B40" s="303" t="s">
        <v>42</v>
      </c>
      <c r="C40" s="367">
        <f>'生産者価格表(39分類)'!C40/'生産者価格表(39分類)'!C$51</f>
        <v>5.4214517618212269E-5</v>
      </c>
      <c r="D40" s="368">
        <f>'生産者価格表(39分類)'!D40/'生産者価格表(39分類)'!D$51</f>
        <v>1.4043163222515872E-4</v>
      </c>
      <c r="E40" s="368">
        <f>'生産者価格表(39分類)'!E40/'生産者価格表(39分類)'!E$51</f>
        <v>6.778862903553609E-4</v>
      </c>
      <c r="F40" s="368">
        <f>'生産者価格表(39分類)'!F40/'生産者価格表(39分類)'!F$51</f>
        <v>1.8255051615328666E-4</v>
      </c>
      <c r="G40" s="368">
        <f>'生産者価格表(39分類)'!G40/'生産者価格表(39分類)'!G$51</f>
        <v>1.8538715182123852E-4</v>
      </c>
      <c r="H40" s="368">
        <f>'生産者価格表(39分類)'!H40/'生産者価格表(39分類)'!H$51</f>
        <v>1.9362345404475354E-4</v>
      </c>
      <c r="I40" s="368">
        <f>'生産者価格表(39分類)'!I40/'生産者価格表(39分類)'!I$51</f>
        <v>8.9141876634191933E-5</v>
      </c>
      <c r="J40" s="368">
        <f>'生産者価格表(39分類)'!J40/'生産者価格表(39分類)'!J$51</f>
        <v>9.2713854503966329E-5</v>
      </c>
      <c r="K40" s="368">
        <f>'生産者価格表(39分類)'!K40/'生産者価格表(39分類)'!K$51</f>
        <v>9.4627563116584599E-5</v>
      </c>
      <c r="L40" s="368">
        <f>'生産者価格表(39分類)'!L40/'生産者価格表(39分類)'!L$51</f>
        <v>8.7831455755984052E-5</v>
      </c>
      <c r="M40" s="368">
        <f>'生産者価格表(39分類)'!M40/'生産者価格表(39分類)'!M$51</f>
        <v>9.731407446895338E-5</v>
      </c>
      <c r="N40" s="368">
        <f>'生産者価格表(39分類)'!N40/'生産者価格表(39分類)'!N$51</f>
        <v>9.7352024922118377E-5</v>
      </c>
      <c r="O40" s="368">
        <f>'生産者価格表(39分類)'!O40/'生産者価格表(39分類)'!O$51</f>
        <v>4.6512558158139904E-5</v>
      </c>
      <c r="P40" s="368">
        <f>'生産者価格表(39分類)'!P40/'生産者価格表(39分類)'!P$51</f>
        <v>9.9171170783949228E-5</v>
      </c>
      <c r="Q40" s="368">
        <f>'生産者価格表(39分類)'!Q40/'生産者価格表(39分類)'!Q$51</f>
        <v>1.4748364804314951E-4</v>
      </c>
      <c r="R40" s="368">
        <f>'生産者価格表(39分類)'!R40/'生産者価格表(39分類)'!R$51</f>
        <v>9.8084347863418983E-5</v>
      </c>
      <c r="S40" s="368">
        <f>'生産者価格表(39分類)'!S40/'生産者価格表(39分類)'!S$51</f>
        <v>8.7847667858680957E-5</v>
      </c>
      <c r="T40" s="368">
        <f>'生産者価格表(39分類)'!T40/'生産者価格表(39分類)'!T$51</f>
        <v>1.8493649931384146E-4</v>
      </c>
      <c r="U40" s="368">
        <f>'生産者価格表(39分類)'!U40/'生産者価格表(39分類)'!U$51</f>
        <v>8.305904268442455E-5</v>
      </c>
      <c r="V40" s="368">
        <f>'生産者価格表(39分類)'!V40/'生産者価格表(39分類)'!V$51</f>
        <v>9.8099346487744838E-5</v>
      </c>
      <c r="W40" s="368">
        <f>'生産者価格表(39分類)'!W40/'生産者価格表(39分類)'!W$51</f>
        <v>1.4727978294473091E-4</v>
      </c>
      <c r="X40" s="368">
        <f>'生産者価格表(39分類)'!X40/'生産者価格表(39分類)'!X$51</f>
        <v>1.2415345169951324E-4</v>
      </c>
      <c r="Y40" s="368">
        <f>'生産者価格表(39分類)'!Y40/'生産者価格表(39分類)'!Y$51</f>
        <v>2.6583568524187379E-4</v>
      </c>
      <c r="Z40" s="368">
        <f>'生産者価格表(39分類)'!Z40/'生産者価格表(39分類)'!Z$51</f>
        <v>1.4091409907819317E-4</v>
      </c>
      <c r="AA40" s="368">
        <f>'生産者価格表(39分類)'!AA40/'生産者価格表(39分類)'!AA$51</f>
        <v>2.8106449435861945E-4</v>
      </c>
      <c r="AB40" s="368">
        <f>'生産者価格表(39分類)'!AB40/'生産者価格表(39分類)'!AB$51</f>
        <v>4.7940443470149124E-5</v>
      </c>
      <c r="AC40" s="368">
        <f>'生産者価格表(39分類)'!AC40/'生産者価格表(39分類)'!AC$51</f>
        <v>7.4765638479381939E-4</v>
      </c>
      <c r="AD40" s="368">
        <f>'生産者価格表(39分類)'!AD40/'生産者価格表(39分類)'!AD$51</f>
        <v>1.9911058631152034E-4</v>
      </c>
      <c r="AE40" s="368">
        <f>'生産者価格表(39分類)'!AE40/'生産者価格表(39分類)'!AE$51</f>
        <v>5.2972509131370626E-4</v>
      </c>
      <c r="AF40" s="368">
        <f>'生産者価格表(39分類)'!AF40/'生産者価格表(39分類)'!AF$51</f>
        <v>2.9112167479033942E-4</v>
      </c>
      <c r="AG40" s="368">
        <f>'生産者価格表(39分類)'!AG40/'生産者価格表(39分類)'!AG$51</f>
        <v>6.4637502102313981E-3</v>
      </c>
      <c r="AH40" s="368">
        <f>'生産者価格表(39分類)'!AH40/'生産者価格表(39分類)'!AH$51</f>
        <v>4.0851582903430413E-4</v>
      </c>
      <c r="AI40" s="368">
        <f>'生産者価格表(39分類)'!AI40/'生産者価格表(39分類)'!AI$51</f>
        <v>2.8222374977009135E-3</v>
      </c>
      <c r="AJ40" s="368">
        <f>'生産者価格表(39分類)'!AJ40/'生産者価格表(39分類)'!AJ$51</f>
        <v>1.4743659865304071E-2</v>
      </c>
      <c r="AK40" s="368">
        <f>'生産者価格表(39分類)'!AK40/'生産者価格表(39分類)'!AK$51</f>
        <v>2.6567286780743559E-3</v>
      </c>
      <c r="AL40" s="368">
        <f>'生産者価格表(39分類)'!AL40/'生産者価格表(39分類)'!AL$51</f>
        <v>1.2136188212993186E-3</v>
      </c>
      <c r="AM40" s="368">
        <f>'生産者価格表(39分類)'!AM40/'生産者価格表(39分類)'!AM$51</f>
        <v>1.5275381304492045E-2</v>
      </c>
      <c r="AN40" s="368">
        <f>'生産者価格表(39分類)'!AN40/'生産者価格表(39分類)'!AN$51</f>
        <v>0</v>
      </c>
      <c r="AO40" s="369">
        <f>'生産者価格表(39分類)'!AO40/'生産者価格表(39分類)'!AO$51</f>
        <v>1.5662767022593996E-3</v>
      </c>
    </row>
    <row r="41" spans="1:41" x14ac:dyDescent="0.15">
      <c r="A41" s="241" t="s">
        <v>294</v>
      </c>
      <c r="B41" s="303" t="s">
        <v>18</v>
      </c>
      <c r="C41" s="367">
        <f>'生産者価格表(39分類)'!C41/'生産者価格表(39分類)'!C$51</f>
        <v>6.0674119717403518E-4</v>
      </c>
      <c r="D41" s="368">
        <f>'生産者価格表(39分類)'!D41/'生産者価格表(39分類)'!D$51</f>
        <v>4.7849153021718143E-3</v>
      </c>
      <c r="E41" s="368">
        <f>'生産者価格表(39分類)'!E41/'生産者価格表(39分類)'!E$51</f>
        <v>6.734820480790943E-4</v>
      </c>
      <c r="F41" s="368">
        <f>'生産者価格表(39分類)'!F41/'生産者価格表(39分類)'!F$51</f>
        <v>1.5376285293929564E-3</v>
      </c>
      <c r="G41" s="368">
        <f>'生産者価格表(39分類)'!G41/'生産者価格表(39分類)'!G$51</f>
        <v>4.714508150539011E-4</v>
      </c>
      <c r="H41" s="368">
        <f>'生産者価格表(39分類)'!H41/'生産者価格表(39分類)'!H$51</f>
        <v>9.9641953844840686E-4</v>
      </c>
      <c r="I41" s="368">
        <f>'生産者価格表(39分類)'!I41/'生産者価格表(39分類)'!I$51</f>
        <v>6.7747826241985876E-4</v>
      </c>
      <c r="J41" s="368">
        <f>'生産者価格表(39分類)'!J41/'生産者価格表(39分類)'!J$51</f>
        <v>5.4792070093128342E-4</v>
      </c>
      <c r="K41" s="368">
        <f>'生産者価格表(39分類)'!K41/'生産者価格表(39分類)'!K$51</f>
        <v>2.6323667557886263E-4</v>
      </c>
      <c r="L41" s="368">
        <f>'生産者価格表(39分類)'!L41/'生産者価格表(39分類)'!L$51</f>
        <v>1.2958739373833715E-4</v>
      </c>
      <c r="M41" s="368">
        <f>'生産者価格表(39分類)'!M41/'生産者価格表(39分類)'!M$51</f>
        <v>1.2618724597744711E-3</v>
      </c>
      <c r="N41" s="368">
        <f>'生産者価格表(39分類)'!N41/'生産者価格表(39分類)'!N$51</f>
        <v>6.1432484692233323E-4</v>
      </c>
      <c r="O41" s="368">
        <f>'生産者価格表(39分類)'!O41/'生産者価格表(39分類)'!O$51</f>
        <v>1.2418853028223355E-4</v>
      </c>
      <c r="P41" s="368">
        <f>'生産者価格表(39分類)'!P41/'生産者価格表(39分類)'!P$51</f>
        <v>4.3765155503977591E-4</v>
      </c>
      <c r="Q41" s="368">
        <f>'生産者価格表(39分類)'!Q41/'生産者価格表(39分類)'!Q$51</f>
        <v>7.7955642537093307E-4</v>
      </c>
      <c r="R41" s="368">
        <f>'生産者価格表(39分類)'!R41/'生産者価格表(39分類)'!R$51</f>
        <v>7.7999903934723215E-4</v>
      </c>
      <c r="S41" s="368">
        <f>'生産者価格表(39分類)'!S41/'生産者価格表(39分類)'!S$51</f>
        <v>1.1420196821628524E-3</v>
      </c>
      <c r="T41" s="368">
        <f>'生産者価格表(39分類)'!T41/'生産者価格表(39分類)'!T$51</f>
        <v>6.8955945221294164E-4</v>
      </c>
      <c r="U41" s="368">
        <f>'生産者価格表(39分類)'!U41/'生産者価格表(39分類)'!U$51</f>
        <v>6.4352543378085947E-4</v>
      </c>
      <c r="V41" s="368">
        <f>'生産者価格表(39分類)'!V41/'生産者価格表(39分類)'!V$51</f>
        <v>8.2574058608814779E-4</v>
      </c>
      <c r="W41" s="368">
        <f>'生産者価格表(39分類)'!W41/'生産者価格表(39分類)'!W$51</f>
        <v>2.6464034392821242E-4</v>
      </c>
      <c r="X41" s="368">
        <f>'生産者価格表(39分類)'!X41/'生産者価格表(39分類)'!X$51</f>
        <v>1.0438723879527391E-3</v>
      </c>
      <c r="Y41" s="368">
        <f>'生産者価格表(39分類)'!Y41/'生産者価格表(39分類)'!Y$51</f>
        <v>1.1855420754134773E-3</v>
      </c>
      <c r="Z41" s="368">
        <f>'生産者価格表(39分類)'!Z41/'生産者価格表(39分類)'!Z$51</f>
        <v>9.702728405866898E-5</v>
      </c>
      <c r="AA41" s="368">
        <f>'生産者価格表(39分類)'!AA41/'生産者価格表(39分類)'!AA$51</f>
        <v>1.0365150134771552E-3</v>
      </c>
      <c r="AB41" s="368">
        <f>'生産者価格表(39分類)'!AB41/'生産者価格表(39分類)'!AB$51</f>
        <v>3.2403062669384697E-3</v>
      </c>
      <c r="AC41" s="368">
        <f>'生産者価格表(39分類)'!AC41/'生産者価格表(39分類)'!AC$51</f>
        <v>2.0176781633603883E-3</v>
      </c>
      <c r="AD41" s="368">
        <f>'生産者価格表(39分類)'!AD41/'生産者価格表(39分類)'!AD$51</f>
        <v>3.3664714423245158E-3</v>
      </c>
      <c r="AE41" s="368">
        <f>'生産者価格表(39分類)'!AE41/'生産者価格表(39分類)'!AE$51</f>
        <v>2.3346615185891833E-4</v>
      </c>
      <c r="AF41" s="368">
        <f>'生産者価格表(39分類)'!AF41/'生産者価格表(39分類)'!AF$51</f>
        <v>1.8518910952491873E-3</v>
      </c>
      <c r="AG41" s="368">
        <f>'生産者価格表(39分類)'!AG41/'生産者価格表(39分類)'!AG$51</f>
        <v>2.4724622506450515E-3</v>
      </c>
      <c r="AH41" s="368">
        <f>'生産者価格表(39分類)'!AH41/'生産者価格表(39分類)'!AH$51</f>
        <v>2.5611080267635982E-3</v>
      </c>
      <c r="AI41" s="368">
        <f>'生産者価格表(39分類)'!AI41/'生産者価格表(39分類)'!AI$51</f>
        <v>1.9226949589292162E-3</v>
      </c>
      <c r="AJ41" s="368">
        <f>'生産者価格表(39分類)'!AJ41/'生産者価格表(39分類)'!AJ$51</f>
        <v>2.6489185999499119E-3</v>
      </c>
      <c r="AK41" s="368">
        <f>'生産者価格表(39分類)'!AK41/'生産者価格表(39分類)'!AK$51</f>
        <v>5.8039360637391771E-3</v>
      </c>
      <c r="AL41" s="368">
        <f>'生産者価格表(39分類)'!AL41/'生産者価格表(39分類)'!AL$51</f>
        <v>1.6371954981701244E-3</v>
      </c>
      <c r="AM41" s="368">
        <f>'生産者価格表(39分類)'!AM41/'生産者価格表(39分類)'!AM$51</f>
        <v>1.7963277190823595E-3</v>
      </c>
      <c r="AN41" s="368">
        <f>'生産者価格表(39分類)'!AN41/'生産者価格表(39分類)'!AN$51</f>
        <v>0</v>
      </c>
      <c r="AO41" s="369">
        <f>'生産者価格表(39分類)'!AO41/'生産者価格表(39分類)'!AO$51</f>
        <v>1.9565609210022252E-4</v>
      </c>
    </row>
    <row r="42" spans="1:41" x14ac:dyDescent="0.15">
      <c r="A42" s="241" t="s">
        <v>295</v>
      </c>
      <c r="B42" s="303" t="s">
        <v>19</v>
      </c>
      <c r="C42" s="367">
        <f>'生産者価格表(39分類)'!C42/'生産者価格表(39分類)'!C$51</f>
        <v>1.3791592259662163E-3</v>
      </c>
      <c r="D42" s="368">
        <f>'生産者価格表(39分類)'!D42/'生産者価格表(39分類)'!D$51</f>
        <v>4.4309105626042268E-3</v>
      </c>
      <c r="E42" s="368">
        <f>'生産者価格表(39分類)'!E42/'生産者価格表(39分類)'!E$51</f>
        <v>8.0942632633985538E-3</v>
      </c>
      <c r="F42" s="368">
        <f>'生産者価格表(39分類)'!F42/'生産者価格表(39分類)'!F$51</f>
        <v>1.3073493510163195E-2</v>
      </c>
      <c r="G42" s="368">
        <f>'生産者価格表(39分類)'!G42/'生産者価格表(39分類)'!G$51</f>
        <v>1.2861322639363558E-2</v>
      </c>
      <c r="H42" s="368">
        <f>'生産者価格表(39分類)'!H42/'生産者価格表(39分類)'!H$51</f>
        <v>2.8688616648023108E-3</v>
      </c>
      <c r="I42" s="368">
        <f>'生産者価格表(39分類)'!I42/'生産者価格表(39分類)'!I$51</f>
        <v>2.4580114472723376E-3</v>
      </c>
      <c r="J42" s="368">
        <f>'生産者価格表(39分類)'!J42/'生産者価格表(39分類)'!J$51</f>
        <v>4.3819112724776564E-3</v>
      </c>
      <c r="K42" s="368">
        <f>'生産者価格表(39分類)'!K42/'生産者価格表(39分類)'!K$51</f>
        <v>4.7847136914040325E-3</v>
      </c>
      <c r="L42" s="368">
        <f>'生産者価格表(39分類)'!L42/'生産者価格表(39分類)'!L$51</f>
        <v>1.6299214412421959E-3</v>
      </c>
      <c r="M42" s="368">
        <f>'生産者価格表(39分類)'!M42/'生産者価格表(39分類)'!M$51</f>
        <v>4.70339469161712E-3</v>
      </c>
      <c r="N42" s="368">
        <f>'生産者価格表(39分類)'!N42/'生産者価格表(39分類)'!N$51</f>
        <v>5.1965839510151463E-3</v>
      </c>
      <c r="O42" s="368">
        <f>'生産者価格表(39分類)'!O42/'生産者価格表(39分類)'!O$51</f>
        <v>3.5307682897844001E-3</v>
      </c>
      <c r="P42" s="368">
        <f>'生産者価格表(39分類)'!P42/'生産者価格表(39分類)'!P$51</f>
        <v>3.842155314142033E-3</v>
      </c>
      <c r="Q42" s="368">
        <f>'生産者価格表(39分類)'!Q42/'生産者価格表(39分類)'!Q$51</f>
        <v>8.1022366012276255E-3</v>
      </c>
      <c r="R42" s="368">
        <f>'生産者価格表(39分類)'!R42/'生産者価格表(39分類)'!R$51</f>
        <v>5.6622191844058001E-3</v>
      </c>
      <c r="S42" s="368">
        <f>'生産者価格表(39分類)'!S42/'生産者価格表(39分類)'!S$51</f>
        <v>2.2626131038723679E-3</v>
      </c>
      <c r="T42" s="368">
        <f>'生産者価格表(39分類)'!T42/'生産者価格表(39分類)'!T$51</f>
        <v>5.8707227689736854E-4</v>
      </c>
      <c r="U42" s="368">
        <f>'生産者価格表(39分類)'!U42/'生産者価格表(39分類)'!U$51</f>
        <v>3.7759988692312786E-3</v>
      </c>
      <c r="V42" s="368">
        <f>'生産者価格表(39分類)'!V42/'生産者価格表(39分類)'!V$51</f>
        <v>1.1678087421019363E-3</v>
      </c>
      <c r="W42" s="368">
        <f>'生産者価格表(39分類)'!W42/'生産者価格表(39分類)'!W$51</f>
        <v>3.1214434731313806E-3</v>
      </c>
      <c r="X42" s="368">
        <f>'生産者価格表(39分類)'!X42/'生産者価格表(39分類)'!X$51</f>
        <v>2.049884119347607E-3</v>
      </c>
      <c r="Y42" s="368">
        <f>'生産者価格表(39分類)'!Y42/'生産者価格表(39分類)'!Y$51</f>
        <v>1.2063395958152052E-2</v>
      </c>
      <c r="Z42" s="368">
        <f>'生産者価格表(39分類)'!Z42/'生産者価格表(39分類)'!Z$51</f>
        <v>5.7352242449545641E-3</v>
      </c>
      <c r="AA42" s="368">
        <f>'生産者価格表(39分類)'!AA42/'生産者価格表(39分類)'!AA$51</f>
        <v>1.0202579643140345E-2</v>
      </c>
      <c r="AB42" s="368">
        <f>'生産者価格表(39分類)'!AB42/'生産者価格表(39分類)'!AB$51</f>
        <v>2.0086110390705261E-2</v>
      </c>
      <c r="AC42" s="368">
        <f>'生産者価格表(39分類)'!AC42/'生産者価格表(39分類)'!AC$51</f>
        <v>6.9914462147313275E-3</v>
      </c>
      <c r="AD42" s="368">
        <f>'生産者価格表(39分類)'!AD42/'生産者価格表(39分類)'!AD$51</f>
        <v>5.1452656507703799E-3</v>
      </c>
      <c r="AE42" s="368">
        <f>'生産者価格表(39分類)'!AE42/'生産者価格表(39分類)'!AE$51</f>
        <v>1.1591483695382212E-3</v>
      </c>
      <c r="AF42" s="368">
        <f>'生産者価格表(39分類)'!AF42/'生産者価格表(39分類)'!AF$51</f>
        <v>4.009074913400276E-3</v>
      </c>
      <c r="AG42" s="368">
        <f>'生産者価格表(39分類)'!AG42/'生産者価格表(39分類)'!AG$51</f>
        <v>3.7126031672129263E-3</v>
      </c>
      <c r="AH42" s="368">
        <f>'生産者価格表(39分類)'!AH42/'生産者価格表(39分類)'!AH$51</f>
        <v>8.4471706202354454E-4</v>
      </c>
      <c r="AI42" s="368">
        <f>'生産者価格表(39分類)'!AI42/'生産者価格表(39分類)'!AI$51</f>
        <v>8.011369235870926E-3</v>
      </c>
      <c r="AJ42" s="368">
        <f>'生産者価格表(39分類)'!AJ42/'生産者価格表(39分類)'!AJ$51</f>
        <v>4.555389088184654E-3</v>
      </c>
      <c r="AK42" s="368">
        <f>'生産者価格表(39分類)'!AK42/'生産者価格表(39分類)'!AK$51</f>
        <v>6.7724362865741773E-3</v>
      </c>
      <c r="AL42" s="368">
        <f>'生産者価格表(39分類)'!AL42/'生産者価格表(39分類)'!AL$51</f>
        <v>3.9368045461872225E-3</v>
      </c>
      <c r="AM42" s="368">
        <f>'生産者価格表(39分類)'!AM42/'生産者価格表(39分類)'!AM$51</f>
        <v>3.0275697171590799E-3</v>
      </c>
      <c r="AN42" s="368">
        <f>'生産者価格表(39分類)'!AN42/'生産者価格表(39分類)'!AN$51</f>
        <v>0</v>
      </c>
      <c r="AO42" s="369">
        <f>'生産者価格表(39分類)'!AO42/'生産者価格表(39分類)'!AO$51</f>
        <v>0</v>
      </c>
    </row>
    <row r="43" spans="1:41" x14ac:dyDescent="0.15">
      <c r="A43" s="373" t="s">
        <v>299</v>
      </c>
      <c r="B43" s="309" t="s">
        <v>20</v>
      </c>
      <c r="C43" s="374">
        <f>'生産者価格表(39分類)'!C43/'生産者価格表(39分類)'!C$51</f>
        <v>0.60179135617658541</v>
      </c>
      <c r="D43" s="375">
        <f>'生産者価格表(39分類)'!D43/'生産者価格表(39分類)'!D$51</f>
        <v>0.49920812162939704</v>
      </c>
      <c r="E43" s="375">
        <f>'生産者価格表(39分類)'!E43/'生産者価格表(39分類)'!E$51</f>
        <v>0.50546286613590041</v>
      </c>
      <c r="F43" s="375">
        <f>'生産者価格表(39分類)'!F43/'生産者価格表(39分類)'!F$51</f>
        <v>0.42324104833118958</v>
      </c>
      <c r="G43" s="375">
        <f>'生産者価格表(39分類)'!G43/'生産者価格表(39分類)'!G$51</f>
        <v>0.70576266673434929</v>
      </c>
      <c r="H43" s="375">
        <f>'生産者価格表(39分類)'!H43/'生産者価格表(39分類)'!H$51</f>
        <v>0.59789260412314627</v>
      </c>
      <c r="I43" s="375">
        <f>'生産者価格表(39分類)'!I43/'生産者価格表(39分類)'!I$51</f>
        <v>0.68068530819378792</v>
      </c>
      <c r="J43" s="375">
        <f>'生産者価格表(39分類)'!J43/'生産者価格表(39分類)'!J$51</f>
        <v>0.64472014595705784</v>
      </c>
      <c r="K43" s="375">
        <f>'生産者価格表(39分類)'!K43/'生産者価格表(39分類)'!K$51</f>
        <v>0.63253020339764565</v>
      </c>
      <c r="L43" s="375">
        <f>'生産者価格表(39分類)'!L43/'生産者価格表(39分類)'!L$51</f>
        <v>0.63940219895408579</v>
      </c>
      <c r="M43" s="375">
        <f>'生産者価格表(39分類)'!M43/'生産者価格表(39分類)'!M$51</f>
        <v>0.52284683335435622</v>
      </c>
      <c r="N43" s="375">
        <f>'生産者価格表(39分類)'!N43/'生産者価格表(39分類)'!N$51</f>
        <v>0.73197309055752502</v>
      </c>
      <c r="O43" s="375">
        <f>'生産者価格表(39分類)'!O43/'生産者価格表(39分類)'!O$51</f>
        <v>0.63937557820923863</v>
      </c>
      <c r="P43" s="375">
        <f>'生産者価格表(39分類)'!P43/'生産者価格表(39分類)'!P$51</f>
        <v>0.53772534018174067</v>
      </c>
      <c r="Q43" s="375">
        <f>'生産者価格表(39分類)'!Q43/'生産者価格表(39分類)'!Q$51</f>
        <v>0.55957637077857325</v>
      </c>
      <c r="R43" s="375">
        <f>'生産者価格表(39分類)'!R43/'生産者価格表(39分類)'!R$51</f>
        <v>0.50180451821350891</v>
      </c>
      <c r="S43" s="375">
        <f>'生産者価格表(39分類)'!S43/'生産者価格表(39分類)'!S$51</f>
        <v>0.54650462700094493</v>
      </c>
      <c r="T43" s="375">
        <f>'生産者価格表(39分類)'!T43/'生産者価格表(39分類)'!T$51</f>
        <v>0.62415926047460291</v>
      </c>
      <c r="U43" s="375">
        <f>'生産者価格表(39分類)'!U43/'生産者価格表(39分類)'!U$51</f>
        <v>0.64788494063965119</v>
      </c>
      <c r="V43" s="375">
        <f>'生産者価格表(39分類)'!V43/'生産者価格表(39分類)'!V$51</f>
        <v>0.67537518734842583</v>
      </c>
      <c r="W43" s="375">
        <f>'生産者価格表(39分類)'!W43/'生産者価格表(39分類)'!W$51</f>
        <v>0.70530570109809332</v>
      </c>
      <c r="X43" s="375">
        <f>'生産者価格表(39分類)'!X43/'生産者価格表(39分類)'!X$51</f>
        <v>0.55511294645150999</v>
      </c>
      <c r="Y43" s="375">
        <f>'生産者価格表(39分類)'!Y43/'生産者価格表(39分類)'!Y$51</f>
        <v>0.51252590445163138</v>
      </c>
      <c r="Z43" s="375">
        <f>'生産者価格表(39分類)'!Z43/'生産者価格表(39分類)'!Z$51</f>
        <v>0.59190365149868029</v>
      </c>
      <c r="AA43" s="375">
        <f>'生産者価格表(39分類)'!AA43/'生産者価格表(39分類)'!AA$51</f>
        <v>0.48285486083719908</v>
      </c>
      <c r="AB43" s="375">
        <f>'生産者価格表(39分類)'!AB43/'生産者価格表(39分類)'!AB$51</f>
        <v>0.31849058227527216</v>
      </c>
      <c r="AC43" s="375">
        <f>'生産者価格表(39分類)'!AC43/'生産者価格表(39分類)'!AC$51</f>
        <v>0.25895103547844822</v>
      </c>
      <c r="AD43" s="375">
        <f>'生産者価格表(39分類)'!AD43/'生産者価格表(39分類)'!AD$51</f>
        <v>0.29259070137309351</v>
      </c>
      <c r="AE43" s="375">
        <f>'生産者価格表(39分類)'!AE43/'生産者価格表(39分類)'!AE$51</f>
        <v>0.14436829320019287</v>
      </c>
      <c r="AF43" s="375">
        <f>'生産者価格表(39分類)'!AF43/'生産者価格表(39分類)'!AF$51</f>
        <v>0.45506983069838691</v>
      </c>
      <c r="AG43" s="375">
        <f>'生産者価格表(39分類)'!AG43/'生産者価格表(39分類)'!AG$51</f>
        <v>0.46872945757222728</v>
      </c>
      <c r="AH43" s="375">
        <f>'生産者価格表(39分類)'!AH43/'生産者価格表(39分類)'!AH$51</f>
        <v>0.22915954763507065</v>
      </c>
      <c r="AI43" s="375">
        <f>'生産者価格表(39分類)'!AI43/'生産者価格表(39分類)'!AI$51</f>
        <v>0.16143103670702455</v>
      </c>
      <c r="AJ43" s="375">
        <f>'生産者価格表(39分類)'!AJ43/'生産者価格表(39分類)'!AJ$51</f>
        <v>0.37418692667066844</v>
      </c>
      <c r="AK43" s="375">
        <f>'生産者価格表(39分類)'!AK43/'生産者価格表(39分類)'!AK$51</f>
        <v>0.42622190647474656</v>
      </c>
      <c r="AL43" s="375">
        <f>'生産者価格表(39分類)'!AL43/'生産者価格表(39分類)'!AL$51</f>
        <v>0.35703150104948311</v>
      </c>
      <c r="AM43" s="375">
        <f>'生産者価格表(39分類)'!AM43/'生産者価格表(39分類)'!AM$51</f>
        <v>0.45334599729305181</v>
      </c>
      <c r="AN43" s="375">
        <f>'生産者価格表(39分類)'!AN43/'生産者価格表(39分類)'!AN$51</f>
        <v>1</v>
      </c>
      <c r="AO43" s="376">
        <f>'生産者価格表(39分類)'!AO43/'生産者価格表(39分類)'!AO$51</f>
        <v>0.53792884148978237</v>
      </c>
    </row>
    <row r="44" spans="1:41" x14ac:dyDescent="0.15">
      <c r="A44" s="241" t="s">
        <v>300</v>
      </c>
      <c r="B44" s="303" t="s">
        <v>330</v>
      </c>
      <c r="C44" s="367">
        <f>'生産者価格表(39分類)'!C44/'生産者価格表(39分類)'!C$51</f>
        <v>1.9418965199513164E-3</v>
      </c>
      <c r="D44" s="368">
        <f>'生産者価格表(39分類)'!D44/'生産者価格表(39分類)'!D$51</f>
        <v>1.9307886601456978E-2</v>
      </c>
      <c r="E44" s="368">
        <f>'生産者価格表(39分類)'!E44/'生産者価格表(39分類)'!E$51</f>
        <v>1.6713640663194473E-2</v>
      </c>
      <c r="F44" s="368">
        <f>'生産者価格表(39分類)'!F44/'生産者価格表(39分類)'!F$51</f>
        <v>3.0691056595749295E-2</v>
      </c>
      <c r="G44" s="368">
        <f>'生産者価格表(39分類)'!G44/'生産者価格表(39分類)'!G$51</f>
        <v>6.2287489829066451E-3</v>
      </c>
      <c r="H44" s="368">
        <f>'生産者価格表(39分類)'!H44/'生産者価格表(39分類)'!H$51</f>
        <v>8.9426182742804259E-3</v>
      </c>
      <c r="I44" s="368">
        <f>'生産者価格表(39分類)'!I44/'生産者価格表(39分類)'!I$51</f>
        <v>1.0207290641206615E-2</v>
      </c>
      <c r="J44" s="368">
        <f>'生産者価格表(39分類)'!J44/'生産者価格表(39分類)'!J$51</f>
        <v>1.7160425509326286E-2</v>
      </c>
      <c r="K44" s="368">
        <f>'生産者価格表(39分類)'!K44/'生産者価格表(39分類)'!K$51</f>
        <v>7.0919057303011224E-3</v>
      </c>
      <c r="L44" s="368">
        <f>'生産者価格表(39分類)'!L44/'生産者価格表(39分類)'!L$51</f>
        <v>1.8079601216393668E-2</v>
      </c>
      <c r="M44" s="368">
        <f>'生産者価格表(39分類)'!M44/'生産者価格表(39分類)'!M$51</f>
        <v>1.7031033201507482E-2</v>
      </c>
      <c r="N44" s="368">
        <f>'生産者価格表(39分類)'!N44/'生産者価格表(39分類)'!N$51</f>
        <v>2.3565903963905896E-3</v>
      </c>
      <c r="O44" s="368">
        <f>'生産者価格表(39分類)'!O44/'生産者価格表(39分類)'!O$51</f>
        <v>5.8601172023440467E-3</v>
      </c>
      <c r="P44" s="368">
        <f>'生産者価格表(39分類)'!P44/'生産者価格表(39分類)'!P$51</f>
        <v>1.8182799107414691E-2</v>
      </c>
      <c r="Q44" s="368">
        <f>'生産者価格表(39分類)'!Q44/'生産者価格表(39分類)'!Q$51</f>
        <v>1.0225532930991699E-2</v>
      </c>
      <c r="R44" s="368">
        <f>'生産者価格表(39分類)'!R44/'生産者価格表(39分類)'!R$51</f>
        <v>1.3907574151979518E-2</v>
      </c>
      <c r="S44" s="368">
        <f>'生産者価格表(39分類)'!S44/'生産者価格表(39分類)'!S$51</f>
        <v>1.6976026157178761E-2</v>
      </c>
      <c r="T44" s="368">
        <f>'生産者価格表(39分類)'!T44/'生産者価格表(39分類)'!T$51</f>
        <v>2.1220452212022525E-2</v>
      </c>
      <c r="U44" s="368">
        <f>'生産者価格表(39分類)'!U44/'生産者価格表(39分類)'!U$51</f>
        <v>8.9597210090471523E-3</v>
      </c>
      <c r="V44" s="368">
        <f>'生産者価格表(39分類)'!V44/'生産者価格表(39分類)'!V$51</f>
        <v>1.3170477044326404E-2</v>
      </c>
      <c r="W44" s="368">
        <f>'生産者価格表(39分類)'!W44/'生産者価格表(39分類)'!W$51</f>
        <v>2.1370045569870455E-3</v>
      </c>
      <c r="X44" s="368">
        <f>'生産者価格表(39分類)'!X44/'生産者価格表(39分類)'!X$51</f>
        <v>1.2422966470946741E-2</v>
      </c>
      <c r="Y44" s="368">
        <f>'生産者価格表(39分類)'!Y44/'生産者価格表(39分類)'!Y$51</f>
        <v>2.0047030200279564E-2</v>
      </c>
      <c r="Z44" s="368">
        <f>'生産者価格表(39分類)'!Z44/'生産者価格表(39分類)'!Z$51</f>
        <v>1.1138065402513197E-2</v>
      </c>
      <c r="AA44" s="368">
        <f>'生産者価格表(39分類)'!AA44/'生産者価格表(39分類)'!AA$51</f>
        <v>1.4182994101540751E-2</v>
      </c>
      <c r="AB44" s="368">
        <f>'生産者価格表(39分類)'!AB44/'生産者価格表(39分類)'!AB$51</f>
        <v>2.5846446993420934E-2</v>
      </c>
      <c r="AC44" s="368">
        <f>'生産者価格表(39分類)'!AC44/'生産者価格表(39分類)'!AC$51</f>
        <v>2.2814592360278711E-2</v>
      </c>
      <c r="AD44" s="368">
        <f>'生産者価格表(39分類)'!AD44/'生産者価格表(39分類)'!AD$51</f>
        <v>3.0555298960250023E-2</v>
      </c>
      <c r="AE44" s="368">
        <f>'生産者価格表(39分類)'!AE44/'生産者価格表(39分類)'!AE$51</f>
        <v>3.8210067254023997E-3</v>
      </c>
      <c r="AF44" s="368">
        <f>'生産者価格表(39分類)'!AF44/'生産者価格表(39分類)'!AF$51</f>
        <v>1.6750034117630642E-2</v>
      </c>
      <c r="AG44" s="368">
        <f>'生産者価格表(39分類)'!AG44/'生産者価格表(39分類)'!AG$51</f>
        <v>1.3783712655725063E-2</v>
      </c>
      <c r="AH44" s="368">
        <f>'生産者価格表(39分類)'!AH44/'生産者価格表(39分類)'!AH$51</f>
        <v>9.7686629502423388E-3</v>
      </c>
      <c r="AI44" s="368">
        <f>'生産者価格表(39分類)'!AI44/'生産者価格表(39分類)'!AI$51</f>
        <v>5.9208579063470138E-3</v>
      </c>
      <c r="AJ44" s="368">
        <f>'生産者価格表(39分類)'!AJ44/'生産者価格表(39分類)'!AJ$51</f>
        <v>1.2996863985453345E-2</v>
      </c>
      <c r="AK44" s="368">
        <f>'生産者価格表(39分類)'!AK44/'生産者価格表(39分類)'!AK$51</f>
        <v>3.6647200599283919E-2</v>
      </c>
      <c r="AL44" s="368">
        <f>'生産者価格表(39分類)'!AL44/'生産者価格表(39分類)'!AL$51</f>
        <v>1.5917562095000212E-2</v>
      </c>
      <c r="AM44" s="368">
        <f>'生産者価格表(39分類)'!AM44/'生産者価格表(39分類)'!AM$51</f>
        <v>2.4161585505534832E-2</v>
      </c>
      <c r="AN44" s="368">
        <f>'生産者価格表(39分類)'!AN44/'生産者価格表(39分類)'!AN$51</f>
        <v>0</v>
      </c>
      <c r="AO44" s="369">
        <f>'生産者価格表(39分類)'!AO44/'生産者価格表(39分類)'!AO$51</f>
        <v>4.170798516714376E-3</v>
      </c>
    </row>
    <row r="45" spans="1:41" x14ac:dyDescent="0.15">
      <c r="A45" s="241" t="s">
        <v>317</v>
      </c>
      <c r="B45" s="303" t="s">
        <v>22</v>
      </c>
      <c r="C45" s="367">
        <f>'生産者価格表(39分類)'!C45/'生産者価格表(39分類)'!C$51</f>
        <v>0.13081311587174008</v>
      </c>
      <c r="D45" s="368">
        <f>'生産者価格表(39分類)'!D45/'生産者価格表(39分類)'!D$51</f>
        <v>0.12648013965145649</v>
      </c>
      <c r="E45" s="368">
        <f>'生産者価格表(39分類)'!E45/'生産者価格表(39分類)'!E$51</f>
        <v>0.11380736376462885</v>
      </c>
      <c r="F45" s="368">
        <f>'生産者価格表(39分類)'!F45/'生産者価格表(39分類)'!F$51</f>
        <v>9.0940250220332947E-2</v>
      </c>
      <c r="G45" s="368">
        <f>'生産者価格表(39分類)'!G45/'生産者価格表(39分類)'!G$51</f>
        <v>8.2666864855893391E-2</v>
      </c>
      <c r="H45" s="368">
        <f>'生産者価格表(39分類)'!H45/'生産者価格表(39分類)'!H$51</f>
        <v>0.23800590304451544</v>
      </c>
      <c r="I45" s="368">
        <f>'生産者価格表(39分類)'!I45/'生産者価格表(39分類)'!I$51</f>
        <v>9.7852190155268165E-2</v>
      </c>
      <c r="J45" s="368">
        <f>'生産者価格表(39分類)'!J45/'生産者価格表(39分類)'!J$51</f>
        <v>7.9702646671499913E-2</v>
      </c>
      <c r="K45" s="368">
        <f>'生産者価格表(39分類)'!K45/'生産者価格表(39分類)'!K$51</f>
        <v>5.7081066573071403E-2</v>
      </c>
      <c r="L45" s="368">
        <f>'生産者価格表(39分類)'!L45/'生産者価格表(39分類)'!L$51</f>
        <v>0.18297524016863639</v>
      </c>
      <c r="M45" s="368">
        <f>'生産者価格表(39分類)'!M45/'生産者価格表(39分類)'!M$51</f>
        <v>0.21250796919510131</v>
      </c>
      <c r="N45" s="368">
        <f>'生産者価格表(39分類)'!N45/'生産者価格表(39分類)'!N$51</f>
        <v>5.9421661832635086E-2</v>
      </c>
      <c r="O45" s="368">
        <f>'生産者価格表(39分類)'!O45/'生産者価格表(39分類)'!O$51</f>
        <v>3.1465745593981645E-2</v>
      </c>
      <c r="P45" s="368">
        <f>'生産者価格表(39分類)'!P45/'生産者価格表(39分類)'!P$51</f>
        <v>0.24623261482364994</v>
      </c>
      <c r="Q45" s="368">
        <f>'生産者価格表(39分類)'!Q45/'生産者価格表(39分類)'!Q$51</f>
        <v>0.22034291118675176</v>
      </c>
      <c r="R45" s="368">
        <f>'生産者価格表(39分類)'!R45/'生産者価格表(39分類)'!R$51</f>
        <v>0.17768505636608861</v>
      </c>
      <c r="S45" s="368">
        <f>'生産者価格表(39分類)'!S45/'生産者価格表(39分類)'!S$51</f>
        <v>0.19146077815892715</v>
      </c>
      <c r="T45" s="368">
        <f>'生産者価格表(39分類)'!T45/'生産者価格表(39分類)'!T$51</f>
        <v>0.2311682802651982</v>
      </c>
      <c r="U45" s="368">
        <f>'生産者価格表(39分類)'!U45/'生産者価格表(39分類)'!U$51</f>
        <v>0.19476926571343664</v>
      </c>
      <c r="V45" s="368">
        <f>'生産者価格表(39分類)'!V45/'生産者価格表(39分類)'!V$51</f>
        <v>0.20958114991200916</v>
      </c>
      <c r="W45" s="368">
        <f>'生産者価格表(39分類)'!W45/'生産者価格表(39分類)'!W$51</f>
        <v>0.13856595431894586</v>
      </c>
      <c r="X45" s="368">
        <f>'生産者価格表(39分類)'!X45/'生産者価格表(39分類)'!X$51</f>
        <v>0.20238020605539409</v>
      </c>
      <c r="Y45" s="368">
        <f>'生産者価格表(39分類)'!Y45/'生産者価格表(39分類)'!Y$51</f>
        <v>0.26298787076376334</v>
      </c>
      <c r="Z45" s="368">
        <f>'生産者価格表(39分類)'!Z45/'生産者価格表(39分類)'!Z$51</f>
        <v>8.8869575666210357E-2</v>
      </c>
      <c r="AA45" s="368">
        <f>'生産者価格表(39分類)'!AA45/'生産者価格表(39分類)'!AA$51</f>
        <v>0.15704883510965001</v>
      </c>
      <c r="AB45" s="368">
        <f>'生産者価格表(39分類)'!AB45/'生産者価格表(39分類)'!AB$51</f>
        <v>0.49588074662680515</v>
      </c>
      <c r="AC45" s="368">
        <f>'生産者価格表(39分類)'!AC45/'生産者価格表(39分類)'!AC$51</f>
        <v>0.29699064450206925</v>
      </c>
      <c r="AD45" s="368">
        <f>'生産者価格表(39分類)'!AD45/'生産者価格表(39分類)'!AD$51</f>
        <v>0.24202132237887897</v>
      </c>
      <c r="AE45" s="368">
        <f>'生産者価格表(39分類)'!AE45/'生産者価格表(39分類)'!AE$51</f>
        <v>2.8338973327624282E-2</v>
      </c>
      <c r="AF45" s="368">
        <f>'生産者価格表(39分類)'!AF45/'生産者価格表(39分類)'!AF$51</f>
        <v>0.26575276289118099</v>
      </c>
      <c r="AG45" s="368">
        <f>'生産者価格表(39分類)'!AG45/'生産者価格表(39分類)'!AG$51</f>
        <v>0.13599801844088294</v>
      </c>
      <c r="AH45" s="368">
        <f>'生産者価格表(39分類)'!AH45/'生産者価格表(39分類)'!AH$51</f>
        <v>0.49560051002897687</v>
      </c>
      <c r="AI45" s="368">
        <f>'生産者価格表(39分類)'!AI45/'生産者価格表(39分類)'!AI$51</f>
        <v>0.61791697216825936</v>
      </c>
      <c r="AJ45" s="368">
        <f>'生産者価格表(39分類)'!AJ45/'生産者価格表(39分類)'!AJ$51</f>
        <v>0.51309842960756913</v>
      </c>
      <c r="AK45" s="368">
        <f>'生産者価格表(39分類)'!AK45/'生産者価格表(39分類)'!AK$51</f>
        <v>0.49306775838773437</v>
      </c>
      <c r="AL45" s="368">
        <f>'生産者価格表(39分類)'!AL45/'生産者価格表(39分類)'!AL$51</f>
        <v>0.34473594579514166</v>
      </c>
      <c r="AM45" s="368">
        <f>'生産者価格表(39分類)'!AM45/'生産者価格表(39分類)'!AM$51</f>
        <v>0.24401609922908718</v>
      </c>
      <c r="AN45" s="368">
        <f>'生産者価格表(39分類)'!AN45/'生産者価格表(39分類)'!AN$51</f>
        <v>0</v>
      </c>
      <c r="AO45" s="369">
        <f>'生産者価格表(39分類)'!AO45/'生産者価格表(39分類)'!AO$51</f>
        <v>2.2515184763084801E-2</v>
      </c>
    </row>
    <row r="46" spans="1:41" x14ac:dyDescent="0.15">
      <c r="A46" s="241" t="s">
        <v>318</v>
      </c>
      <c r="B46" s="303" t="s">
        <v>23</v>
      </c>
      <c r="C46" s="367">
        <f>'生産者価格表(39分類)'!C46/'生産者価格表(39分類)'!C$51</f>
        <v>0.12152534446458346</v>
      </c>
      <c r="D46" s="368">
        <f>'生産者価格表(39分類)'!D46/'生産者価格表(39分類)'!D$51</f>
        <v>0.1323665655688944</v>
      </c>
      <c r="E46" s="368">
        <f>'生産者価格表(39分類)'!E46/'生産者価格表(39分類)'!E$51</f>
        <v>0.17639467442694157</v>
      </c>
      <c r="F46" s="368">
        <f>'生産者価格表(39分類)'!F46/'生産者価格表(39分類)'!F$51</f>
        <v>0.13957768210409716</v>
      </c>
      <c r="G46" s="368">
        <f>'生産者価格表(39分類)'!G46/'生産者価格表(39分類)'!G$51</f>
        <v>0.11296206270917865</v>
      </c>
      <c r="H46" s="368">
        <f>'生産者価格表(39分類)'!H46/'生産者価格表(39分類)'!H$51</f>
        <v>-2.5022349807050408E-2</v>
      </c>
      <c r="I46" s="368">
        <f>'生産者価格表(39分類)'!I46/'生産者価格表(39分類)'!I$51</f>
        <v>0.10391432289225246</v>
      </c>
      <c r="J46" s="368">
        <f>'生産者価格表(39分類)'!J46/'生産者価格表(39分類)'!J$51</f>
        <v>9.342429713808692E-2</v>
      </c>
      <c r="K46" s="368">
        <f>'生産者価格表(39分類)'!K46/'生産者価格表(39分類)'!K$51</f>
        <v>0.19054894309614503</v>
      </c>
      <c r="L46" s="368">
        <f>'生産者価格表(39分類)'!L46/'生産者価格表(39分類)'!L$51</f>
        <v>-8.7125924390075334E-3</v>
      </c>
      <c r="M46" s="368">
        <f>'生産者価格表(39分類)'!M46/'生産者価格表(39分類)'!M$51</f>
        <v>7.4182932766533552E-2</v>
      </c>
      <c r="N46" s="368">
        <f>'生産者価格表(39分類)'!N46/'生産者価格表(39分類)'!N$51</f>
        <v>0.16432350413578259</v>
      </c>
      <c r="O46" s="368">
        <f>'生産者価格表(39分類)'!O46/'生産者価格表(39分類)'!O$51</f>
        <v>0.2893090419947934</v>
      </c>
      <c r="P46" s="368">
        <f>'生産者価格表(39分類)'!P46/'生産者価格表(39分類)'!P$51</f>
        <v>4.7811921314951523E-2</v>
      </c>
      <c r="Q46" s="368">
        <f>'生産者価格表(39分類)'!Q46/'生産者価格表(39分類)'!Q$51</f>
        <v>9.2011068296634094E-2</v>
      </c>
      <c r="R46" s="368">
        <f>'生産者価格表(39分類)'!R46/'生産者価格表(39分類)'!R$51</f>
        <v>0.17197809881716439</v>
      </c>
      <c r="S46" s="368">
        <f>'生産者価格表(39分類)'!S46/'生産者価格表(39分類)'!S$51</f>
        <v>3.7716646276008799E-2</v>
      </c>
      <c r="T46" s="368">
        <f>'生産者価格表(39分類)'!T46/'生産者価格表(39分類)'!T$51</f>
        <v>-0.13803436951084663</v>
      </c>
      <c r="U46" s="368">
        <f>'生産者価格表(39分類)'!U46/'生産者価格表(39分類)'!U$51</f>
        <v>-4.0456128933134827E-2</v>
      </c>
      <c r="V46" s="368">
        <f>'生産者価格表(39分類)'!V46/'生産者価格表(39分類)'!V$51</f>
        <v>-0.18589868811317423</v>
      </c>
      <c r="W46" s="368">
        <f>'生産者価格表(39分類)'!W46/'生産者価格表(39分類)'!W$51</f>
        <v>9.3129851739638687E-3</v>
      </c>
      <c r="X46" s="368">
        <f>'生産者価格表(39分類)'!X46/'生産者価格表(39分類)'!X$51</f>
        <v>6.9520278438085656E-2</v>
      </c>
      <c r="Y46" s="368">
        <f>'生産者価格表(39分類)'!Y46/'生産者価格表(39分類)'!Y$51</f>
        <v>0.13233793101262292</v>
      </c>
      <c r="Z46" s="368">
        <f>'生産者価格表(39分類)'!Z46/'生産者価格表(39分類)'!Z$51</f>
        <v>2.826664703440461E-2</v>
      </c>
      <c r="AA46" s="368">
        <f>'生産者価格表(39分類)'!AA46/'生産者価格表(39分類)'!AA$51</f>
        <v>0.11668727669620679</v>
      </c>
      <c r="AB46" s="368">
        <f>'生産者価格表(39分類)'!AB46/'生産者価格表(39分類)'!AB$51</f>
        <v>5.8610583051673486E-2</v>
      </c>
      <c r="AC46" s="368">
        <f>'生産者価格表(39分類)'!AC46/'生産者価格表(39分類)'!AC$51</f>
        <v>0.29300105502149298</v>
      </c>
      <c r="AD46" s="368">
        <f>'生産者価格表(39分類)'!AD46/'生産者価格表(39分類)'!AD$51</f>
        <v>0.3564077836550541</v>
      </c>
      <c r="AE46" s="368">
        <f>'生産者価格表(39分類)'!AE46/'生産者価格表(39分類)'!AE$51</f>
        <v>0.46616868924760768</v>
      </c>
      <c r="AF46" s="368">
        <f>'生産者価格表(39分類)'!AF46/'生産者価格表(39分類)'!AF$51</f>
        <v>0.10528781876390363</v>
      </c>
      <c r="AG46" s="368">
        <f>'生産者価格表(39分類)'!AG46/'生産者価格表(39分類)'!AG$51</f>
        <v>0.1982455805258041</v>
      </c>
      <c r="AH46" s="368">
        <f>'生産者価格表(39分類)'!AH46/'生産者価格表(39分類)'!AH$51</f>
        <v>0</v>
      </c>
      <c r="AI46" s="368">
        <f>'生産者価格表(39分類)'!AI46/'生産者価格表(39分類)'!AI$51</f>
        <v>4.1501581562060311E-2</v>
      </c>
      <c r="AJ46" s="368">
        <f>'生産者価格表(39分類)'!AJ46/'生産者価格表(39分類)'!AJ$51</f>
        <v>1.8708474581819907E-2</v>
      </c>
      <c r="AK46" s="368">
        <f>'生産者価格表(39分類)'!AK46/'生産者価格表(39分類)'!AK$51</f>
        <v>-2.4014677919291898E-2</v>
      </c>
      <c r="AL46" s="368">
        <f>'生産者価格表(39分類)'!AL46/'生産者価格表(39分類)'!AL$51</f>
        <v>0.11718696050545062</v>
      </c>
      <c r="AM46" s="368">
        <f>'生産者価格表(39分類)'!AM46/'生産者価格表(39分類)'!AM$51</f>
        <v>0.11637806003383565</v>
      </c>
      <c r="AN46" s="368">
        <f>'生産者価格表(39分類)'!AN46/'生産者価格表(39分類)'!AN$51</f>
        <v>0</v>
      </c>
      <c r="AO46" s="369">
        <f>'生産者価格表(39分類)'!AO46/'生産者価格表(39分類)'!AO$51</f>
        <v>0.30791677317530991</v>
      </c>
    </row>
    <row r="47" spans="1:41" x14ac:dyDescent="0.15">
      <c r="A47" s="241" t="s">
        <v>319</v>
      </c>
      <c r="B47" s="303" t="s">
        <v>24</v>
      </c>
      <c r="C47" s="367">
        <f>'生産者価格表(39分類)'!C47/'生産者価格表(39分類)'!C$51</f>
        <v>0.12831427092079598</v>
      </c>
      <c r="D47" s="368">
        <f>'生産者価格表(39分類)'!D47/'生産者価格表(39分類)'!D$51</f>
        <v>0.16832779083488555</v>
      </c>
      <c r="E47" s="368">
        <f>'生産者価格表(39分類)'!E47/'生産者価格表(39分類)'!E$51</f>
        <v>0.13212277229067301</v>
      </c>
      <c r="F47" s="368">
        <f>'生産者価格表(39分類)'!F47/'生産者価格表(39分類)'!F$51</f>
        <v>0.20454884907984583</v>
      </c>
      <c r="G47" s="368">
        <f>'生産者価格表(39分類)'!G47/'生産者価格表(39分類)'!G$51</f>
        <v>3.5493588842635794E-2</v>
      </c>
      <c r="H47" s="368">
        <f>'生産者価格表(39分類)'!H47/'生産者価格表(39分類)'!H$51</f>
        <v>9.2435208021671447E-2</v>
      </c>
      <c r="I47" s="368">
        <f>'生産者価格表(39分類)'!I47/'生産者価格表(39分類)'!I$51</f>
        <v>7.421297728652855E-2</v>
      </c>
      <c r="J47" s="368">
        <f>'生産者価格表(39分類)'!J47/'生産者価格表(39分類)'!J$51</f>
        <v>0.12962742119504159</v>
      </c>
      <c r="K47" s="368">
        <f>'生産者価格表(39分類)'!K47/'生産者価格表(39分類)'!K$51</f>
        <v>8.8490535523187197E-2</v>
      </c>
      <c r="L47" s="368">
        <f>'生産者価格表(39分類)'!L47/'生産者価格表(39分類)'!L$51</f>
        <v>0.10193920335429769</v>
      </c>
      <c r="M47" s="368">
        <f>'生産者価格表(39分類)'!M47/'生産者価格表(39分類)'!M$51</f>
        <v>0.12757896566268601</v>
      </c>
      <c r="N47" s="368">
        <f>'生産者価格表(39分類)'!N47/'生産者価格表(39分類)'!N$51</f>
        <v>1.8305537651734882E-2</v>
      </c>
      <c r="O47" s="368">
        <f>'生産者価格表(39分類)'!O47/'生産者価格表(39分類)'!O$51</f>
        <v>2.4614445777287639E-2</v>
      </c>
      <c r="P47" s="368">
        <f>'生産者価格表(39分類)'!P47/'生産者価格表(39分類)'!P$51</f>
        <v>9.8638601449197491E-2</v>
      </c>
      <c r="Q47" s="368">
        <f>'生産者価格表(39分類)'!Q47/'生産者価格表(39分類)'!Q$51</f>
        <v>0.10291783522096797</v>
      </c>
      <c r="R47" s="368">
        <f>'生産者価格表(39分類)'!R47/'生産者価格表(39分類)'!R$51</f>
        <v>0.12262381900281692</v>
      </c>
      <c r="S47" s="368">
        <f>'生産者価格表(39分類)'!S47/'生産者価格表(39分類)'!S$51</f>
        <v>0.18389730821889924</v>
      </c>
      <c r="T47" s="368">
        <f>'生産者価格表(39分類)'!T47/'生産者価格表(39分類)'!T$51</f>
        <v>0.23856073077492254</v>
      </c>
      <c r="U47" s="368">
        <f>'生産者価格表(39分類)'!U47/'生産者価格表(39分類)'!U$51</f>
        <v>0.18390747441221383</v>
      </c>
      <c r="V47" s="368">
        <f>'生産者価格表(39分類)'!V47/'生産者価格表(39分類)'!V$51</f>
        <v>0.27204441597193846</v>
      </c>
      <c r="W47" s="368">
        <f>'生産者価格表(39分類)'!W47/'生産者価格表(39分類)'!W$51</f>
        <v>0.13750218120779459</v>
      </c>
      <c r="X47" s="368">
        <f>'生産者価格表(39分類)'!X47/'生産者価格表(39分類)'!X$51</f>
        <v>0.10986744590781619</v>
      </c>
      <c r="Y47" s="368">
        <f>'生産者価格表(39分類)'!Y47/'生産者価格表(39分類)'!Y$51</f>
        <v>4.0481024959638075E-2</v>
      </c>
      <c r="Z47" s="368">
        <f>'生産者価格表(39分類)'!Z47/'生産者価格表(39分類)'!Z$51</f>
        <v>0.2404921256507411</v>
      </c>
      <c r="AA47" s="368">
        <f>'生産者価格表(39分類)'!AA47/'生産者価格表(39分類)'!AA$51</f>
        <v>0.21512299185466485</v>
      </c>
      <c r="AB47" s="368">
        <f>'生産者価格表(39分類)'!AB47/'生産者価格表(39分類)'!AB$51</f>
        <v>8.1573587762231309E-2</v>
      </c>
      <c r="AC47" s="368">
        <f>'生産者価格表(39分類)'!AC47/'生産者価格表(39分類)'!AC$51</f>
        <v>6.3826793582742347E-2</v>
      </c>
      <c r="AD47" s="368">
        <f>'生産者価格表(39分類)'!AD47/'生産者価格表(39分類)'!AD$51</f>
        <v>6.9658389187727987E-2</v>
      </c>
      <c r="AE47" s="368">
        <f>'生産者価格表(39分類)'!AE47/'生産者価格表(39分類)'!AE$51</f>
        <v>0.31609975331928869</v>
      </c>
      <c r="AF47" s="368">
        <f>'生産者価格表(39分類)'!AF47/'生産者価格表(39分類)'!AF$51</f>
        <v>0.1026011096321497</v>
      </c>
      <c r="AG47" s="368">
        <f>'生産者価格表(39分類)'!AG47/'生産者価格表(39分類)'!AG$51</f>
        <v>0.14369306446617633</v>
      </c>
      <c r="AH47" s="368">
        <f>'生産者価格表(39分類)'!AH47/'生産者価格表(39分類)'!AH$51</f>
        <v>0.26421516693509306</v>
      </c>
      <c r="AI47" s="368">
        <f>'生産者価格表(39分類)'!AI47/'生産者価格表(39分類)'!AI$51</f>
        <v>0.16362919104300183</v>
      </c>
      <c r="AJ47" s="368">
        <f>'生産者価格表(39分類)'!AJ47/'生産者価格表(39分類)'!AJ$51</f>
        <v>7.9871790764623057E-2</v>
      </c>
      <c r="AK47" s="368">
        <f>'生産者価格表(39分類)'!AK47/'生産者価格表(39分類)'!AK$51</f>
        <v>6.5660559357684847E-2</v>
      </c>
      <c r="AL47" s="368">
        <f>'生産者価格表(39分類)'!AL47/'生産者価格表(39分類)'!AL$51</f>
        <v>0.11153801183981275</v>
      </c>
      <c r="AM47" s="368">
        <f>'生産者価格表(39分類)'!AM47/'生産者価格表(39分類)'!AM$51</f>
        <v>0.10356922560279354</v>
      </c>
      <c r="AN47" s="368">
        <f>'生産者価格表(39分類)'!AN47/'生産者価格表(39分類)'!AN$51</f>
        <v>0</v>
      </c>
      <c r="AO47" s="369">
        <f>'生産者価格表(39分類)'!AO47/'生産者価格表(39分類)'!AO$51</f>
        <v>9.6479012714562093E-2</v>
      </c>
    </row>
    <row r="48" spans="1:41" x14ac:dyDescent="0.15">
      <c r="A48" s="241" t="s">
        <v>320</v>
      </c>
      <c r="B48" s="303" t="s">
        <v>331</v>
      </c>
      <c r="C48" s="367">
        <f>'生産者価格表(39分類)'!C48/'生産者価格表(39分類)'!C$51</f>
        <v>4.5766622650658846E-2</v>
      </c>
      <c r="D48" s="368">
        <f>'生産者価格表(39分類)'!D48/'生産者価格表(39分類)'!D$51</f>
        <v>5.4309495713909556E-2</v>
      </c>
      <c r="E48" s="368">
        <f>'生産者価格表(39分類)'!E48/'生産者価格表(39分類)'!E$51</f>
        <v>5.7048333714575558E-2</v>
      </c>
      <c r="F48" s="368">
        <f>'生産者価格表(39分類)'!F48/'生産者価格表(39分類)'!F$51</f>
        <v>0.11100111366878521</v>
      </c>
      <c r="G48" s="368">
        <f>'生産者価格表(39分類)'!G48/'生産者価格表(39分類)'!G$51</f>
        <v>5.8078677761478105E-2</v>
      </c>
      <c r="H48" s="368">
        <f>'生産者価格表(39分類)'!H48/'生産者価格表(39分類)'!H$51</f>
        <v>8.7746016343436789E-2</v>
      </c>
      <c r="I48" s="368">
        <f>'生産者価格表(39分類)'!I48/'生産者価格表(39分類)'!I$51</f>
        <v>3.3127910830956321E-2</v>
      </c>
      <c r="J48" s="368">
        <f>'生産者価格表(39分類)'!J48/'生産者価格表(39分類)'!J$51</f>
        <v>3.5365063528987439E-2</v>
      </c>
      <c r="K48" s="368">
        <f>'生産者価格表(39分類)'!K48/'生産者価格表(39分類)'!K$51</f>
        <v>2.4259066180797144E-2</v>
      </c>
      <c r="L48" s="368">
        <f>'生産者価格表(39分類)'!L48/'生産者価格表(39分類)'!L$51</f>
        <v>6.6316348745594028E-2</v>
      </c>
      <c r="M48" s="368">
        <f>'生産者価格表(39分類)'!M48/'生産者価格表(39分類)'!M$51</f>
        <v>4.5852337164444805E-2</v>
      </c>
      <c r="N48" s="368">
        <f>'生産者価格表(39分類)'!N48/'生産者価格表(39分類)'!N$51</f>
        <v>2.3619615425931894E-2</v>
      </c>
      <c r="O48" s="368">
        <f>'生産者価格表(39分類)'!O48/'生産者価格表(39分類)'!O$51</f>
        <v>9.3750712223546803E-3</v>
      </c>
      <c r="P48" s="368">
        <f>'生産者価格表(39分類)'!P48/'生産者価格表(39分類)'!P$51</f>
        <v>5.1408723123045681E-2</v>
      </c>
      <c r="Q48" s="368">
        <f>'生産者価格表(39分類)'!Q48/'生産者価格表(39分類)'!Q$51</f>
        <v>1.4926281586081289E-2</v>
      </c>
      <c r="R48" s="368">
        <f>'生産者価格表(39分類)'!R48/'生産者価格表(39分類)'!R$51</f>
        <v>1.2000933448441638E-2</v>
      </c>
      <c r="S48" s="368">
        <f>'生産者価格表(39分類)'!S48/'生産者価格表(39分類)'!S$51</f>
        <v>2.3444614188041148E-2</v>
      </c>
      <c r="T48" s="368">
        <f>'生産者価格表(39分類)'!T48/'生産者価格表(39分類)'!T$51</f>
        <v>2.2925691742475007E-2</v>
      </c>
      <c r="U48" s="368">
        <f>'生産者価格表(39分類)'!U48/'生産者価格表(39分類)'!U$51</f>
        <v>4.9347271587860302E-3</v>
      </c>
      <c r="V48" s="368">
        <f>'生産者価格表(39分類)'!V48/'生産者価格表(39分類)'!V$51</f>
        <v>1.5727457836474362E-2</v>
      </c>
      <c r="W48" s="368">
        <f>'生産者価格表(39分類)'!W48/'生産者価格表(39分類)'!W$51</f>
        <v>7.1761736442152828E-3</v>
      </c>
      <c r="X48" s="368">
        <f>'生産者価格表(39分類)'!X48/'生産者価格表(39分類)'!X$51</f>
        <v>5.0696156676247377E-2</v>
      </c>
      <c r="Y48" s="368">
        <f>'生産者価格表(39分類)'!Y48/'生産者価格表(39分類)'!Y$51</f>
        <v>3.594424607403706E-2</v>
      </c>
      <c r="Z48" s="368">
        <f>'生産者価格表(39分類)'!Z48/'生産者価格表(39分類)'!Z$51</f>
        <v>3.9507795421033436E-2</v>
      </c>
      <c r="AA48" s="368">
        <f>'生産者価格表(39分類)'!AA48/'生産者価格表(39分類)'!AA$51</f>
        <v>4.8498488278934063E-2</v>
      </c>
      <c r="AB48" s="368">
        <f>'生産者価格表(39分類)'!AB48/'生産者価格表(39分類)'!AB$51</f>
        <v>1.9600859560458629E-2</v>
      </c>
      <c r="AC48" s="368">
        <f>'生産者価格表(39分類)'!AC48/'生産者価格表(39分類)'!AC$51</f>
        <v>6.4723364458324661E-2</v>
      </c>
      <c r="AD48" s="368">
        <f>'生産者価格表(39分類)'!AD48/'生産者価格表(39分類)'!AD$51</f>
        <v>1.667583499659608E-2</v>
      </c>
      <c r="AE48" s="368">
        <f>'生産者価格表(39分類)'!AE48/'生産者価格表(39分類)'!AE$51</f>
        <v>4.1447331008152101E-2</v>
      </c>
      <c r="AF48" s="368">
        <f>'生産者価格表(39分類)'!AF48/'生産者価格表(39分類)'!AF$51</f>
        <v>5.7611983559383989E-2</v>
      </c>
      <c r="AG48" s="368">
        <f>'生産者価格表(39分類)'!AG48/'生産者価格表(39分類)'!AG$51</f>
        <v>3.9550166339184262E-2</v>
      </c>
      <c r="AH48" s="368">
        <f>'生産者価格表(39分類)'!AH48/'生産者価格表(39分類)'!AH$51</f>
        <v>1.2561124506170714E-3</v>
      </c>
      <c r="AI48" s="368">
        <f>'生産者価格表(39分類)'!AI48/'生産者価格表(39分類)'!AI$51</f>
        <v>1.0652594089736053E-2</v>
      </c>
      <c r="AJ48" s="368">
        <f>'生産者価格表(39分類)'!AJ48/'生産者価格表(39分類)'!AJ$51</f>
        <v>1.026193940904681E-2</v>
      </c>
      <c r="AK48" s="368">
        <f>'生産者価格表(39分類)'!AK48/'生産者価格表(39分類)'!AK$51</f>
        <v>4.3484153986515367E-2</v>
      </c>
      <c r="AL48" s="368">
        <f>'生産者価格表(39分類)'!AL48/'生産者価格表(39分類)'!AL$51</f>
        <v>5.3601265507020449E-2</v>
      </c>
      <c r="AM48" s="368">
        <f>'生産者価格表(39分類)'!AM48/'生産者価格表(39分類)'!AM$51</f>
        <v>5.853316436835173E-2</v>
      </c>
      <c r="AN48" s="368">
        <f>'生産者価格表(39分類)'!AN48/'生産者価格表(39分類)'!AN$51</f>
        <v>0</v>
      </c>
      <c r="AO48" s="369">
        <f>'生産者価格表(39分類)'!AO48/'生産者価格表(39分類)'!AO$51</f>
        <v>4.1569552485517677E-2</v>
      </c>
    </row>
    <row r="49" spans="1:41" x14ac:dyDescent="0.15">
      <c r="A49" s="241" t="s">
        <v>321</v>
      </c>
      <c r="B49" s="303" t="s">
        <v>25</v>
      </c>
      <c r="C49" s="367">
        <f>'生産者価格表(39分類)'!C49/'生産者価格表(39分類)'!C$51</f>
        <v>-3.0152606604315131E-2</v>
      </c>
      <c r="D49" s="368">
        <f>'生産者価格表(39分類)'!D49/'生産者価格表(39分類)'!D$51</f>
        <v>0</v>
      </c>
      <c r="E49" s="368">
        <f>'生産者価格表(39分類)'!E49/'生産者価格表(39分類)'!E$51</f>
        <v>-1.5496509959138725E-3</v>
      </c>
      <c r="F49" s="368">
        <f>'生産者価格表(39分類)'!F49/'生産者価格表(39分類)'!F$51</f>
        <v>0</v>
      </c>
      <c r="G49" s="368">
        <f>'生産者価格表(39分類)'!G49/'生産者価格表(39分類)'!G$51</f>
        <v>-1.192609886441895E-3</v>
      </c>
      <c r="H49" s="368">
        <f>'生産者価格表(39分類)'!H49/'生産者価格表(39分類)'!H$51</f>
        <v>0</v>
      </c>
      <c r="I49" s="368">
        <f>'生産者価格表(39分類)'!I49/'生産者価格表(39分類)'!I$51</f>
        <v>0</v>
      </c>
      <c r="J49" s="368">
        <f>'生産者価格表(39分類)'!J49/'生産者価格表(39分類)'!J$51</f>
        <v>0</v>
      </c>
      <c r="K49" s="368">
        <f>'生産者価格表(39分類)'!K49/'生産者価格表(39分類)'!K$51</f>
        <v>-1.7205011475742654E-6</v>
      </c>
      <c r="L49" s="368">
        <f>'生産者価格表(39分類)'!L49/'生産者価格表(39分類)'!L$51</f>
        <v>0</v>
      </c>
      <c r="M49" s="368">
        <f>'生産者価格表(39分類)'!M49/'生産者価格表(39分類)'!M$51</f>
        <v>-7.1344629376065528E-8</v>
      </c>
      <c r="N49" s="368">
        <f>'生産者価格表(39分類)'!N49/'生産者価格表(39分類)'!N$51</f>
        <v>0</v>
      </c>
      <c r="O49" s="368">
        <f>'生産者価格表(39分類)'!O49/'生産者価格表(39分類)'!O$51</f>
        <v>0</v>
      </c>
      <c r="P49" s="368">
        <f>'生産者価格表(39分類)'!P49/'生産者価格表(39分類)'!P$51</f>
        <v>0</v>
      </c>
      <c r="Q49" s="368">
        <f>'生産者価格表(39分類)'!Q49/'生産者価格表(39分類)'!Q$51</f>
        <v>0</v>
      </c>
      <c r="R49" s="368">
        <f>'生産者価格表(39分類)'!R49/'生産者価格表(39分類)'!R$51</f>
        <v>0</v>
      </c>
      <c r="S49" s="368">
        <f>'生産者価格表(39分類)'!S49/'生産者価格表(39分類)'!S$51</f>
        <v>0</v>
      </c>
      <c r="T49" s="368">
        <f>'生産者価格表(39分類)'!T49/'生産者価格表(39分類)'!T$51</f>
        <v>-4.5958374580974519E-8</v>
      </c>
      <c r="U49" s="368">
        <f>'生産者価格表(39分類)'!U49/'生産者価格表(39分類)'!U$51</f>
        <v>0</v>
      </c>
      <c r="V49" s="368">
        <f>'生産者価格表(39分類)'!V49/'生産者価格表(39分類)'!V$51</f>
        <v>0</v>
      </c>
      <c r="W49" s="368">
        <f>'生産者価格表(39分類)'!W49/'生産者価格表(39分類)'!W$51</f>
        <v>0</v>
      </c>
      <c r="X49" s="368">
        <f>'生産者価格表(39分類)'!X49/'生産者価格表(39分類)'!X$51</f>
        <v>0</v>
      </c>
      <c r="Y49" s="368">
        <f>'生産者価格表(39分類)'!Y49/'生産者価格表(39分類)'!Y$51</f>
        <v>-4.3240074619723731E-3</v>
      </c>
      <c r="Z49" s="368">
        <f>'生産者価格表(39分類)'!Z49/'生産者価格表(39分類)'!Z$51</f>
        <v>-1.7786067358300191E-4</v>
      </c>
      <c r="AA49" s="368">
        <f>'生産者価格表(39分類)'!AA49/'生産者価格表(39分類)'!AA$51</f>
        <v>-3.4395446878195547E-2</v>
      </c>
      <c r="AB49" s="368">
        <f>'生産者価格表(39分類)'!AB49/'生産者価格表(39分類)'!AB$51</f>
        <v>-2.8062698616672658E-6</v>
      </c>
      <c r="AC49" s="368">
        <f>'生産者価格表(39分類)'!AC49/'生産者価格表(39分類)'!AC$51</f>
        <v>-3.0748540335611948E-4</v>
      </c>
      <c r="AD49" s="368">
        <f>'生産者価格表(39分類)'!AD49/'生産者価格表(39分類)'!AD$51</f>
        <v>-7.9093305516006705E-3</v>
      </c>
      <c r="AE49" s="368">
        <f>'生産者価格表(39分類)'!AE49/'生産者価格表(39分類)'!AE$51</f>
        <v>-2.4404682826801791E-4</v>
      </c>
      <c r="AF49" s="368">
        <f>'生産者価格表(39分類)'!AF49/'生産者価格表(39分類)'!AF$51</f>
        <v>-3.0735396626358357E-3</v>
      </c>
      <c r="AG49" s="368">
        <f>'生産者価格表(39分類)'!AG49/'生産者価格表(39分類)'!AG$51</f>
        <v>0</v>
      </c>
      <c r="AH49" s="368">
        <f>'生産者価格表(39分類)'!AH49/'生産者価格表(39分類)'!AH$51</f>
        <v>0</v>
      </c>
      <c r="AI49" s="368">
        <f>'生産者価格表(39分類)'!AI49/'生産者価格表(39分類)'!AI$51</f>
        <v>-1.0522334764290959E-3</v>
      </c>
      <c r="AJ49" s="368">
        <f>'生産者価格表(39分類)'!AJ49/'生産者価格表(39分類)'!AJ$51</f>
        <v>-9.1244250191806417E-3</v>
      </c>
      <c r="AK49" s="368">
        <f>'生産者価格表(39分類)'!AK49/'生産者価格表(39分類)'!AK$51</f>
        <v>-4.1066900886673204E-2</v>
      </c>
      <c r="AL49" s="368">
        <f>'生産者価格表(39分類)'!AL49/'生産者価格表(39分類)'!AL$51</f>
        <v>-1.1246791908841962E-5</v>
      </c>
      <c r="AM49" s="368">
        <f>'生産者価格表(39分類)'!AM49/'生産者価格表(39分類)'!AM$51</f>
        <v>-4.1320326547452277E-6</v>
      </c>
      <c r="AN49" s="368">
        <f>'生産者価格表(39分類)'!AN49/'生産者価格表(39分類)'!AN$51</f>
        <v>0</v>
      </c>
      <c r="AO49" s="369">
        <f>'生産者価格表(39分類)'!AO49/'生産者価格表(39分類)'!AO$51</f>
        <v>-1.0580163144971228E-2</v>
      </c>
    </row>
    <row r="50" spans="1:41" x14ac:dyDescent="0.15">
      <c r="A50" s="373" t="s">
        <v>322</v>
      </c>
      <c r="B50" s="309" t="s">
        <v>26</v>
      </c>
      <c r="C50" s="374">
        <f>'生産者価格表(39分類)'!C50/'生産者価格表(39分類)'!C$51</f>
        <v>0.39820864382341453</v>
      </c>
      <c r="D50" s="375">
        <f>'生産者価格表(39分類)'!D50/'生産者価格表(39分類)'!D$51</f>
        <v>0.50079187837060302</v>
      </c>
      <c r="E50" s="375">
        <f>'生産者価格表(39分類)'!E50/'生産者価格表(39分類)'!E$51</f>
        <v>0.49453713386409959</v>
      </c>
      <c r="F50" s="375">
        <f>'生産者価格表(39分類)'!F50/'生産者価格表(39分類)'!F$51</f>
        <v>0.57675895166881042</v>
      </c>
      <c r="G50" s="375">
        <f>'生産者価格表(39分類)'!G50/'生産者価格表(39分類)'!G$51</f>
        <v>0.29423733326565071</v>
      </c>
      <c r="H50" s="375">
        <f>'生産者価格表(39分類)'!H50/'生産者価格表(39分類)'!H$51</f>
        <v>0.40210739587685368</v>
      </c>
      <c r="I50" s="375">
        <f>'生産者価格表(39分類)'!I50/'生産者価格表(39分類)'!I$51</f>
        <v>0.31931469180621214</v>
      </c>
      <c r="J50" s="375">
        <f>'生産者価格表(39分類)'!J50/'生産者価格表(39分類)'!J$51</f>
        <v>0.35527985404294216</v>
      </c>
      <c r="K50" s="375">
        <f>'生産者価格表(39分類)'!K50/'生産者価格表(39分類)'!K$51</f>
        <v>0.36746979660235435</v>
      </c>
      <c r="L50" s="375">
        <f>'生産者価格表(39分類)'!L50/'生産者価格表(39分類)'!L$51</f>
        <v>0.36059780104591427</v>
      </c>
      <c r="M50" s="375">
        <f>'生産者価格表(39分類)'!M50/'生産者価格表(39分類)'!M$51</f>
        <v>0.47715316664564378</v>
      </c>
      <c r="N50" s="375">
        <f>'生産者価格表(39分類)'!N50/'生産者価格表(39分類)'!N$51</f>
        <v>0.26802690944247504</v>
      </c>
      <c r="O50" s="375">
        <f>'生産者価格表(39分類)'!O50/'生産者価格表(39分類)'!O$51</f>
        <v>0.36062442179076137</v>
      </c>
      <c r="P50" s="375">
        <f>'生産者価格表(39分類)'!P50/'生産者価格表(39分類)'!P$51</f>
        <v>0.46227465981825933</v>
      </c>
      <c r="Q50" s="375">
        <f>'生産者価格表(39分類)'!Q50/'生産者価格表(39分類)'!Q$51</f>
        <v>0.4404236292214268</v>
      </c>
      <c r="R50" s="375">
        <f>'生産者価格表(39分類)'!R50/'生産者価格表(39分類)'!R$51</f>
        <v>0.49819548178649109</v>
      </c>
      <c r="S50" s="375">
        <f>'生産者価格表(39分類)'!S50/'生産者価格表(39分類)'!S$51</f>
        <v>0.45349537299905512</v>
      </c>
      <c r="T50" s="375">
        <f>'生産者価格表(39分類)'!T50/'生産者価格表(39分類)'!T$51</f>
        <v>0.37584073952539704</v>
      </c>
      <c r="U50" s="375">
        <f>'生産者価格表(39分類)'!U50/'生産者価格表(39分類)'!U$51</f>
        <v>0.35211505936034881</v>
      </c>
      <c r="V50" s="375">
        <f>'生産者価格表(39分類)'!V50/'生産者価格表(39分類)'!V$51</f>
        <v>0.32462481265157417</v>
      </c>
      <c r="W50" s="375">
        <f>'生産者価格表(39分類)'!W50/'生産者価格表(39分類)'!W$51</f>
        <v>0.29469429890190663</v>
      </c>
      <c r="X50" s="375">
        <f>'生産者価格表(39分類)'!X50/'生産者価格表(39分類)'!X$51</f>
        <v>0.44488705354849006</v>
      </c>
      <c r="Y50" s="375">
        <f>'生産者価格表(39分類)'!Y50/'生産者価格表(39分類)'!Y$51</f>
        <v>0.48747409554836862</v>
      </c>
      <c r="Z50" s="375">
        <f>'生産者価格表(39分類)'!Z50/'生産者価格表(39分類)'!Z$51</f>
        <v>0.40809634850131971</v>
      </c>
      <c r="AA50" s="375">
        <f>'生産者価格表(39分類)'!AA50/'生産者価格表(39分類)'!AA$51</f>
        <v>0.51714513916280092</v>
      </c>
      <c r="AB50" s="375">
        <f>'生産者価格表(39分類)'!AB50/'生産者価格表(39分類)'!AB$51</f>
        <v>0.68150941772472784</v>
      </c>
      <c r="AC50" s="375">
        <f>'生産者価格表(39分類)'!AC50/'生産者価格表(39分類)'!AC$51</f>
        <v>0.74104896452155178</v>
      </c>
      <c r="AD50" s="375">
        <f>'生産者価格表(39分類)'!AD50/'生産者価格表(39分類)'!AD$51</f>
        <v>0.70740929862690649</v>
      </c>
      <c r="AE50" s="375">
        <f>'生産者価格表(39分類)'!AE50/'生産者価格表(39分類)'!AE$51</f>
        <v>0.85563170679980716</v>
      </c>
      <c r="AF50" s="375">
        <f>'生産者価格表(39分類)'!AF50/'生産者価格表(39分類)'!AF$51</f>
        <v>0.54493016930161309</v>
      </c>
      <c r="AG50" s="375">
        <f>'生産者価格表(39分類)'!AG50/'生産者価格表(39分類)'!AG$51</f>
        <v>0.53127054242777272</v>
      </c>
      <c r="AH50" s="375">
        <f>'生産者価格表(39分類)'!AH50/'生産者価格表(39分類)'!AH$51</f>
        <v>0.77084045236492937</v>
      </c>
      <c r="AI50" s="375">
        <f>'生産者価格表(39分類)'!AI50/'生産者価格表(39分類)'!AI$51</f>
        <v>0.83856896329297548</v>
      </c>
      <c r="AJ50" s="375">
        <f>'生産者価格表(39分類)'!AJ50/'生産者価格表(39分類)'!AJ$51</f>
        <v>0.62581307332933156</v>
      </c>
      <c r="AK50" s="375">
        <f>'生産者価格表(39分類)'!AK50/'生産者価格表(39分類)'!AK$51</f>
        <v>0.57377809352525344</v>
      </c>
      <c r="AL50" s="375">
        <f>'生産者価格表(39分類)'!AL50/'生産者価格表(39分類)'!AL$51</f>
        <v>0.64296849895051689</v>
      </c>
      <c r="AM50" s="375">
        <f>'生産者価格表(39分類)'!AM50/'生産者価格表(39分類)'!AM$51</f>
        <v>0.54665400270694819</v>
      </c>
      <c r="AN50" s="375">
        <f>'生産者価格表(39分類)'!AN50/'生産者価格表(39分類)'!AN$51</f>
        <v>0</v>
      </c>
      <c r="AO50" s="376">
        <f>'生産者価格表(39分類)'!AO50/'生産者価格表(39分類)'!AO$51</f>
        <v>0.46207115851021763</v>
      </c>
    </row>
    <row r="51" spans="1:41" x14ac:dyDescent="0.15">
      <c r="A51" s="373" t="s">
        <v>316</v>
      </c>
      <c r="B51" s="309" t="s">
        <v>326</v>
      </c>
      <c r="C51" s="374">
        <f>'生産者価格表(39分類)'!C51/'生産者価格表(39分類)'!C$51</f>
        <v>1</v>
      </c>
      <c r="D51" s="375">
        <f>'生産者価格表(39分類)'!D51/'生産者価格表(39分類)'!D$51</f>
        <v>1</v>
      </c>
      <c r="E51" s="375">
        <f>'生産者価格表(39分類)'!E51/'生産者価格表(39分類)'!E$51</f>
        <v>1</v>
      </c>
      <c r="F51" s="375">
        <f>'生産者価格表(39分類)'!F51/'生産者価格表(39分類)'!F$51</f>
        <v>1</v>
      </c>
      <c r="G51" s="375">
        <f>'生産者価格表(39分類)'!G51/'生産者価格表(39分類)'!G$51</f>
        <v>1</v>
      </c>
      <c r="H51" s="375">
        <f>'生産者価格表(39分類)'!H51/'生産者価格表(39分類)'!H$51</f>
        <v>1</v>
      </c>
      <c r="I51" s="375">
        <f>'生産者価格表(39分類)'!I51/'生産者価格表(39分類)'!I$51</f>
        <v>1</v>
      </c>
      <c r="J51" s="375">
        <f>'生産者価格表(39分類)'!J51/'生産者価格表(39分類)'!J$51</f>
        <v>1</v>
      </c>
      <c r="K51" s="375">
        <f>'生産者価格表(39分類)'!K51/'生産者価格表(39分類)'!K$51</f>
        <v>1</v>
      </c>
      <c r="L51" s="375">
        <f>'生産者価格表(39分類)'!L51/'生産者価格表(39分類)'!L$51</f>
        <v>1</v>
      </c>
      <c r="M51" s="375">
        <f>'生産者価格表(39分類)'!M51/'生産者価格表(39分類)'!M$51</f>
        <v>1</v>
      </c>
      <c r="N51" s="375">
        <f>'生産者価格表(39分類)'!N51/'生産者価格表(39分類)'!N$51</f>
        <v>1</v>
      </c>
      <c r="O51" s="375">
        <f>'生産者価格表(39分類)'!O51/'生産者価格表(39分類)'!O$51</f>
        <v>1</v>
      </c>
      <c r="P51" s="375">
        <f>'生産者価格表(39分類)'!P51/'生産者価格表(39分類)'!P$51</f>
        <v>1</v>
      </c>
      <c r="Q51" s="375">
        <f>'生産者価格表(39分類)'!Q51/'生産者価格表(39分類)'!Q$51</f>
        <v>1</v>
      </c>
      <c r="R51" s="375">
        <f>'生産者価格表(39分類)'!R51/'生産者価格表(39分類)'!R$51</f>
        <v>1</v>
      </c>
      <c r="S51" s="375">
        <f>'生産者価格表(39分類)'!S51/'生産者価格表(39分類)'!S$51</f>
        <v>1</v>
      </c>
      <c r="T51" s="375">
        <f>'生産者価格表(39分類)'!T51/'生産者価格表(39分類)'!T$51</f>
        <v>1</v>
      </c>
      <c r="U51" s="375">
        <f>'生産者価格表(39分類)'!U51/'生産者価格表(39分類)'!U$51</f>
        <v>1</v>
      </c>
      <c r="V51" s="375">
        <f>'生産者価格表(39分類)'!V51/'生産者価格表(39分類)'!V$51</f>
        <v>1</v>
      </c>
      <c r="W51" s="375">
        <f>'生産者価格表(39分類)'!W51/'生産者価格表(39分類)'!W$51</f>
        <v>1</v>
      </c>
      <c r="X51" s="375">
        <f>'生産者価格表(39分類)'!X51/'生産者価格表(39分類)'!X$51</f>
        <v>1</v>
      </c>
      <c r="Y51" s="375">
        <f>'生産者価格表(39分類)'!Y51/'生産者価格表(39分類)'!Y$51</f>
        <v>1</v>
      </c>
      <c r="Z51" s="375">
        <f>'生産者価格表(39分類)'!Z51/'生産者価格表(39分類)'!Z$51</f>
        <v>1</v>
      </c>
      <c r="AA51" s="375">
        <f>'生産者価格表(39分類)'!AA51/'生産者価格表(39分類)'!AA$51</f>
        <v>1</v>
      </c>
      <c r="AB51" s="375">
        <f>'生産者価格表(39分類)'!AB51/'生産者価格表(39分類)'!AB$51</f>
        <v>1</v>
      </c>
      <c r="AC51" s="375">
        <f>'生産者価格表(39分類)'!AC51/'生産者価格表(39分類)'!AC$51</f>
        <v>1</v>
      </c>
      <c r="AD51" s="375">
        <f>'生産者価格表(39分類)'!AD51/'生産者価格表(39分類)'!AD$51</f>
        <v>1</v>
      </c>
      <c r="AE51" s="375">
        <f>'生産者価格表(39分類)'!AE51/'生産者価格表(39分類)'!AE$51</f>
        <v>1</v>
      </c>
      <c r="AF51" s="375">
        <f>'生産者価格表(39分類)'!AF51/'生産者価格表(39分類)'!AF$51</f>
        <v>1</v>
      </c>
      <c r="AG51" s="375">
        <f>'生産者価格表(39分類)'!AG51/'生産者価格表(39分類)'!AG$51</f>
        <v>1</v>
      </c>
      <c r="AH51" s="375">
        <f>'生産者価格表(39分類)'!AH51/'生産者価格表(39分類)'!AH$51</f>
        <v>1</v>
      </c>
      <c r="AI51" s="375">
        <f>'生産者価格表(39分類)'!AI51/'生産者価格表(39分類)'!AI$51</f>
        <v>1</v>
      </c>
      <c r="AJ51" s="375">
        <f>'生産者価格表(39分類)'!AJ51/'生産者価格表(39分類)'!AJ$51</f>
        <v>1</v>
      </c>
      <c r="AK51" s="375">
        <f>'生産者価格表(39分類)'!AK51/'生産者価格表(39分類)'!AK$51</f>
        <v>1</v>
      </c>
      <c r="AL51" s="375">
        <f>'生産者価格表(39分類)'!AL51/'生産者価格表(39分類)'!AL$51</f>
        <v>1</v>
      </c>
      <c r="AM51" s="375">
        <f>'生産者価格表(39分類)'!AM51/'生産者価格表(39分類)'!AM$51</f>
        <v>1</v>
      </c>
      <c r="AN51" s="375">
        <f>'生産者価格表(39分類)'!AN51/'生産者価格表(39分類)'!AN$51</f>
        <v>1</v>
      </c>
      <c r="AO51" s="376">
        <f>'生産者価格表(39分類)'!AO51/'生産者価格表(39分類)'!AO$51</f>
        <v>1</v>
      </c>
    </row>
  </sheetData>
  <phoneticPr fontId="2"/>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FFC000"/>
  </sheetPr>
  <dimension ref="A1:AO42"/>
  <sheetViews>
    <sheetView zoomScaleNormal="100" workbookViewId="0"/>
  </sheetViews>
  <sheetFormatPr defaultRowHeight="12" x14ac:dyDescent="0.15"/>
  <cols>
    <col min="1" max="1" width="3.625" style="339" customWidth="1"/>
    <col min="2" max="2" width="25.625" style="339" customWidth="1"/>
    <col min="3" max="41" width="12.625" style="339" customWidth="1"/>
    <col min="42" max="16384" width="9" style="339"/>
  </cols>
  <sheetData>
    <row r="1" spans="1:41" ht="29.25" customHeight="1" x14ac:dyDescent="0.15">
      <c r="A1" s="338"/>
      <c r="B1" s="338"/>
    </row>
    <row r="2" spans="1:41" x14ac:dyDescent="0.15">
      <c r="A2" s="340"/>
      <c r="B2" s="341"/>
      <c r="C2" s="342" t="s">
        <v>27</v>
      </c>
      <c r="D2" s="342" t="s">
        <v>28</v>
      </c>
      <c r="E2" s="342" t="s">
        <v>29</v>
      </c>
      <c r="F2" s="342" t="s">
        <v>30</v>
      </c>
      <c r="G2" s="343" t="s">
        <v>250</v>
      </c>
      <c r="H2" s="343" t="s">
        <v>252</v>
      </c>
      <c r="I2" s="343" t="s">
        <v>253</v>
      </c>
      <c r="J2" s="343" t="s">
        <v>254</v>
      </c>
      <c r="K2" s="343" t="s">
        <v>255</v>
      </c>
      <c r="L2" s="343" t="s">
        <v>256</v>
      </c>
      <c r="M2" s="343" t="s">
        <v>257</v>
      </c>
      <c r="N2" s="343" t="s">
        <v>258</v>
      </c>
      <c r="O2" s="343" t="s">
        <v>259</v>
      </c>
      <c r="P2" s="343" t="s">
        <v>260</v>
      </c>
      <c r="Q2" s="343" t="s">
        <v>261</v>
      </c>
      <c r="R2" s="343" t="s">
        <v>262</v>
      </c>
      <c r="S2" s="343" t="s">
        <v>263</v>
      </c>
      <c r="T2" s="343" t="s">
        <v>264</v>
      </c>
      <c r="U2" s="343" t="s">
        <v>266</v>
      </c>
      <c r="V2" s="343" t="s">
        <v>267</v>
      </c>
      <c r="W2" s="343" t="s">
        <v>268</v>
      </c>
      <c r="X2" s="343" t="s">
        <v>270</v>
      </c>
      <c r="Y2" s="343" t="s">
        <v>271</v>
      </c>
      <c r="Z2" s="343" t="s">
        <v>273</v>
      </c>
      <c r="AA2" s="343" t="s">
        <v>275</v>
      </c>
      <c r="AB2" s="343" t="s">
        <v>276</v>
      </c>
      <c r="AC2" s="343" t="s">
        <v>277</v>
      </c>
      <c r="AD2" s="343" t="s">
        <v>278</v>
      </c>
      <c r="AE2" s="343" t="s">
        <v>279</v>
      </c>
      <c r="AF2" s="343" t="s">
        <v>281</v>
      </c>
      <c r="AG2" s="343" t="s">
        <v>283</v>
      </c>
      <c r="AH2" s="343" t="s">
        <v>285</v>
      </c>
      <c r="AI2" s="343" t="s">
        <v>286</v>
      </c>
      <c r="AJ2" s="343" t="s">
        <v>288</v>
      </c>
      <c r="AK2" s="343" t="s">
        <v>290</v>
      </c>
      <c r="AL2" s="343" t="s">
        <v>291</v>
      </c>
      <c r="AM2" s="343" t="s">
        <v>293</v>
      </c>
      <c r="AN2" s="343" t="s">
        <v>294</v>
      </c>
      <c r="AO2" s="344" t="s">
        <v>295</v>
      </c>
    </row>
    <row r="3" spans="1:41" ht="36" x14ac:dyDescent="0.15">
      <c r="A3" s="345"/>
      <c r="B3" s="346"/>
      <c r="C3" s="347" t="s">
        <v>515</v>
      </c>
      <c r="D3" s="347" t="s">
        <v>248</v>
      </c>
      <c r="E3" s="347" t="s">
        <v>249</v>
      </c>
      <c r="F3" s="347" t="s">
        <v>32</v>
      </c>
      <c r="G3" s="347" t="s">
        <v>251</v>
      </c>
      <c r="H3" s="347" t="s">
        <v>33</v>
      </c>
      <c r="I3" s="319" t="s">
        <v>34</v>
      </c>
      <c r="J3" s="347" t="s">
        <v>35</v>
      </c>
      <c r="K3" s="347" t="s">
        <v>36</v>
      </c>
      <c r="L3" s="319" t="s">
        <v>509</v>
      </c>
      <c r="M3" s="347" t="s">
        <v>37</v>
      </c>
      <c r="N3" s="347" t="s">
        <v>38</v>
      </c>
      <c r="O3" s="347" t="s">
        <v>39</v>
      </c>
      <c r="P3" s="347" t="s">
        <v>40</v>
      </c>
      <c r="Q3" s="347" t="s">
        <v>130</v>
      </c>
      <c r="R3" s="347" t="s">
        <v>132</v>
      </c>
      <c r="S3" s="347" t="s">
        <v>134</v>
      </c>
      <c r="T3" s="347" t="s">
        <v>265</v>
      </c>
      <c r="U3" s="347" t="s">
        <v>41</v>
      </c>
      <c r="V3" s="347" t="s">
        <v>510</v>
      </c>
      <c r="W3" s="347" t="s">
        <v>269</v>
      </c>
      <c r="X3" s="319" t="s">
        <v>158</v>
      </c>
      <c r="Y3" s="347" t="s">
        <v>272</v>
      </c>
      <c r="Z3" s="319" t="s">
        <v>274</v>
      </c>
      <c r="AA3" s="347" t="s">
        <v>174</v>
      </c>
      <c r="AB3" s="347" t="s">
        <v>176</v>
      </c>
      <c r="AC3" s="347" t="s">
        <v>178</v>
      </c>
      <c r="AD3" s="347" t="s">
        <v>180</v>
      </c>
      <c r="AE3" s="347" t="s">
        <v>280</v>
      </c>
      <c r="AF3" s="347" t="s">
        <v>282</v>
      </c>
      <c r="AG3" s="347" t="s">
        <v>284</v>
      </c>
      <c r="AH3" s="347" t="s">
        <v>215</v>
      </c>
      <c r="AI3" s="347" t="s">
        <v>287</v>
      </c>
      <c r="AJ3" s="347" t="s">
        <v>289</v>
      </c>
      <c r="AK3" s="319" t="s">
        <v>511</v>
      </c>
      <c r="AL3" s="319" t="s">
        <v>292</v>
      </c>
      <c r="AM3" s="319" t="s">
        <v>42</v>
      </c>
      <c r="AN3" s="347" t="s">
        <v>18</v>
      </c>
      <c r="AO3" s="346" t="s">
        <v>19</v>
      </c>
    </row>
    <row r="4" spans="1:41" x14ac:dyDescent="0.15">
      <c r="A4" s="348" t="s">
        <v>27</v>
      </c>
      <c r="B4" s="349" t="s">
        <v>31</v>
      </c>
      <c r="C4" s="323">
        <v>1.1236348229822022</v>
      </c>
      <c r="D4" s="324">
        <v>5.5077356762472385E-3</v>
      </c>
      <c r="E4" s="324">
        <v>1.7026487583439456E-2</v>
      </c>
      <c r="F4" s="324">
        <v>4.0122847583132091E-5</v>
      </c>
      <c r="G4" s="324">
        <v>0.24299900998306487</v>
      </c>
      <c r="H4" s="324">
        <v>5.3143921057319712E-3</v>
      </c>
      <c r="I4" s="324">
        <v>1.3853513359260484E-3</v>
      </c>
      <c r="J4" s="324">
        <v>1.0896991161688312E-3</v>
      </c>
      <c r="K4" s="324">
        <v>2.4852735446187211E-5</v>
      </c>
      <c r="L4" s="324">
        <v>1.7705926095129621E-3</v>
      </c>
      <c r="M4" s="324">
        <v>2.7437760119303065E-4</v>
      </c>
      <c r="N4" s="324">
        <v>1.7754907989017873E-5</v>
      </c>
      <c r="O4" s="324">
        <v>5.0265242394619419E-5</v>
      </c>
      <c r="P4" s="324">
        <v>2.2774011626102583E-5</v>
      </c>
      <c r="Q4" s="324">
        <v>2.8598138639676148E-5</v>
      </c>
      <c r="R4" s="324">
        <v>3.4073183523865908E-5</v>
      </c>
      <c r="S4" s="324">
        <v>3.8078995457103246E-5</v>
      </c>
      <c r="T4" s="324">
        <v>4.3658026676316417E-5</v>
      </c>
      <c r="U4" s="324">
        <v>3.0303441931904616E-5</v>
      </c>
      <c r="V4" s="324">
        <v>4.2185015728988008E-5</v>
      </c>
      <c r="W4" s="324">
        <v>2.5021593354907241E-5</v>
      </c>
      <c r="X4" s="324">
        <v>3.1932636229107243E-3</v>
      </c>
      <c r="Y4" s="324">
        <v>8.2673271358372753E-4</v>
      </c>
      <c r="Z4" s="324">
        <v>5.0102428219631787E-5</v>
      </c>
      <c r="AA4" s="324">
        <v>8.0623062138168624E-5</v>
      </c>
      <c r="AB4" s="324">
        <v>3.4139769135881706E-5</v>
      </c>
      <c r="AC4" s="324">
        <v>1.3689942389845231E-4</v>
      </c>
      <c r="AD4" s="324">
        <v>4.4396933239212579E-5</v>
      </c>
      <c r="AE4" s="324">
        <v>2.8974596670130111E-5</v>
      </c>
      <c r="AF4" s="324">
        <v>9.6878917392361638E-5</v>
      </c>
      <c r="AG4" s="324">
        <v>1.8956071456542213E-4</v>
      </c>
      <c r="AH4" s="324">
        <v>7.8860347947035239E-5</v>
      </c>
      <c r="AI4" s="324">
        <v>2.1676243122038465E-3</v>
      </c>
      <c r="AJ4" s="324">
        <v>3.369248235259332E-3</v>
      </c>
      <c r="AK4" s="324">
        <v>1.3947900817920058E-3</v>
      </c>
      <c r="AL4" s="324">
        <v>6.6338397099883074E-5</v>
      </c>
      <c r="AM4" s="324">
        <v>2.5526169257087162E-2</v>
      </c>
      <c r="AN4" s="324">
        <v>3.0600856155425804E-4</v>
      </c>
      <c r="AO4" s="325">
        <v>3.9846679843173191E-4</v>
      </c>
    </row>
    <row r="5" spans="1:41" x14ac:dyDescent="0.15">
      <c r="A5" s="350" t="s">
        <v>28</v>
      </c>
      <c r="B5" s="351" t="s">
        <v>248</v>
      </c>
      <c r="C5" s="326">
        <v>4.2656871121175984E-4</v>
      </c>
      <c r="D5" s="327">
        <v>1.2022840021060377</v>
      </c>
      <c r="E5" s="327">
        <v>4.5303861623477388E-4</v>
      </c>
      <c r="F5" s="327">
        <v>1.264712766045137E-4</v>
      </c>
      <c r="G5" s="327">
        <v>5.0517848735606957E-4</v>
      </c>
      <c r="H5" s="327">
        <v>1.6116066474540497E-4</v>
      </c>
      <c r="I5" s="327">
        <v>6.6333363725462849E-2</v>
      </c>
      <c r="J5" s="327">
        <v>2.6134096809259062E-4</v>
      </c>
      <c r="K5" s="327">
        <v>3.0306888500010674E-5</v>
      </c>
      <c r="L5" s="327">
        <v>1.5444667443623953E-4</v>
      </c>
      <c r="M5" s="327">
        <v>9.5721669961263843E-4</v>
      </c>
      <c r="N5" s="327">
        <v>2.8794990684382971E-5</v>
      </c>
      <c r="O5" s="327">
        <v>4.3801500037628128E-5</v>
      </c>
      <c r="P5" s="327">
        <v>7.7159961678731573E-5</v>
      </c>
      <c r="Q5" s="327">
        <v>5.5650380636311354E-5</v>
      </c>
      <c r="R5" s="327">
        <v>7.9226012764109136E-5</v>
      </c>
      <c r="S5" s="327">
        <v>1.9311027694526346E-4</v>
      </c>
      <c r="T5" s="327">
        <v>2.0161228444440289E-4</v>
      </c>
      <c r="U5" s="327">
        <v>1.2601776291999877E-4</v>
      </c>
      <c r="V5" s="327">
        <v>1.4272762954635436E-4</v>
      </c>
      <c r="W5" s="327">
        <v>4.4248520807928793E-5</v>
      </c>
      <c r="X5" s="327">
        <v>1.6659934471386004E-3</v>
      </c>
      <c r="Y5" s="327">
        <v>7.8622136239543856E-4</v>
      </c>
      <c r="Z5" s="327">
        <v>1.1119506918813381E-4</v>
      </c>
      <c r="AA5" s="327">
        <v>1.3374720904876889E-4</v>
      </c>
      <c r="AB5" s="327">
        <v>1.1161160673730441E-4</v>
      </c>
      <c r="AC5" s="327">
        <v>1.6828775891944545E-4</v>
      </c>
      <c r="AD5" s="327">
        <v>1.3718024326601111E-4</v>
      </c>
      <c r="AE5" s="327">
        <v>3.5110631470681051E-5</v>
      </c>
      <c r="AF5" s="327">
        <v>7.3461226219281108E-5</v>
      </c>
      <c r="AG5" s="327">
        <v>3.249502633718545E-4</v>
      </c>
      <c r="AH5" s="327">
        <v>6.9247650736409646E-5</v>
      </c>
      <c r="AI5" s="327">
        <v>1.8041235849337409E-4</v>
      </c>
      <c r="AJ5" s="327">
        <v>2.5283870219646511E-4</v>
      </c>
      <c r="AK5" s="327">
        <v>4.367126686001986E-4</v>
      </c>
      <c r="AL5" s="327">
        <v>1.2730967653192373E-4</v>
      </c>
      <c r="AM5" s="327">
        <v>1.3945926724159648E-3</v>
      </c>
      <c r="AN5" s="327">
        <v>7.7447861961400504E-3</v>
      </c>
      <c r="AO5" s="328">
        <v>6.9587506189766165E-5</v>
      </c>
    </row>
    <row r="6" spans="1:41" x14ac:dyDescent="0.15">
      <c r="A6" s="350" t="s">
        <v>29</v>
      </c>
      <c r="B6" s="351" t="s">
        <v>249</v>
      </c>
      <c r="C6" s="326">
        <v>2.4000122374779687E-3</v>
      </c>
      <c r="D6" s="327">
        <v>3.3791527446743293E-4</v>
      </c>
      <c r="E6" s="327">
        <v>1.0748380049736341</v>
      </c>
      <c r="F6" s="327">
        <v>4.2902763365826163E-6</v>
      </c>
      <c r="G6" s="327">
        <v>2.2437148256746507E-2</v>
      </c>
      <c r="H6" s="327">
        <v>2.9065349790636069E-5</v>
      </c>
      <c r="I6" s="327">
        <v>4.7384421441800212E-5</v>
      </c>
      <c r="J6" s="327">
        <v>8.1420983297614979E-5</v>
      </c>
      <c r="K6" s="327">
        <v>2.1442234582706845E-6</v>
      </c>
      <c r="L6" s="327">
        <v>6.7854890083460837E-6</v>
      </c>
      <c r="M6" s="327">
        <v>1.4171924700207121E-5</v>
      </c>
      <c r="N6" s="327">
        <v>1.4093215658708797E-6</v>
      </c>
      <c r="O6" s="327">
        <v>1.2905496490912181E-5</v>
      </c>
      <c r="P6" s="327">
        <v>1.8914458850123928E-6</v>
      </c>
      <c r="Q6" s="327">
        <v>2.1836401890458602E-6</v>
      </c>
      <c r="R6" s="327">
        <v>3.6887137427688675E-6</v>
      </c>
      <c r="S6" s="327">
        <v>2.9641105693326644E-6</v>
      </c>
      <c r="T6" s="327">
        <v>3.7266270449932434E-6</v>
      </c>
      <c r="U6" s="327">
        <v>2.3536655116549648E-6</v>
      </c>
      <c r="V6" s="327">
        <v>3.729956520762071E-6</v>
      </c>
      <c r="W6" s="327">
        <v>1.7120346224680919E-6</v>
      </c>
      <c r="X6" s="327">
        <v>1.0448464756026919E-3</v>
      </c>
      <c r="Y6" s="327">
        <v>6.8461113929685714E-6</v>
      </c>
      <c r="Z6" s="327">
        <v>5.2936296511546442E-6</v>
      </c>
      <c r="AA6" s="327">
        <v>5.3049620936553092E-6</v>
      </c>
      <c r="AB6" s="327">
        <v>3.3632842814955876E-6</v>
      </c>
      <c r="AC6" s="327">
        <v>7.3010133214421779E-6</v>
      </c>
      <c r="AD6" s="327">
        <v>6.9430915308637119E-6</v>
      </c>
      <c r="AE6" s="327">
        <v>2.6638595285268538E-6</v>
      </c>
      <c r="AF6" s="327">
        <v>1.1234916827925416E-5</v>
      </c>
      <c r="AG6" s="327">
        <v>3.1372630621883357E-5</v>
      </c>
      <c r="AH6" s="327">
        <v>1.1437691363121238E-5</v>
      </c>
      <c r="AI6" s="327">
        <v>1.2540590322093542E-4</v>
      </c>
      <c r="AJ6" s="327">
        <v>7.1337431027005229E-4</v>
      </c>
      <c r="AK6" s="327">
        <v>3.5881138196844035E-5</v>
      </c>
      <c r="AL6" s="327">
        <v>8.5828879257534499E-6</v>
      </c>
      <c r="AM6" s="327">
        <v>4.5189437405793072E-3</v>
      </c>
      <c r="AN6" s="327">
        <v>4.1183690993238812E-5</v>
      </c>
      <c r="AO6" s="328">
        <v>4.1309336590843963E-5</v>
      </c>
    </row>
    <row r="7" spans="1:41" x14ac:dyDescent="0.15">
      <c r="A7" s="352" t="s">
        <v>30</v>
      </c>
      <c r="B7" s="351" t="s">
        <v>32</v>
      </c>
      <c r="C7" s="326">
        <v>4.199129943883735E-4</v>
      </c>
      <c r="D7" s="327">
        <v>8.1082798406015776E-4</v>
      </c>
      <c r="E7" s="327">
        <v>5.6533909184480269E-4</v>
      </c>
      <c r="F7" s="327">
        <v>1.0022497485737838</v>
      </c>
      <c r="G7" s="327">
        <v>5.1420389769298361E-4</v>
      </c>
      <c r="H7" s="327">
        <v>7.6121489241696473E-4</v>
      </c>
      <c r="I7" s="327">
        <v>6.1201317544570593E-3</v>
      </c>
      <c r="J7" s="327">
        <v>8.5496008512652918E-3</v>
      </c>
      <c r="K7" s="327">
        <v>2.3965414642112472E-2</v>
      </c>
      <c r="L7" s="327">
        <v>1.0441193763729639E-3</v>
      </c>
      <c r="M7" s="327">
        <v>1.8735086262941614E-2</v>
      </c>
      <c r="N7" s="327">
        <v>4.611153198251521E-4</v>
      </c>
      <c r="O7" s="327">
        <v>9.7248172737673805E-2</v>
      </c>
      <c r="P7" s="327">
        <v>8.8648575817983316E-4</v>
      </c>
      <c r="Q7" s="327">
        <v>5.8523803317235047E-4</v>
      </c>
      <c r="R7" s="327">
        <v>5.3321163467090938E-4</v>
      </c>
      <c r="S7" s="327">
        <v>5.9835688443245379E-4</v>
      </c>
      <c r="T7" s="327">
        <v>1.4248403484125275E-3</v>
      </c>
      <c r="U7" s="327">
        <v>6.6958950391737577E-4</v>
      </c>
      <c r="V7" s="327">
        <v>5.686091273182874E-4</v>
      </c>
      <c r="W7" s="327">
        <v>7.0898806521897477E-4</v>
      </c>
      <c r="X7" s="327">
        <v>8.2905105598377082E-4</v>
      </c>
      <c r="Y7" s="327">
        <v>2.973821031005065E-3</v>
      </c>
      <c r="Z7" s="327">
        <v>4.7779084167346428E-2</v>
      </c>
      <c r="AA7" s="327">
        <v>1.2617896916030812E-3</v>
      </c>
      <c r="AB7" s="327">
        <v>2.6624315715303277E-3</v>
      </c>
      <c r="AC7" s="327">
        <v>6.0170371083731282E-4</v>
      </c>
      <c r="AD7" s="327">
        <v>1.9339429290414091E-4</v>
      </c>
      <c r="AE7" s="327">
        <v>1.2514858189997227E-4</v>
      </c>
      <c r="AF7" s="327">
        <v>3.2051879110329577E-4</v>
      </c>
      <c r="AG7" s="327">
        <v>3.4959881235706666E-4</v>
      </c>
      <c r="AH7" s="327">
        <v>3.5236569447415829E-4</v>
      </c>
      <c r="AI7" s="327">
        <v>5.5903116734364359E-4</v>
      </c>
      <c r="AJ7" s="327">
        <v>4.9445040946515472E-4</v>
      </c>
      <c r="AK7" s="327">
        <v>2.6466137793465261E-4</v>
      </c>
      <c r="AL7" s="327">
        <v>2.0902480845439467E-4</v>
      </c>
      <c r="AM7" s="327">
        <v>1.1509083016088639E-3</v>
      </c>
      <c r="AN7" s="327">
        <v>9.1587781106190519E-4</v>
      </c>
      <c r="AO7" s="328">
        <v>3.747995322248776E-4</v>
      </c>
    </row>
    <row r="8" spans="1:41" x14ac:dyDescent="0.15">
      <c r="A8" s="352" t="s">
        <v>250</v>
      </c>
      <c r="B8" s="351" t="s">
        <v>251</v>
      </c>
      <c r="C8" s="326">
        <v>0.11767635665550592</v>
      </c>
      <c r="D8" s="327">
        <v>1.6400394035799591E-2</v>
      </c>
      <c r="E8" s="327">
        <v>7.6938557864373966E-2</v>
      </c>
      <c r="F8" s="327">
        <v>6.496115787466571E-5</v>
      </c>
      <c r="G8" s="327">
        <v>1.1008175644356801</v>
      </c>
      <c r="H8" s="327">
        <v>1.076255447903054E-3</v>
      </c>
      <c r="I8" s="327">
        <v>2.1115092469384941E-3</v>
      </c>
      <c r="J8" s="327">
        <v>3.3681712465139053E-3</v>
      </c>
      <c r="K8" s="327">
        <v>3.71043188268891E-5</v>
      </c>
      <c r="L8" s="327">
        <v>2.5673298803969012E-4</v>
      </c>
      <c r="M8" s="327">
        <v>4.4416672769910813E-4</v>
      </c>
      <c r="N8" s="327">
        <v>2.4883720798056393E-5</v>
      </c>
      <c r="O8" s="327">
        <v>3.7979062050653234E-5</v>
      </c>
      <c r="P8" s="327">
        <v>2.9290126238251026E-5</v>
      </c>
      <c r="Q8" s="327">
        <v>3.7149042599320006E-5</v>
      </c>
      <c r="R8" s="327">
        <v>3.5595855095939539E-5</v>
      </c>
      <c r="S8" s="327">
        <v>3.6446798016382626E-5</v>
      </c>
      <c r="T8" s="327">
        <v>5.1791136174355164E-5</v>
      </c>
      <c r="U8" s="327">
        <v>3.5014911007704916E-5</v>
      </c>
      <c r="V8" s="327">
        <v>4.282800912910084E-5</v>
      </c>
      <c r="W8" s="327">
        <v>2.7734544288736747E-5</v>
      </c>
      <c r="X8" s="327">
        <v>1.6122868024302645E-3</v>
      </c>
      <c r="Y8" s="327">
        <v>2.0272059785021168E-4</v>
      </c>
      <c r="Z8" s="327">
        <v>5.5540795426910882E-5</v>
      </c>
      <c r="AA8" s="327">
        <v>7.6085143905864914E-5</v>
      </c>
      <c r="AB8" s="327">
        <v>4.8610476120238013E-5</v>
      </c>
      <c r="AC8" s="327">
        <v>1.4326531409301451E-4</v>
      </c>
      <c r="AD8" s="327">
        <v>5.5365695167261784E-5</v>
      </c>
      <c r="AE8" s="327">
        <v>3.6695747050766666E-5</v>
      </c>
      <c r="AF8" s="327">
        <v>1.6984399800822289E-4</v>
      </c>
      <c r="AG8" s="327">
        <v>4.076261210180361E-4</v>
      </c>
      <c r="AH8" s="327">
        <v>1.7641684994016294E-4</v>
      </c>
      <c r="AI8" s="327">
        <v>3.0855553954736766E-3</v>
      </c>
      <c r="AJ8" s="327">
        <v>6.1853017270340994E-3</v>
      </c>
      <c r="AK8" s="327">
        <v>8.8034822522385777E-4</v>
      </c>
      <c r="AL8" s="327">
        <v>1.0412963211909568E-4</v>
      </c>
      <c r="AM8" s="327">
        <v>6.4990565763286129E-2</v>
      </c>
      <c r="AN8" s="327">
        <v>3.2943104312576531E-4</v>
      </c>
      <c r="AO8" s="328">
        <v>1.5836732115834355E-3</v>
      </c>
    </row>
    <row r="9" spans="1:41" x14ac:dyDescent="0.15">
      <c r="A9" s="353" t="s">
        <v>252</v>
      </c>
      <c r="B9" s="354" t="s">
        <v>33</v>
      </c>
      <c r="C9" s="329">
        <v>1.9778776344828476E-4</v>
      </c>
      <c r="D9" s="330">
        <v>2.0232418356426444E-4</v>
      </c>
      <c r="E9" s="330">
        <v>6.4936032834238462E-4</v>
      </c>
      <c r="F9" s="330">
        <v>1.8144619917253465E-4</v>
      </c>
      <c r="G9" s="330">
        <v>1.372028435179407E-4</v>
      </c>
      <c r="H9" s="330">
        <v>1.0155092129751297</v>
      </c>
      <c r="I9" s="330">
        <v>2.6282358305013169E-4</v>
      </c>
      <c r="J9" s="330">
        <v>1.2487710230557204E-4</v>
      </c>
      <c r="K9" s="330">
        <v>4.4142330053968834E-5</v>
      </c>
      <c r="L9" s="330">
        <v>1.3587905102767212E-4</v>
      </c>
      <c r="M9" s="330">
        <v>2.9573358898462172E-4</v>
      </c>
      <c r="N9" s="330">
        <v>5.5116663484575561E-5</v>
      </c>
      <c r="O9" s="330">
        <v>4.3337648122483446E-5</v>
      </c>
      <c r="P9" s="330">
        <v>9.9179015450341466E-5</v>
      </c>
      <c r="Q9" s="330">
        <v>1.1684478273328043E-4</v>
      </c>
      <c r="R9" s="330">
        <v>1.7359437488651154E-4</v>
      </c>
      <c r="S9" s="330">
        <v>1.2370299103003869E-4</v>
      </c>
      <c r="T9" s="330">
        <v>3.1331040977145117E-4</v>
      </c>
      <c r="U9" s="330">
        <v>1.0292888635702876E-4</v>
      </c>
      <c r="V9" s="330">
        <v>1.8482940520583608E-4</v>
      </c>
      <c r="W9" s="330">
        <v>7.0712058199424619E-5</v>
      </c>
      <c r="X9" s="330">
        <v>2.7932525617625444E-4</v>
      </c>
      <c r="Y9" s="330">
        <v>2.0138855474608616E-4</v>
      </c>
      <c r="Z9" s="330">
        <v>7.1251661648121206E-5</v>
      </c>
      <c r="AA9" s="330">
        <v>1.2411861168844682E-4</v>
      </c>
      <c r="AB9" s="330">
        <v>1.4619360136048805E-4</v>
      </c>
      <c r="AC9" s="330">
        <v>2.5814589133591885E-4</v>
      </c>
      <c r="AD9" s="330">
        <v>1.179916217577253E-4</v>
      </c>
      <c r="AE9" s="330">
        <v>1.7158921598448069E-5</v>
      </c>
      <c r="AF9" s="330">
        <v>1.5517372544267827E-4</v>
      </c>
      <c r="AG9" s="330">
        <v>7.9592310430806948E-5</v>
      </c>
      <c r="AH9" s="330">
        <v>1.979617461362867E-4</v>
      </c>
      <c r="AI9" s="330">
        <v>4.1822042701602271E-5</v>
      </c>
      <c r="AJ9" s="330">
        <v>2.4083028587062568E-4</v>
      </c>
      <c r="AK9" s="330">
        <v>2.1275200258417779E-3</v>
      </c>
      <c r="AL9" s="330">
        <v>1.4801311084305772E-4</v>
      </c>
      <c r="AM9" s="330">
        <v>3.3500085535388723E-4</v>
      </c>
      <c r="AN9" s="330">
        <v>1.2683929508975674E-3</v>
      </c>
      <c r="AO9" s="331">
        <v>1.1322115684406462E-4</v>
      </c>
    </row>
    <row r="10" spans="1:41" x14ac:dyDescent="0.15">
      <c r="A10" s="352" t="s">
        <v>253</v>
      </c>
      <c r="B10" s="351" t="s">
        <v>34</v>
      </c>
      <c r="C10" s="326">
        <v>5.1746360839278185E-3</v>
      </c>
      <c r="D10" s="327">
        <v>6.0702771243181528E-3</v>
      </c>
      <c r="E10" s="327">
        <v>1.9557020489076489E-3</v>
      </c>
      <c r="F10" s="327">
        <v>9.2215235408067979E-4</v>
      </c>
      <c r="G10" s="327">
        <v>4.3759707647721083E-3</v>
      </c>
      <c r="H10" s="327">
        <v>2.6076726143774713E-3</v>
      </c>
      <c r="I10" s="327">
        <v>1.0968647309060529</v>
      </c>
      <c r="J10" s="327">
        <v>3.0614595272731048E-3</v>
      </c>
      <c r="K10" s="327">
        <v>4.5855357661526644E-4</v>
      </c>
      <c r="L10" s="327">
        <v>2.5228047986877492E-3</v>
      </c>
      <c r="M10" s="327">
        <v>1.5754674392821195E-2</v>
      </c>
      <c r="N10" s="327">
        <v>4.677754650494116E-4</v>
      </c>
      <c r="O10" s="327">
        <v>5.6120236795525612E-4</v>
      </c>
      <c r="P10" s="327">
        <v>1.2614101794953363E-3</v>
      </c>
      <c r="Q10" s="327">
        <v>9.0772467818653205E-4</v>
      </c>
      <c r="R10" s="327">
        <v>1.2939030739838292E-3</v>
      </c>
      <c r="S10" s="327">
        <v>3.1781049918288809E-3</v>
      </c>
      <c r="T10" s="327">
        <v>3.3092822376256984E-3</v>
      </c>
      <c r="U10" s="327">
        <v>2.0701055899498095E-3</v>
      </c>
      <c r="V10" s="327">
        <v>2.3406013257338773E-3</v>
      </c>
      <c r="W10" s="327">
        <v>7.1488966452388234E-4</v>
      </c>
      <c r="X10" s="327">
        <v>2.3840985318180415E-2</v>
      </c>
      <c r="Y10" s="327">
        <v>1.1489516926707074E-2</v>
      </c>
      <c r="Z10" s="327">
        <v>1.7402921728384849E-3</v>
      </c>
      <c r="AA10" s="327">
        <v>2.1471917487261168E-3</v>
      </c>
      <c r="AB10" s="327">
        <v>1.8252217870232755E-3</v>
      </c>
      <c r="AC10" s="327">
        <v>2.7544141136328229E-3</v>
      </c>
      <c r="AD10" s="327">
        <v>2.238428784858127E-3</v>
      </c>
      <c r="AE10" s="327">
        <v>5.5034121088011836E-4</v>
      </c>
      <c r="AF10" s="327">
        <v>1.1892567391024479E-3</v>
      </c>
      <c r="AG10" s="327">
        <v>5.2299262282905525E-3</v>
      </c>
      <c r="AH10" s="327">
        <v>1.0568178166318973E-3</v>
      </c>
      <c r="AI10" s="327">
        <v>1.8091061045494023E-3</v>
      </c>
      <c r="AJ10" s="327">
        <v>2.5548624504677935E-3</v>
      </c>
      <c r="AK10" s="327">
        <v>7.1272720143489296E-3</v>
      </c>
      <c r="AL10" s="327">
        <v>2.0678915053096796E-3</v>
      </c>
      <c r="AM10" s="327">
        <v>2.8432694293892341E-3</v>
      </c>
      <c r="AN10" s="327">
        <v>0.12793762324171629</v>
      </c>
      <c r="AO10" s="328">
        <v>1.0862768864097758E-3</v>
      </c>
    </row>
    <row r="11" spans="1:41" x14ac:dyDescent="0.15">
      <c r="A11" s="352" t="s">
        <v>254</v>
      </c>
      <c r="B11" s="351" t="s">
        <v>35</v>
      </c>
      <c r="C11" s="326">
        <v>2.7177151561989825E-3</v>
      </c>
      <c r="D11" s="327">
        <v>2.4924011553516517E-4</v>
      </c>
      <c r="E11" s="327">
        <v>1.084572265144779E-3</v>
      </c>
      <c r="F11" s="327">
        <v>9.5969539865494466E-4</v>
      </c>
      <c r="G11" s="327">
        <v>9.9480704550414354E-4</v>
      </c>
      <c r="H11" s="327">
        <v>4.860634321906367E-3</v>
      </c>
      <c r="I11" s="327">
        <v>2.0777538068409498E-3</v>
      </c>
      <c r="J11" s="327">
        <v>1.0187085267025096</v>
      </c>
      <c r="K11" s="327">
        <v>2.0664443714442831E-3</v>
      </c>
      <c r="L11" s="327">
        <v>1.1648197176356982E-2</v>
      </c>
      <c r="M11" s="327">
        <v>1.154348209284701E-3</v>
      </c>
      <c r="N11" s="327">
        <v>2.9968591623291073E-5</v>
      </c>
      <c r="O11" s="327">
        <v>2.0807339429922153E-4</v>
      </c>
      <c r="P11" s="327">
        <v>5.6935192456111815E-4</v>
      </c>
      <c r="Q11" s="327">
        <v>3.3869102462041439E-4</v>
      </c>
      <c r="R11" s="327">
        <v>2.6082539219986369E-4</v>
      </c>
      <c r="S11" s="327">
        <v>8.7065994941723469E-4</v>
      </c>
      <c r="T11" s="327">
        <v>9.781249680845107E-4</v>
      </c>
      <c r="U11" s="327">
        <v>4.675121501620203E-4</v>
      </c>
      <c r="V11" s="327">
        <v>8.0490850781453902E-4</v>
      </c>
      <c r="W11" s="327">
        <v>5.9033610290327282E-4</v>
      </c>
      <c r="X11" s="327">
        <v>1.688268369704062E-3</v>
      </c>
      <c r="Y11" s="327">
        <v>3.6354576797868114E-4</v>
      </c>
      <c r="Z11" s="327">
        <v>1.4867641396477081E-4</v>
      </c>
      <c r="AA11" s="327">
        <v>6.2086301457739358E-4</v>
      </c>
      <c r="AB11" s="327">
        <v>7.9694024162363613E-4</v>
      </c>
      <c r="AC11" s="327">
        <v>4.4143992233526544E-5</v>
      </c>
      <c r="AD11" s="327">
        <v>5.034046851214751E-5</v>
      </c>
      <c r="AE11" s="327">
        <v>1.7325116888953036E-5</v>
      </c>
      <c r="AF11" s="327">
        <v>7.5094960522522478E-5</v>
      </c>
      <c r="AG11" s="327">
        <v>1.4583433258824017E-4</v>
      </c>
      <c r="AH11" s="327">
        <v>8.8456325216256562E-5</v>
      </c>
      <c r="AI11" s="327">
        <v>1.1091725363047885E-4</v>
      </c>
      <c r="AJ11" s="327">
        <v>7.0091957717762603E-3</v>
      </c>
      <c r="AK11" s="327">
        <v>2.4156838913345994E-4</v>
      </c>
      <c r="AL11" s="327">
        <v>2.9057754626095789E-4</v>
      </c>
      <c r="AM11" s="327">
        <v>4.4231428637229076E-4</v>
      </c>
      <c r="AN11" s="327">
        <v>9.0769695967689822E-4</v>
      </c>
      <c r="AO11" s="328">
        <v>4.5085930563167639E-4</v>
      </c>
    </row>
    <row r="12" spans="1:41" x14ac:dyDescent="0.15">
      <c r="A12" s="352" t="s">
        <v>255</v>
      </c>
      <c r="B12" s="351" t="s">
        <v>36</v>
      </c>
      <c r="C12" s="326">
        <v>2.7436632110021793E-4</v>
      </c>
      <c r="D12" s="327">
        <v>6.1307295186052843E-4</v>
      </c>
      <c r="E12" s="327">
        <v>7.1161973185579898E-4</v>
      </c>
      <c r="F12" s="327">
        <v>7.9683694666654885E-4</v>
      </c>
      <c r="G12" s="327">
        <v>2.6793945385084208E-4</v>
      </c>
      <c r="H12" s="327">
        <v>1.4898082744424358E-4</v>
      </c>
      <c r="I12" s="327">
        <v>3.4391740055290173E-4</v>
      </c>
      <c r="J12" s="327">
        <v>5.7594420817406186E-4</v>
      </c>
      <c r="K12" s="327">
        <v>1.0076931898097923</v>
      </c>
      <c r="L12" s="327">
        <v>1.12003353981348E-4</v>
      </c>
      <c r="M12" s="327">
        <v>1.0182849564635721E-3</v>
      </c>
      <c r="N12" s="327">
        <v>1.2328623214948972E-4</v>
      </c>
      <c r="O12" s="327">
        <v>2.055376680359344E-4</v>
      </c>
      <c r="P12" s="327">
        <v>1.6654477932621245E-4</v>
      </c>
      <c r="Q12" s="327">
        <v>9.7596230148260101E-5</v>
      </c>
      <c r="R12" s="327">
        <v>9.640743404062366E-5</v>
      </c>
      <c r="S12" s="327">
        <v>1.1472765882861159E-4</v>
      </c>
      <c r="T12" s="327">
        <v>1.3567866264160291E-4</v>
      </c>
      <c r="U12" s="327">
        <v>1.0649256272809258E-4</v>
      </c>
      <c r="V12" s="327">
        <v>1.0199008086665016E-4</v>
      </c>
      <c r="W12" s="327">
        <v>1.2832296666546498E-4</v>
      </c>
      <c r="X12" s="327">
        <v>3.132075137810415E-4</v>
      </c>
      <c r="Y12" s="327">
        <v>5.3746650771868177E-4</v>
      </c>
      <c r="Z12" s="327">
        <v>1.220773881863365E-3</v>
      </c>
      <c r="AA12" s="327">
        <v>4.6156426541802136E-4</v>
      </c>
      <c r="AB12" s="327">
        <v>4.553307750741425E-4</v>
      </c>
      <c r="AC12" s="327">
        <v>1.772481491711315E-4</v>
      </c>
      <c r="AD12" s="327">
        <v>1.0736087696557102E-4</v>
      </c>
      <c r="AE12" s="327">
        <v>3.315728388929904E-5</v>
      </c>
      <c r="AF12" s="327">
        <v>2.8038113514020193E-3</v>
      </c>
      <c r="AG12" s="327">
        <v>1.1413462700477628E-4</v>
      </c>
      <c r="AH12" s="327">
        <v>2.9674874718242877E-4</v>
      </c>
      <c r="AI12" s="327">
        <v>1.3510520855661252E-4</v>
      </c>
      <c r="AJ12" s="327">
        <v>1.3104707634381879E-4</v>
      </c>
      <c r="AK12" s="327">
        <v>2.0851310455174678E-4</v>
      </c>
      <c r="AL12" s="327">
        <v>1.0969070225551115E-4</v>
      </c>
      <c r="AM12" s="327">
        <v>2.9738376425699224E-4</v>
      </c>
      <c r="AN12" s="327">
        <v>1.7197484144533778E-4</v>
      </c>
      <c r="AO12" s="328">
        <v>6.8019861631707628E-4</v>
      </c>
    </row>
    <row r="13" spans="1:41" x14ac:dyDescent="0.15">
      <c r="A13" s="352" t="s">
        <v>256</v>
      </c>
      <c r="B13" s="351" t="s">
        <v>509</v>
      </c>
      <c r="C13" s="326">
        <v>1.0196610445254639E-3</v>
      </c>
      <c r="D13" s="327">
        <v>2.5155249936385351E-3</v>
      </c>
      <c r="E13" s="327">
        <v>1.4401885023808555E-3</v>
      </c>
      <c r="F13" s="327">
        <v>6.8054583458051847E-4</v>
      </c>
      <c r="G13" s="327">
        <v>1.3900097739025716E-3</v>
      </c>
      <c r="H13" s="327">
        <v>1.618082608549983E-3</v>
      </c>
      <c r="I13" s="327">
        <v>1.2490071346880505E-3</v>
      </c>
      <c r="J13" s="327">
        <v>1.5440801613302144E-3</v>
      </c>
      <c r="K13" s="327">
        <v>2.3916637378425425E-4</v>
      </c>
      <c r="L13" s="327">
        <v>1.0324524651949794</v>
      </c>
      <c r="M13" s="327">
        <v>5.7234180436054624E-4</v>
      </c>
      <c r="N13" s="327">
        <v>1.1165600091814393E-4</v>
      </c>
      <c r="O13" s="327">
        <v>3.0731936974247906E-4</v>
      </c>
      <c r="P13" s="327">
        <v>5.5185589225947634E-4</v>
      </c>
      <c r="Q13" s="327">
        <v>1.9252295156094331E-3</v>
      </c>
      <c r="R13" s="327">
        <v>2.4243394178228329E-3</v>
      </c>
      <c r="S13" s="327">
        <v>6.7356181316291135E-3</v>
      </c>
      <c r="T13" s="327">
        <v>3.1455949093056219E-3</v>
      </c>
      <c r="U13" s="327">
        <v>3.4829194788857272E-3</v>
      </c>
      <c r="V13" s="327">
        <v>6.8917166398647662E-3</v>
      </c>
      <c r="W13" s="327">
        <v>4.5904538208571943E-3</v>
      </c>
      <c r="X13" s="327">
        <v>6.4905247694665383E-3</v>
      </c>
      <c r="Y13" s="327">
        <v>1.9300083438659247E-3</v>
      </c>
      <c r="Z13" s="327">
        <v>3.9069136789746437E-4</v>
      </c>
      <c r="AA13" s="327">
        <v>5.6094939976697074E-3</v>
      </c>
      <c r="AB13" s="327">
        <v>1.9463574749915052E-3</v>
      </c>
      <c r="AC13" s="327">
        <v>8.3291296843068297E-4</v>
      </c>
      <c r="AD13" s="327">
        <v>6.0472197545325985E-4</v>
      </c>
      <c r="AE13" s="327">
        <v>1.9563169400342849E-4</v>
      </c>
      <c r="AF13" s="327">
        <v>6.1617754340368986E-4</v>
      </c>
      <c r="AG13" s="327">
        <v>5.0673770057127162E-4</v>
      </c>
      <c r="AH13" s="327">
        <v>4.2583989152206246E-4</v>
      </c>
      <c r="AI13" s="327">
        <v>3.0106785721079683E-4</v>
      </c>
      <c r="AJ13" s="327">
        <v>5.2978430860010461E-4</v>
      </c>
      <c r="AK13" s="327">
        <v>1.5944561356198584E-3</v>
      </c>
      <c r="AL13" s="327">
        <v>2.0144761400144127E-3</v>
      </c>
      <c r="AM13" s="327">
        <v>7.6355512985405564E-4</v>
      </c>
      <c r="AN13" s="327">
        <v>6.635188106220687E-3</v>
      </c>
      <c r="AO13" s="328">
        <v>7.3174628121297112E-4</v>
      </c>
    </row>
    <row r="14" spans="1:41" x14ac:dyDescent="0.15">
      <c r="A14" s="353" t="s">
        <v>257</v>
      </c>
      <c r="B14" s="354" t="s">
        <v>37</v>
      </c>
      <c r="C14" s="329">
        <v>1.3309698363429957E-3</v>
      </c>
      <c r="D14" s="330">
        <v>6.91481219486192E-4</v>
      </c>
      <c r="E14" s="330">
        <v>1.8873711998962386E-4</v>
      </c>
      <c r="F14" s="330">
        <v>2.1988758684998722E-4</v>
      </c>
      <c r="G14" s="330">
        <v>1.2449848859215644E-3</v>
      </c>
      <c r="H14" s="330">
        <v>4.7436347004171274E-4</v>
      </c>
      <c r="I14" s="330">
        <v>1.3256745627200743E-3</v>
      </c>
      <c r="J14" s="330">
        <v>3.1945387017607773E-3</v>
      </c>
      <c r="K14" s="330">
        <v>4.6445719578549847E-3</v>
      </c>
      <c r="L14" s="330">
        <v>1.8026266888377495E-3</v>
      </c>
      <c r="M14" s="330">
        <v>1.0301119094251594</v>
      </c>
      <c r="N14" s="330">
        <v>8.0384709154634288E-5</v>
      </c>
      <c r="O14" s="330">
        <v>1.0164057948525546E-3</v>
      </c>
      <c r="P14" s="330">
        <v>1.6844839471545359E-3</v>
      </c>
      <c r="Q14" s="330">
        <v>5.9531286225944684E-3</v>
      </c>
      <c r="R14" s="330">
        <v>5.1432555289532807E-3</v>
      </c>
      <c r="S14" s="330">
        <v>3.9035847529837733E-3</v>
      </c>
      <c r="T14" s="330">
        <v>2.0767242301078903E-2</v>
      </c>
      <c r="U14" s="330">
        <v>4.8677681292302226E-3</v>
      </c>
      <c r="V14" s="330">
        <v>4.5799658774070438E-3</v>
      </c>
      <c r="W14" s="330">
        <v>8.983430598388844E-4</v>
      </c>
      <c r="X14" s="330">
        <v>2.0391410935383198E-3</v>
      </c>
      <c r="Y14" s="330">
        <v>2.3052661668558322E-2</v>
      </c>
      <c r="Z14" s="330">
        <v>5.0952267443408236E-4</v>
      </c>
      <c r="AA14" s="330">
        <v>2.9931208462736529E-3</v>
      </c>
      <c r="AB14" s="330">
        <v>4.006240179626769E-4</v>
      </c>
      <c r="AC14" s="330">
        <v>2.3183474400057154E-4</v>
      </c>
      <c r="AD14" s="330">
        <v>1.6203348859943111E-4</v>
      </c>
      <c r="AE14" s="330">
        <v>3.6131924917436059E-4</v>
      </c>
      <c r="AF14" s="330">
        <v>2.6278301370249546E-4</v>
      </c>
      <c r="AG14" s="330">
        <v>2.6991410699325167E-4</v>
      </c>
      <c r="AH14" s="330">
        <v>3.3270674847938665E-4</v>
      </c>
      <c r="AI14" s="330">
        <v>7.8256168420500318E-4</v>
      </c>
      <c r="AJ14" s="330">
        <v>5.7081945582486394E-4</v>
      </c>
      <c r="AK14" s="330">
        <v>4.6548476178339928E-4</v>
      </c>
      <c r="AL14" s="330">
        <v>6.9683844728390325E-4</v>
      </c>
      <c r="AM14" s="330">
        <v>8.7228224164450556E-4</v>
      </c>
      <c r="AN14" s="330">
        <v>2.8634440210606894E-3</v>
      </c>
      <c r="AO14" s="331">
        <v>2.0607158290887459E-3</v>
      </c>
    </row>
    <row r="15" spans="1:41" x14ac:dyDescent="0.15">
      <c r="A15" s="352" t="s">
        <v>258</v>
      </c>
      <c r="B15" s="351" t="s">
        <v>38</v>
      </c>
      <c r="C15" s="326">
        <v>7.016178930806429E-6</v>
      </c>
      <c r="D15" s="327">
        <v>8.700792108570765E-6</v>
      </c>
      <c r="E15" s="327">
        <v>1.6408110640392582E-5</v>
      </c>
      <c r="F15" s="327">
        <v>4.7895217278325894E-5</v>
      </c>
      <c r="G15" s="327">
        <v>1.2529130979207987E-5</v>
      </c>
      <c r="H15" s="327">
        <v>1.2091617319169473E-5</v>
      </c>
      <c r="I15" s="327">
        <v>1.5944398629493464E-4</v>
      </c>
      <c r="J15" s="327">
        <v>2.267954175513751E-5</v>
      </c>
      <c r="K15" s="327">
        <v>6.5914807175091343E-6</v>
      </c>
      <c r="L15" s="327">
        <v>5.7443688774240102E-5</v>
      </c>
      <c r="M15" s="327">
        <v>1.8694070817561125E-4</v>
      </c>
      <c r="N15" s="327">
        <v>1.0161064726155202</v>
      </c>
      <c r="O15" s="327">
        <v>2.2032838589338454E-5</v>
      </c>
      <c r="P15" s="327">
        <v>6.7647284669081617E-3</v>
      </c>
      <c r="Q15" s="327">
        <v>2.9961257373909201E-3</v>
      </c>
      <c r="R15" s="327">
        <v>3.3507739678593916E-3</v>
      </c>
      <c r="S15" s="327">
        <v>6.6419016843475523E-4</v>
      </c>
      <c r="T15" s="327">
        <v>3.1995533897033934E-4</v>
      </c>
      <c r="U15" s="327">
        <v>1.9777361175109514E-3</v>
      </c>
      <c r="V15" s="327">
        <v>2.5367056239058858E-4</v>
      </c>
      <c r="W15" s="327">
        <v>1.7676550327398914E-3</v>
      </c>
      <c r="X15" s="327">
        <v>1.2347286681648991E-4</v>
      </c>
      <c r="Y15" s="327">
        <v>6.9123370501243404E-4</v>
      </c>
      <c r="Z15" s="327">
        <v>1.8118096692465824E-5</v>
      </c>
      <c r="AA15" s="327">
        <v>2.8367329469428015E-5</v>
      </c>
      <c r="AB15" s="327">
        <v>6.752419138710535E-6</v>
      </c>
      <c r="AC15" s="327">
        <v>7.9051702038891023E-6</v>
      </c>
      <c r="AD15" s="327">
        <v>5.513426126170543E-6</v>
      </c>
      <c r="AE15" s="327">
        <v>1.0064192735158888E-5</v>
      </c>
      <c r="AF15" s="327">
        <v>1.0130436289027414E-5</v>
      </c>
      <c r="AG15" s="327">
        <v>8.8938156458453382E-6</v>
      </c>
      <c r="AH15" s="327">
        <v>1.3251682051456983E-5</v>
      </c>
      <c r="AI15" s="327">
        <v>6.5241552944264201E-6</v>
      </c>
      <c r="AJ15" s="327">
        <v>5.5652369944341E-6</v>
      </c>
      <c r="AK15" s="327">
        <v>1.0262059209445636E-5</v>
      </c>
      <c r="AL15" s="327">
        <v>2.5237062369489638E-5</v>
      </c>
      <c r="AM15" s="327">
        <v>8.258129412947592E-6</v>
      </c>
      <c r="AN15" s="327">
        <v>3.3338019629556801E-5</v>
      </c>
      <c r="AO15" s="328">
        <v>1.4084882422143473E-4</v>
      </c>
    </row>
    <row r="16" spans="1:41" x14ac:dyDescent="0.15">
      <c r="A16" s="352" t="s">
        <v>259</v>
      </c>
      <c r="B16" s="351" t="s">
        <v>39</v>
      </c>
      <c r="C16" s="326">
        <v>5.5289248681193348E-6</v>
      </c>
      <c r="D16" s="327">
        <v>5.0604615639301842E-6</v>
      </c>
      <c r="E16" s="327">
        <v>5.8874875800323772E-6</v>
      </c>
      <c r="F16" s="327">
        <v>2.0746791346765153E-5</v>
      </c>
      <c r="G16" s="327">
        <v>1.9617692070032344E-5</v>
      </c>
      <c r="H16" s="327">
        <v>5.9383339643151474E-6</v>
      </c>
      <c r="I16" s="327">
        <v>3.8236918865820486E-5</v>
      </c>
      <c r="J16" s="327">
        <v>1.8276118568825615E-4</v>
      </c>
      <c r="K16" s="327">
        <v>6.3418695539509946E-6</v>
      </c>
      <c r="L16" s="327">
        <v>6.6896513745871885E-5</v>
      </c>
      <c r="M16" s="327">
        <v>6.1437439412904483E-4</v>
      </c>
      <c r="N16" s="327">
        <v>-3.5886434024568527E-6</v>
      </c>
      <c r="O16" s="327">
        <v>1.0037492287280942</v>
      </c>
      <c r="P16" s="327">
        <v>1.412792439016714E-3</v>
      </c>
      <c r="Q16" s="327">
        <v>1.0517266761474664E-3</v>
      </c>
      <c r="R16" s="327">
        <v>7.3689579150138245E-4</v>
      </c>
      <c r="S16" s="327">
        <v>1.3861994863132389E-3</v>
      </c>
      <c r="T16" s="327">
        <v>1.6671758132406184E-3</v>
      </c>
      <c r="U16" s="327">
        <v>1.8306819256216581E-3</v>
      </c>
      <c r="V16" s="327">
        <v>9.1900541243632096E-4</v>
      </c>
      <c r="W16" s="327">
        <v>1.3603397954416447E-3</v>
      </c>
      <c r="X16" s="327">
        <v>2.583106234810696E-4</v>
      </c>
      <c r="Y16" s="327">
        <v>2.8339011310922311E-4</v>
      </c>
      <c r="Z16" s="327">
        <v>3.1646802998653046E-5</v>
      </c>
      <c r="AA16" s="327">
        <v>1.995272186453459E-5</v>
      </c>
      <c r="AB16" s="327">
        <v>6.0015970681699438E-6</v>
      </c>
      <c r="AC16" s="327">
        <v>4.9671047388224032E-6</v>
      </c>
      <c r="AD16" s="327">
        <v>4.8416417585158469E-6</v>
      </c>
      <c r="AE16" s="327">
        <v>4.5332725642573687E-6</v>
      </c>
      <c r="AF16" s="327">
        <v>6.6659850310475378E-6</v>
      </c>
      <c r="AG16" s="327">
        <v>1.1477523397262378E-5</v>
      </c>
      <c r="AH16" s="327">
        <v>1.1898977624023295E-5</v>
      </c>
      <c r="AI16" s="327">
        <v>6.0695725024334715E-6</v>
      </c>
      <c r="AJ16" s="327">
        <v>3.8262839629149811E-5</v>
      </c>
      <c r="AK16" s="327">
        <v>1.3423892630705171E-5</v>
      </c>
      <c r="AL16" s="327">
        <v>2.6595957535093515E-5</v>
      </c>
      <c r="AM16" s="327">
        <v>1.3853230650317242E-5</v>
      </c>
      <c r="AN16" s="327">
        <v>7.3455885900001029E-5</v>
      </c>
      <c r="AO16" s="328">
        <v>8.8646178914972144E-5</v>
      </c>
    </row>
    <row r="17" spans="1:41" x14ac:dyDescent="0.15">
      <c r="A17" s="352" t="s">
        <v>260</v>
      </c>
      <c r="B17" s="351" t="s">
        <v>40</v>
      </c>
      <c r="C17" s="326">
        <v>4.1864848348228181E-4</v>
      </c>
      <c r="D17" s="327">
        <v>4.8262803536674689E-4</v>
      </c>
      <c r="E17" s="327">
        <v>3.9905032173642946E-4</v>
      </c>
      <c r="F17" s="327">
        <v>1.1705257891939584E-3</v>
      </c>
      <c r="G17" s="327">
        <v>1.2629794041417984E-3</v>
      </c>
      <c r="H17" s="327">
        <v>7.5517670547325304E-4</v>
      </c>
      <c r="I17" s="327">
        <v>1.3468567435840669E-3</v>
      </c>
      <c r="J17" s="327">
        <v>1.9108107262139319E-3</v>
      </c>
      <c r="K17" s="327">
        <v>1.4726424947097131E-4</v>
      </c>
      <c r="L17" s="327">
        <v>5.4331197083897929E-4</v>
      </c>
      <c r="M17" s="327">
        <v>2.7123281380813341E-3</v>
      </c>
      <c r="N17" s="327">
        <v>8.1833319386867608E-5</v>
      </c>
      <c r="O17" s="327">
        <v>2.2115369190942993E-4</v>
      </c>
      <c r="P17" s="327">
        <v>1.0093443792786909</v>
      </c>
      <c r="Q17" s="327">
        <v>4.4812760990774409E-3</v>
      </c>
      <c r="R17" s="327">
        <v>7.3428478477759809E-3</v>
      </c>
      <c r="S17" s="327">
        <v>5.5981259691042394E-3</v>
      </c>
      <c r="T17" s="327">
        <v>4.5665738542596994E-3</v>
      </c>
      <c r="U17" s="327">
        <v>5.5728144534378356E-3</v>
      </c>
      <c r="V17" s="327">
        <v>6.7314697302908516E-3</v>
      </c>
      <c r="W17" s="327">
        <v>2.8622279690569069E-3</v>
      </c>
      <c r="X17" s="327">
        <v>1.7738503174649287E-3</v>
      </c>
      <c r="Y17" s="327">
        <v>1.2693645697918678E-2</v>
      </c>
      <c r="Z17" s="327">
        <v>4.3324922354217362E-4</v>
      </c>
      <c r="AA17" s="327">
        <v>5.647077683358844E-4</v>
      </c>
      <c r="AB17" s="327">
        <v>1.3527061346794105E-4</v>
      </c>
      <c r="AC17" s="327">
        <v>4.8461059580995401E-4</v>
      </c>
      <c r="AD17" s="327">
        <v>1.0462817204500014E-4</v>
      </c>
      <c r="AE17" s="327">
        <v>2.4646090039230037E-4</v>
      </c>
      <c r="AF17" s="327">
        <v>2.9475006513621617E-4</v>
      </c>
      <c r="AG17" s="327">
        <v>2.2289838910974027E-4</v>
      </c>
      <c r="AH17" s="327">
        <v>7.0709627231040518E-4</v>
      </c>
      <c r="AI17" s="327">
        <v>1.3043294780378222E-4</v>
      </c>
      <c r="AJ17" s="327">
        <v>1.6883656826365551E-4</v>
      </c>
      <c r="AK17" s="327">
        <v>5.8539683555945958E-4</v>
      </c>
      <c r="AL17" s="327">
        <v>2.714030959513226E-4</v>
      </c>
      <c r="AM17" s="327">
        <v>5.0895064873690196E-4</v>
      </c>
      <c r="AN17" s="327">
        <v>4.6660895203512893E-4</v>
      </c>
      <c r="AO17" s="328">
        <v>1.0834496469014502E-3</v>
      </c>
    </row>
    <row r="18" spans="1:41" x14ac:dyDescent="0.15">
      <c r="A18" s="352" t="s">
        <v>261</v>
      </c>
      <c r="B18" s="351" t="s">
        <v>130</v>
      </c>
      <c r="C18" s="326">
        <v>5.6283479097089378E-6</v>
      </c>
      <c r="D18" s="327">
        <v>1.1306936756402521E-5</v>
      </c>
      <c r="E18" s="327">
        <v>4.8648417622899174E-6</v>
      </c>
      <c r="F18" s="327">
        <v>4.3606053324509016E-5</v>
      </c>
      <c r="G18" s="327">
        <v>5.9456958740656482E-6</v>
      </c>
      <c r="H18" s="327">
        <v>8.0859297378406147E-6</v>
      </c>
      <c r="I18" s="327">
        <v>3.1273349106579762E-5</v>
      </c>
      <c r="J18" s="327">
        <v>1.0722160610795747E-5</v>
      </c>
      <c r="K18" s="327">
        <v>8.5564301784996596E-6</v>
      </c>
      <c r="L18" s="327">
        <v>2.6108980959545501E-5</v>
      </c>
      <c r="M18" s="327">
        <v>1.406342450220006E-4</v>
      </c>
      <c r="N18" s="327">
        <v>3.39329050410995E-6</v>
      </c>
      <c r="O18" s="327">
        <v>8.4903916117927223E-6</v>
      </c>
      <c r="P18" s="327">
        <v>4.0338546310374752E-5</v>
      </c>
      <c r="Q18" s="327">
        <v>1.0056119797079937</v>
      </c>
      <c r="R18" s="327">
        <v>1.2665672971196057E-3</v>
      </c>
      <c r="S18" s="327">
        <v>4.2784537687806743E-4</v>
      </c>
      <c r="T18" s="327">
        <v>1.1841953888391725E-4</v>
      </c>
      <c r="U18" s="327">
        <v>9.2219426774858956E-4</v>
      </c>
      <c r="V18" s="327">
        <v>7.8854624269965461E-5</v>
      </c>
      <c r="W18" s="327">
        <v>4.1316158722963715E-4</v>
      </c>
      <c r="X18" s="327">
        <v>8.4881513986404236E-5</v>
      </c>
      <c r="Y18" s="327">
        <v>1.9837010231491686E-4</v>
      </c>
      <c r="Z18" s="327">
        <v>2.8957131847300866E-5</v>
      </c>
      <c r="AA18" s="327">
        <v>4.8042404039959607E-4</v>
      </c>
      <c r="AB18" s="327">
        <v>1.5101744638880167E-5</v>
      </c>
      <c r="AC18" s="327">
        <v>1.2950899823035793E-5</v>
      </c>
      <c r="AD18" s="327">
        <v>1.6147784835480791E-5</v>
      </c>
      <c r="AE18" s="327">
        <v>6.1141001920973922E-6</v>
      </c>
      <c r="AF18" s="327">
        <v>2.1353432116407859E-5</v>
      </c>
      <c r="AG18" s="327">
        <v>2.191966176898745E-5</v>
      </c>
      <c r="AH18" s="327">
        <v>2.27852637773612E-5</v>
      </c>
      <c r="AI18" s="327">
        <v>1.0778915275981166E-5</v>
      </c>
      <c r="AJ18" s="327">
        <v>1.0786755164152886E-5</v>
      </c>
      <c r="AK18" s="327">
        <v>1.5780815299673451E-5</v>
      </c>
      <c r="AL18" s="327">
        <v>2.0107805733095239E-4</v>
      </c>
      <c r="AM18" s="327">
        <v>1.2796633375797808E-5</v>
      </c>
      <c r="AN18" s="327">
        <v>1.2554847595832519E-5</v>
      </c>
      <c r="AO18" s="328">
        <v>1.344069139548071E-5</v>
      </c>
    </row>
    <row r="19" spans="1:41" x14ac:dyDescent="0.15">
      <c r="A19" s="353" t="s">
        <v>262</v>
      </c>
      <c r="B19" s="354" t="s">
        <v>132</v>
      </c>
      <c r="C19" s="329">
        <v>6.1078392207488099E-5</v>
      </c>
      <c r="D19" s="330">
        <v>2.2693411524214439E-4</v>
      </c>
      <c r="E19" s="330">
        <v>5.0640487891469565E-5</v>
      </c>
      <c r="F19" s="330">
        <v>4.3343846074853732E-4</v>
      </c>
      <c r="G19" s="330">
        <v>6.4936245658522553E-5</v>
      </c>
      <c r="H19" s="330">
        <v>9.2529043647717E-5</v>
      </c>
      <c r="I19" s="330">
        <v>1.1216571405592873E-4</v>
      </c>
      <c r="J19" s="330">
        <v>1.0996727105216185E-4</v>
      </c>
      <c r="K19" s="330">
        <v>1.2979235933752425E-4</v>
      </c>
      <c r="L19" s="330">
        <v>1.2591929003896785E-3</v>
      </c>
      <c r="M19" s="330">
        <v>1.2978232160290909E-3</v>
      </c>
      <c r="N19" s="330">
        <v>1.9243659468475685E-4</v>
      </c>
      <c r="O19" s="330">
        <v>8.0281369574581888E-5</v>
      </c>
      <c r="P19" s="330">
        <v>2.4962244532189526E-4</v>
      </c>
      <c r="Q19" s="330">
        <v>2.8718307298297129E-3</v>
      </c>
      <c r="R19" s="330">
        <v>1.023819913934737</v>
      </c>
      <c r="S19" s="330">
        <v>6.4428884727166041E-4</v>
      </c>
      <c r="T19" s="330">
        <v>1.3472151003947001E-3</v>
      </c>
      <c r="U19" s="330">
        <v>9.2282512107410609E-4</v>
      </c>
      <c r="V19" s="330">
        <v>6.7666833983430702E-4</v>
      </c>
      <c r="W19" s="330">
        <v>7.6270890069554394E-4</v>
      </c>
      <c r="X19" s="330">
        <v>2.5346015196301552E-4</v>
      </c>
      <c r="Y19" s="330">
        <v>2.6736814427553047E-4</v>
      </c>
      <c r="Z19" s="330">
        <v>3.5228188702763794E-4</v>
      </c>
      <c r="AA19" s="330">
        <v>4.3075135895644757E-4</v>
      </c>
      <c r="AB19" s="330">
        <v>1.4540771456902487E-4</v>
      </c>
      <c r="AC19" s="330">
        <v>1.5554201633670385E-4</v>
      </c>
      <c r="AD19" s="330">
        <v>2.0805696564388715E-4</v>
      </c>
      <c r="AE19" s="330">
        <v>5.1192108411487992E-5</v>
      </c>
      <c r="AF19" s="330">
        <v>2.5219357782873934E-4</v>
      </c>
      <c r="AG19" s="330">
        <v>2.6691698877548506E-4</v>
      </c>
      <c r="AH19" s="330">
        <v>1.4625155239043609E-4</v>
      </c>
      <c r="AI19" s="330">
        <v>8.9487617152731946E-5</v>
      </c>
      <c r="AJ19" s="330">
        <v>1.0064944072459368E-4</v>
      </c>
      <c r="AK19" s="330">
        <v>1.8861100878300074E-4</v>
      </c>
      <c r="AL19" s="330">
        <v>2.866718751848248E-3</v>
      </c>
      <c r="AM19" s="330">
        <v>1.036866474008586E-4</v>
      </c>
      <c r="AN19" s="330">
        <v>9.1408591457369792E-5</v>
      </c>
      <c r="AO19" s="331">
        <v>1.3105574020806602E-4</v>
      </c>
    </row>
    <row r="20" spans="1:41" x14ac:dyDescent="0.15">
      <c r="A20" s="352" t="s">
        <v>263</v>
      </c>
      <c r="B20" s="351" t="s">
        <v>134</v>
      </c>
      <c r="C20" s="326">
        <v>2.1876646071109279E-5</v>
      </c>
      <c r="D20" s="327">
        <v>3.0706272756620174E-5</v>
      </c>
      <c r="E20" s="327">
        <v>1.0316461709845796E-5</v>
      </c>
      <c r="F20" s="327">
        <v>1.2299857181086479E-5</v>
      </c>
      <c r="G20" s="327">
        <v>1.2580156841207844E-5</v>
      </c>
      <c r="H20" s="327">
        <v>1.1920535845834663E-5</v>
      </c>
      <c r="I20" s="327">
        <v>1.1689292519968086E-5</v>
      </c>
      <c r="J20" s="327">
        <v>1.0631089635669803E-5</v>
      </c>
      <c r="K20" s="327">
        <v>9.1114153137691556E-6</v>
      </c>
      <c r="L20" s="327">
        <v>8.9912336010257377E-6</v>
      </c>
      <c r="M20" s="327">
        <v>1.2337084309391947E-5</v>
      </c>
      <c r="N20" s="327">
        <v>7.1329376422002419E-6</v>
      </c>
      <c r="O20" s="327">
        <v>4.3660062817562891E-6</v>
      </c>
      <c r="P20" s="327">
        <v>8.8019459131237951E-6</v>
      </c>
      <c r="Q20" s="327">
        <v>1.9441293119567784E-4</v>
      </c>
      <c r="R20" s="327">
        <v>1.7756508235859989E-4</v>
      </c>
      <c r="S20" s="327">
        <v>1.0039573882785195</v>
      </c>
      <c r="T20" s="327">
        <v>1.3053966769770348E-5</v>
      </c>
      <c r="U20" s="327">
        <v>1.7229961629059785E-5</v>
      </c>
      <c r="V20" s="327">
        <v>1.2828747242980552E-4</v>
      </c>
      <c r="W20" s="327">
        <v>2.1579617930880873E-5</v>
      </c>
      <c r="X20" s="327">
        <v>2.0903125539672516E-5</v>
      </c>
      <c r="Y20" s="327">
        <v>2.8289287841814338E-5</v>
      </c>
      <c r="Z20" s="327">
        <v>2.5134275453147007E-5</v>
      </c>
      <c r="AA20" s="327">
        <v>3.3006446543801849E-5</v>
      </c>
      <c r="AB20" s="327">
        <v>1.8423684697378201E-5</v>
      </c>
      <c r="AC20" s="327">
        <v>7.293059780217077E-5</v>
      </c>
      <c r="AD20" s="327">
        <v>2.150445169139108E-5</v>
      </c>
      <c r="AE20" s="327">
        <v>4.7635107569647738E-6</v>
      </c>
      <c r="AF20" s="327">
        <v>2.4444200472510308E-5</v>
      </c>
      <c r="AG20" s="327">
        <v>2.7251307528153598E-5</v>
      </c>
      <c r="AH20" s="327">
        <v>1.7828512485567783E-4</v>
      </c>
      <c r="AI20" s="327">
        <v>1.0240672036815755E-5</v>
      </c>
      <c r="AJ20" s="327">
        <v>7.9143145108433524E-4</v>
      </c>
      <c r="AK20" s="327">
        <v>2.4964328275403758E-5</v>
      </c>
      <c r="AL20" s="327">
        <v>1.9747900308033956E-4</v>
      </c>
      <c r="AM20" s="327">
        <v>9.1769029432478056E-5</v>
      </c>
      <c r="AN20" s="327">
        <v>1.5857695775444533E-3</v>
      </c>
      <c r="AO20" s="328">
        <v>5.1713323851408673E-5</v>
      </c>
    </row>
    <row r="21" spans="1:41" x14ac:dyDescent="0.15">
      <c r="A21" s="352" t="s">
        <v>264</v>
      </c>
      <c r="B21" s="351" t="s">
        <v>265</v>
      </c>
      <c r="C21" s="326">
        <v>1.4818413377865638E-4</v>
      </c>
      <c r="D21" s="327">
        <v>3.960774800897556E-4</v>
      </c>
      <c r="E21" s="327">
        <v>1.4918314439134371E-4</v>
      </c>
      <c r="F21" s="327">
        <v>3.2290749609182012E-4</v>
      </c>
      <c r="G21" s="327">
        <v>1.6160293579428592E-4</v>
      </c>
      <c r="H21" s="327">
        <v>2.6088543448876786E-4</v>
      </c>
      <c r="I21" s="327">
        <v>2.2952309473468589E-4</v>
      </c>
      <c r="J21" s="327">
        <v>2.900458539179362E-4</v>
      </c>
      <c r="K21" s="327">
        <v>1.9686195337278859E-4</v>
      </c>
      <c r="L21" s="327">
        <v>1.8591755880286999E-4</v>
      </c>
      <c r="M21" s="327">
        <v>2.9141216704554082E-4</v>
      </c>
      <c r="N21" s="327">
        <v>1.1629238422548025E-4</v>
      </c>
      <c r="O21" s="327">
        <v>1.9645983586813408E-4</v>
      </c>
      <c r="P21" s="327">
        <v>2.5171405089153713E-4</v>
      </c>
      <c r="Q21" s="327">
        <v>6.5584055504304293E-3</v>
      </c>
      <c r="R21" s="327">
        <v>3.8384143472043318E-3</v>
      </c>
      <c r="S21" s="327">
        <v>7.5232740192787487E-2</v>
      </c>
      <c r="T21" s="327">
        <v>1.1654095361981121</v>
      </c>
      <c r="U21" s="327">
        <v>4.7690271292180224E-2</v>
      </c>
      <c r="V21" s="327">
        <v>0.19656379263066276</v>
      </c>
      <c r="W21" s="327">
        <v>5.2680647940581745E-3</v>
      </c>
      <c r="X21" s="327">
        <v>8.7329868703488051E-3</v>
      </c>
      <c r="Y21" s="327">
        <v>7.1195297883989745E-4</v>
      </c>
      <c r="Z21" s="327">
        <v>6.8472348235329656E-4</v>
      </c>
      <c r="AA21" s="327">
        <v>6.9779537609952779E-4</v>
      </c>
      <c r="AB21" s="327">
        <v>3.7567768819477465E-4</v>
      </c>
      <c r="AC21" s="327">
        <v>4.2457863512355981E-4</v>
      </c>
      <c r="AD21" s="327">
        <v>6.1382326720976733E-4</v>
      </c>
      <c r="AE21" s="327">
        <v>1.267397881419849E-4</v>
      </c>
      <c r="AF21" s="327">
        <v>5.0578322520063417E-4</v>
      </c>
      <c r="AG21" s="327">
        <v>2.6251600500867348E-3</v>
      </c>
      <c r="AH21" s="327">
        <v>1.5160815021109612E-3</v>
      </c>
      <c r="AI21" s="327">
        <v>1.3028092007629883E-3</v>
      </c>
      <c r="AJ21" s="327">
        <v>3.4511477453348416E-4</v>
      </c>
      <c r="AK21" s="327">
        <v>6.6617770174441356E-4</v>
      </c>
      <c r="AL21" s="327">
        <v>5.2429370099292116E-3</v>
      </c>
      <c r="AM21" s="327">
        <v>3.0146265323611874E-4</v>
      </c>
      <c r="AN21" s="327">
        <v>2.450212487059733E-2</v>
      </c>
      <c r="AO21" s="328">
        <v>6.306780122338929E-4</v>
      </c>
    </row>
    <row r="22" spans="1:41" x14ac:dyDescent="0.15">
      <c r="A22" s="352" t="s">
        <v>266</v>
      </c>
      <c r="B22" s="351" t="s">
        <v>41</v>
      </c>
      <c r="C22" s="326">
        <v>4.6607935615647724E-5</v>
      </c>
      <c r="D22" s="327">
        <v>5.9962209385154573E-5</v>
      </c>
      <c r="E22" s="327">
        <v>1.146558821825063E-4</v>
      </c>
      <c r="F22" s="327">
        <v>2.3738116641651533E-4</v>
      </c>
      <c r="G22" s="327">
        <v>3.9574692702306456E-5</v>
      </c>
      <c r="H22" s="327">
        <v>4.7872122874918185E-5</v>
      </c>
      <c r="I22" s="327">
        <v>6.341794992311538E-5</v>
      </c>
      <c r="J22" s="327">
        <v>5.539193825670948E-5</v>
      </c>
      <c r="K22" s="327">
        <v>4.8608912168395009E-5</v>
      </c>
      <c r="L22" s="327">
        <v>5.1256054373900949E-5</v>
      </c>
      <c r="M22" s="327">
        <v>6.735110232860044E-5</v>
      </c>
      <c r="N22" s="327">
        <v>2.2442005391913586E-5</v>
      </c>
      <c r="O22" s="327">
        <v>4.928281451900735E-5</v>
      </c>
      <c r="P22" s="327">
        <v>1.4291534274427553E-4</v>
      </c>
      <c r="Q22" s="327">
        <v>2.4994890879490249E-3</v>
      </c>
      <c r="R22" s="327">
        <v>3.1906473373864356E-3</v>
      </c>
      <c r="S22" s="327">
        <v>3.3454016150288616E-3</v>
      </c>
      <c r="T22" s="327">
        <v>3.6591603297451841E-3</v>
      </c>
      <c r="U22" s="327">
        <v>1.0312584606603648</v>
      </c>
      <c r="V22" s="327">
        <v>3.507955093057122E-3</v>
      </c>
      <c r="W22" s="327">
        <v>1.1343027535758448E-2</v>
      </c>
      <c r="X22" s="327">
        <v>7.010220579641524E-4</v>
      </c>
      <c r="Y22" s="327">
        <v>1.2876218108273439E-3</v>
      </c>
      <c r="Z22" s="327">
        <v>1.7239769561348611E-4</v>
      </c>
      <c r="AA22" s="327">
        <v>2.1255257162401358E-4</v>
      </c>
      <c r="AB22" s="327">
        <v>7.0800151244657938E-5</v>
      </c>
      <c r="AC22" s="327">
        <v>1.0773123265662047E-4</v>
      </c>
      <c r="AD22" s="327">
        <v>9.5936695337424843E-5</v>
      </c>
      <c r="AE22" s="327">
        <v>3.882614724812134E-5</v>
      </c>
      <c r="AF22" s="327">
        <v>1.5149479564432393E-4</v>
      </c>
      <c r="AG22" s="327">
        <v>1.4503678998792008E-4</v>
      </c>
      <c r="AH22" s="327">
        <v>3.5004393722182009E-4</v>
      </c>
      <c r="AI22" s="327">
        <v>1.2190064639992815E-4</v>
      </c>
      <c r="AJ22" s="327">
        <v>6.6992461233312379E-5</v>
      </c>
      <c r="AK22" s="327">
        <v>9.246333330086923E-5</v>
      </c>
      <c r="AL22" s="327">
        <v>1.1917150466178362E-3</v>
      </c>
      <c r="AM22" s="327">
        <v>8.4884498623751591E-5</v>
      </c>
      <c r="AN22" s="327">
        <v>1.3211955569265789E-4</v>
      </c>
      <c r="AO22" s="328">
        <v>3.2299105547797482E-4</v>
      </c>
    </row>
    <row r="23" spans="1:41" x14ac:dyDescent="0.15">
      <c r="A23" s="352" t="s">
        <v>267</v>
      </c>
      <c r="B23" s="351" t="s">
        <v>510</v>
      </c>
      <c r="C23" s="326">
        <v>1.0005225833154353E-5</v>
      </c>
      <c r="D23" s="327">
        <v>3.9016346109724804E-5</v>
      </c>
      <c r="E23" s="327">
        <v>1.6741433328198252E-5</v>
      </c>
      <c r="F23" s="327">
        <v>1.5006301876673757E-5</v>
      </c>
      <c r="G23" s="327">
        <v>1.178281001365506E-5</v>
      </c>
      <c r="H23" s="327">
        <v>1.3163834921455871E-5</v>
      </c>
      <c r="I23" s="327">
        <v>1.5508626322823183E-5</v>
      </c>
      <c r="J23" s="327">
        <v>1.6785328951219223E-5</v>
      </c>
      <c r="K23" s="327">
        <v>1.3450628030996149E-5</v>
      </c>
      <c r="L23" s="327">
        <v>1.1505043281944044E-5</v>
      </c>
      <c r="M23" s="327">
        <v>1.5340734121253624E-5</v>
      </c>
      <c r="N23" s="327">
        <v>7.2218914825480105E-6</v>
      </c>
      <c r="O23" s="327">
        <v>6.5990380384307357E-6</v>
      </c>
      <c r="P23" s="327">
        <v>1.9565480585264272E-5</v>
      </c>
      <c r="Q23" s="327">
        <v>2.637991106631806E-4</v>
      </c>
      <c r="R23" s="327">
        <v>2.7984138961575064E-5</v>
      </c>
      <c r="S23" s="327">
        <v>1.5503540721457471E-5</v>
      </c>
      <c r="T23" s="327">
        <v>2.638965880513876E-5</v>
      </c>
      <c r="U23" s="327">
        <v>1.8111161127375521E-5</v>
      </c>
      <c r="V23" s="327">
        <v>1.007778025500025</v>
      </c>
      <c r="W23" s="327">
        <v>1.0446647330844878E-4</v>
      </c>
      <c r="X23" s="327">
        <v>1.97627376635793E-5</v>
      </c>
      <c r="Y23" s="327">
        <v>4.2272392425710717E-4</v>
      </c>
      <c r="Z23" s="327">
        <v>3.8724150291618483E-5</v>
      </c>
      <c r="AA23" s="327">
        <v>4.097363085108919E-5</v>
      </c>
      <c r="AB23" s="327">
        <v>1.9096251259073167E-5</v>
      </c>
      <c r="AC23" s="327">
        <v>6.4625471755425115E-5</v>
      </c>
      <c r="AD23" s="327">
        <v>4.3099292300636158E-5</v>
      </c>
      <c r="AE23" s="327">
        <v>1.976420774615634E-5</v>
      </c>
      <c r="AF23" s="327">
        <v>3.5014812953293544E-5</v>
      </c>
      <c r="AG23" s="327">
        <v>5.0479480635060691E-5</v>
      </c>
      <c r="AH23" s="327">
        <v>2.5350906083057096E-4</v>
      </c>
      <c r="AI23" s="327">
        <v>1.8429083409123378E-5</v>
      </c>
      <c r="AJ23" s="327">
        <v>1.7080640006462035E-5</v>
      </c>
      <c r="AK23" s="327">
        <v>3.6537637636377461E-5</v>
      </c>
      <c r="AL23" s="327">
        <v>2.2922617579069598E-4</v>
      </c>
      <c r="AM23" s="327">
        <v>4.4009985386997617E-5</v>
      </c>
      <c r="AN23" s="327">
        <v>1.385472927966392E-5</v>
      </c>
      <c r="AO23" s="328">
        <v>6.9324964041238185E-5</v>
      </c>
    </row>
    <row r="24" spans="1:41" x14ac:dyDescent="0.15">
      <c r="A24" s="353" t="s">
        <v>268</v>
      </c>
      <c r="B24" s="354" t="s">
        <v>269</v>
      </c>
      <c r="C24" s="329">
        <v>9.5352989429206594E-5</v>
      </c>
      <c r="D24" s="330">
        <v>1.7398221172288116E-4</v>
      </c>
      <c r="E24" s="330">
        <v>1.253557830049121E-3</v>
      </c>
      <c r="F24" s="330">
        <v>2.1914898694772906E-4</v>
      </c>
      <c r="G24" s="330">
        <v>1.1181147987060878E-4</v>
      </c>
      <c r="H24" s="330">
        <v>9.4051438631412711E-5</v>
      </c>
      <c r="I24" s="330">
        <v>1.015141059188149E-4</v>
      </c>
      <c r="J24" s="330">
        <v>1.0684891606000454E-4</v>
      </c>
      <c r="K24" s="330">
        <v>1.0856607201901288E-4</v>
      </c>
      <c r="L24" s="330">
        <v>8.3638346015377389E-5</v>
      </c>
      <c r="M24" s="330">
        <v>1.2762190971798984E-4</v>
      </c>
      <c r="N24" s="330">
        <v>5.2797228673784223E-5</v>
      </c>
      <c r="O24" s="330">
        <v>6.3288014666936632E-5</v>
      </c>
      <c r="P24" s="330">
        <v>7.6993170453739122E-5</v>
      </c>
      <c r="Q24" s="330">
        <v>9.2862245736735613E-5</v>
      </c>
      <c r="R24" s="330">
        <v>7.1198377724252814E-5</v>
      </c>
      <c r="S24" s="330">
        <v>7.9953144666868422E-5</v>
      </c>
      <c r="T24" s="330">
        <v>1.0395825134618075E-4</v>
      </c>
      <c r="U24" s="330">
        <v>9.046732603578737E-5</v>
      </c>
      <c r="V24" s="330">
        <v>9.9090714330229003E-5</v>
      </c>
      <c r="W24" s="330">
        <v>1.0167081357764862</v>
      </c>
      <c r="X24" s="330">
        <v>1.5951277652326041E-4</v>
      </c>
      <c r="Y24" s="330">
        <v>2.0248632886198006E-4</v>
      </c>
      <c r="Z24" s="330">
        <v>3.1253206555558491E-4</v>
      </c>
      <c r="AA24" s="330">
        <v>2.810997258619544E-4</v>
      </c>
      <c r="AB24" s="330">
        <v>1.5742330652151199E-4</v>
      </c>
      <c r="AC24" s="330">
        <v>1.6469233915432984E-4</v>
      </c>
      <c r="AD24" s="330">
        <v>1.9989935651527828E-4</v>
      </c>
      <c r="AE24" s="330">
        <v>4.7094539978923493E-5</v>
      </c>
      <c r="AF24" s="330">
        <v>1.0151586057805053E-3</v>
      </c>
      <c r="AG24" s="330">
        <v>2.4414740568351814E-4</v>
      </c>
      <c r="AH24" s="330">
        <v>3.7444295481547468E-4</v>
      </c>
      <c r="AI24" s="330">
        <v>9.0516196671728069E-5</v>
      </c>
      <c r="AJ24" s="330">
        <v>9.7420561775511688E-5</v>
      </c>
      <c r="AK24" s="330">
        <v>1.867565757995926E-4</v>
      </c>
      <c r="AL24" s="330">
        <v>2.4609322217474944E-3</v>
      </c>
      <c r="AM24" s="330">
        <v>1.2280766446946359E-4</v>
      </c>
      <c r="AN24" s="330">
        <v>7.6996988088035823E-5</v>
      </c>
      <c r="AO24" s="331">
        <v>2.1620888171654164E-4</v>
      </c>
    </row>
    <row r="25" spans="1:41" x14ac:dyDescent="0.15">
      <c r="A25" s="352" t="s">
        <v>270</v>
      </c>
      <c r="B25" s="351" t="s">
        <v>158</v>
      </c>
      <c r="C25" s="326">
        <v>7.9149599198937619E-4</v>
      </c>
      <c r="D25" s="327">
        <v>2.3342843242456297E-3</v>
      </c>
      <c r="E25" s="327">
        <v>1.1323093423264605E-3</v>
      </c>
      <c r="F25" s="327">
        <v>1.1070825064567558E-3</v>
      </c>
      <c r="G25" s="327">
        <v>1.4047335848350068E-3</v>
      </c>
      <c r="H25" s="327">
        <v>6.1328599674927041E-3</v>
      </c>
      <c r="I25" s="327">
        <v>3.4317976007033125E-3</v>
      </c>
      <c r="J25" s="327">
        <v>2.4511042862552664E-3</v>
      </c>
      <c r="K25" s="327">
        <v>5.4905909873640974E-4</v>
      </c>
      <c r="L25" s="327">
        <v>8.0933405969972453E-4</v>
      </c>
      <c r="M25" s="327">
        <v>4.1121163798713313E-3</v>
      </c>
      <c r="N25" s="327">
        <v>2.4515165600282691E-4</v>
      </c>
      <c r="O25" s="327">
        <v>1.1631441591625572E-2</v>
      </c>
      <c r="P25" s="327">
        <v>5.855259475223087E-4</v>
      </c>
      <c r="Q25" s="327">
        <v>5.8009784080901617E-4</v>
      </c>
      <c r="R25" s="327">
        <v>2.2684236347337446E-3</v>
      </c>
      <c r="S25" s="327">
        <v>1.5013343613226884E-3</v>
      </c>
      <c r="T25" s="327">
        <v>1.5642659505519729E-3</v>
      </c>
      <c r="U25" s="327">
        <v>8.448082414458329E-4</v>
      </c>
      <c r="V25" s="327">
        <v>1.8008778946176258E-3</v>
      </c>
      <c r="W25" s="327">
        <v>4.2690586370687609E-4</v>
      </c>
      <c r="X25" s="327">
        <v>1.0157771101392914</v>
      </c>
      <c r="Y25" s="327">
        <v>1.3063784580006849E-3</v>
      </c>
      <c r="Z25" s="327">
        <v>2.5827206024494542E-3</v>
      </c>
      <c r="AA25" s="327">
        <v>1.6733767117038572E-3</v>
      </c>
      <c r="AB25" s="327">
        <v>1.4566881711616994E-3</v>
      </c>
      <c r="AC25" s="327">
        <v>1.7202516048894099E-3</v>
      </c>
      <c r="AD25" s="327">
        <v>4.1349612623770042E-3</v>
      </c>
      <c r="AE25" s="327">
        <v>4.1935283489296889E-4</v>
      </c>
      <c r="AF25" s="327">
        <v>8.8898411961381137E-4</v>
      </c>
      <c r="AG25" s="327">
        <v>4.4308020841082865E-3</v>
      </c>
      <c r="AH25" s="327">
        <v>2.1049465766589722E-3</v>
      </c>
      <c r="AI25" s="327">
        <v>2.2199440842609148E-3</v>
      </c>
      <c r="AJ25" s="327">
        <v>1.4392863159379708E-3</v>
      </c>
      <c r="AK25" s="327">
        <v>1.044328281370919E-2</v>
      </c>
      <c r="AL25" s="327">
        <v>2.5256700232805449E-3</v>
      </c>
      <c r="AM25" s="327">
        <v>2.0337423640815521E-3</v>
      </c>
      <c r="AN25" s="327">
        <v>3.3834959697207373E-2</v>
      </c>
      <c r="AO25" s="328">
        <v>1.272033458219518E-3</v>
      </c>
    </row>
    <row r="26" spans="1:41" x14ac:dyDescent="0.15">
      <c r="A26" s="352" t="s">
        <v>271</v>
      </c>
      <c r="B26" s="351" t="s">
        <v>272</v>
      </c>
      <c r="C26" s="326">
        <v>2.809444985015808E-3</v>
      </c>
      <c r="D26" s="327">
        <v>3.1187146020378678E-3</v>
      </c>
      <c r="E26" s="327">
        <v>2.0752591910493034E-3</v>
      </c>
      <c r="F26" s="327">
        <v>3.2571585432351296E-3</v>
      </c>
      <c r="G26" s="327">
        <v>1.8511052443737866E-3</v>
      </c>
      <c r="H26" s="327">
        <v>2.6063842552672702E-3</v>
      </c>
      <c r="I26" s="327">
        <v>5.8708793057286185E-3</v>
      </c>
      <c r="J26" s="327">
        <v>5.6569048854060331E-3</v>
      </c>
      <c r="K26" s="327">
        <v>4.474398988874191E-3</v>
      </c>
      <c r="L26" s="327">
        <v>4.258891600387729E-3</v>
      </c>
      <c r="M26" s="327">
        <v>5.5945095682626185E-3</v>
      </c>
      <c r="N26" s="327">
        <v>2.3842141072115144E-3</v>
      </c>
      <c r="O26" s="327">
        <v>4.2113088997249573E-3</v>
      </c>
      <c r="P26" s="327">
        <v>4.409064806186639E-3</v>
      </c>
      <c r="Q26" s="327">
        <v>2.5230223578596414E-3</v>
      </c>
      <c r="R26" s="327">
        <v>1.7851025087221486E-3</v>
      </c>
      <c r="S26" s="327">
        <v>2.4172625669299733E-3</v>
      </c>
      <c r="T26" s="327">
        <v>5.3595525018903627E-3</v>
      </c>
      <c r="U26" s="327">
        <v>2.785656301601614E-3</v>
      </c>
      <c r="V26" s="327">
        <v>2.8593796095966401E-3</v>
      </c>
      <c r="W26" s="327">
        <v>1.2745529114545871E-3</v>
      </c>
      <c r="X26" s="327">
        <v>2.5996011020164361E-3</v>
      </c>
      <c r="Y26" s="327">
        <v>1.0014283305446263</v>
      </c>
      <c r="Z26" s="327">
        <v>1.6368530668482165E-2</v>
      </c>
      <c r="AA26" s="327">
        <v>2.9433916595580655E-2</v>
      </c>
      <c r="AB26" s="327">
        <v>4.3489214955728635E-3</v>
      </c>
      <c r="AC26" s="327">
        <v>3.5788149569734567E-3</v>
      </c>
      <c r="AD26" s="327">
        <v>3.3020727748747881E-3</v>
      </c>
      <c r="AE26" s="327">
        <v>1.2894413446542515E-2</v>
      </c>
      <c r="AF26" s="327">
        <v>6.6050736612118383E-3</v>
      </c>
      <c r="AG26" s="327">
        <v>5.4660506821076179E-3</v>
      </c>
      <c r="AH26" s="327">
        <v>7.8741471356028204E-3</v>
      </c>
      <c r="AI26" s="327">
        <v>5.5906284909688179E-3</v>
      </c>
      <c r="AJ26" s="327">
        <v>3.345096087511074E-3</v>
      </c>
      <c r="AK26" s="327">
        <v>3.3608958962424293E-3</v>
      </c>
      <c r="AL26" s="327">
        <v>1.7706594365589788E-3</v>
      </c>
      <c r="AM26" s="327">
        <v>3.5342030088132202E-3</v>
      </c>
      <c r="AN26" s="327">
        <v>1.6623025693786211E-3</v>
      </c>
      <c r="AO26" s="328">
        <v>2.8009030046496704E-3</v>
      </c>
    </row>
    <row r="27" spans="1:41" x14ac:dyDescent="0.15">
      <c r="A27" s="352" t="s">
        <v>273</v>
      </c>
      <c r="B27" s="351" t="s">
        <v>274</v>
      </c>
      <c r="C27" s="326">
        <v>7.8564577037893851E-3</v>
      </c>
      <c r="D27" s="327">
        <v>6.3985495040278124E-3</v>
      </c>
      <c r="E27" s="327">
        <v>1.2153491959380673E-2</v>
      </c>
      <c r="F27" s="327">
        <v>2.0862806926129393E-2</v>
      </c>
      <c r="G27" s="327">
        <v>8.9755203458146172E-3</v>
      </c>
      <c r="H27" s="327">
        <v>1.5808020795119056E-2</v>
      </c>
      <c r="I27" s="327">
        <v>6.7222881749211677E-2</v>
      </c>
      <c r="J27" s="327">
        <v>4.6192355695192977E-2</v>
      </c>
      <c r="K27" s="327">
        <v>1.3032175019401491E-2</v>
      </c>
      <c r="L27" s="327">
        <v>2.0990093793128294E-2</v>
      </c>
      <c r="M27" s="327">
        <v>3.2911835955856616E-2</v>
      </c>
      <c r="N27" s="327">
        <v>1.0466000118260037E-2</v>
      </c>
      <c r="O27" s="327">
        <v>3.0500467169583215E-2</v>
      </c>
      <c r="P27" s="327">
        <v>1.4499477918470362E-2</v>
      </c>
      <c r="Q27" s="327">
        <v>8.1907372466737058E-3</v>
      </c>
      <c r="R27" s="327">
        <v>8.1851696936971943E-3</v>
      </c>
      <c r="S27" s="327">
        <v>7.6178380593496841E-3</v>
      </c>
      <c r="T27" s="327">
        <v>1.9147206790901049E-2</v>
      </c>
      <c r="U27" s="327">
        <v>9.0124423988546237E-3</v>
      </c>
      <c r="V27" s="327">
        <v>8.0881858437002116E-3</v>
      </c>
      <c r="W27" s="327">
        <v>1.1412686538366119E-2</v>
      </c>
      <c r="X27" s="327">
        <v>1.3721929120052307E-2</v>
      </c>
      <c r="Y27" s="327">
        <v>4.5272133255972848E-3</v>
      </c>
      <c r="Z27" s="327">
        <v>1.1121772092445985</v>
      </c>
      <c r="AA27" s="327">
        <v>2.6106759868144938E-2</v>
      </c>
      <c r="AB27" s="327">
        <v>6.115375832084468E-2</v>
      </c>
      <c r="AC27" s="327">
        <v>1.341306336359714E-2</v>
      </c>
      <c r="AD27" s="327">
        <v>4.0103075637976564E-3</v>
      </c>
      <c r="AE27" s="327">
        <v>2.0048352093211164E-3</v>
      </c>
      <c r="AF27" s="327">
        <v>5.3566493244007881E-3</v>
      </c>
      <c r="AG27" s="327">
        <v>7.261191882963652E-3</v>
      </c>
      <c r="AH27" s="327">
        <v>7.3159373187017505E-3</v>
      </c>
      <c r="AI27" s="327">
        <v>1.2139223101153583E-2</v>
      </c>
      <c r="AJ27" s="327">
        <v>9.658692675363555E-3</v>
      </c>
      <c r="AK27" s="327">
        <v>4.4313127566289077E-3</v>
      </c>
      <c r="AL27" s="327">
        <v>4.1193097865731736E-3</v>
      </c>
      <c r="AM27" s="327">
        <v>2.5596860320621532E-2</v>
      </c>
      <c r="AN27" s="327">
        <v>1.1011888077692588E-2</v>
      </c>
      <c r="AO27" s="328">
        <v>5.6323485868518767E-3</v>
      </c>
    </row>
    <row r="28" spans="1:41" x14ac:dyDescent="0.15">
      <c r="A28" s="352" t="s">
        <v>275</v>
      </c>
      <c r="B28" s="351" t="s">
        <v>174</v>
      </c>
      <c r="C28" s="326">
        <v>1.5042207889933859E-3</v>
      </c>
      <c r="D28" s="327">
        <v>9.3886612683028033E-4</v>
      </c>
      <c r="E28" s="327">
        <v>9.2298148537720936E-4</v>
      </c>
      <c r="F28" s="327">
        <v>2.9036624665107658E-3</v>
      </c>
      <c r="G28" s="327">
        <v>1.9895812672234155E-3</v>
      </c>
      <c r="H28" s="327">
        <v>1.7627593555365189E-3</v>
      </c>
      <c r="I28" s="327">
        <v>1.3770654389352616E-3</v>
      </c>
      <c r="J28" s="327">
        <v>1.9326225098673187E-3</v>
      </c>
      <c r="K28" s="327">
        <v>9.8662356114084218E-4</v>
      </c>
      <c r="L28" s="327">
        <v>1.0261041027138083E-3</v>
      </c>
      <c r="M28" s="327">
        <v>1.4670437476372411E-3</v>
      </c>
      <c r="N28" s="327">
        <v>3.7085712490870555E-4</v>
      </c>
      <c r="O28" s="327">
        <v>1.4086163475615712E-3</v>
      </c>
      <c r="P28" s="327">
        <v>9.1346877359615118E-4</v>
      </c>
      <c r="Q28" s="327">
        <v>1.0818573923485218E-3</v>
      </c>
      <c r="R28" s="327">
        <v>9.1950808469659097E-4</v>
      </c>
      <c r="S28" s="327">
        <v>8.1050191513738388E-4</v>
      </c>
      <c r="T28" s="327">
        <v>1.7734954963380383E-3</v>
      </c>
      <c r="U28" s="327">
        <v>6.3793218276792917E-4</v>
      </c>
      <c r="V28" s="327">
        <v>8.358403216446917E-4</v>
      </c>
      <c r="W28" s="327">
        <v>8.5072043129375875E-4</v>
      </c>
      <c r="X28" s="327">
        <v>1.3240164219314877E-3</v>
      </c>
      <c r="Y28" s="327">
        <v>1.1670874124681515E-3</v>
      </c>
      <c r="Z28" s="327">
        <v>1.8647664806743321E-3</v>
      </c>
      <c r="AA28" s="327">
        <v>1.0715134566466449</v>
      </c>
      <c r="AB28" s="327">
        <v>9.7521880852391267E-3</v>
      </c>
      <c r="AC28" s="327">
        <v>2.7676570369341226E-3</v>
      </c>
      <c r="AD28" s="327">
        <v>1.7047988481964744E-3</v>
      </c>
      <c r="AE28" s="327">
        <v>4.6708322504291055E-4</v>
      </c>
      <c r="AF28" s="327">
        <v>4.0109126803844364E-3</v>
      </c>
      <c r="AG28" s="327">
        <v>4.5500841893690459E-3</v>
      </c>
      <c r="AH28" s="327">
        <v>4.1163912911493204E-3</v>
      </c>
      <c r="AI28" s="327">
        <v>7.7636404937570019E-3</v>
      </c>
      <c r="AJ28" s="327">
        <v>6.436536669219067E-3</v>
      </c>
      <c r="AK28" s="327">
        <v>2.9081855160513529E-3</v>
      </c>
      <c r="AL28" s="327">
        <v>1.1009832385637374E-3</v>
      </c>
      <c r="AM28" s="327">
        <v>1.1164805526476152E-2</v>
      </c>
      <c r="AN28" s="327">
        <v>7.9165099771221327E-4</v>
      </c>
      <c r="AO28" s="328">
        <v>2.9752148600377805E-3</v>
      </c>
    </row>
    <row r="29" spans="1:41" x14ac:dyDescent="0.15">
      <c r="A29" s="353" t="s">
        <v>276</v>
      </c>
      <c r="B29" s="354" t="s">
        <v>176</v>
      </c>
      <c r="C29" s="329">
        <v>7.996216040732808E-4</v>
      </c>
      <c r="D29" s="330">
        <v>6.5410749346724744E-4</v>
      </c>
      <c r="E29" s="330">
        <v>7.0901290788412581E-4</v>
      </c>
      <c r="F29" s="330">
        <v>1.9836234056509355E-3</v>
      </c>
      <c r="G29" s="330">
        <v>1.3830630638697872E-3</v>
      </c>
      <c r="H29" s="330">
        <v>7.5540210721471851E-4</v>
      </c>
      <c r="I29" s="330">
        <v>1.8866514670810458E-3</v>
      </c>
      <c r="J29" s="330">
        <v>2.7432035661959639E-3</v>
      </c>
      <c r="K29" s="330">
        <v>5.2353379698787637E-4</v>
      </c>
      <c r="L29" s="330">
        <v>6.4439141282833891E-4</v>
      </c>
      <c r="M29" s="330">
        <v>1.9531089206964206E-3</v>
      </c>
      <c r="N29" s="330">
        <v>4.0340902507816901E-4</v>
      </c>
      <c r="O29" s="330">
        <v>9.0706933846509236E-4</v>
      </c>
      <c r="P29" s="330">
        <v>5.4573624031023678E-4</v>
      </c>
      <c r="Q29" s="330">
        <v>5.529056386805193E-4</v>
      </c>
      <c r="R29" s="330">
        <v>3.8015944805825394E-4</v>
      </c>
      <c r="S29" s="330">
        <v>4.8570690087957133E-4</v>
      </c>
      <c r="T29" s="330">
        <v>1.1828565428009185E-3</v>
      </c>
      <c r="U29" s="330">
        <v>5.1152213987456033E-4</v>
      </c>
      <c r="V29" s="330">
        <v>6.7973470285521845E-4</v>
      </c>
      <c r="W29" s="330">
        <v>5.1277936800070575E-4</v>
      </c>
      <c r="X29" s="330">
        <v>8.374189854701041E-4</v>
      </c>
      <c r="Y29" s="330">
        <v>2.3095033823005442E-3</v>
      </c>
      <c r="Z29" s="330">
        <v>2.3653674940460376E-2</v>
      </c>
      <c r="AA29" s="330">
        <v>1.9997005714014232E-3</v>
      </c>
      <c r="AB29" s="330">
        <v>1.0016659969820918</v>
      </c>
      <c r="AC29" s="330">
        <v>1.4827615000953273E-3</v>
      </c>
      <c r="AD29" s="330">
        <v>2.3963658986992657E-3</v>
      </c>
      <c r="AE29" s="330">
        <v>3.002334920497852E-4</v>
      </c>
      <c r="AF29" s="330">
        <v>2.0121453336049912E-3</v>
      </c>
      <c r="AG29" s="330">
        <v>5.4799132314646967E-3</v>
      </c>
      <c r="AH29" s="330">
        <v>1.6150309389573146E-2</v>
      </c>
      <c r="AI29" s="330">
        <v>3.1239153841217493E-3</v>
      </c>
      <c r="AJ29" s="330">
        <v>3.1548830228711818E-3</v>
      </c>
      <c r="AK29" s="330">
        <v>6.0281034296705608E-4</v>
      </c>
      <c r="AL29" s="330">
        <v>6.4088127608380408E-4</v>
      </c>
      <c r="AM29" s="330">
        <v>1.4474525026186588E-2</v>
      </c>
      <c r="AN29" s="330">
        <v>5.6503116451574837E-4</v>
      </c>
      <c r="AO29" s="331">
        <v>1.4231031288487248E-2</v>
      </c>
    </row>
    <row r="30" spans="1:41" x14ac:dyDescent="0.15">
      <c r="A30" s="352" t="s">
        <v>277</v>
      </c>
      <c r="B30" s="351" t="s">
        <v>178</v>
      </c>
      <c r="C30" s="326">
        <v>5.42651546452039E-2</v>
      </c>
      <c r="D30" s="327">
        <v>2.9463092904144766E-2</v>
      </c>
      <c r="E30" s="327">
        <v>6.3574349593615992E-2</v>
      </c>
      <c r="F30" s="327">
        <v>1.3992583746382759E-2</v>
      </c>
      <c r="G30" s="327">
        <v>6.1372095332572076E-2</v>
      </c>
      <c r="H30" s="327">
        <v>6.0201655350936814E-2</v>
      </c>
      <c r="I30" s="327">
        <v>5.3187744806454863E-2</v>
      </c>
      <c r="J30" s="327">
        <v>3.6328466045764216E-2</v>
      </c>
      <c r="K30" s="327">
        <v>3.9502294829478084E-2</v>
      </c>
      <c r="L30" s="327">
        <v>4.3500668083299623E-2</v>
      </c>
      <c r="M30" s="327">
        <v>3.4385461179213449E-2</v>
      </c>
      <c r="N30" s="327">
        <v>5.312336547449719E-2</v>
      </c>
      <c r="O30" s="327">
        <v>9.6784269158939548E-3</v>
      </c>
      <c r="P30" s="327">
        <v>3.2958698658147413E-2</v>
      </c>
      <c r="Q30" s="327">
        <v>3.1330525638356171E-2</v>
      </c>
      <c r="R30" s="327">
        <v>3.6896410202970575E-2</v>
      </c>
      <c r="S30" s="327">
        <v>3.6007084710615082E-2</v>
      </c>
      <c r="T30" s="327">
        <v>3.4161399815015647E-2</v>
      </c>
      <c r="U30" s="327">
        <v>3.9879272297196053E-2</v>
      </c>
      <c r="V30" s="327">
        <v>3.5316369496679809E-2</v>
      </c>
      <c r="W30" s="327">
        <v>4.6235002111771333E-2</v>
      </c>
      <c r="X30" s="327">
        <v>5.3730886156868531E-2</v>
      </c>
      <c r="Y30" s="327">
        <v>3.8254862925490039E-2</v>
      </c>
      <c r="Z30" s="327">
        <v>1.296279686556738E-2</v>
      </c>
      <c r="AA30" s="327">
        <v>1.8802846319810888E-2</v>
      </c>
      <c r="AB30" s="327">
        <v>1.3412152117877312E-2</v>
      </c>
      <c r="AC30" s="327">
        <v>1.0096158238281214</v>
      </c>
      <c r="AD30" s="327">
        <v>6.9491069683879419E-3</v>
      </c>
      <c r="AE30" s="327">
        <v>2.4213811964153582E-3</v>
      </c>
      <c r="AF30" s="327">
        <v>2.509127084949752E-2</v>
      </c>
      <c r="AG30" s="327">
        <v>1.127162293575249E-2</v>
      </c>
      <c r="AH30" s="327">
        <v>8.4587591558777774E-3</v>
      </c>
      <c r="AI30" s="327">
        <v>9.2713388789814177E-3</v>
      </c>
      <c r="AJ30" s="327">
        <v>3.8617391217856338E-2</v>
      </c>
      <c r="AK30" s="327">
        <v>3.3174843791777472E-2</v>
      </c>
      <c r="AL30" s="327">
        <v>1.7092123854249811E-2</v>
      </c>
      <c r="AM30" s="327">
        <v>5.924421271393332E-2</v>
      </c>
      <c r="AN30" s="327">
        <v>0.16002197946953431</v>
      </c>
      <c r="AO30" s="328">
        <v>1.3166160575645767E-2</v>
      </c>
    </row>
    <row r="31" spans="1:41" x14ac:dyDescent="0.15">
      <c r="A31" s="352" t="s">
        <v>278</v>
      </c>
      <c r="B31" s="351" t="s">
        <v>180</v>
      </c>
      <c r="C31" s="326">
        <v>7.0364092151720854E-3</v>
      </c>
      <c r="D31" s="327">
        <v>3.1607143505056084E-2</v>
      </c>
      <c r="E31" s="327">
        <v>1.3836901363696828E-2</v>
      </c>
      <c r="F31" s="327">
        <v>2.5777210825074851E-2</v>
      </c>
      <c r="G31" s="327">
        <v>8.0837215709101858E-3</v>
      </c>
      <c r="H31" s="327">
        <v>1.8455035792539241E-2</v>
      </c>
      <c r="I31" s="327">
        <v>1.3608019127167612E-2</v>
      </c>
      <c r="J31" s="327">
        <v>1.3967777323048805E-2</v>
      </c>
      <c r="K31" s="327">
        <v>4.7937011275269838E-3</v>
      </c>
      <c r="L31" s="327">
        <v>5.3776005501285293E-3</v>
      </c>
      <c r="M31" s="327">
        <v>1.7433215016000987E-2</v>
      </c>
      <c r="N31" s="327">
        <v>7.6139819148559086E-3</v>
      </c>
      <c r="O31" s="327">
        <v>1.0880238375049128E-2</v>
      </c>
      <c r="P31" s="327">
        <v>1.1168995142212238E-2</v>
      </c>
      <c r="Q31" s="327">
        <v>7.6750404051077609E-3</v>
      </c>
      <c r="R31" s="327">
        <v>8.3890083731608077E-3</v>
      </c>
      <c r="S31" s="327">
        <v>1.335943991893815E-2</v>
      </c>
      <c r="T31" s="327">
        <v>8.5177352082906818E-3</v>
      </c>
      <c r="U31" s="327">
        <v>6.6632316644235209E-3</v>
      </c>
      <c r="V31" s="327">
        <v>1.0255887518764353E-2</v>
      </c>
      <c r="W31" s="327">
        <v>6.3850450992751009E-3</v>
      </c>
      <c r="X31" s="327">
        <v>1.4785618905678356E-2</v>
      </c>
      <c r="Y31" s="327">
        <v>1.5573886133911252E-2</v>
      </c>
      <c r="Z31" s="327">
        <v>2.2958251489089105E-2</v>
      </c>
      <c r="AA31" s="327">
        <v>2.8215624949759575E-2</v>
      </c>
      <c r="AB31" s="327">
        <v>3.0838250874658659E-2</v>
      </c>
      <c r="AC31" s="327">
        <v>1.5377175144170956E-2</v>
      </c>
      <c r="AD31" s="327">
        <v>1.0345308708689545</v>
      </c>
      <c r="AE31" s="327">
        <v>8.5312451724362984E-2</v>
      </c>
      <c r="AF31" s="327">
        <v>2.4112521876376691E-2</v>
      </c>
      <c r="AG31" s="327">
        <v>9.7552855752217078E-3</v>
      </c>
      <c r="AH31" s="327">
        <v>1.8285542399944552E-2</v>
      </c>
      <c r="AI31" s="327">
        <v>8.6145795949133068E-3</v>
      </c>
      <c r="AJ31" s="327">
        <v>1.0564342993983367E-2</v>
      </c>
      <c r="AK31" s="327">
        <v>2.1414805932923709E-2</v>
      </c>
      <c r="AL31" s="327">
        <v>9.9336197624500834E-3</v>
      </c>
      <c r="AM31" s="327">
        <v>1.1703680705046999E-2</v>
      </c>
      <c r="AN31" s="327">
        <v>5.4022871804674443E-3</v>
      </c>
      <c r="AO31" s="328">
        <v>1.0316326949926341E-2</v>
      </c>
    </row>
    <row r="32" spans="1:41" x14ac:dyDescent="0.15">
      <c r="A32" s="352" t="s">
        <v>279</v>
      </c>
      <c r="B32" s="351" t="s">
        <v>280</v>
      </c>
      <c r="C32" s="326">
        <v>1.7076120015930135E-3</v>
      </c>
      <c r="D32" s="327">
        <v>2.2853049973830548E-3</v>
      </c>
      <c r="E32" s="327">
        <v>1.6986087352999857E-3</v>
      </c>
      <c r="F32" s="327">
        <v>3.4126849584715352E-3</v>
      </c>
      <c r="G32" s="327">
        <v>1.9187034571017255E-3</v>
      </c>
      <c r="H32" s="327">
        <v>2.4969311068199344E-3</v>
      </c>
      <c r="I32" s="327">
        <v>2.1669261073465804E-3</v>
      </c>
      <c r="J32" s="327">
        <v>2.1936053060355094E-3</v>
      </c>
      <c r="K32" s="327">
        <v>1.6522619769408157E-3</v>
      </c>
      <c r="L32" s="327">
        <v>1.95198271779491E-3</v>
      </c>
      <c r="M32" s="327">
        <v>2.4868607421535717E-3</v>
      </c>
      <c r="N32" s="327">
        <v>1.2791764439445176E-3</v>
      </c>
      <c r="O32" s="327">
        <v>9.4561383898848089E-4</v>
      </c>
      <c r="P32" s="327">
        <v>2.2799366808823667E-3</v>
      </c>
      <c r="Q32" s="327">
        <v>1.9911276442294503E-3</v>
      </c>
      <c r="R32" s="327">
        <v>1.5568527842526659E-3</v>
      </c>
      <c r="S32" s="327">
        <v>1.386951450332585E-3</v>
      </c>
      <c r="T32" s="327">
        <v>1.5177382553996333E-3</v>
      </c>
      <c r="U32" s="327">
        <v>1.3327655597905612E-3</v>
      </c>
      <c r="V32" s="327">
        <v>1.7204347138753109E-3</v>
      </c>
      <c r="W32" s="327">
        <v>1.0640053003853059E-3</v>
      </c>
      <c r="X32" s="327">
        <v>2.7953859885524635E-3</v>
      </c>
      <c r="Y32" s="327">
        <v>2.5127571579124019E-3</v>
      </c>
      <c r="Z32" s="327">
        <v>4.9564505274248064E-3</v>
      </c>
      <c r="AA32" s="327">
        <v>1.7447275267938045E-3</v>
      </c>
      <c r="AB32" s="327">
        <v>1.9940053179424095E-3</v>
      </c>
      <c r="AC32" s="327">
        <v>8.9035117139563413E-3</v>
      </c>
      <c r="AD32" s="327">
        <v>5.7460398661993914E-3</v>
      </c>
      <c r="AE32" s="327">
        <v>1.0106727871216898</v>
      </c>
      <c r="AF32" s="327">
        <v>1.3064915785965131E-2</v>
      </c>
      <c r="AG32" s="327">
        <v>5.5417262834204029E-3</v>
      </c>
      <c r="AH32" s="327">
        <v>1.2157195835279617E-3</v>
      </c>
      <c r="AI32" s="327">
        <v>1.1271334739287975E-3</v>
      </c>
      <c r="AJ32" s="327">
        <v>6.3443643608409291E-3</v>
      </c>
      <c r="AK32" s="327">
        <v>7.8918700645581701E-3</v>
      </c>
      <c r="AL32" s="327">
        <v>4.4386685153220522E-3</v>
      </c>
      <c r="AM32" s="327">
        <v>5.7144359397366205E-3</v>
      </c>
      <c r="AN32" s="327">
        <v>2.136520625684275E-3</v>
      </c>
      <c r="AO32" s="328">
        <v>1.1170244816859996E-2</v>
      </c>
    </row>
    <row r="33" spans="1:41" x14ac:dyDescent="0.15">
      <c r="A33" s="352" t="s">
        <v>281</v>
      </c>
      <c r="B33" s="351" t="s">
        <v>282</v>
      </c>
      <c r="C33" s="326">
        <v>5.8337711967540319E-2</v>
      </c>
      <c r="D33" s="327">
        <v>0.10053230593009634</v>
      </c>
      <c r="E33" s="327">
        <v>4.3125299155806193E-2</v>
      </c>
      <c r="F33" s="327">
        <v>0.1677369424544011</v>
      </c>
      <c r="G33" s="327">
        <v>4.6711563683019222E-2</v>
      </c>
      <c r="H33" s="327">
        <v>2.4576302283517433E-2</v>
      </c>
      <c r="I33" s="327">
        <v>4.3999692523179201E-2</v>
      </c>
      <c r="J33" s="327">
        <v>2.7887430174020001E-2</v>
      </c>
      <c r="K33" s="327">
        <v>5.0582840808177369E-2</v>
      </c>
      <c r="L33" s="327">
        <v>1.8987906682165438E-2</v>
      </c>
      <c r="M33" s="327">
        <v>5.1186049359502793E-2</v>
      </c>
      <c r="N33" s="327">
        <v>2.9392919727736114E-2</v>
      </c>
      <c r="O33" s="327">
        <v>3.8821874550457575E-2</v>
      </c>
      <c r="P33" s="327">
        <v>2.7254749377751648E-2</v>
      </c>
      <c r="Q33" s="327">
        <v>2.0220139806885116E-2</v>
      </c>
      <c r="R33" s="327">
        <v>1.9732825586236586E-2</v>
      </c>
      <c r="S33" s="327">
        <v>2.2382247591682135E-2</v>
      </c>
      <c r="T33" s="327">
        <v>2.1252225103378743E-2</v>
      </c>
      <c r="U33" s="327">
        <v>2.0241536742271627E-2</v>
      </c>
      <c r="V33" s="327">
        <v>2.5241396156645078E-2</v>
      </c>
      <c r="W33" s="327">
        <v>1.4845248921205232E-2</v>
      </c>
      <c r="X33" s="327">
        <v>8.9438439570374353E-2</v>
      </c>
      <c r="Y33" s="327">
        <v>4.1662736940928945E-2</v>
      </c>
      <c r="Z33" s="327">
        <v>3.7113708100273153E-2</v>
      </c>
      <c r="AA33" s="327">
        <v>2.49879099537248E-2</v>
      </c>
      <c r="AB33" s="327">
        <v>4.9686384796820846E-2</v>
      </c>
      <c r="AC33" s="327">
        <v>4.635065418045211E-2</v>
      </c>
      <c r="AD33" s="327">
        <v>3.1821694721635929E-2</v>
      </c>
      <c r="AE33" s="327">
        <v>5.9325952936793366E-3</v>
      </c>
      <c r="AF33" s="327">
        <v>1.0767000115679111</v>
      </c>
      <c r="AG33" s="327">
        <v>2.8005921697666993E-2</v>
      </c>
      <c r="AH33" s="327">
        <v>2.7116915785750546E-2</v>
      </c>
      <c r="AI33" s="327">
        <v>1.9257374324382747E-2</v>
      </c>
      <c r="AJ33" s="327">
        <v>1.7617111507416724E-2</v>
      </c>
      <c r="AK33" s="327">
        <v>3.9555790286244091E-2</v>
      </c>
      <c r="AL33" s="327">
        <v>1.7941656289443102E-2</v>
      </c>
      <c r="AM33" s="327">
        <v>4.486372508129035E-2</v>
      </c>
      <c r="AN33" s="327">
        <v>4.9984624231866101E-2</v>
      </c>
      <c r="AO33" s="328">
        <v>7.2999057854629082E-2</v>
      </c>
    </row>
    <row r="34" spans="1:41" x14ac:dyDescent="0.15">
      <c r="A34" s="353" t="s">
        <v>283</v>
      </c>
      <c r="B34" s="354" t="s">
        <v>284</v>
      </c>
      <c r="C34" s="329">
        <v>5.181632664841531E-3</v>
      </c>
      <c r="D34" s="330">
        <v>6.9505254232511103E-3</v>
      </c>
      <c r="E34" s="330">
        <v>6.1327074316198694E-3</v>
      </c>
      <c r="F34" s="330">
        <v>9.0219323048141495E-3</v>
      </c>
      <c r="G34" s="330">
        <v>6.0223041751845657E-3</v>
      </c>
      <c r="H34" s="330">
        <v>7.4592896443612493E-3</v>
      </c>
      <c r="I34" s="330">
        <v>8.2480456680384014E-3</v>
      </c>
      <c r="J34" s="330">
        <v>9.3062654709624906E-3</v>
      </c>
      <c r="K34" s="330">
        <v>5.2749304196964423E-3</v>
      </c>
      <c r="L34" s="330">
        <v>6.3547206974985029E-3</v>
      </c>
      <c r="M34" s="330">
        <v>1.0183086739872213E-2</v>
      </c>
      <c r="N34" s="330">
        <v>5.0777850082340432E-3</v>
      </c>
      <c r="O34" s="330">
        <v>3.5570564601762407E-3</v>
      </c>
      <c r="P34" s="330">
        <v>6.7690246107017377E-3</v>
      </c>
      <c r="Q34" s="330">
        <v>6.8678586860758508E-3</v>
      </c>
      <c r="R34" s="330">
        <v>7.8719171757435317E-3</v>
      </c>
      <c r="S34" s="330">
        <v>8.5158045942475627E-3</v>
      </c>
      <c r="T34" s="330">
        <v>1.0412494223924032E-2</v>
      </c>
      <c r="U34" s="330">
        <v>1.2826759034204289E-2</v>
      </c>
      <c r="V34" s="330">
        <v>1.9948911488523607E-2</v>
      </c>
      <c r="W34" s="330">
        <v>4.4931878175848428E-3</v>
      </c>
      <c r="X34" s="330">
        <v>8.1396240466332717E-3</v>
      </c>
      <c r="Y34" s="330">
        <v>1.0269043607633605E-2</v>
      </c>
      <c r="Z34" s="330">
        <v>1.8735412086562018E-2</v>
      </c>
      <c r="AA34" s="330">
        <v>3.4135819040260008E-2</v>
      </c>
      <c r="AB34" s="330">
        <v>1.0645274540557609E-2</v>
      </c>
      <c r="AC34" s="330">
        <v>2.4289752931050759E-2</v>
      </c>
      <c r="AD34" s="330">
        <v>3.8715194739325186E-2</v>
      </c>
      <c r="AE34" s="330">
        <v>5.5943379563452925E-3</v>
      </c>
      <c r="AF34" s="330">
        <v>1.1027045826971329E-2</v>
      </c>
      <c r="AG34" s="330">
        <v>1.1369019981627881</v>
      </c>
      <c r="AH34" s="330">
        <v>1.8793711628799309E-2</v>
      </c>
      <c r="AI34" s="330">
        <v>8.4623441375088551E-3</v>
      </c>
      <c r="AJ34" s="330">
        <v>1.1581018650852305E-2</v>
      </c>
      <c r="AK34" s="330">
        <v>5.1659779156426652E-2</v>
      </c>
      <c r="AL34" s="330">
        <v>3.9270009929413201E-2</v>
      </c>
      <c r="AM34" s="330">
        <v>1.6823667396953398E-2</v>
      </c>
      <c r="AN34" s="330">
        <v>5.4815593590705558E-3</v>
      </c>
      <c r="AO34" s="331">
        <v>4.996940698366855E-2</v>
      </c>
    </row>
    <row r="35" spans="1:41" x14ac:dyDescent="0.15">
      <c r="A35" s="352" t="s">
        <v>285</v>
      </c>
      <c r="B35" s="351" t="s">
        <v>215</v>
      </c>
      <c r="C35" s="326">
        <v>4.7554281344023913E-4</v>
      </c>
      <c r="D35" s="327">
        <v>7.9279326009102844E-4</v>
      </c>
      <c r="E35" s="327">
        <v>1.2783004103469975E-3</v>
      </c>
      <c r="F35" s="327">
        <v>1.7222374292761066E-3</v>
      </c>
      <c r="G35" s="327">
        <v>1.8580964616498076E-3</v>
      </c>
      <c r="H35" s="327">
        <v>4.6877235690568432E-4</v>
      </c>
      <c r="I35" s="327">
        <v>5.2675978828821955E-4</v>
      </c>
      <c r="J35" s="327">
        <v>6.7981378209592386E-4</v>
      </c>
      <c r="K35" s="327">
        <v>7.1091012868884217E-4</v>
      </c>
      <c r="L35" s="327">
        <v>3.02145032284555E-4</v>
      </c>
      <c r="M35" s="327">
        <v>7.4252970632451972E-4</v>
      </c>
      <c r="N35" s="327">
        <v>7.1353337545309833E-4</v>
      </c>
      <c r="O35" s="327">
        <v>6.5006983796108634E-4</v>
      </c>
      <c r="P35" s="327">
        <v>5.5220011950467838E-4</v>
      </c>
      <c r="Q35" s="327">
        <v>1.0570104079031944E-3</v>
      </c>
      <c r="R35" s="327">
        <v>7.7789923501195919E-4</v>
      </c>
      <c r="S35" s="327">
        <v>3.6638038732716294E-4</v>
      </c>
      <c r="T35" s="327">
        <v>1.9936961913290198E-4</v>
      </c>
      <c r="U35" s="327">
        <v>5.60404152408129E-4</v>
      </c>
      <c r="V35" s="327">
        <v>2.5410685151689929E-4</v>
      </c>
      <c r="W35" s="327">
        <v>4.6459689060983074E-4</v>
      </c>
      <c r="X35" s="327">
        <v>4.0403923737749431E-4</v>
      </c>
      <c r="Y35" s="327">
        <v>1.5797949202221787E-3</v>
      </c>
      <c r="Z35" s="327">
        <v>1.033880918085706E-3</v>
      </c>
      <c r="AA35" s="327">
        <v>1.4971802508527516E-3</v>
      </c>
      <c r="AB35" s="327">
        <v>2.5439715473560003E-3</v>
      </c>
      <c r="AC35" s="327">
        <v>9.354860599231383E-4</v>
      </c>
      <c r="AD35" s="327">
        <v>7.3137029303261853E-4</v>
      </c>
      <c r="AE35" s="327">
        <v>2.3075331871918333E-4</v>
      </c>
      <c r="AF35" s="327">
        <v>6.2588956092642838E-4</v>
      </c>
      <c r="AG35" s="327">
        <v>6.242488531622264E-4</v>
      </c>
      <c r="AH35" s="327">
        <v>1.0002281877874828</v>
      </c>
      <c r="AI35" s="327">
        <v>1.0367601016873643E-3</v>
      </c>
      <c r="AJ35" s="327">
        <v>6.7164345001927595E-4</v>
      </c>
      <c r="AK35" s="327">
        <v>9.4410954571947389E-4</v>
      </c>
      <c r="AL35" s="327">
        <v>5.7552679427506578E-4</v>
      </c>
      <c r="AM35" s="327">
        <v>6.5645414138752788E-4</v>
      </c>
      <c r="AN35" s="327">
        <v>2.4199470532585191E-4</v>
      </c>
      <c r="AO35" s="328">
        <v>0.23221899106388705</v>
      </c>
    </row>
    <row r="36" spans="1:41" x14ac:dyDescent="0.15">
      <c r="A36" s="352" t="s">
        <v>286</v>
      </c>
      <c r="B36" s="351" t="s">
        <v>287</v>
      </c>
      <c r="C36" s="326">
        <v>1.2550217572892034E-4</v>
      </c>
      <c r="D36" s="327">
        <v>3.7188392775841202E-4</v>
      </c>
      <c r="E36" s="327">
        <v>1.071779563158627E-4</v>
      </c>
      <c r="F36" s="327">
        <v>9.9005756423544474E-4</v>
      </c>
      <c r="G36" s="327">
        <v>3.2642086615620943E-4</v>
      </c>
      <c r="H36" s="327">
        <v>1.5826347116913722E-4</v>
      </c>
      <c r="I36" s="327">
        <v>3.5434105229382057E-4</v>
      </c>
      <c r="J36" s="327">
        <v>4.3575516089031205E-4</v>
      </c>
      <c r="K36" s="327">
        <v>1.078619059126559E-4</v>
      </c>
      <c r="L36" s="327">
        <v>2.309865646877289E-4</v>
      </c>
      <c r="M36" s="327">
        <v>1.1980225928297718E-3</v>
      </c>
      <c r="N36" s="327">
        <v>6.5476123304974922E-5</v>
      </c>
      <c r="O36" s="327">
        <v>1.6068104371181089E-4</v>
      </c>
      <c r="P36" s="327">
        <v>5.1388628263321541E-4</v>
      </c>
      <c r="Q36" s="327">
        <v>8.2740232877764658E-4</v>
      </c>
      <c r="R36" s="327">
        <v>4.3043267533214173E-4</v>
      </c>
      <c r="S36" s="327">
        <v>5.1865914164769399E-4</v>
      </c>
      <c r="T36" s="327">
        <v>1.6783244939917309E-3</v>
      </c>
      <c r="U36" s="327">
        <v>8.2564226168375249E-4</v>
      </c>
      <c r="V36" s="327">
        <v>1.411425218557232E-3</v>
      </c>
      <c r="W36" s="327">
        <v>5.3288743194383173E-4</v>
      </c>
      <c r="X36" s="327">
        <v>2.3842358094602724E-4</v>
      </c>
      <c r="Y36" s="327">
        <v>2.8810512417834359E-4</v>
      </c>
      <c r="Z36" s="327">
        <v>1.3691288511323272E-3</v>
      </c>
      <c r="AA36" s="327">
        <v>3.4985012688146288E-4</v>
      </c>
      <c r="AB36" s="327">
        <v>3.0206452616860852E-4</v>
      </c>
      <c r="AC36" s="327">
        <v>3.6493568218767282E-4</v>
      </c>
      <c r="AD36" s="327">
        <v>4.3474786441767451E-4</v>
      </c>
      <c r="AE36" s="327">
        <v>5.9698166931243768E-5</v>
      </c>
      <c r="AF36" s="327">
        <v>5.3789452179699734E-4</v>
      </c>
      <c r="AG36" s="327">
        <v>5.369160912159319E-3</v>
      </c>
      <c r="AH36" s="327">
        <v>2.4027518287577914E-4</v>
      </c>
      <c r="AI36" s="327">
        <v>1.0000869148726745</v>
      </c>
      <c r="AJ36" s="327">
        <v>2.0320340413591944E-4</v>
      </c>
      <c r="AK36" s="327">
        <v>3.1050048876013432E-4</v>
      </c>
      <c r="AL36" s="327">
        <v>7.2049475276357718E-4</v>
      </c>
      <c r="AM36" s="327">
        <v>5.5756815476396069E-4</v>
      </c>
      <c r="AN36" s="327">
        <v>1.5976213788794342E-4</v>
      </c>
      <c r="AO36" s="328">
        <v>4.6447609321858299E-4</v>
      </c>
    </row>
    <row r="37" spans="1:41" x14ac:dyDescent="0.15">
      <c r="A37" s="352" t="s">
        <v>288</v>
      </c>
      <c r="B37" s="351" t="s">
        <v>289</v>
      </c>
      <c r="C37" s="326">
        <v>3.8421768137932515E-4</v>
      </c>
      <c r="D37" s="327">
        <v>1.971575209827266E-4</v>
      </c>
      <c r="E37" s="327">
        <v>1.0598779324882032E-4</v>
      </c>
      <c r="F37" s="327">
        <v>3.2381638651635884E-4</v>
      </c>
      <c r="G37" s="327">
        <v>1.7100767364799742E-4</v>
      </c>
      <c r="H37" s="327">
        <v>6.675563169577351E-5</v>
      </c>
      <c r="I37" s="327">
        <v>1.1070704818879297E-4</v>
      </c>
      <c r="J37" s="327">
        <v>8.2257124051069745E-5</v>
      </c>
      <c r="K37" s="327">
        <v>1.0559306392005624E-4</v>
      </c>
      <c r="L37" s="327">
        <v>5.2984364638207879E-5</v>
      </c>
      <c r="M37" s="327">
        <v>1.1956705913206241E-4</v>
      </c>
      <c r="N37" s="327">
        <v>6.9047106679124754E-5</v>
      </c>
      <c r="O37" s="327">
        <v>8.6493749906177425E-5</v>
      </c>
      <c r="P37" s="327">
        <v>6.7236880610380167E-5</v>
      </c>
      <c r="Q37" s="327">
        <v>5.963900110102883E-5</v>
      </c>
      <c r="R37" s="327">
        <v>5.6727051653024788E-5</v>
      </c>
      <c r="S37" s="327">
        <v>5.8151750157872675E-5</v>
      </c>
      <c r="T37" s="327">
        <v>5.9002166823770396E-5</v>
      </c>
      <c r="U37" s="327">
        <v>6.1283091074064579E-5</v>
      </c>
      <c r="V37" s="327">
        <v>7.5189566295706876E-5</v>
      </c>
      <c r="W37" s="327">
        <v>4.1434328383162375E-5</v>
      </c>
      <c r="X37" s="327">
        <v>1.8664833134619951E-4</v>
      </c>
      <c r="Y37" s="327">
        <v>1.1094965908663008E-4</v>
      </c>
      <c r="Z37" s="327">
        <v>3.4285621108800151E-4</v>
      </c>
      <c r="AA37" s="327">
        <v>3.7103349493442851E-4</v>
      </c>
      <c r="AB37" s="327">
        <v>1.476706448511823E-4</v>
      </c>
      <c r="AC37" s="327">
        <v>1.5312226696079413E-4</v>
      </c>
      <c r="AD37" s="327">
        <v>2.8282258642905062E-4</v>
      </c>
      <c r="AE37" s="327">
        <v>4.1263572992463631E-5</v>
      </c>
      <c r="AF37" s="327">
        <v>1.8433004596174135E-3</v>
      </c>
      <c r="AG37" s="327">
        <v>1.4096874312574767E-3</v>
      </c>
      <c r="AH37" s="327">
        <v>1.0418641721679716E-4</v>
      </c>
      <c r="AI37" s="327">
        <v>8.0377928447285829E-5</v>
      </c>
      <c r="AJ37" s="327">
        <v>1.0185392496018992</v>
      </c>
      <c r="AK37" s="327">
        <v>1.6285224294887194E-4</v>
      </c>
      <c r="AL37" s="327">
        <v>1.3497265369742065E-4</v>
      </c>
      <c r="AM37" s="327">
        <v>2.0518047682027549E-4</v>
      </c>
      <c r="AN37" s="327">
        <v>1.0245145976092185E-4</v>
      </c>
      <c r="AO37" s="328">
        <v>2.761161056624536E-3</v>
      </c>
    </row>
    <row r="38" spans="1:41" x14ac:dyDescent="0.15">
      <c r="A38" s="352" t="s">
        <v>290</v>
      </c>
      <c r="B38" s="351" t="s">
        <v>511</v>
      </c>
      <c r="C38" s="332">
        <v>8.007562356063232E-4</v>
      </c>
      <c r="D38" s="333">
        <v>9.7597853907401607E-4</v>
      </c>
      <c r="E38" s="333">
        <v>1.5628339262975341E-2</v>
      </c>
      <c r="F38" s="333">
        <v>4.4576879240416862E-3</v>
      </c>
      <c r="G38" s="333">
        <v>3.4992611909147771E-3</v>
      </c>
      <c r="H38" s="333">
        <v>2.3531019030046578E-3</v>
      </c>
      <c r="I38" s="333">
        <v>2.5597756861461926E-3</v>
      </c>
      <c r="J38" s="333">
        <v>3.0009552756763728E-3</v>
      </c>
      <c r="K38" s="333">
        <v>2.0566615819940836E-3</v>
      </c>
      <c r="L38" s="333">
        <v>1.3133496508767122E-3</v>
      </c>
      <c r="M38" s="333">
        <v>2.3207440828174482E-3</v>
      </c>
      <c r="N38" s="333">
        <v>1.5426165504390014E-3</v>
      </c>
      <c r="O38" s="333">
        <v>1.2341461813509247E-3</v>
      </c>
      <c r="P38" s="333">
        <v>1.9516372334561214E-3</v>
      </c>
      <c r="Q38" s="333">
        <v>3.9936848611063641E-3</v>
      </c>
      <c r="R38" s="333">
        <v>4.9622581759890764E-3</v>
      </c>
      <c r="S38" s="333">
        <v>2.1941357870968996E-3</v>
      </c>
      <c r="T38" s="333">
        <v>1.9409024613964386E-3</v>
      </c>
      <c r="U38" s="333">
        <v>1.7010362940344044E-3</v>
      </c>
      <c r="V38" s="333">
        <v>1.5157230266018202E-3</v>
      </c>
      <c r="W38" s="333">
        <v>6.5873624392848E-4</v>
      </c>
      <c r="X38" s="333">
        <v>2.1003082194524019E-3</v>
      </c>
      <c r="Y38" s="333">
        <v>2.6639912127352128E-3</v>
      </c>
      <c r="Z38" s="333">
        <v>5.4713337332119721E-3</v>
      </c>
      <c r="AA38" s="333">
        <v>1.3051551818434938E-2</v>
      </c>
      <c r="AB38" s="333">
        <v>4.0621257888878862E-3</v>
      </c>
      <c r="AC38" s="333">
        <v>1.5154346526182953E-3</v>
      </c>
      <c r="AD38" s="333">
        <v>6.0448440400033233E-3</v>
      </c>
      <c r="AE38" s="333">
        <v>1.0896088728948317E-3</v>
      </c>
      <c r="AF38" s="333">
        <v>2.3986239364401233E-3</v>
      </c>
      <c r="AG38" s="333">
        <v>3.4091781523360965E-3</v>
      </c>
      <c r="AH38" s="333">
        <v>5.6911076057849131E-4</v>
      </c>
      <c r="AI38" s="333">
        <v>1.9345297745301849E-3</v>
      </c>
      <c r="AJ38" s="333">
        <v>2.371245755265428E-3</v>
      </c>
      <c r="AK38" s="333">
        <v>1.0007542792094444</v>
      </c>
      <c r="AL38" s="333">
        <v>4.605351009826915E-3</v>
      </c>
      <c r="AM38" s="333">
        <v>6.1415637596914209E-3</v>
      </c>
      <c r="AN38" s="333">
        <v>7.2610274009513661E-4</v>
      </c>
      <c r="AO38" s="334">
        <v>8.317593314202152E-3</v>
      </c>
    </row>
    <row r="39" spans="1:41" x14ac:dyDescent="0.15">
      <c r="A39" s="353" t="s">
        <v>291</v>
      </c>
      <c r="B39" s="354" t="s">
        <v>292</v>
      </c>
      <c r="C39" s="329">
        <v>2.1377680432476176E-2</v>
      </c>
      <c r="D39" s="330">
        <v>4.2990807750586307E-2</v>
      </c>
      <c r="E39" s="330">
        <v>1.7534117694093583E-2</v>
      </c>
      <c r="F39" s="330">
        <v>3.9993314621261496E-2</v>
      </c>
      <c r="G39" s="330">
        <v>2.2704182034162669E-2</v>
      </c>
      <c r="H39" s="330">
        <v>3.3402709178165721E-2</v>
      </c>
      <c r="I39" s="330">
        <v>3.0117476895334269E-2</v>
      </c>
      <c r="J39" s="330">
        <v>3.7916836726191852E-2</v>
      </c>
      <c r="K39" s="330">
        <v>3.1016547546391725E-2</v>
      </c>
      <c r="L39" s="330">
        <v>3.0697209199398761E-2</v>
      </c>
      <c r="M39" s="330">
        <v>3.927166217684671E-2</v>
      </c>
      <c r="N39" s="330">
        <v>1.3423689176036407E-2</v>
      </c>
      <c r="O39" s="330">
        <v>1.4856496122019936E-2</v>
      </c>
      <c r="P39" s="330">
        <v>2.4917664279091572E-2</v>
      </c>
      <c r="Q39" s="330">
        <v>3.4300431717744183E-2</v>
      </c>
      <c r="R39" s="330">
        <v>2.4475123932607246E-2</v>
      </c>
      <c r="S39" s="330">
        <v>2.7903885089180649E-2</v>
      </c>
      <c r="T39" s="330">
        <v>3.897045097103391E-2</v>
      </c>
      <c r="U39" s="330">
        <v>3.3281678929544943E-2</v>
      </c>
      <c r="V39" s="330">
        <v>3.5450016271625584E-2</v>
      </c>
      <c r="W39" s="330">
        <v>2.2260022245491336E-2</v>
      </c>
      <c r="X39" s="330">
        <v>4.0017036880092505E-2</v>
      </c>
      <c r="Y39" s="330">
        <v>7.5693847197592007E-2</v>
      </c>
      <c r="Z39" s="330">
        <v>0.1261833986384911</v>
      </c>
      <c r="AA39" s="330">
        <v>0.11629381458346517</v>
      </c>
      <c r="AB39" s="330">
        <v>5.2847460126346238E-2</v>
      </c>
      <c r="AC39" s="330">
        <v>5.7376469776722144E-2</v>
      </c>
      <c r="AD39" s="330">
        <v>7.7970254152415971E-2</v>
      </c>
      <c r="AE39" s="330">
        <v>1.8892716659725656E-2</v>
      </c>
      <c r="AF39" s="330">
        <v>8.6076966365379329E-2</v>
      </c>
      <c r="AG39" s="330">
        <v>9.8920447918871349E-2</v>
      </c>
      <c r="AH39" s="330">
        <v>5.2059062965995218E-2</v>
      </c>
      <c r="AI39" s="330">
        <v>3.228847814753754E-2</v>
      </c>
      <c r="AJ39" s="330">
        <v>3.6901278234763281E-2</v>
      </c>
      <c r="AK39" s="330">
        <v>6.9470674609696761E-2</v>
      </c>
      <c r="AL39" s="330">
        <v>1.087535068275443</v>
      </c>
      <c r="AM39" s="330">
        <v>3.6859577774013358E-2</v>
      </c>
      <c r="AN39" s="330">
        <v>1.7227743513708857E-2</v>
      </c>
      <c r="AO39" s="331">
        <v>4.6906370431744421E-2</v>
      </c>
    </row>
    <row r="40" spans="1:41" x14ac:dyDescent="0.15">
      <c r="A40" s="352" t="s">
        <v>293</v>
      </c>
      <c r="B40" s="351" t="s">
        <v>42</v>
      </c>
      <c r="C40" s="332">
        <v>1.6069297193779878E-4</v>
      </c>
      <c r="D40" s="333">
        <v>2.5267725235660792E-4</v>
      </c>
      <c r="E40" s="333">
        <v>6.7900158220415559E-4</v>
      </c>
      <c r="F40" s="333">
        <v>2.8879966068667097E-4</v>
      </c>
      <c r="G40" s="333">
        <v>2.8693017022637398E-4</v>
      </c>
      <c r="H40" s="333">
        <v>2.6396606746753012E-4</v>
      </c>
      <c r="I40" s="333">
        <v>2.0624595095341251E-4</v>
      </c>
      <c r="J40" s="333">
        <v>1.9644095882396815E-4</v>
      </c>
      <c r="K40" s="333">
        <v>1.7195107251817158E-4</v>
      </c>
      <c r="L40" s="333">
        <v>1.6365281273080697E-4</v>
      </c>
      <c r="M40" s="333">
        <v>2.1206136164491328E-4</v>
      </c>
      <c r="N40" s="333">
        <v>1.5522994177392808E-4</v>
      </c>
      <c r="O40" s="333">
        <v>1.0570364718465579E-4</v>
      </c>
      <c r="P40" s="333">
        <v>1.6643340722749279E-4</v>
      </c>
      <c r="Q40" s="333">
        <v>2.1543338917547801E-4</v>
      </c>
      <c r="R40" s="333">
        <v>1.7850836607176464E-4</v>
      </c>
      <c r="S40" s="333">
        <v>1.7871341827198199E-4</v>
      </c>
      <c r="T40" s="333">
        <v>2.8306164773748396E-4</v>
      </c>
      <c r="U40" s="333">
        <v>1.9961491656704392E-4</v>
      </c>
      <c r="V40" s="333">
        <v>2.6423080961579819E-4</v>
      </c>
      <c r="W40" s="333">
        <v>1.9042076663821947E-4</v>
      </c>
      <c r="X40" s="333">
        <v>2.3459102667640713E-4</v>
      </c>
      <c r="Y40" s="333">
        <v>3.6543806623378359E-4</v>
      </c>
      <c r="Z40" s="333">
        <v>3.7098478939302109E-4</v>
      </c>
      <c r="AA40" s="333">
        <v>5.5525512505901257E-4</v>
      </c>
      <c r="AB40" s="333">
        <v>1.8983995590798509E-4</v>
      </c>
      <c r="AC40" s="333">
        <v>7.499978676601105E-4</v>
      </c>
      <c r="AD40" s="333">
        <v>4.3920976786586841E-4</v>
      </c>
      <c r="AE40" s="333">
        <v>4.5849573779851587E-4</v>
      </c>
      <c r="AF40" s="333">
        <v>4.1410896532642269E-4</v>
      </c>
      <c r="AG40" s="333">
        <v>5.5403644001015958E-3</v>
      </c>
      <c r="AH40" s="333">
        <v>4.5759058783688834E-4</v>
      </c>
      <c r="AI40" s="333">
        <v>2.1677033738290098E-3</v>
      </c>
      <c r="AJ40" s="333">
        <v>1.1157222402767113E-2</v>
      </c>
      <c r="AK40" s="333">
        <v>2.3035807217477097E-3</v>
      </c>
      <c r="AL40" s="333">
        <v>1.1898509318408661E-3</v>
      </c>
      <c r="AM40" s="333">
        <v>1.0114128003380531</v>
      </c>
      <c r="AN40" s="333">
        <v>1.6413279931291115E-4</v>
      </c>
      <c r="AO40" s="334">
        <v>1.5785890447904958E-3</v>
      </c>
    </row>
    <row r="41" spans="1:41" x14ac:dyDescent="0.15">
      <c r="A41" s="352" t="s">
        <v>294</v>
      </c>
      <c r="B41" s="351" t="s">
        <v>18</v>
      </c>
      <c r="C41" s="332">
        <v>1.0553495652175053E-3</v>
      </c>
      <c r="D41" s="333">
        <v>6.2320452566653325E-3</v>
      </c>
      <c r="E41" s="333">
        <v>1.181289135068445E-3</v>
      </c>
      <c r="F41" s="333">
        <v>2.1107491108597262E-3</v>
      </c>
      <c r="G41" s="333">
        <v>1.0203777614038103E-3</v>
      </c>
      <c r="H41" s="333">
        <v>1.357850901754174E-3</v>
      </c>
      <c r="I41" s="333">
        <v>1.4235788395631918E-3</v>
      </c>
      <c r="J41" s="333">
        <v>8.8605415883095669E-4</v>
      </c>
      <c r="K41" s="333">
        <v>5.8880074970641804E-4</v>
      </c>
      <c r="L41" s="333">
        <v>3.774292559116219E-4</v>
      </c>
      <c r="M41" s="333">
        <v>1.7022683717322659E-3</v>
      </c>
      <c r="N41" s="333">
        <v>8.6577774571506205E-4</v>
      </c>
      <c r="O41" s="333">
        <v>4.7272542823056425E-4</v>
      </c>
      <c r="P41" s="333">
        <v>6.8914715980433999E-4</v>
      </c>
      <c r="Q41" s="333">
        <v>1.0429235853083854E-3</v>
      </c>
      <c r="R41" s="333">
        <v>1.0584726257074075E-3</v>
      </c>
      <c r="S41" s="333">
        <v>1.4641158014446311E-3</v>
      </c>
      <c r="T41" s="333">
        <v>1.1007417991166662E-3</v>
      </c>
      <c r="U41" s="333">
        <v>9.6011707450244861E-4</v>
      </c>
      <c r="V41" s="333">
        <v>1.2669208121203817E-3</v>
      </c>
      <c r="W41" s="333">
        <v>4.9006586593436548E-4</v>
      </c>
      <c r="X41" s="333">
        <v>1.5350941947430089E-3</v>
      </c>
      <c r="Y41" s="333">
        <v>1.6314818268619699E-3</v>
      </c>
      <c r="Z41" s="333">
        <v>7.519469730484081E-4</v>
      </c>
      <c r="AA41" s="333">
        <v>1.7051510526128854E-3</v>
      </c>
      <c r="AB41" s="333">
        <v>3.6461137889396348E-3</v>
      </c>
      <c r="AC41" s="333">
        <v>2.3655735347932485E-3</v>
      </c>
      <c r="AD41" s="333">
        <v>3.8422928043431886E-3</v>
      </c>
      <c r="AE41" s="333">
        <v>6.1092064071422206E-4</v>
      </c>
      <c r="AF41" s="333">
        <v>2.343901945855425E-3</v>
      </c>
      <c r="AG41" s="333">
        <v>3.1707748947176376E-3</v>
      </c>
      <c r="AH41" s="333">
        <v>2.9011729550129516E-3</v>
      </c>
      <c r="AI41" s="333">
        <v>2.1355723591587107E-3</v>
      </c>
      <c r="AJ41" s="333">
        <v>3.0098848744303905E-3</v>
      </c>
      <c r="AK41" s="333">
        <v>6.3053281118413849E-3</v>
      </c>
      <c r="AL41" s="333">
        <v>2.0325941222174948E-3</v>
      </c>
      <c r="AM41" s="333">
        <v>2.331040857691783E-3</v>
      </c>
      <c r="AN41" s="333">
        <v>1.0006737320868706</v>
      </c>
      <c r="AO41" s="334">
        <v>1.3110843005950629E-3</v>
      </c>
    </row>
    <row r="42" spans="1:41" x14ac:dyDescent="0.15">
      <c r="A42" s="345" t="s">
        <v>295</v>
      </c>
      <c r="B42" s="355" t="s">
        <v>19</v>
      </c>
      <c r="C42" s="335">
        <v>2.0494282689129746E-3</v>
      </c>
      <c r="D42" s="336">
        <v>3.4166701140535966E-3</v>
      </c>
      <c r="E42" s="336">
        <v>5.5090412957263992E-3</v>
      </c>
      <c r="F42" s="336">
        <v>7.4222593078509917E-3</v>
      </c>
      <c r="G42" s="336">
        <v>8.0077656674562275E-3</v>
      </c>
      <c r="H42" s="336">
        <v>2.0202498971172099E-3</v>
      </c>
      <c r="I42" s="336">
        <v>2.270156062783519E-3</v>
      </c>
      <c r="J42" s="336">
        <v>2.9297668753417443E-3</v>
      </c>
      <c r="K42" s="336">
        <v>3.0637815843569003E-3</v>
      </c>
      <c r="L42" s="336">
        <v>1.3021426314823439E-3</v>
      </c>
      <c r="M42" s="336">
        <v>3.2000512417382117E-3</v>
      </c>
      <c r="N42" s="336">
        <v>3.0750868883654041E-3</v>
      </c>
      <c r="O42" s="336">
        <v>2.8015805623199728E-3</v>
      </c>
      <c r="P42" s="336">
        <v>2.3797952634862589E-3</v>
      </c>
      <c r="Q42" s="336">
        <v>4.5553564248411735E-3</v>
      </c>
      <c r="R42" s="336">
        <v>3.3524819165406945E-3</v>
      </c>
      <c r="S42" s="336">
        <v>1.578975229446788E-3</v>
      </c>
      <c r="T42" s="336">
        <v>8.5921545203780018E-4</v>
      </c>
      <c r="U42" s="336">
        <v>2.415151863304872E-3</v>
      </c>
      <c r="V42" s="336">
        <v>1.0951143621659423E-3</v>
      </c>
      <c r="W42" s="336">
        <v>2.0022550532866217E-3</v>
      </c>
      <c r="X42" s="336">
        <v>1.7412721030123117E-3</v>
      </c>
      <c r="Y42" s="336">
        <v>6.8083803962171018E-3</v>
      </c>
      <c r="Z42" s="336">
        <v>4.4556761669595083E-3</v>
      </c>
      <c r="AA42" s="336">
        <v>6.4523391859468088E-3</v>
      </c>
      <c r="AB42" s="336">
        <v>1.0963654705964485E-2</v>
      </c>
      <c r="AC42" s="336">
        <v>4.0316276940676136E-3</v>
      </c>
      <c r="AD42" s="336">
        <v>3.1519579546176405E-3</v>
      </c>
      <c r="AE42" s="336">
        <v>9.9446855501268152E-4</v>
      </c>
      <c r="AF42" s="336">
        <v>2.6973717678552387E-3</v>
      </c>
      <c r="AG42" s="336">
        <v>2.6903008737570715E-3</v>
      </c>
      <c r="AH42" s="336">
        <v>9.8341198535824032E-4</v>
      </c>
      <c r="AI42" s="336">
        <v>4.4680844719487941E-3</v>
      </c>
      <c r="AJ42" s="336">
        <v>2.894555514658669E-3</v>
      </c>
      <c r="AK42" s="336">
        <v>4.0687919936176912E-3</v>
      </c>
      <c r="AL42" s="336">
        <v>2.4803253216493159E-3</v>
      </c>
      <c r="AM42" s="336">
        <v>2.8290947451646508E-3</v>
      </c>
      <c r="AN42" s="336">
        <v>1.0429151193226719E-3</v>
      </c>
      <c r="AO42" s="337">
        <v>1.0007851058074866</v>
      </c>
    </row>
  </sheetData>
  <phoneticPr fontId="2"/>
  <conditionalFormatting sqref="C4:AO13 C15:AO18 C20:AO23 C25:AO28 C30:AO33 C35:AO38 C40:AO42">
    <cfRule type="cellIs" dxfId="6" priority="9" operator="equal">
      <formula>0</formula>
    </cfRule>
  </conditionalFormatting>
  <conditionalFormatting sqref="C14:AO14">
    <cfRule type="cellIs" dxfId="5" priority="6" operator="equal">
      <formula>0</formula>
    </cfRule>
  </conditionalFormatting>
  <conditionalFormatting sqref="C19:AO19">
    <cfRule type="cellIs" dxfId="4" priority="5" operator="equal">
      <formula>0</formula>
    </cfRule>
  </conditionalFormatting>
  <conditionalFormatting sqref="C24:AO24">
    <cfRule type="cellIs" dxfId="3" priority="4" operator="equal">
      <formula>0</formula>
    </cfRule>
  </conditionalFormatting>
  <conditionalFormatting sqref="C29:AO29">
    <cfRule type="cellIs" dxfId="2" priority="3" operator="equal">
      <formula>0</formula>
    </cfRule>
  </conditionalFormatting>
  <conditionalFormatting sqref="C34:AO34">
    <cfRule type="cellIs" dxfId="1" priority="2" operator="equal">
      <formula>0</formula>
    </cfRule>
  </conditionalFormatting>
  <conditionalFormatting sqref="C39:AO39">
    <cfRule type="cellIs" dxfId="0" priority="1" operator="equal">
      <formula>0</formula>
    </cfRule>
  </conditionalFormatting>
  <pageMargins left="0.75" right="0.75" top="1" bottom="1" header="0.51200000000000001" footer="0.5120000000000000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入力シート － 分析結果</vt:lpstr>
      <vt:lpstr>分析結果(詳細)</vt:lpstr>
      <vt:lpstr>部門分類表</vt:lpstr>
      <vt:lpstr>各種係数表</vt:lpstr>
      <vt:lpstr>雇用表39分類</vt:lpstr>
      <vt:lpstr>生産者価格表(39分類)</vt:lpstr>
      <vt:lpstr>投入係数(A)</vt:lpstr>
      <vt:lpstr>逆行列表(開放型)</vt:lpstr>
      <vt:lpstr>'入力シート － 分析結果'!Print_Area</vt:lpstr>
      <vt:lpstr>'分析結果(詳細)'!Print_Area</vt:lpstr>
      <vt:lpstr>部門分類表!Print_Titles</vt:lpstr>
      <vt:lpstr>'分析結果(詳細)'!Print_Titles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NOTE140324</dc:creator>
  <cp:lastModifiedBy>鹿児島県</cp:lastModifiedBy>
  <cp:lastPrinted>2024-02-06T01:18:58Z</cp:lastPrinted>
  <dcterms:created xsi:type="dcterms:W3CDTF">2006-10-03T08:01:23Z</dcterms:created>
  <dcterms:modified xsi:type="dcterms:W3CDTF">2025-02-07T03:22:58Z</dcterms:modified>
</cp:coreProperties>
</file>