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7.1.50\share\統計課\2．企画分析係\産業連関表\平成２７年表関係\H27年表産業連関表利用の手引き\01原稿作成\04HP用（R3.1修正）\"/>
    </mc:Choice>
  </mc:AlternateContent>
  <bookViews>
    <workbookView xWindow="13635" yWindow="-15" windowWidth="6870" windowHeight="8010"/>
  </bookViews>
  <sheets>
    <sheet name="フロー" sheetId="45" r:id="rId1"/>
    <sheet name="来場者数" sheetId="46" r:id="rId2"/>
    <sheet name="表4-2-2" sheetId="48" r:id="rId3"/>
    <sheet name="県内需要増加額" sheetId="47" r:id="rId4"/>
    <sheet name="支出費用積算考え方" sheetId="49" r:id="rId5"/>
    <sheet name="マージンはぎ概念図" sheetId="53" r:id="rId6"/>
    <sheet name="表4-2-4,5" sheetId="75" r:id="rId7"/>
    <sheet name="自給率調整" sheetId="71" r:id="rId8"/>
    <sheet name="波及効果測定" sheetId="55" r:id="rId9"/>
    <sheet name="測定結果 表4-2-15" sheetId="72" r:id="rId10"/>
    <sheet name="グラフ" sheetId="73" r:id="rId11"/>
    <sheet name="39部門表" sheetId="58" r:id="rId12"/>
    <sheet name="106部門表" sheetId="59" r:id="rId13"/>
    <sheet name="106部門の対個人サービス行統合" sheetId="60" r:id="rId14"/>
    <sheet name="41部門表" sheetId="57" r:id="rId15"/>
    <sheet name="消費性向" sheetId="61" r:id="rId16"/>
    <sheet name="106部門雇用表" sheetId="62" r:id="rId17"/>
    <sheet name="39部門雇用表" sheetId="63" r:id="rId18"/>
    <sheet name="41部門雇用表" sheetId="64" r:id="rId19"/>
    <sheet name="投入係数A" sheetId="56" r:id="rId20"/>
    <sheet name="単位行列I" sheetId="65" r:id="rId21"/>
    <sheet name="移輸入係数M" sheetId="66" r:id="rId22"/>
    <sheet name="I-M" sheetId="67" r:id="rId23"/>
    <sheet name="(I-M)A" sheetId="68" r:id="rId24"/>
    <sheet name="I-(I-M)A" sheetId="69" r:id="rId25"/>
    <sheet name="逆行列係数{I-(I-M)A}^(-1)" sheetId="70" r:id="rId26"/>
  </sheets>
  <externalReferences>
    <externalReference r:id="rId27"/>
    <externalReference r:id="rId28"/>
  </externalReferences>
  <definedNames>
    <definedName name="_1__123Graph_Aｸﾞﾗﾌ_1" localSheetId="23" hidden="1">#REF!</definedName>
    <definedName name="_1__123Graph_Aｸﾞﾗﾌ_1" localSheetId="13" hidden="1">#REF!</definedName>
    <definedName name="_1__123Graph_Aｸﾞﾗﾌ_1" localSheetId="12" hidden="1">#REF!</definedName>
    <definedName name="_1__123Graph_Aｸﾞﾗﾌ_1" localSheetId="11" hidden="1">#REF!</definedName>
    <definedName name="_1__123Graph_Aｸﾞﾗﾌ_1" localSheetId="18" hidden="1">#REF!</definedName>
    <definedName name="_1__123Graph_Aｸﾞﾗﾌ_1" localSheetId="14" hidden="1">#REF!</definedName>
    <definedName name="_1__123Graph_Aｸﾞﾗﾌ_1" localSheetId="24" hidden="1">#REF!</definedName>
    <definedName name="_1__123Graph_Aｸﾞﾗﾌ_1" localSheetId="22" hidden="1">#REF!</definedName>
    <definedName name="_1__123Graph_Aｸﾞﾗﾌ_1" localSheetId="10" hidden="1">#REF!</definedName>
    <definedName name="_1__123Graph_Aｸﾞﾗﾌ_1" localSheetId="0" hidden="1">#REF!</definedName>
    <definedName name="_1__123Graph_Aｸﾞﾗﾌ_1" localSheetId="5" hidden="1">#REF!</definedName>
    <definedName name="_1__123Graph_Aｸﾞﾗﾌ_1" localSheetId="21" hidden="1">#REF!</definedName>
    <definedName name="_1__123Graph_Aｸﾞﾗﾌ_1" localSheetId="25" hidden="1">#REF!</definedName>
    <definedName name="_1__123Graph_Aｸﾞﾗﾌ_1" localSheetId="3" hidden="1">#REF!</definedName>
    <definedName name="_1__123Graph_Aｸﾞﾗﾌ_1" localSheetId="4" hidden="1">#REF!</definedName>
    <definedName name="_1__123Graph_Aｸﾞﾗﾌ_1" localSheetId="7" hidden="1">#REF!</definedName>
    <definedName name="_1__123Graph_Aｸﾞﾗﾌ_1" localSheetId="15" hidden="1">#REF!</definedName>
    <definedName name="_1__123Graph_Aｸﾞﾗﾌ_1" localSheetId="9" hidden="1">#REF!</definedName>
    <definedName name="_1__123Graph_Aｸﾞﾗﾌ_1" localSheetId="20" hidden="1">#REF!</definedName>
    <definedName name="_1__123Graph_Aｸﾞﾗﾌ_1" localSheetId="19" hidden="1">#REF!</definedName>
    <definedName name="_1__123Graph_Aｸﾞﾗﾌ_1" localSheetId="8" hidden="1">#REF!</definedName>
    <definedName name="_1__123Graph_Aｸﾞﾗﾌ_1" localSheetId="2" hidden="1">#REF!</definedName>
    <definedName name="_1__123Graph_Aｸﾞﾗﾌ_1" localSheetId="6" hidden="1">#REF!</definedName>
    <definedName name="_1__123Graph_Aｸﾞﾗﾌ_1" localSheetId="1" hidden="1">#REF!</definedName>
    <definedName name="_1__123Graph_Aｸﾞﾗﾌ_1" hidden="1">#REF!</definedName>
    <definedName name="_2__123Graph_Bｸﾞﾗﾌ_1" localSheetId="23" hidden="1">#REF!</definedName>
    <definedName name="_2__123Graph_Bｸﾞﾗﾌ_1" localSheetId="13" hidden="1">#REF!</definedName>
    <definedName name="_2__123Graph_Bｸﾞﾗﾌ_1" localSheetId="12" hidden="1">#REF!</definedName>
    <definedName name="_2__123Graph_Bｸﾞﾗﾌ_1" localSheetId="11" hidden="1">#REF!</definedName>
    <definedName name="_2__123Graph_Bｸﾞﾗﾌ_1" localSheetId="18" hidden="1">#REF!</definedName>
    <definedName name="_2__123Graph_Bｸﾞﾗﾌ_1" localSheetId="14" hidden="1">#REF!</definedName>
    <definedName name="_2__123Graph_Bｸﾞﾗﾌ_1" localSheetId="24" hidden="1">#REF!</definedName>
    <definedName name="_2__123Graph_Bｸﾞﾗﾌ_1" localSheetId="22" hidden="1">#REF!</definedName>
    <definedName name="_2__123Graph_Bｸﾞﾗﾌ_1" localSheetId="10" hidden="1">#REF!</definedName>
    <definedName name="_2__123Graph_Bｸﾞﾗﾌ_1" localSheetId="0" hidden="1">#REF!</definedName>
    <definedName name="_2__123Graph_Bｸﾞﾗﾌ_1" localSheetId="5" hidden="1">#REF!</definedName>
    <definedName name="_2__123Graph_Bｸﾞﾗﾌ_1" localSheetId="21" hidden="1">#REF!</definedName>
    <definedName name="_2__123Graph_Bｸﾞﾗﾌ_1" localSheetId="25" hidden="1">#REF!</definedName>
    <definedName name="_2__123Graph_Bｸﾞﾗﾌ_1" localSheetId="3" hidden="1">#REF!</definedName>
    <definedName name="_2__123Graph_Bｸﾞﾗﾌ_1" localSheetId="4" hidden="1">#REF!</definedName>
    <definedName name="_2__123Graph_Bｸﾞﾗﾌ_1" localSheetId="7" hidden="1">#REF!</definedName>
    <definedName name="_2__123Graph_Bｸﾞﾗﾌ_1" localSheetId="15" hidden="1">#REF!</definedName>
    <definedName name="_2__123Graph_Bｸﾞﾗﾌ_1" localSheetId="9" hidden="1">#REF!</definedName>
    <definedName name="_2__123Graph_Bｸﾞﾗﾌ_1" localSheetId="20" hidden="1">#REF!</definedName>
    <definedName name="_2__123Graph_Bｸﾞﾗﾌ_1" localSheetId="19" hidden="1">#REF!</definedName>
    <definedName name="_2__123Graph_Bｸﾞﾗﾌ_1" localSheetId="8" hidden="1">#REF!</definedName>
    <definedName name="_2__123Graph_Bｸﾞﾗﾌ_1" localSheetId="2" hidden="1">#REF!</definedName>
    <definedName name="_2__123Graph_Bｸﾞﾗﾌ_1" localSheetId="6" hidden="1">#REF!</definedName>
    <definedName name="_2__123Graph_Bｸﾞﾗﾌ_1" localSheetId="1" hidden="1">#REF!</definedName>
    <definedName name="_2__123Graph_Bｸﾞﾗﾌ_1" hidden="1">#REF!</definedName>
    <definedName name="_Key1" localSheetId="23" hidden="1">#REF!</definedName>
    <definedName name="_Key1" localSheetId="13" hidden="1">#REF!</definedName>
    <definedName name="_Key1" localSheetId="12" hidden="1">#REF!</definedName>
    <definedName name="_Key1" localSheetId="11" hidden="1">#REF!</definedName>
    <definedName name="_Key1" localSheetId="18" hidden="1">#REF!</definedName>
    <definedName name="_Key1" localSheetId="14" hidden="1">#REF!</definedName>
    <definedName name="_Key1" localSheetId="24" hidden="1">#REF!</definedName>
    <definedName name="_Key1" localSheetId="22" hidden="1">#REF!</definedName>
    <definedName name="_Key1" localSheetId="10" hidden="1">#REF!</definedName>
    <definedName name="_Key1" localSheetId="0" hidden="1">#REF!</definedName>
    <definedName name="_Key1" localSheetId="5" hidden="1">#REF!</definedName>
    <definedName name="_Key1" localSheetId="21" hidden="1">#REF!</definedName>
    <definedName name="_Key1" localSheetId="25" hidden="1">#REF!</definedName>
    <definedName name="_Key1" localSheetId="3" hidden="1">#REF!</definedName>
    <definedName name="_Key1" localSheetId="4" hidden="1">#REF!</definedName>
    <definedName name="_Key1" localSheetId="7" hidden="1">#REF!</definedName>
    <definedName name="_Key1" localSheetId="15" hidden="1">#REF!</definedName>
    <definedName name="_Key1" localSheetId="9" hidden="1">#REF!</definedName>
    <definedName name="_Key1" localSheetId="20" hidden="1">#REF!</definedName>
    <definedName name="_Key1" localSheetId="19" hidden="1">#REF!</definedName>
    <definedName name="_Key1" localSheetId="8" hidden="1">#REF!</definedName>
    <definedName name="_Key1" localSheetId="2" hidden="1">#REF!</definedName>
    <definedName name="_Key1" localSheetId="6" hidden="1">#REF!</definedName>
    <definedName name="_Key1" localSheetId="1" hidden="1">#REF!</definedName>
    <definedName name="_Key1" hidden="1">#REF!</definedName>
    <definedName name="_MatInverse_Out" localSheetId="23" hidden="1">#REF!</definedName>
    <definedName name="_MatInverse_Out" localSheetId="13" hidden="1">#REF!</definedName>
    <definedName name="_MatInverse_Out" localSheetId="12" hidden="1">#REF!</definedName>
    <definedName name="_MatInverse_Out" localSheetId="11" hidden="1">#REF!</definedName>
    <definedName name="_MatInverse_Out" localSheetId="18" hidden="1">#REF!</definedName>
    <definedName name="_MatInverse_Out" localSheetId="14" hidden="1">#REF!</definedName>
    <definedName name="_MatInverse_Out" localSheetId="24" hidden="1">#REF!</definedName>
    <definedName name="_MatInverse_Out" localSheetId="22" hidden="1">#REF!</definedName>
    <definedName name="_MatInverse_Out" localSheetId="10" hidden="1">#REF!</definedName>
    <definedName name="_MatInverse_Out" localSheetId="0" hidden="1">#REF!</definedName>
    <definedName name="_MatInverse_Out" localSheetId="5" hidden="1">#REF!</definedName>
    <definedName name="_MatInverse_Out" localSheetId="21" hidden="1">#REF!</definedName>
    <definedName name="_MatInverse_Out" localSheetId="25" hidden="1">#REF!</definedName>
    <definedName name="_MatInverse_Out" localSheetId="3" hidden="1">#REF!</definedName>
    <definedName name="_MatInverse_Out" localSheetId="4" hidden="1">#REF!</definedName>
    <definedName name="_MatInverse_Out" localSheetId="7" hidden="1">#REF!</definedName>
    <definedName name="_MatInverse_Out" localSheetId="15" hidden="1">#REF!</definedName>
    <definedName name="_MatInverse_Out" localSheetId="9" hidden="1">#REF!</definedName>
    <definedName name="_MatInverse_Out" localSheetId="20" hidden="1">#REF!</definedName>
    <definedName name="_MatInverse_Out" localSheetId="19" hidden="1">#REF!</definedName>
    <definedName name="_MatInverse_Out" localSheetId="8" hidden="1">#REF!</definedName>
    <definedName name="_MatInverse_Out" localSheetId="2" hidden="1">#REF!</definedName>
    <definedName name="_MatInverse_Out" localSheetId="6" hidden="1">#REF!</definedName>
    <definedName name="_MatInverse_Out" localSheetId="1" hidden="1">#REF!</definedName>
    <definedName name="_MatInverse_Out" hidden="1">#REF!</definedName>
    <definedName name="_MatMult_A" localSheetId="23" hidden="1">#REF!</definedName>
    <definedName name="_MatMult_A" localSheetId="13" hidden="1">#REF!</definedName>
    <definedName name="_MatMult_A" localSheetId="12" hidden="1">#REF!</definedName>
    <definedName name="_MatMult_A" localSheetId="11" hidden="1">#REF!</definedName>
    <definedName name="_MatMult_A" localSheetId="18" hidden="1">#REF!</definedName>
    <definedName name="_MatMult_A" localSheetId="14" hidden="1">#REF!</definedName>
    <definedName name="_MatMult_A" localSheetId="24" hidden="1">#REF!</definedName>
    <definedName name="_MatMult_A" localSheetId="22" hidden="1">#REF!</definedName>
    <definedName name="_MatMult_A" localSheetId="10" hidden="1">#REF!</definedName>
    <definedName name="_MatMult_A" localSheetId="0" hidden="1">#REF!</definedName>
    <definedName name="_MatMult_A" localSheetId="5" hidden="1">#REF!</definedName>
    <definedName name="_MatMult_A" localSheetId="21" hidden="1">#REF!</definedName>
    <definedName name="_MatMult_A" localSheetId="25" hidden="1">#REF!</definedName>
    <definedName name="_MatMult_A" localSheetId="3" hidden="1">#REF!</definedName>
    <definedName name="_MatMult_A" localSheetId="4" hidden="1">#REF!</definedName>
    <definedName name="_MatMult_A" localSheetId="7" hidden="1">#REF!</definedName>
    <definedName name="_MatMult_A" localSheetId="15" hidden="1">#REF!</definedName>
    <definedName name="_MatMult_A" localSheetId="9" hidden="1">#REF!</definedName>
    <definedName name="_MatMult_A" localSheetId="20" hidden="1">#REF!</definedName>
    <definedName name="_MatMult_A" localSheetId="19" hidden="1">#REF!</definedName>
    <definedName name="_MatMult_A" localSheetId="8" hidden="1">#REF!</definedName>
    <definedName name="_MatMult_A" localSheetId="2" hidden="1">#REF!</definedName>
    <definedName name="_MatMult_A" localSheetId="6" hidden="1">#REF!</definedName>
    <definedName name="_MatMult_A" localSheetId="1" hidden="1">#REF!</definedName>
    <definedName name="_MatMult_A" hidden="1">#REF!</definedName>
    <definedName name="_MatMult_AxB" localSheetId="23" hidden="1">[1]Ⅰ需要構成算出!#REF!</definedName>
    <definedName name="_MatMult_AxB" localSheetId="13" hidden="1">[1]Ⅰ需要構成算出!#REF!</definedName>
    <definedName name="_MatMult_AxB" localSheetId="12" hidden="1">[1]Ⅰ需要構成算出!#REF!</definedName>
    <definedName name="_MatMult_AxB" localSheetId="11" hidden="1">[1]Ⅰ需要構成算出!#REF!</definedName>
    <definedName name="_MatMult_AxB" localSheetId="18" hidden="1">[1]Ⅰ需要構成算出!#REF!</definedName>
    <definedName name="_MatMult_AxB" localSheetId="14" hidden="1">[1]Ⅰ需要構成算出!#REF!</definedName>
    <definedName name="_MatMult_AxB" localSheetId="24" hidden="1">[1]Ⅰ需要構成算出!#REF!</definedName>
    <definedName name="_MatMult_AxB" localSheetId="22" hidden="1">[1]Ⅰ需要構成算出!#REF!</definedName>
    <definedName name="_MatMult_AxB" localSheetId="10" hidden="1">[1]Ⅰ需要構成算出!#REF!</definedName>
    <definedName name="_MatMult_AxB" localSheetId="0" hidden="1">[1]Ⅰ需要構成算出!#REF!</definedName>
    <definedName name="_MatMult_AxB" localSheetId="5" hidden="1">[1]Ⅰ需要構成算出!#REF!</definedName>
    <definedName name="_MatMult_AxB" localSheetId="21" hidden="1">[1]Ⅰ需要構成算出!#REF!</definedName>
    <definedName name="_MatMult_AxB" localSheetId="25" hidden="1">[1]Ⅰ需要構成算出!#REF!</definedName>
    <definedName name="_MatMult_AxB" localSheetId="3" hidden="1">[1]Ⅰ需要構成算出!#REF!</definedName>
    <definedName name="_MatMult_AxB" localSheetId="4" hidden="1">[1]Ⅰ需要構成算出!#REF!</definedName>
    <definedName name="_MatMult_AxB" localSheetId="7" hidden="1">[1]Ⅰ需要構成算出!#REF!</definedName>
    <definedName name="_MatMult_AxB" localSheetId="15" hidden="1">[1]Ⅰ需要構成算出!#REF!</definedName>
    <definedName name="_MatMult_AxB" localSheetId="9" hidden="1">[1]Ⅰ需要構成算出!#REF!</definedName>
    <definedName name="_MatMult_AxB" localSheetId="20" hidden="1">[1]Ⅰ需要構成算出!#REF!</definedName>
    <definedName name="_MatMult_AxB" localSheetId="19" hidden="1">[1]Ⅰ需要構成算出!#REF!</definedName>
    <definedName name="_MatMult_AxB" localSheetId="8" hidden="1">[1]Ⅰ需要構成算出!#REF!</definedName>
    <definedName name="_MatMult_AxB" localSheetId="2" hidden="1">[1]Ⅰ需要構成算出!#REF!</definedName>
    <definedName name="_MatMult_AxB" localSheetId="6" hidden="1">[1]Ⅰ需要構成算出!#REF!</definedName>
    <definedName name="_MatMult_AxB" localSheetId="1" hidden="1">[1]Ⅰ需要構成算出!#REF!</definedName>
    <definedName name="_MatMult_AxB" hidden="1">[1]Ⅰ需要構成算出!#REF!</definedName>
    <definedName name="_MatMult_B" localSheetId="23" hidden="1">[1]Ⅰ需要構成算出!#REF!</definedName>
    <definedName name="_MatMult_B" localSheetId="13" hidden="1">[1]Ⅰ需要構成算出!#REF!</definedName>
    <definedName name="_MatMult_B" localSheetId="12" hidden="1">[1]Ⅰ需要構成算出!#REF!</definedName>
    <definedName name="_MatMult_B" localSheetId="11" hidden="1">[1]Ⅰ需要構成算出!#REF!</definedName>
    <definedName name="_MatMult_B" localSheetId="18" hidden="1">[1]Ⅰ需要構成算出!#REF!</definedName>
    <definedName name="_MatMult_B" localSheetId="14" hidden="1">[1]Ⅰ需要構成算出!#REF!</definedName>
    <definedName name="_MatMult_B" localSheetId="24" hidden="1">[1]Ⅰ需要構成算出!#REF!</definedName>
    <definedName name="_MatMult_B" localSheetId="22" hidden="1">[1]Ⅰ需要構成算出!#REF!</definedName>
    <definedName name="_MatMult_B" localSheetId="10" hidden="1">[1]Ⅰ需要構成算出!#REF!</definedName>
    <definedName name="_MatMult_B" localSheetId="0" hidden="1">[1]Ⅰ需要構成算出!#REF!</definedName>
    <definedName name="_MatMult_B" localSheetId="5" hidden="1">[1]Ⅰ需要構成算出!#REF!</definedName>
    <definedName name="_MatMult_B" localSheetId="21" hidden="1">[1]Ⅰ需要構成算出!#REF!</definedName>
    <definedName name="_MatMult_B" localSheetId="25" hidden="1">[1]Ⅰ需要構成算出!#REF!</definedName>
    <definedName name="_MatMult_B" localSheetId="3" hidden="1">[1]Ⅰ需要構成算出!#REF!</definedName>
    <definedName name="_MatMult_B" localSheetId="4" hidden="1">[1]Ⅰ需要構成算出!#REF!</definedName>
    <definedName name="_MatMult_B" localSheetId="7" hidden="1">[1]Ⅰ需要構成算出!#REF!</definedName>
    <definedName name="_MatMult_B" localSheetId="15" hidden="1">[1]Ⅰ需要構成算出!#REF!</definedName>
    <definedName name="_MatMult_B" localSheetId="9" hidden="1">[1]Ⅰ需要構成算出!#REF!</definedName>
    <definedName name="_MatMult_B" localSheetId="20" hidden="1">[1]Ⅰ需要構成算出!#REF!</definedName>
    <definedName name="_MatMult_B" localSheetId="19" hidden="1">[1]Ⅰ需要構成算出!#REF!</definedName>
    <definedName name="_MatMult_B" localSheetId="8" hidden="1">[1]Ⅰ需要構成算出!#REF!</definedName>
    <definedName name="_MatMult_B" localSheetId="2" hidden="1">[1]Ⅰ需要構成算出!#REF!</definedName>
    <definedName name="_MatMult_B" localSheetId="6" hidden="1">[1]Ⅰ需要構成算出!#REF!</definedName>
    <definedName name="_MatMult_B" localSheetId="1" hidden="1">[1]Ⅰ需要構成算出!#REF!</definedName>
    <definedName name="_MatMult_B" hidden="1">[1]Ⅰ需要構成算出!#REF!</definedName>
    <definedName name="_Order1" hidden="1">0</definedName>
    <definedName name="_Order2" hidden="1">0</definedName>
    <definedName name="_Sort" localSheetId="23" hidden="1">#REF!</definedName>
    <definedName name="_Sort" localSheetId="13" hidden="1">#REF!</definedName>
    <definedName name="_Sort" localSheetId="12" hidden="1">#REF!</definedName>
    <definedName name="_Sort" localSheetId="11" hidden="1">#REF!</definedName>
    <definedName name="_Sort" localSheetId="18" hidden="1">#REF!</definedName>
    <definedName name="_Sort" localSheetId="14" hidden="1">#REF!</definedName>
    <definedName name="_Sort" localSheetId="24" hidden="1">#REF!</definedName>
    <definedName name="_Sort" localSheetId="22" hidden="1">#REF!</definedName>
    <definedName name="_Sort" localSheetId="10" hidden="1">#REF!</definedName>
    <definedName name="_Sort" localSheetId="0" hidden="1">#REF!</definedName>
    <definedName name="_Sort" localSheetId="5" hidden="1">#REF!</definedName>
    <definedName name="_Sort" localSheetId="21" hidden="1">#REF!</definedName>
    <definedName name="_Sort" localSheetId="25" hidden="1">#REF!</definedName>
    <definedName name="_Sort" localSheetId="3" hidden="1">#REF!</definedName>
    <definedName name="_Sort" localSheetId="4" hidden="1">#REF!</definedName>
    <definedName name="_Sort" localSheetId="7" hidden="1">#REF!</definedName>
    <definedName name="_Sort" localSheetId="15" hidden="1">#REF!</definedName>
    <definedName name="_Sort" localSheetId="9" hidden="1">#REF!</definedName>
    <definedName name="_Sort" localSheetId="20" hidden="1">#REF!</definedName>
    <definedName name="_Sort" localSheetId="19" hidden="1">#REF!</definedName>
    <definedName name="_Sort" localSheetId="8" hidden="1">#REF!</definedName>
    <definedName name="_Sort" localSheetId="2" hidden="1">#REF!</definedName>
    <definedName name="_Sort" localSheetId="6" hidden="1">#REF!</definedName>
    <definedName name="_Sort" localSheetId="1" hidden="1">#REF!</definedName>
    <definedName name="_Sort" hidden="1">#REF!</definedName>
    <definedName name="_xlnm.Print_Area" localSheetId="23">'(I-M)A'!$C$1:$AR$49</definedName>
    <definedName name="_xlnm.Print_Area" localSheetId="13">'106部門の対個人サービス行統合'!$C$1:$EB$58</definedName>
    <definedName name="_xlnm.Print_Area" localSheetId="16">'106部門雇用表'!$A$1:$L$114</definedName>
    <definedName name="_xlnm.Print_Area" localSheetId="12">'106部門表'!$C$1:$EC$123</definedName>
    <definedName name="_xlnm.Print_Area" localSheetId="17">'39部門雇用表'!$A$1:$L$47</definedName>
    <definedName name="_xlnm.Print_Area" localSheetId="11">'39部門表'!$C$1:$BT$59</definedName>
    <definedName name="_xlnm.Print_Area" localSheetId="18">'41部門雇用表'!$A$1:$Q$50</definedName>
    <definedName name="_xlnm.Print_Area" localSheetId="14">'41部門表'!$C$1:$BX$62</definedName>
    <definedName name="_xlnm.Print_Area" localSheetId="24">'I-(I-M)A'!$C$1:$AR$49</definedName>
    <definedName name="_xlnm.Print_Area" localSheetId="22">'I-M'!$C$1:$AR$49</definedName>
    <definedName name="_xlnm.Print_Area" localSheetId="10">グラフ!$A$1:$K$83</definedName>
    <definedName name="_xlnm.Print_Area" localSheetId="0">フロー!$A$2:$AA$81</definedName>
    <definedName name="_xlnm.Print_Area" localSheetId="5">マージンはぎ概念図!$B$1:$M$55</definedName>
    <definedName name="_xlnm.Print_Area" localSheetId="21">移輸入係数M!$C$1:$AT$49</definedName>
    <definedName name="_xlnm.Print_Area" localSheetId="25">'逆行列係数{I-(I-M)A}^(-1)'!$C$1:$AR$49</definedName>
    <definedName name="_xlnm.Print_Area" localSheetId="3">県内需要増加額!$A$2:$AD$43</definedName>
    <definedName name="_xlnm.Print_Area" localSheetId="4">支出費用積算考え方!$A$1:$N$52</definedName>
    <definedName name="_xlnm.Print_Area" localSheetId="7">自給率調整!$B$3:$I$12</definedName>
    <definedName name="_xlnm.Print_Area" localSheetId="15">消費性向!$A$1:$P$29</definedName>
    <definedName name="_xlnm.Print_Area" localSheetId="9">'測定結果 表4-2-15'!$B$2:$G$15</definedName>
    <definedName name="_xlnm.Print_Area" localSheetId="20">単位行列I!$C$1:$AR$49</definedName>
    <definedName name="_xlnm.Print_Area" localSheetId="19">投入係数A!$A$1:$AR$48</definedName>
    <definedName name="_xlnm.Print_Area" localSheetId="8">波及効果測定!$B$2:$DZ$55</definedName>
    <definedName name="_xlnm.Print_Area" localSheetId="2">'表4-2-2'!$A$1:$H$51</definedName>
    <definedName name="_xlnm.Print_Area" localSheetId="6">'表4-2-4,5'!$A$1:$AB$115</definedName>
    <definedName name="_xlnm.Print_Area" localSheetId="1">来場者数!$A$1:$J$15</definedName>
    <definedName name="_xlnm.Print_Titles" localSheetId="23">'(I-M)A'!$A:$B</definedName>
    <definedName name="_xlnm.Print_Titles" localSheetId="13">'106部門の対個人サービス行統合'!$A:$B</definedName>
    <definedName name="_xlnm.Print_Titles" localSheetId="12">'106部門表'!$A:$B</definedName>
    <definedName name="_xlnm.Print_Titles" localSheetId="11">'39部門表'!$A:$B</definedName>
    <definedName name="_xlnm.Print_Titles" localSheetId="14">'41部門表'!$A:$B</definedName>
    <definedName name="_xlnm.Print_Titles" localSheetId="24">'I-(I-M)A'!$A:$B</definedName>
    <definedName name="_xlnm.Print_Titles" localSheetId="22">'I-M'!$A:$B</definedName>
    <definedName name="_xlnm.Print_Titles" localSheetId="21">移輸入係数M!$A:$B</definedName>
    <definedName name="_xlnm.Print_Titles" localSheetId="25">'逆行列係数{I-(I-M)A}^(-1)'!$A:$B</definedName>
    <definedName name="_xlnm.Print_Titles" localSheetId="20">単位行列I!$A:$B</definedName>
    <definedName name="_xlnm.Print_Titles" localSheetId="19">投入係数A!$A:$B</definedName>
    <definedName name="品目コード順集計対象">'[2]品目別消費額推計２　部門分類別集計'!$E$265:$F$315</definedName>
  </definedNames>
  <calcPr calcId="162913"/>
</workbook>
</file>

<file path=xl/calcChain.xml><?xml version="1.0" encoding="utf-8"?>
<calcChain xmlns="http://schemas.openxmlformats.org/spreadsheetml/2006/main">
  <c r="BH6" i="55" l="1"/>
  <c r="X37" i="55"/>
  <c r="L6" i="75"/>
  <c r="V17" i="47"/>
  <c r="Z16" i="47" l="1"/>
  <c r="V16" i="47"/>
  <c r="L16" i="47"/>
  <c r="H16" i="47"/>
  <c r="G16" i="47"/>
  <c r="I14" i="46"/>
  <c r="G7" i="47"/>
  <c r="I7" i="47" l="1"/>
  <c r="T38" i="47"/>
  <c r="T19" i="47"/>
  <c r="T18" i="47"/>
  <c r="T17" i="47"/>
  <c r="W38" i="47"/>
  <c r="W20" i="47"/>
  <c r="S38" i="47"/>
  <c r="S20" i="47"/>
  <c r="Y37" i="47"/>
  <c r="X36" i="47"/>
  <c r="X38" i="47" s="1"/>
  <c r="Y35" i="47"/>
  <c r="Y34" i="47"/>
  <c r="Y33" i="47"/>
  <c r="Y32" i="47"/>
  <c r="X31" i="47"/>
  <c r="W31" i="47"/>
  <c r="Y30" i="47"/>
  <c r="Y29" i="47"/>
  <c r="Y28" i="47"/>
  <c r="Y27" i="47"/>
  <c r="Y26" i="47"/>
  <c r="Y25" i="47"/>
  <c r="Y24" i="47"/>
  <c r="Y23" i="47"/>
  <c r="Y22" i="47"/>
  <c r="Y21" i="47"/>
  <c r="X20" i="47"/>
  <c r="Y19" i="47"/>
  <c r="Y18" i="47"/>
  <c r="Y17" i="47"/>
  <c r="Y16" i="47"/>
  <c r="Z35" i="47" l="1"/>
  <c r="Z23" i="47"/>
  <c r="Z27" i="47"/>
  <c r="Z21" i="47"/>
  <c r="K7" i="47"/>
  <c r="Z18" i="47"/>
  <c r="Z32" i="47"/>
  <c r="Z22" i="47"/>
  <c r="Z24" i="47"/>
  <c r="Z28" i="47"/>
  <c r="Z19" i="47"/>
  <c r="Z33" i="47"/>
  <c r="Z37" i="47"/>
  <c r="Z17" i="47"/>
  <c r="Z25" i="47"/>
  <c r="Z29" i="47"/>
  <c r="Z34" i="47"/>
  <c r="Z26" i="47"/>
  <c r="Z30" i="47"/>
  <c r="T20" i="47"/>
  <c r="W39" i="47"/>
  <c r="Y36" i="47"/>
  <c r="Y38" i="47" s="1"/>
  <c r="Y31" i="47"/>
  <c r="X39" i="47"/>
  <c r="Y20" i="47"/>
  <c r="Z36" i="47" l="1"/>
  <c r="Z20" i="47"/>
  <c r="Z31" i="47"/>
  <c r="Z38" i="47"/>
  <c r="Y39" i="47"/>
  <c r="Z39" i="47" l="1"/>
  <c r="H12" i="46"/>
  <c r="B5" i="73" l="1"/>
  <c r="C5" i="73"/>
  <c r="B6" i="73"/>
  <c r="C6" i="73"/>
  <c r="B7" i="73"/>
  <c r="C7" i="73"/>
  <c r="B8" i="73"/>
  <c r="C8" i="73"/>
  <c r="B9" i="73"/>
  <c r="C9" i="73"/>
  <c r="B10" i="73"/>
  <c r="C10" i="73"/>
  <c r="B11" i="73"/>
  <c r="C11" i="73"/>
  <c r="B12" i="73"/>
  <c r="C12" i="73"/>
  <c r="B13" i="73"/>
  <c r="C13" i="73"/>
  <c r="B14" i="73"/>
  <c r="C14" i="73"/>
  <c r="B15" i="73"/>
  <c r="C15" i="73"/>
  <c r="B16" i="73"/>
  <c r="C16" i="73"/>
  <c r="B17" i="73"/>
  <c r="C17" i="73"/>
  <c r="B18" i="73"/>
  <c r="C18" i="73"/>
  <c r="B19" i="73"/>
  <c r="C19" i="73"/>
  <c r="B20" i="73"/>
  <c r="C20" i="73"/>
  <c r="B21" i="73"/>
  <c r="C21" i="73"/>
  <c r="B22" i="73"/>
  <c r="C22" i="73"/>
  <c r="B23" i="73"/>
  <c r="C23" i="73"/>
  <c r="B24" i="73"/>
  <c r="C24" i="73"/>
  <c r="B25" i="73"/>
  <c r="C25" i="73"/>
  <c r="B26" i="73"/>
  <c r="C26" i="73"/>
  <c r="B27" i="73"/>
  <c r="C27" i="73"/>
  <c r="B28" i="73"/>
  <c r="C28" i="73"/>
  <c r="B29" i="73"/>
  <c r="C29" i="73"/>
  <c r="B30" i="73"/>
  <c r="C30" i="73"/>
  <c r="B31" i="73"/>
  <c r="C31" i="73"/>
  <c r="B32" i="73"/>
  <c r="C32" i="73"/>
  <c r="B33" i="73"/>
  <c r="C33" i="73"/>
  <c r="B34" i="73"/>
  <c r="C34" i="73"/>
  <c r="B35" i="73"/>
  <c r="C35" i="73"/>
  <c r="B36" i="73"/>
  <c r="C36" i="73"/>
  <c r="B37" i="73"/>
  <c r="C37" i="73"/>
  <c r="B38" i="73"/>
  <c r="C38" i="73"/>
  <c r="B39" i="73"/>
  <c r="C39" i="73"/>
  <c r="B40" i="73"/>
  <c r="C40" i="73"/>
  <c r="B41" i="73"/>
  <c r="C41" i="73"/>
  <c r="B42" i="73"/>
  <c r="C42" i="73"/>
  <c r="B43" i="73"/>
  <c r="C43" i="73"/>
  <c r="B44" i="73"/>
  <c r="C44" i="73"/>
  <c r="C4" i="73"/>
  <c r="B4" i="73"/>
  <c r="H112" i="75" l="1"/>
  <c r="G112" i="75"/>
  <c r="H111" i="75"/>
  <c r="G111" i="75"/>
  <c r="H110" i="75"/>
  <c r="G110" i="75"/>
  <c r="H109" i="75"/>
  <c r="G109" i="75"/>
  <c r="H108" i="75"/>
  <c r="G108" i="75"/>
  <c r="H107" i="75"/>
  <c r="G107" i="75"/>
  <c r="H106" i="75"/>
  <c r="G106" i="75"/>
  <c r="H105" i="75"/>
  <c r="G105" i="75"/>
  <c r="H104" i="75"/>
  <c r="G104" i="75"/>
  <c r="H103" i="75"/>
  <c r="G103" i="75"/>
  <c r="H102" i="75"/>
  <c r="G102" i="75"/>
  <c r="H101" i="75"/>
  <c r="G101" i="75"/>
  <c r="H100" i="75"/>
  <c r="G100" i="75"/>
  <c r="H99" i="75"/>
  <c r="G99" i="75"/>
  <c r="H98" i="75"/>
  <c r="G98" i="75"/>
  <c r="H97" i="75"/>
  <c r="G97" i="75"/>
  <c r="H96" i="75"/>
  <c r="G96" i="75"/>
  <c r="H95" i="75"/>
  <c r="G95" i="75"/>
  <c r="H94" i="75"/>
  <c r="G94" i="75"/>
  <c r="H93" i="75"/>
  <c r="G93" i="75"/>
  <c r="H92" i="75"/>
  <c r="G92" i="75"/>
  <c r="H91" i="75"/>
  <c r="G91" i="75"/>
  <c r="H90" i="75"/>
  <c r="G90" i="75"/>
  <c r="H89" i="75"/>
  <c r="G89" i="75"/>
  <c r="H88" i="75"/>
  <c r="G88" i="75"/>
  <c r="H87" i="75"/>
  <c r="G87" i="75"/>
  <c r="H86" i="75"/>
  <c r="G86" i="75"/>
  <c r="H85" i="75"/>
  <c r="G85" i="75"/>
  <c r="H84" i="75"/>
  <c r="G84" i="75"/>
  <c r="H83" i="75"/>
  <c r="G83" i="75"/>
  <c r="H82" i="75"/>
  <c r="G82" i="75"/>
  <c r="H81" i="75"/>
  <c r="G81" i="75"/>
  <c r="H80" i="75"/>
  <c r="G80" i="75"/>
  <c r="H79" i="75"/>
  <c r="G79" i="75"/>
  <c r="H78" i="75"/>
  <c r="G78" i="75"/>
  <c r="H77" i="75"/>
  <c r="G77" i="75"/>
  <c r="H76" i="75"/>
  <c r="G76" i="75"/>
  <c r="H75" i="75"/>
  <c r="G75" i="75"/>
  <c r="H74" i="75"/>
  <c r="G74" i="75"/>
  <c r="H73" i="75"/>
  <c r="G73" i="75"/>
  <c r="H72" i="75"/>
  <c r="G72" i="75"/>
  <c r="H71" i="75"/>
  <c r="G71" i="75"/>
  <c r="H70" i="75"/>
  <c r="G70" i="75"/>
  <c r="H69" i="75"/>
  <c r="G69" i="75"/>
  <c r="H68" i="75"/>
  <c r="G68" i="75"/>
  <c r="H67" i="75"/>
  <c r="G67" i="75"/>
  <c r="H66" i="75"/>
  <c r="G66" i="75"/>
  <c r="H65" i="75"/>
  <c r="G65" i="75"/>
  <c r="H64" i="75"/>
  <c r="G64" i="75"/>
  <c r="H63" i="75"/>
  <c r="G63" i="75"/>
  <c r="H62" i="75"/>
  <c r="G62" i="75"/>
  <c r="H61" i="75"/>
  <c r="G61" i="75"/>
  <c r="H60" i="75"/>
  <c r="G60" i="75"/>
  <c r="H59" i="75"/>
  <c r="G59" i="75"/>
  <c r="H58" i="75"/>
  <c r="G58" i="75"/>
  <c r="H57" i="75"/>
  <c r="G57" i="75"/>
  <c r="H56" i="75"/>
  <c r="G56" i="75"/>
  <c r="H55" i="75"/>
  <c r="G55" i="75"/>
  <c r="H54" i="75"/>
  <c r="G54" i="75"/>
  <c r="H53" i="75"/>
  <c r="G53" i="75"/>
  <c r="H52" i="75"/>
  <c r="G52" i="75"/>
  <c r="H51" i="75"/>
  <c r="G51" i="75"/>
  <c r="H50" i="75"/>
  <c r="G50" i="75"/>
  <c r="H49" i="75"/>
  <c r="G49" i="75"/>
  <c r="H48" i="75"/>
  <c r="G48" i="75"/>
  <c r="N47" i="75"/>
  <c r="M47" i="75"/>
  <c r="H47" i="75"/>
  <c r="G47" i="75"/>
  <c r="V46" i="75"/>
  <c r="O46" i="75"/>
  <c r="L46" i="75"/>
  <c r="H46" i="75"/>
  <c r="G46" i="75"/>
  <c r="X45" i="75"/>
  <c r="W45" i="75"/>
  <c r="V45" i="75"/>
  <c r="Z45" i="75" s="1"/>
  <c r="L45" i="75"/>
  <c r="O45" i="75" s="1"/>
  <c r="H45" i="75"/>
  <c r="G45" i="75"/>
  <c r="X44" i="75"/>
  <c r="W44" i="75"/>
  <c r="O44" i="75"/>
  <c r="L44" i="75"/>
  <c r="H44" i="75"/>
  <c r="G44" i="75"/>
  <c r="X43" i="75"/>
  <c r="W43" i="75"/>
  <c r="L43" i="75"/>
  <c r="O43" i="75" s="1"/>
  <c r="H43" i="75"/>
  <c r="G43" i="75"/>
  <c r="L42" i="75"/>
  <c r="O42" i="75" s="1"/>
  <c r="P42" i="75" s="1"/>
  <c r="W42" i="75" s="1"/>
  <c r="H42" i="75"/>
  <c r="G42" i="75"/>
  <c r="X41" i="75"/>
  <c r="W41" i="75"/>
  <c r="O41" i="75"/>
  <c r="L41" i="75"/>
  <c r="H41" i="75"/>
  <c r="G41" i="75"/>
  <c r="X40" i="75"/>
  <c r="W40" i="75"/>
  <c r="V40" i="75"/>
  <c r="Z40" i="75" s="1"/>
  <c r="L40" i="75"/>
  <c r="O40" i="75" s="1"/>
  <c r="H40" i="75"/>
  <c r="G40" i="75"/>
  <c r="X39" i="75"/>
  <c r="W39" i="75"/>
  <c r="V39" i="75"/>
  <c r="Y39" i="75" s="1"/>
  <c r="O39" i="75"/>
  <c r="L39" i="75"/>
  <c r="H39" i="75"/>
  <c r="G39" i="75"/>
  <c r="W38" i="75"/>
  <c r="L38" i="75"/>
  <c r="O38" i="75" s="1"/>
  <c r="Q38" i="75" s="1"/>
  <c r="X38" i="75" s="1"/>
  <c r="H38" i="75"/>
  <c r="G38" i="75"/>
  <c r="X37" i="75"/>
  <c r="W37" i="75"/>
  <c r="V37" i="75"/>
  <c r="Z37" i="75" s="1"/>
  <c r="O37" i="75"/>
  <c r="L37" i="75"/>
  <c r="H37" i="75"/>
  <c r="G37" i="75"/>
  <c r="X36" i="75"/>
  <c r="P36" i="75"/>
  <c r="W36" i="75" s="1"/>
  <c r="O36" i="75"/>
  <c r="Q36" i="75" s="1"/>
  <c r="L36" i="75"/>
  <c r="H36" i="75"/>
  <c r="G36" i="75"/>
  <c r="X35" i="75"/>
  <c r="W35" i="75"/>
  <c r="L35" i="75"/>
  <c r="O35" i="75" s="1"/>
  <c r="H35" i="75"/>
  <c r="G35" i="75"/>
  <c r="X34" i="75"/>
  <c r="W34" i="75"/>
  <c r="V34" i="75"/>
  <c r="O34" i="75"/>
  <c r="L34" i="75"/>
  <c r="H34" i="75"/>
  <c r="G34" i="75"/>
  <c r="X33" i="75"/>
  <c r="W33" i="75"/>
  <c r="V33" i="75"/>
  <c r="Z33" i="75" s="1"/>
  <c r="L33" i="75"/>
  <c r="O33" i="75" s="1"/>
  <c r="H33" i="75"/>
  <c r="G33" i="75"/>
  <c r="X32" i="75"/>
  <c r="W32" i="75"/>
  <c r="V32" i="75"/>
  <c r="O32" i="75"/>
  <c r="L32" i="75"/>
  <c r="H32" i="75"/>
  <c r="G32" i="75"/>
  <c r="X31" i="75"/>
  <c r="W31" i="75"/>
  <c r="V31" i="75"/>
  <c r="L31" i="75"/>
  <c r="O31" i="75" s="1"/>
  <c r="H31" i="75"/>
  <c r="G31" i="75"/>
  <c r="X30" i="75"/>
  <c r="W30" i="75"/>
  <c r="V30" i="75"/>
  <c r="O30" i="75"/>
  <c r="L30" i="75"/>
  <c r="H30" i="75"/>
  <c r="G30" i="75"/>
  <c r="X29" i="75"/>
  <c r="W29" i="75"/>
  <c r="V29" i="75"/>
  <c r="Z29" i="75" s="1"/>
  <c r="L29" i="75"/>
  <c r="O29" i="75" s="1"/>
  <c r="H29" i="75"/>
  <c r="G29" i="75"/>
  <c r="X28" i="75"/>
  <c r="W28" i="75"/>
  <c r="V28" i="75"/>
  <c r="Z28" i="75" s="1"/>
  <c r="O28" i="75"/>
  <c r="L28" i="75"/>
  <c r="H28" i="75"/>
  <c r="G28" i="75"/>
  <c r="X27" i="75"/>
  <c r="P27" i="75"/>
  <c r="W27" i="75" s="1"/>
  <c r="O27" i="75"/>
  <c r="Q27" i="75" s="1"/>
  <c r="L27" i="75"/>
  <c r="H27" i="75"/>
  <c r="G27" i="75"/>
  <c r="X26" i="75"/>
  <c r="V26" i="75"/>
  <c r="P26" i="75"/>
  <c r="W26" i="75" s="1"/>
  <c r="L26" i="75"/>
  <c r="O26" i="75" s="1"/>
  <c r="Q26" i="75" s="1"/>
  <c r="H26" i="75"/>
  <c r="G26" i="75"/>
  <c r="X25" i="75"/>
  <c r="V25" i="75"/>
  <c r="L25" i="75"/>
  <c r="O25" i="75" s="1"/>
  <c r="Q25" i="75" s="1"/>
  <c r="H25" i="75"/>
  <c r="G25" i="75"/>
  <c r="X24" i="75"/>
  <c r="V24" i="75"/>
  <c r="P24" i="75"/>
  <c r="W24" i="75" s="1"/>
  <c r="L24" i="75"/>
  <c r="O24" i="75" s="1"/>
  <c r="Q24" i="75" s="1"/>
  <c r="H24" i="75"/>
  <c r="G24" i="75"/>
  <c r="X23" i="75"/>
  <c r="L23" i="75"/>
  <c r="O23" i="75" s="1"/>
  <c r="Q23" i="75" s="1"/>
  <c r="H23" i="75"/>
  <c r="G23" i="75"/>
  <c r="X22" i="75"/>
  <c r="L22" i="75"/>
  <c r="O22" i="75" s="1"/>
  <c r="Q22" i="75" s="1"/>
  <c r="H22" i="75"/>
  <c r="G22" i="75"/>
  <c r="X21" i="75"/>
  <c r="V21" i="75"/>
  <c r="P21" i="75"/>
  <c r="W21" i="75" s="1"/>
  <c r="L21" i="75"/>
  <c r="O21" i="75" s="1"/>
  <c r="Q21" i="75" s="1"/>
  <c r="H21" i="75"/>
  <c r="G21" i="75"/>
  <c r="V20" i="75"/>
  <c r="L20" i="75"/>
  <c r="O20" i="75" s="1"/>
  <c r="Q20" i="75" s="1"/>
  <c r="X20" i="75" s="1"/>
  <c r="H20" i="75"/>
  <c r="G20" i="75"/>
  <c r="X19" i="75"/>
  <c r="V19" i="75"/>
  <c r="L19" i="75"/>
  <c r="O19" i="75" s="1"/>
  <c r="Q19" i="75" s="1"/>
  <c r="H19" i="75"/>
  <c r="G19" i="75"/>
  <c r="X18" i="75"/>
  <c r="V18" i="75"/>
  <c r="L18" i="75"/>
  <c r="O18" i="75" s="1"/>
  <c r="Q18" i="75" s="1"/>
  <c r="H18" i="75"/>
  <c r="G18" i="75"/>
  <c r="X17" i="75"/>
  <c r="V17" i="75"/>
  <c r="P17" i="75"/>
  <c r="W17" i="75" s="1"/>
  <c r="L17" i="75"/>
  <c r="O17" i="75" s="1"/>
  <c r="Q17" i="75" s="1"/>
  <c r="H17" i="75"/>
  <c r="G17" i="75"/>
  <c r="L16" i="75"/>
  <c r="O16" i="75" s="1"/>
  <c r="Q16" i="75" s="1"/>
  <c r="X16" i="75" s="1"/>
  <c r="H16" i="75"/>
  <c r="G16" i="75"/>
  <c r="X15" i="75"/>
  <c r="L15" i="75"/>
  <c r="O15" i="75" s="1"/>
  <c r="Q15" i="75" s="1"/>
  <c r="H15" i="75"/>
  <c r="G15" i="75"/>
  <c r="X14" i="75"/>
  <c r="L14" i="75"/>
  <c r="O14" i="75" s="1"/>
  <c r="Q14" i="75" s="1"/>
  <c r="H14" i="75"/>
  <c r="G14" i="75"/>
  <c r="X13" i="75"/>
  <c r="P13" i="75"/>
  <c r="W13" i="75" s="1"/>
  <c r="L13" i="75"/>
  <c r="O13" i="75" s="1"/>
  <c r="Q13" i="75" s="1"/>
  <c r="H13" i="75"/>
  <c r="G13" i="75"/>
  <c r="L12" i="75"/>
  <c r="O12" i="75" s="1"/>
  <c r="Q12" i="75" s="1"/>
  <c r="X12" i="75" s="1"/>
  <c r="H12" i="75"/>
  <c r="G12" i="75"/>
  <c r="X11" i="75"/>
  <c r="L11" i="75"/>
  <c r="O11" i="75" s="1"/>
  <c r="Q11" i="75" s="1"/>
  <c r="H11" i="75"/>
  <c r="G11" i="75"/>
  <c r="X10" i="75"/>
  <c r="L10" i="75"/>
  <c r="O10" i="75" s="1"/>
  <c r="Q10" i="75" s="1"/>
  <c r="H10" i="75"/>
  <c r="G10" i="75"/>
  <c r="X9" i="75"/>
  <c r="V9" i="75"/>
  <c r="P9" i="75"/>
  <c r="W9" i="75" s="1"/>
  <c r="L9" i="75"/>
  <c r="O9" i="75" s="1"/>
  <c r="Q9" i="75" s="1"/>
  <c r="H9" i="75"/>
  <c r="G9" i="75"/>
  <c r="V8" i="75"/>
  <c r="L8" i="75"/>
  <c r="O8" i="75" s="1"/>
  <c r="Q8" i="75" s="1"/>
  <c r="X8" i="75" s="1"/>
  <c r="H8" i="75"/>
  <c r="G8" i="75"/>
  <c r="X7" i="75"/>
  <c r="V7" i="75"/>
  <c r="L7" i="75"/>
  <c r="O7" i="75" s="1"/>
  <c r="Q7" i="75" s="1"/>
  <c r="H7" i="75"/>
  <c r="G7" i="75"/>
  <c r="H6" i="75"/>
  <c r="G6" i="75"/>
  <c r="Z32" i="75" l="1"/>
  <c r="Z8" i="75"/>
  <c r="Z20" i="75"/>
  <c r="Z7" i="75"/>
  <c r="Z19" i="75"/>
  <c r="Y33" i="75"/>
  <c r="Y30" i="75"/>
  <c r="P8" i="75"/>
  <c r="W8" i="75" s="1"/>
  <c r="Y8" i="75" s="1"/>
  <c r="Y17" i="75"/>
  <c r="P20" i="75"/>
  <c r="W20" i="75" s="1"/>
  <c r="Y20" i="75" s="1"/>
  <c r="Y37" i="75"/>
  <c r="AA37" i="75" s="1"/>
  <c r="T41" i="55" s="1"/>
  <c r="Q42" i="75"/>
  <c r="X42" i="75" s="1"/>
  <c r="L47" i="75"/>
  <c r="O6" i="75"/>
  <c r="P7" i="75"/>
  <c r="W7" i="75" s="1"/>
  <c r="Y7" i="75" s="1"/>
  <c r="P11" i="75"/>
  <c r="W11" i="75" s="1"/>
  <c r="P15" i="75"/>
  <c r="W15" i="75" s="1"/>
  <c r="Z18" i="75"/>
  <c r="P19" i="75"/>
  <c r="W19" i="75" s="1"/>
  <c r="Y19" i="75" s="1"/>
  <c r="P23" i="75"/>
  <c r="W23" i="75" s="1"/>
  <c r="P25" i="75"/>
  <c r="W25" i="75" s="1"/>
  <c r="Y25" i="75" s="1"/>
  <c r="Y28" i="75"/>
  <c r="AA28" i="75" s="1"/>
  <c r="T30" i="55" s="1"/>
  <c r="AA33" i="75"/>
  <c r="T35" i="55" s="1"/>
  <c r="Z46" i="75"/>
  <c r="Y34" i="75"/>
  <c r="Y9" i="75"/>
  <c r="P12" i="75"/>
  <c r="W12" i="75" s="1"/>
  <c r="P16" i="75"/>
  <c r="W16" i="75" s="1"/>
  <c r="Y21" i="75"/>
  <c r="Q46" i="75"/>
  <c r="X46" i="75" s="1"/>
  <c r="P46" i="75"/>
  <c r="W46" i="75" s="1"/>
  <c r="Y46" i="75" s="1"/>
  <c r="Z9" i="75"/>
  <c r="P10" i="75"/>
  <c r="W10" i="75" s="1"/>
  <c r="P14" i="75"/>
  <c r="W14" i="75" s="1"/>
  <c r="Z17" i="75"/>
  <c r="P18" i="75"/>
  <c r="W18" i="75" s="1"/>
  <c r="Y18" i="75" s="1"/>
  <c r="Z21" i="75"/>
  <c r="P22" i="75"/>
  <c r="W22" i="75" s="1"/>
  <c r="Z30" i="75"/>
  <c r="Z31" i="75"/>
  <c r="Z34" i="75"/>
  <c r="Y24" i="75"/>
  <c r="Y26" i="75"/>
  <c r="Y29" i="75"/>
  <c r="AA29" i="75" s="1"/>
  <c r="T31" i="55" s="1"/>
  <c r="Y31" i="75"/>
  <c r="Z39" i="75"/>
  <c r="AA39" i="75" s="1"/>
  <c r="T43" i="55" s="1"/>
  <c r="Z24" i="75"/>
  <c r="Z25" i="75"/>
  <c r="Z26" i="75"/>
  <c r="Y40" i="75"/>
  <c r="AA40" i="75" s="1"/>
  <c r="T44" i="55" s="1"/>
  <c r="Y45" i="75"/>
  <c r="AA45" i="75" s="1"/>
  <c r="T49" i="55" s="1"/>
  <c r="BN48" i="57"/>
  <c r="BN7" i="57"/>
  <c r="AA46" i="75" l="1"/>
  <c r="T50" i="55" s="1"/>
  <c r="AA20" i="75"/>
  <c r="T22" i="55" s="1"/>
  <c r="AA19" i="75"/>
  <c r="T21" i="55" s="1"/>
  <c r="AA8" i="75"/>
  <c r="T10" i="55" s="1"/>
  <c r="AA21" i="75"/>
  <c r="T23" i="55" s="1"/>
  <c r="AA26" i="75"/>
  <c r="T28" i="55" s="1"/>
  <c r="AA7" i="75"/>
  <c r="T9" i="55" s="1"/>
  <c r="AA17" i="75"/>
  <c r="T19" i="55" s="1"/>
  <c r="AA30" i="75"/>
  <c r="T32" i="55" s="1"/>
  <c r="AA25" i="75"/>
  <c r="T27" i="55" s="1"/>
  <c r="AA24" i="75"/>
  <c r="T26" i="55" s="1"/>
  <c r="AA34" i="75"/>
  <c r="T36" i="55" s="1"/>
  <c r="AA18" i="75"/>
  <c r="T20" i="55" s="1"/>
  <c r="AA9" i="75"/>
  <c r="T11" i="55" s="1"/>
  <c r="AA31" i="75"/>
  <c r="T33" i="55" s="1"/>
  <c r="O47" i="75"/>
  <c r="Q6" i="75"/>
  <c r="X6" i="75" s="1"/>
  <c r="P6" i="75"/>
  <c r="W6" i="75" s="1"/>
  <c r="X39" i="55"/>
  <c r="X38" i="55"/>
  <c r="DD8" i="55"/>
  <c r="BX49" i="55"/>
  <c r="BX8" i="55"/>
  <c r="AB37" i="55" l="1"/>
  <c r="BO49" i="55"/>
  <c r="BO9" i="55"/>
  <c r="BO10" i="55"/>
  <c r="BO11" i="55"/>
  <c r="BO12" i="55"/>
  <c r="BO13" i="55"/>
  <c r="BO14" i="55"/>
  <c r="BO15" i="55"/>
  <c r="BO16" i="55"/>
  <c r="BO17" i="55"/>
  <c r="BO18" i="55"/>
  <c r="BO19" i="55"/>
  <c r="BO20" i="55"/>
  <c r="BO21" i="55"/>
  <c r="BO22" i="55"/>
  <c r="BO23" i="55"/>
  <c r="BO24" i="55"/>
  <c r="BO25" i="55"/>
  <c r="BO26" i="55"/>
  <c r="BO27" i="55"/>
  <c r="BO28" i="55"/>
  <c r="BO29" i="55"/>
  <c r="BO30" i="55"/>
  <c r="BO31" i="55"/>
  <c r="BO32" i="55"/>
  <c r="BO33" i="55"/>
  <c r="BO34" i="55"/>
  <c r="BO35" i="55"/>
  <c r="BO36" i="55"/>
  <c r="BO37" i="55"/>
  <c r="BO38" i="55"/>
  <c r="BO39" i="55"/>
  <c r="BO40" i="55"/>
  <c r="BO41" i="55"/>
  <c r="BO42" i="55"/>
  <c r="BO43" i="55"/>
  <c r="BO44" i="55"/>
  <c r="BO45" i="55"/>
  <c r="BO46" i="55"/>
  <c r="BO47" i="55"/>
  <c r="BO48" i="55"/>
  <c r="BO8" i="55"/>
  <c r="BH9" i="55"/>
  <c r="BA8" i="55"/>
  <c r="AQ8" i="55"/>
  <c r="AK8" i="55"/>
  <c r="V8" i="55"/>
  <c r="U17" i="47" l="1"/>
  <c r="I38" i="47"/>
  <c r="G21" i="47"/>
  <c r="I31" i="47"/>
  <c r="I20" i="47"/>
  <c r="F17" i="47"/>
  <c r="G17" i="47" s="1"/>
  <c r="E20" i="47"/>
  <c r="I39" i="47" l="1"/>
  <c r="S37" i="55"/>
  <c r="V36" i="55" l="1"/>
  <c r="X11" i="55"/>
  <c r="X10" i="55"/>
  <c r="X9" i="55"/>
  <c r="V51" i="55"/>
  <c r="V50" i="55"/>
  <c r="V49" i="55"/>
  <c r="V42" i="55"/>
  <c r="V40" i="55"/>
  <c r="V17" i="55"/>
  <c r="V9" i="55"/>
  <c r="C7" i="70" l="1" a="1"/>
  <c r="C7" i="70" s="1"/>
  <c r="E7" i="70"/>
  <c r="F7" i="70"/>
  <c r="I7" i="70"/>
  <c r="J7" i="70"/>
  <c r="M7" i="70"/>
  <c r="N7" i="70"/>
  <c r="Q7" i="70"/>
  <c r="R7" i="70"/>
  <c r="U7" i="70"/>
  <c r="V7" i="70"/>
  <c r="Y7" i="70"/>
  <c r="Z7" i="70"/>
  <c r="AC7" i="70"/>
  <c r="AD7" i="70"/>
  <c r="AG7" i="70"/>
  <c r="AH7" i="70"/>
  <c r="AK7" i="70"/>
  <c r="AL7" i="70"/>
  <c r="AO7" i="70"/>
  <c r="AP7" i="70"/>
  <c r="D8" i="70"/>
  <c r="E8" i="70"/>
  <c r="H8" i="70"/>
  <c r="I8" i="70"/>
  <c r="L8" i="70"/>
  <c r="M8" i="70"/>
  <c r="P8" i="70"/>
  <c r="Q8" i="70"/>
  <c r="T8" i="70"/>
  <c r="U8" i="70"/>
  <c r="X8" i="70"/>
  <c r="Y8" i="70"/>
  <c r="AB8" i="70"/>
  <c r="AC8" i="70"/>
  <c r="AF8" i="70"/>
  <c r="AG8" i="70"/>
  <c r="AJ8" i="70"/>
  <c r="AK8" i="70"/>
  <c r="AN8" i="70"/>
  <c r="AO8" i="70"/>
  <c r="C9" i="70"/>
  <c r="D9" i="70"/>
  <c r="G9" i="70"/>
  <c r="H9" i="70"/>
  <c r="K9" i="70"/>
  <c r="L9" i="70"/>
  <c r="O9" i="70"/>
  <c r="P9" i="70"/>
  <c r="S9" i="70"/>
  <c r="T9" i="70"/>
  <c r="W9" i="70"/>
  <c r="X9" i="70"/>
  <c r="AA9" i="70"/>
  <c r="AB9" i="70"/>
  <c r="AE9" i="70"/>
  <c r="AF9" i="70"/>
  <c r="AI9" i="70"/>
  <c r="AJ9" i="70"/>
  <c r="AM9" i="70"/>
  <c r="AN9" i="70"/>
  <c r="AQ9" i="70"/>
  <c r="C10" i="70"/>
  <c r="F10" i="70"/>
  <c r="G10" i="70"/>
  <c r="J10" i="70"/>
  <c r="K10" i="70"/>
  <c r="N10" i="70"/>
  <c r="O10" i="70"/>
  <c r="R10" i="70"/>
  <c r="S10" i="70"/>
  <c r="V10" i="70"/>
  <c r="W10" i="70"/>
  <c r="Z10" i="70"/>
  <c r="AA10" i="70"/>
  <c r="AD10" i="70"/>
  <c r="AE10" i="70"/>
  <c r="AH10" i="70"/>
  <c r="AI10" i="70"/>
  <c r="AL10" i="70"/>
  <c r="AM10" i="70"/>
  <c r="AP10" i="70"/>
  <c r="AQ10" i="70"/>
  <c r="E11" i="70"/>
  <c r="F11" i="70"/>
  <c r="I11" i="70"/>
  <c r="J11" i="70"/>
  <c r="M11" i="70"/>
  <c r="N11" i="70"/>
  <c r="Q11" i="70"/>
  <c r="R11" i="70"/>
  <c r="U11" i="70"/>
  <c r="V11" i="70"/>
  <c r="Y11" i="70"/>
  <c r="Z11" i="70"/>
  <c r="AC11" i="70"/>
  <c r="AD11" i="70"/>
  <c r="AG11" i="70"/>
  <c r="AH11" i="70"/>
  <c r="AK11" i="70"/>
  <c r="AL11" i="70"/>
  <c r="AO11" i="70"/>
  <c r="AP11" i="70"/>
  <c r="D12" i="70"/>
  <c r="E12" i="70"/>
  <c r="H12" i="70"/>
  <c r="I12" i="70"/>
  <c r="L12" i="70"/>
  <c r="M12" i="70"/>
  <c r="P12" i="70"/>
  <c r="Q12" i="70"/>
  <c r="T12" i="70"/>
  <c r="U12" i="70"/>
  <c r="X12" i="70"/>
  <c r="Y12" i="70"/>
  <c r="AB12" i="70"/>
  <c r="AC12" i="70"/>
  <c r="AF12" i="70"/>
  <c r="AG12" i="70"/>
  <c r="AJ12" i="70"/>
  <c r="AK12" i="70"/>
  <c r="AN12" i="70"/>
  <c r="AO12" i="70"/>
  <c r="C13" i="70"/>
  <c r="D13" i="70"/>
  <c r="G13" i="70"/>
  <c r="H13" i="70"/>
  <c r="K13" i="70"/>
  <c r="L13" i="70"/>
  <c r="O13" i="70"/>
  <c r="P13" i="70"/>
  <c r="S13" i="70"/>
  <c r="T13" i="70"/>
  <c r="W13" i="70"/>
  <c r="X13" i="70"/>
  <c r="AA13" i="70"/>
  <c r="AB13" i="70"/>
  <c r="AE13" i="70"/>
  <c r="AF13" i="70"/>
  <c r="AI13" i="70"/>
  <c r="AJ13" i="70"/>
  <c r="AM13" i="70"/>
  <c r="AN13" i="70"/>
  <c r="AQ13" i="70"/>
  <c r="C14" i="70"/>
  <c r="F14" i="70"/>
  <c r="G14" i="70"/>
  <c r="J14" i="70"/>
  <c r="K14" i="70"/>
  <c r="N14" i="70"/>
  <c r="O14" i="70"/>
  <c r="R14" i="70"/>
  <c r="S14" i="70"/>
  <c r="V14" i="70"/>
  <c r="W14" i="70"/>
  <c r="Z14" i="70"/>
  <c r="AA14" i="70"/>
  <c r="AD14" i="70"/>
  <c r="AE14" i="70"/>
  <c r="AH14" i="70"/>
  <c r="AI14" i="70"/>
  <c r="AL14" i="70"/>
  <c r="AM14" i="70"/>
  <c r="AP14" i="70"/>
  <c r="AQ14" i="70"/>
  <c r="E15" i="70"/>
  <c r="F15" i="70"/>
  <c r="I15" i="70"/>
  <c r="J15" i="70"/>
  <c r="M15" i="70"/>
  <c r="N15" i="70"/>
  <c r="O15" i="70"/>
  <c r="P15" i="70"/>
  <c r="Q15" i="70"/>
  <c r="R15" i="70"/>
  <c r="S15" i="70"/>
  <c r="T15" i="70"/>
  <c r="U15" i="70"/>
  <c r="V15" i="70"/>
  <c r="W15" i="70"/>
  <c r="X15" i="70"/>
  <c r="Y15" i="70"/>
  <c r="Z15" i="70"/>
  <c r="AA15" i="70"/>
  <c r="AB15" i="70"/>
  <c r="AC15" i="70"/>
  <c r="AD15" i="70"/>
  <c r="AE15" i="70"/>
  <c r="AF15" i="70"/>
  <c r="AG15" i="70"/>
  <c r="AH15" i="70"/>
  <c r="AI15" i="70"/>
  <c r="AJ15" i="70"/>
  <c r="AK15" i="70"/>
  <c r="AL15" i="70"/>
  <c r="AM15" i="70"/>
  <c r="AN15" i="70"/>
  <c r="AO15" i="70"/>
  <c r="AP15" i="70"/>
  <c r="AQ15" i="70"/>
  <c r="C16" i="70"/>
  <c r="D16" i="70"/>
  <c r="E16" i="70"/>
  <c r="F16" i="70"/>
  <c r="G16" i="70"/>
  <c r="H16" i="70"/>
  <c r="I16" i="70"/>
  <c r="J16" i="70"/>
  <c r="K16" i="70"/>
  <c r="L16" i="70"/>
  <c r="M16" i="70"/>
  <c r="N16" i="70"/>
  <c r="O16" i="70"/>
  <c r="P16" i="70"/>
  <c r="Q16" i="70"/>
  <c r="R16" i="70"/>
  <c r="S16" i="70"/>
  <c r="T16" i="70"/>
  <c r="U16" i="70"/>
  <c r="V16" i="70"/>
  <c r="W16" i="70"/>
  <c r="X16" i="70"/>
  <c r="Y16" i="70"/>
  <c r="Z16" i="70"/>
  <c r="AA16" i="70"/>
  <c r="AB16" i="70"/>
  <c r="AC16" i="70"/>
  <c r="AD16" i="70"/>
  <c r="AE16" i="70"/>
  <c r="AF16" i="70"/>
  <c r="AG16" i="70"/>
  <c r="AH16" i="70"/>
  <c r="AI16" i="70"/>
  <c r="AJ16" i="70"/>
  <c r="AK16" i="70"/>
  <c r="AL16" i="70"/>
  <c r="AM16" i="70"/>
  <c r="AN16" i="70"/>
  <c r="AO16" i="70"/>
  <c r="AP16" i="70"/>
  <c r="AQ16" i="70"/>
  <c r="C17" i="70"/>
  <c r="D17" i="70"/>
  <c r="E17" i="70"/>
  <c r="F17" i="70"/>
  <c r="G17" i="70"/>
  <c r="H17" i="70"/>
  <c r="I17" i="70"/>
  <c r="J17" i="70"/>
  <c r="K17" i="70"/>
  <c r="L17" i="70"/>
  <c r="M17" i="70"/>
  <c r="N17" i="70"/>
  <c r="O17" i="70"/>
  <c r="P17" i="70"/>
  <c r="Q17" i="70"/>
  <c r="R17" i="70"/>
  <c r="S17" i="70"/>
  <c r="T17" i="70"/>
  <c r="U17" i="70"/>
  <c r="V17" i="70"/>
  <c r="W17" i="70"/>
  <c r="X17" i="70"/>
  <c r="Y17" i="70"/>
  <c r="Z17" i="70"/>
  <c r="AA17" i="70"/>
  <c r="AB17" i="70"/>
  <c r="AC17" i="70"/>
  <c r="AD17" i="70"/>
  <c r="AE17" i="70"/>
  <c r="AF17" i="70"/>
  <c r="AG17" i="70"/>
  <c r="AH17" i="70"/>
  <c r="AI17" i="70"/>
  <c r="AJ17" i="70"/>
  <c r="AK17" i="70"/>
  <c r="AL17" i="70"/>
  <c r="AM17" i="70"/>
  <c r="AN17" i="70"/>
  <c r="AO17" i="70"/>
  <c r="AP17" i="70"/>
  <c r="AQ17" i="70"/>
  <c r="C18" i="70"/>
  <c r="D18" i="70"/>
  <c r="E18" i="70"/>
  <c r="F18" i="70"/>
  <c r="G18" i="70"/>
  <c r="H18" i="70"/>
  <c r="I18" i="70"/>
  <c r="J18" i="70"/>
  <c r="K18" i="70"/>
  <c r="L18" i="70"/>
  <c r="M18" i="70"/>
  <c r="N18" i="70"/>
  <c r="O18" i="70"/>
  <c r="P18" i="70"/>
  <c r="Q18" i="70"/>
  <c r="R18" i="70"/>
  <c r="S18" i="70"/>
  <c r="T18" i="70"/>
  <c r="U18" i="70"/>
  <c r="V18" i="70"/>
  <c r="W18" i="70"/>
  <c r="X18" i="70"/>
  <c r="Y18" i="70"/>
  <c r="Z18" i="70"/>
  <c r="AA18" i="70"/>
  <c r="AB18" i="70"/>
  <c r="AC18" i="70"/>
  <c r="AD18" i="70"/>
  <c r="AE18" i="70"/>
  <c r="AF18" i="70"/>
  <c r="AG18" i="70"/>
  <c r="AH18" i="70"/>
  <c r="AI18" i="70"/>
  <c r="AJ18" i="70"/>
  <c r="AK18" i="70"/>
  <c r="AL18" i="70"/>
  <c r="AM18" i="70"/>
  <c r="AN18" i="70"/>
  <c r="AO18" i="70"/>
  <c r="AP18" i="70"/>
  <c r="AQ18" i="70"/>
  <c r="C19" i="70"/>
  <c r="D19" i="70"/>
  <c r="E19" i="70"/>
  <c r="F19" i="70"/>
  <c r="G19" i="70"/>
  <c r="H19" i="70"/>
  <c r="I19" i="70"/>
  <c r="J19" i="70"/>
  <c r="K19" i="70"/>
  <c r="L19" i="70"/>
  <c r="M19" i="70"/>
  <c r="N19" i="70"/>
  <c r="O19" i="70"/>
  <c r="P19" i="70"/>
  <c r="Q19" i="70"/>
  <c r="R19" i="70"/>
  <c r="S19" i="70"/>
  <c r="T19" i="70"/>
  <c r="U19" i="70"/>
  <c r="V19" i="70"/>
  <c r="W19" i="70"/>
  <c r="X19" i="70"/>
  <c r="Y19" i="70"/>
  <c r="Z19" i="70"/>
  <c r="AA19" i="70"/>
  <c r="AB19" i="70"/>
  <c r="AC19" i="70"/>
  <c r="AD19" i="70"/>
  <c r="AE19" i="70"/>
  <c r="AF19" i="70"/>
  <c r="AG19" i="70"/>
  <c r="AH19" i="70"/>
  <c r="AI19" i="70"/>
  <c r="AJ19" i="70"/>
  <c r="AK19" i="70"/>
  <c r="AL19" i="70"/>
  <c r="AM19" i="70"/>
  <c r="AN19" i="70"/>
  <c r="AO19" i="70"/>
  <c r="AP19" i="70"/>
  <c r="AQ19" i="70"/>
  <c r="C20" i="70"/>
  <c r="D20" i="70"/>
  <c r="E20" i="70"/>
  <c r="F20" i="70"/>
  <c r="G20" i="70"/>
  <c r="H20" i="70"/>
  <c r="I20" i="70"/>
  <c r="J20" i="70"/>
  <c r="K20" i="70"/>
  <c r="L20" i="70"/>
  <c r="M20" i="70"/>
  <c r="N20" i="70"/>
  <c r="O20" i="70"/>
  <c r="P20" i="70"/>
  <c r="Q20" i="70"/>
  <c r="R20" i="70"/>
  <c r="S20" i="70"/>
  <c r="T20" i="70"/>
  <c r="U20" i="70"/>
  <c r="V20" i="70"/>
  <c r="W20" i="70"/>
  <c r="X20" i="70"/>
  <c r="Y20" i="70"/>
  <c r="Z20" i="70"/>
  <c r="AA20" i="70"/>
  <c r="AB20" i="70"/>
  <c r="AC20" i="70"/>
  <c r="AD20" i="70"/>
  <c r="AE20" i="70"/>
  <c r="AF20" i="70"/>
  <c r="AG20" i="70"/>
  <c r="AH20" i="70"/>
  <c r="AI20" i="70"/>
  <c r="AJ20" i="70"/>
  <c r="AK20" i="70"/>
  <c r="AL20" i="70"/>
  <c r="AM20" i="70"/>
  <c r="AN20" i="70"/>
  <c r="AO20" i="70"/>
  <c r="AP20" i="70"/>
  <c r="AQ20" i="70"/>
  <c r="C21" i="70"/>
  <c r="D21" i="70"/>
  <c r="E21" i="70"/>
  <c r="F21" i="70"/>
  <c r="G21" i="70"/>
  <c r="H21" i="70"/>
  <c r="I21" i="70"/>
  <c r="J21" i="70"/>
  <c r="K21" i="70"/>
  <c r="L21" i="70"/>
  <c r="M21" i="70"/>
  <c r="N21" i="70"/>
  <c r="O21" i="70"/>
  <c r="P21" i="70"/>
  <c r="Q21" i="70"/>
  <c r="R21" i="70"/>
  <c r="S21" i="70"/>
  <c r="T21" i="70"/>
  <c r="U21" i="70"/>
  <c r="V21" i="70"/>
  <c r="W21" i="70"/>
  <c r="X21" i="70"/>
  <c r="Y21" i="70"/>
  <c r="Z21" i="70"/>
  <c r="AA21" i="70"/>
  <c r="AB21" i="70"/>
  <c r="AC21" i="70"/>
  <c r="AD21" i="70"/>
  <c r="AE21" i="70"/>
  <c r="AF21" i="70"/>
  <c r="AG21" i="70"/>
  <c r="AH21" i="70"/>
  <c r="AI21" i="70"/>
  <c r="AJ21" i="70"/>
  <c r="AK21" i="70"/>
  <c r="AL21" i="70"/>
  <c r="AM21" i="70"/>
  <c r="AN21" i="70"/>
  <c r="AO21" i="70"/>
  <c r="AP21" i="70"/>
  <c r="AQ21" i="70"/>
  <c r="C22" i="70"/>
  <c r="D22" i="70"/>
  <c r="E22" i="70"/>
  <c r="F22" i="70"/>
  <c r="G22" i="70"/>
  <c r="H22" i="70"/>
  <c r="I22" i="70"/>
  <c r="J22" i="70"/>
  <c r="K22" i="70"/>
  <c r="L22" i="70"/>
  <c r="M22" i="70"/>
  <c r="N22" i="70"/>
  <c r="O22" i="70"/>
  <c r="P22" i="70"/>
  <c r="Q22" i="70"/>
  <c r="R22" i="70"/>
  <c r="S22" i="70"/>
  <c r="T22" i="70"/>
  <c r="U22" i="70"/>
  <c r="V22" i="70"/>
  <c r="W22" i="70"/>
  <c r="X22" i="70"/>
  <c r="Y22" i="70"/>
  <c r="Z22" i="70"/>
  <c r="AA22" i="70"/>
  <c r="AB22" i="70"/>
  <c r="AC22" i="70"/>
  <c r="AD22" i="70"/>
  <c r="AE22" i="70"/>
  <c r="AF22" i="70"/>
  <c r="AG22" i="70"/>
  <c r="AH22" i="70"/>
  <c r="AI22" i="70"/>
  <c r="AJ22" i="70"/>
  <c r="AK22" i="70"/>
  <c r="AL22" i="70"/>
  <c r="AM22" i="70"/>
  <c r="AN22" i="70"/>
  <c r="AO22" i="70"/>
  <c r="AP22" i="70"/>
  <c r="AQ22" i="70"/>
  <c r="C23" i="70"/>
  <c r="D23" i="70"/>
  <c r="E23" i="70"/>
  <c r="F23" i="70"/>
  <c r="G23" i="70"/>
  <c r="H23" i="70"/>
  <c r="I23" i="70"/>
  <c r="J23" i="70"/>
  <c r="K23" i="70"/>
  <c r="L23" i="70"/>
  <c r="M23" i="70"/>
  <c r="N23" i="70"/>
  <c r="O23" i="70"/>
  <c r="P23" i="70"/>
  <c r="Q23" i="70"/>
  <c r="R23" i="70"/>
  <c r="S23" i="70"/>
  <c r="T23" i="70"/>
  <c r="U23" i="70"/>
  <c r="V23" i="70"/>
  <c r="W23" i="70"/>
  <c r="X23" i="70"/>
  <c r="Y23" i="70"/>
  <c r="Z23" i="70"/>
  <c r="AA23" i="70"/>
  <c r="AB23" i="70"/>
  <c r="AC23" i="70"/>
  <c r="AD23" i="70"/>
  <c r="AE23" i="70"/>
  <c r="AF23" i="70"/>
  <c r="AG23" i="70"/>
  <c r="AH23" i="70"/>
  <c r="AI23" i="70"/>
  <c r="AJ23" i="70"/>
  <c r="AK23" i="70"/>
  <c r="AL23" i="70"/>
  <c r="AM23" i="70"/>
  <c r="AN23" i="70"/>
  <c r="AO23" i="70"/>
  <c r="AP23" i="70"/>
  <c r="AQ23" i="70"/>
  <c r="C24" i="70"/>
  <c r="D24" i="70"/>
  <c r="E24" i="70"/>
  <c r="F24" i="70"/>
  <c r="G24" i="70"/>
  <c r="H24" i="70"/>
  <c r="I24" i="70"/>
  <c r="J24" i="70"/>
  <c r="K24" i="70"/>
  <c r="L24" i="70"/>
  <c r="M24" i="70"/>
  <c r="N24" i="70"/>
  <c r="O24" i="70"/>
  <c r="P24" i="70"/>
  <c r="Q24" i="70"/>
  <c r="R24" i="70"/>
  <c r="S24" i="70"/>
  <c r="T24" i="70"/>
  <c r="U24" i="70"/>
  <c r="V24" i="70"/>
  <c r="W24" i="70"/>
  <c r="X24" i="70"/>
  <c r="Y24" i="70"/>
  <c r="Z24" i="70"/>
  <c r="AA24" i="70"/>
  <c r="AB24" i="70"/>
  <c r="AC24" i="70"/>
  <c r="AD24" i="70"/>
  <c r="AE24" i="70"/>
  <c r="AF24" i="70"/>
  <c r="AG24" i="70"/>
  <c r="AH24" i="70"/>
  <c r="AI24" i="70"/>
  <c r="AJ24" i="70"/>
  <c r="AK24" i="70"/>
  <c r="AL24" i="70"/>
  <c r="AM24" i="70"/>
  <c r="AN24" i="70"/>
  <c r="AO24" i="70"/>
  <c r="AP24" i="70"/>
  <c r="AQ24" i="70"/>
  <c r="C25" i="70"/>
  <c r="D25" i="70"/>
  <c r="E25" i="70"/>
  <c r="F25" i="70"/>
  <c r="G25" i="70"/>
  <c r="H25" i="70"/>
  <c r="I25" i="70"/>
  <c r="J25" i="70"/>
  <c r="K25" i="70"/>
  <c r="L25" i="70"/>
  <c r="M25" i="70"/>
  <c r="N25" i="70"/>
  <c r="O25" i="70"/>
  <c r="P25" i="70"/>
  <c r="Q25" i="70"/>
  <c r="R25" i="70"/>
  <c r="S25" i="70"/>
  <c r="T25" i="70"/>
  <c r="U25" i="70"/>
  <c r="V25" i="70"/>
  <c r="W25" i="70"/>
  <c r="X25" i="70"/>
  <c r="Y25" i="70"/>
  <c r="Z25" i="70"/>
  <c r="AA25" i="70"/>
  <c r="AB25" i="70"/>
  <c r="AC25" i="70"/>
  <c r="AD25" i="70"/>
  <c r="AE25" i="70"/>
  <c r="AF25" i="70"/>
  <c r="AG25" i="70"/>
  <c r="AH25" i="70"/>
  <c r="AI25" i="70"/>
  <c r="AJ25" i="70"/>
  <c r="AK25" i="70"/>
  <c r="AL25" i="70"/>
  <c r="AM25" i="70"/>
  <c r="AN25" i="70"/>
  <c r="AO25" i="70"/>
  <c r="AP25" i="70"/>
  <c r="AQ25" i="70"/>
  <c r="C26" i="70"/>
  <c r="D26" i="70"/>
  <c r="E26" i="70"/>
  <c r="F26" i="70"/>
  <c r="G26" i="70"/>
  <c r="H26" i="70"/>
  <c r="I26" i="70"/>
  <c r="J26" i="70"/>
  <c r="K26" i="70"/>
  <c r="L26" i="70"/>
  <c r="M26" i="70"/>
  <c r="N26" i="70"/>
  <c r="O26" i="70"/>
  <c r="P26" i="70"/>
  <c r="Q26" i="70"/>
  <c r="R26" i="70"/>
  <c r="S26" i="70"/>
  <c r="T26" i="70"/>
  <c r="U26" i="70"/>
  <c r="V26" i="70"/>
  <c r="W26" i="70"/>
  <c r="X26" i="70"/>
  <c r="Y26" i="70"/>
  <c r="Z26" i="70"/>
  <c r="AA26" i="70"/>
  <c r="AB26" i="70"/>
  <c r="AC26" i="70"/>
  <c r="AD26" i="70"/>
  <c r="AE26" i="70"/>
  <c r="AF26" i="70"/>
  <c r="AG26" i="70"/>
  <c r="AH26" i="70"/>
  <c r="AI26" i="70"/>
  <c r="AJ26" i="70"/>
  <c r="AK26" i="70"/>
  <c r="AL26" i="70"/>
  <c r="AM26" i="70"/>
  <c r="AN26" i="70"/>
  <c r="AO26" i="70"/>
  <c r="AP26" i="70"/>
  <c r="AQ26" i="70"/>
  <c r="C27" i="70"/>
  <c r="D27" i="70"/>
  <c r="E27" i="70"/>
  <c r="F27" i="70"/>
  <c r="G27" i="70"/>
  <c r="H27" i="70"/>
  <c r="I27" i="70"/>
  <c r="J27" i="70"/>
  <c r="K27" i="70"/>
  <c r="L27" i="70"/>
  <c r="M27" i="70"/>
  <c r="N27" i="70"/>
  <c r="O27" i="70"/>
  <c r="P27" i="70"/>
  <c r="Q27" i="70"/>
  <c r="R27" i="70"/>
  <c r="S27" i="70"/>
  <c r="T27" i="70"/>
  <c r="U27" i="70"/>
  <c r="V27" i="70"/>
  <c r="W27" i="70"/>
  <c r="X27" i="70"/>
  <c r="Y27" i="70"/>
  <c r="Z27" i="70"/>
  <c r="AA27" i="70"/>
  <c r="AB27" i="70"/>
  <c r="AC27" i="70"/>
  <c r="AD27" i="70"/>
  <c r="AE27" i="70"/>
  <c r="AF27" i="70"/>
  <c r="AG27" i="70"/>
  <c r="AH27" i="70"/>
  <c r="AI27" i="70"/>
  <c r="AJ27" i="70"/>
  <c r="AK27" i="70"/>
  <c r="AL27" i="70"/>
  <c r="AM27" i="70"/>
  <c r="AN27" i="70"/>
  <c r="AO27" i="70"/>
  <c r="AP27" i="70"/>
  <c r="AQ27" i="70"/>
  <c r="C28" i="70"/>
  <c r="D28" i="70"/>
  <c r="E28" i="70"/>
  <c r="F28" i="70"/>
  <c r="G28" i="70"/>
  <c r="H28" i="70"/>
  <c r="I28" i="70"/>
  <c r="J28" i="70"/>
  <c r="K28" i="70"/>
  <c r="L28" i="70"/>
  <c r="M28" i="70"/>
  <c r="N28" i="70"/>
  <c r="O28" i="70"/>
  <c r="P28" i="70"/>
  <c r="Q28" i="70"/>
  <c r="R28" i="70"/>
  <c r="S28" i="70"/>
  <c r="T28" i="70"/>
  <c r="U28" i="70"/>
  <c r="V28" i="70"/>
  <c r="W28" i="70"/>
  <c r="X28" i="70"/>
  <c r="Y28" i="70"/>
  <c r="Z28" i="70"/>
  <c r="AA28" i="70"/>
  <c r="AB28" i="70"/>
  <c r="AC28" i="70"/>
  <c r="AD28" i="70"/>
  <c r="AE28" i="70"/>
  <c r="AF28" i="70"/>
  <c r="AG28" i="70"/>
  <c r="AH28" i="70"/>
  <c r="AI28" i="70"/>
  <c r="AJ28" i="70"/>
  <c r="AK28" i="70"/>
  <c r="AL28" i="70"/>
  <c r="AM28" i="70"/>
  <c r="AN28" i="70"/>
  <c r="AO28" i="70"/>
  <c r="AP28" i="70"/>
  <c r="AQ28" i="70"/>
  <c r="C29" i="70"/>
  <c r="D29" i="70"/>
  <c r="E29" i="70"/>
  <c r="F29" i="70"/>
  <c r="G29" i="70"/>
  <c r="H29" i="70"/>
  <c r="I29" i="70"/>
  <c r="J29" i="70"/>
  <c r="K29" i="70"/>
  <c r="L29" i="70"/>
  <c r="M29" i="70"/>
  <c r="N29" i="70"/>
  <c r="O29" i="70"/>
  <c r="P29" i="70"/>
  <c r="Q29" i="70"/>
  <c r="R29" i="70"/>
  <c r="S29" i="70"/>
  <c r="T29" i="70"/>
  <c r="U29" i="70"/>
  <c r="V29" i="70"/>
  <c r="W29" i="70"/>
  <c r="X29" i="70"/>
  <c r="Y29" i="70"/>
  <c r="Z29" i="70"/>
  <c r="AA29" i="70"/>
  <c r="AB29" i="70"/>
  <c r="AC29" i="70"/>
  <c r="AD29" i="70"/>
  <c r="AE29" i="70"/>
  <c r="AF29" i="70"/>
  <c r="AG29" i="70"/>
  <c r="AH29" i="70"/>
  <c r="AI29" i="70"/>
  <c r="AJ29" i="70"/>
  <c r="AK29" i="70"/>
  <c r="AL29" i="70"/>
  <c r="AM29" i="70"/>
  <c r="AN29" i="70"/>
  <c r="AO29" i="70"/>
  <c r="AP29" i="70"/>
  <c r="AQ29" i="70"/>
  <c r="C30" i="70"/>
  <c r="D30" i="70"/>
  <c r="E30" i="70"/>
  <c r="F30" i="70"/>
  <c r="G30" i="70"/>
  <c r="H30" i="70"/>
  <c r="I30" i="70"/>
  <c r="J30" i="70"/>
  <c r="K30" i="70"/>
  <c r="L30" i="70"/>
  <c r="M30" i="70"/>
  <c r="N30" i="70"/>
  <c r="O30" i="70"/>
  <c r="P30" i="70"/>
  <c r="Q30" i="70"/>
  <c r="R30" i="70"/>
  <c r="S30" i="70"/>
  <c r="T30" i="70"/>
  <c r="U30" i="70"/>
  <c r="V30" i="70"/>
  <c r="W30" i="70"/>
  <c r="X30" i="70"/>
  <c r="Y30" i="70"/>
  <c r="Z30" i="70"/>
  <c r="AA30" i="70"/>
  <c r="AB30" i="70"/>
  <c r="AC30" i="70"/>
  <c r="AD30" i="70"/>
  <c r="AE30" i="70"/>
  <c r="AF30" i="70"/>
  <c r="AG30" i="70"/>
  <c r="AH30" i="70"/>
  <c r="AI30" i="70"/>
  <c r="AJ30" i="70"/>
  <c r="AK30" i="70"/>
  <c r="AL30" i="70"/>
  <c r="AM30" i="70"/>
  <c r="AN30" i="70"/>
  <c r="AO30" i="70"/>
  <c r="AP30" i="70"/>
  <c r="AQ30" i="70"/>
  <c r="C31" i="70"/>
  <c r="D31" i="70"/>
  <c r="E31" i="70"/>
  <c r="F31" i="70"/>
  <c r="G31" i="70"/>
  <c r="H31" i="70"/>
  <c r="I31" i="70"/>
  <c r="J31" i="70"/>
  <c r="K31" i="70"/>
  <c r="L31" i="70"/>
  <c r="M31" i="70"/>
  <c r="N31" i="70"/>
  <c r="O31" i="70"/>
  <c r="P31" i="70"/>
  <c r="Q31" i="70"/>
  <c r="R31" i="70"/>
  <c r="S31" i="70"/>
  <c r="T31" i="70"/>
  <c r="U31" i="70"/>
  <c r="V31" i="70"/>
  <c r="W31" i="70"/>
  <c r="X31" i="70"/>
  <c r="Y31" i="70"/>
  <c r="Z31" i="70"/>
  <c r="AA31" i="70"/>
  <c r="AB31" i="70"/>
  <c r="AC31" i="70"/>
  <c r="AD31" i="70"/>
  <c r="AE31" i="70"/>
  <c r="AF31" i="70"/>
  <c r="AG31" i="70"/>
  <c r="AH31" i="70"/>
  <c r="AI31" i="70"/>
  <c r="AJ31" i="70"/>
  <c r="AK31" i="70"/>
  <c r="AL31" i="70"/>
  <c r="AM31" i="70"/>
  <c r="AN31" i="70"/>
  <c r="AO31" i="70"/>
  <c r="AP31" i="70"/>
  <c r="AQ31" i="70"/>
  <c r="C32" i="70"/>
  <c r="D32" i="70"/>
  <c r="E32" i="70"/>
  <c r="F32" i="70"/>
  <c r="G32" i="70"/>
  <c r="H32" i="70"/>
  <c r="I32" i="70"/>
  <c r="J32" i="70"/>
  <c r="K32" i="70"/>
  <c r="L32" i="70"/>
  <c r="M32" i="70"/>
  <c r="N32" i="70"/>
  <c r="O32" i="70"/>
  <c r="P32" i="70"/>
  <c r="Q32" i="70"/>
  <c r="R32" i="70"/>
  <c r="S32" i="70"/>
  <c r="T32" i="70"/>
  <c r="U32" i="70"/>
  <c r="V32" i="70"/>
  <c r="W32" i="70"/>
  <c r="X32" i="70"/>
  <c r="Y32" i="70"/>
  <c r="Z32" i="70"/>
  <c r="AA32" i="70"/>
  <c r="AB32" i="70"/>
  <c r="AC32" i="70"/>
  <c r="AD32" i="70"/>
  <c r="AE32" i="70"/>
  <c r="AF32" i="70"/>
  <c r="AG32" i="70"/>
  <c r="AH32" i="70"/>
  <c r="AI32" i="70"/>
  <c r="AJ32" i="70"/>
  <c r="AK32" i="70"/>
  <c r="AL32" i="70"/>
  <c r="AM32" i="70"/>
  <c r="AN32" i="70"/>
  <c r="AO32" i="70"/>
  <c r="AP32" i="70"/>
  <c r="AQ32" i="70"/>
  <c r="C33" i="70"/>
  <c r="D33" i="70"/>
  <c r="E33" i="70"/>
  <c r="F33" i="70"/>
  <c r="G33" i="70"/>
  <c r="H33" i="70"/>
  <c r="I33" i="70"/>
  <c r="J33" i="70"/>
  <c r="K33" i="70"/>
  <c r="L33" i="70"/>
  <c r="M33" i="70"/>
  <c r="N33" i="70"/>
  <c r="O33" i="70"/>
  <c r="P33" i="70"/>
  <c r="Q33" i="70"/>
  <c r="R33" i="70"/>
  <c r="S33" i="70"/>
  <c r="T33" i="70"/>
  <c r="U33" i="70"/>
  <c r="V33" i="70"/>
  <c r="W33" i="70"/>
  <c r="X33" i="70"/>
  <c r="Y33" i="70"/>
  <c r="Z33" i="70"/>
  <c r="AA33" i="70"/>
  <c r="AB33" i="70"/>
  <c r="AC33" i="70"/>
  <c r="AD33" i="70"/>
  <c r="AE33" i="70"/>
  <c r="AF33" i="70"/>
  <c r="AG33" i="70"/>
  <c r="AH33" i="70"/>
  <c r="AI33" i="70"/>
  <c r="AJ33" i="70"/>
  <c r="AK33" i="70"/>
  <c r="AL33" i="70"/>
  <c r="AM33" i="70"/>
  <c r="AN33" i="70"/>
  <c r="AO33" i="70"/>
  <c r="AP33" i="70"/>
  <c r="AQ33" i="70"/>
  <c r="C34" i="70"/>
  <c r="D34" i="70"/>
  <c r="E34" i="70"/>
  <c r="F34" i="70"/>
  <c r="G34" i="70"/>
  <c r="H34" i="70"/>
  <c r="I34" i="70"/>
  <c r="J34" i="70"/>
  <c r="K34" i="70"/>
  <c r="L34" i="70"/>
  <c r="M34" i="70"/>
  <c r="N34" i="70"/>
  <c r="O34" i="70"/>
  <c r="P34" i="70"/>
  <c r="Q34" i="70"/>
  <c r="R34" i="70"/>
  <c r="S34" i="70"/>
  <c r="T34" i="70"/>
  <c r="U34" i="70"/>
  <c r="V34" i="70"/>
  <c r="W34" i="70"/>
  <c r="X34" i="70"/>
  <c r="Y34" i="70"/>
  <c r="Z34" i="70"/>
  <c r="AA34" i="70"/>
  <c r="AB34" i="70"/>
  <c r="AC34" i="70"/>
  <c r="AD34" i="70"/>
  <c r="AE34" i="70"/>
  <c r="AF34" i="70"/>
  <c r="AG34" i="70"/>
  <c r="AH34" i="70"/>
  <c r="AI34" i="70"/>
  <c r="AJ34" i="70"/>
  <c r="AK34" i="70"/>
  <c r="AL34" i="70"/>
  <c r="AM34" i="70"/>
  <c r="AN34" i="70"/>
  <c r="AO34" i="70"/>
  <c r="AP34" i="70"/>
  <c r="AQ34" i="70"/>
  <c r="C35" i="70"/>
  <c r="D35" i="70"/>
  <c r="E35" i="70"/>
  <c r="F35" i="70"/>
  <c r="G35" i="70"/>
  <c r="H35" i="70"/>
  <c r="I35" i="70"/>
  <c r="J35" i="70"/>
  <c r="K35" i="70"/>
  <c r="L35" i="70"/>
  <c r="M35" i="70"/>
  <c r="N35" i="70"/>
  <c r="O35" i="70"/>
  <c r="P35" i="70"/>
  <c r="Q35" i="70"/>
  <c r="R35" i="70"/>
  <c r="S35" i="70"/>
  <c r="T35" i="70"/>
  <c r="U35" i="70"/>
  <c r="V35" i="70"/>
  <c r="W35" i="70"/>
  <c r="X35" i="70"/>
  <c r="Y35" i="70"/>
  <c r="Z35" i="70"/>
  <c r="AA35" i="70"/>
  <c r="AB35" i="70"/>
  <c r="AC35" i="70"/>
  <c r="AD35" i="70"/>
  <c r="AE35" i="70"/>
  <c r="AF35" i="70"/>
  <c r="AG35" i="70"/>
  <c r="AH35" i="70"/>
  <c r="AI35" i="70"/>
  <c r="AJ35" i="70"/>
  <c r="AK35" i="70"/>
  <c r="AL35" i="70"/>
  <c r="AM35" i="70"/>
  <c r="AN35" i="70"/>
  <c r="AO35" i="70"/>
  <c r="AP35" i="70"/>
  <c r="AQ35" i="70"/>
  <c r="C36" i="70"/>
  <c r="D36" i="70"/>
  <c r="E36" i="70"/>
  <c r="F36" i="70"/>
  <c r="G36" i="70"/>
  <c r="H36" i="70"/>
  <c r="I36" i="70"/>
  <c r="J36" i="70"/>
  <c r="K36" i="70"/>
  <c r="L36" i="70"/>
  <c r="M36" i="70"/>
  <c r="N36" i="70"/>
  <c r="O36" i="70"/>
  <c r="P36" i="70"/>
  <c r="Q36" i="70"/>
  <c r="R36" i="70"/>
  <c r="S36" i="70"/>
  <c r="T36" i="70"/>
  <c r="U36" i="70"/>
  <c r="V36" i="70"/>
  <c r="W36" i="70"/>
  <c r="X36" i="70"/>
  <c r="Y36" i="70"/>
  <c r="Z36" i="70"/>
  <c r="AA36" i="70"/>
  <c r="AB36" i="70"/>
  <c r="AC36" i="70"/>
  <c r="AD36" i="70"/>
  <c r="AE36" i="70"/>
  <c r="AF36" i="70"/>
  <c r="AG36" i="70"/>
  <c r="AH36" i="70"/>
  <c r="AI36" i="70"/>
  <c r="AJ36" i="70"/>
  <c r="AK36" i="70"/>
  <c r="AL36" i="70"/>
  <c r="AM36" i="70"/>
  <c r="AN36" i="70"/>
  <c r="AO36" i="70"/>
  <c r="AP36" i="70"/>
  <c r="AQ36" i="70"/>
  <c r="C37" i="70"/>
  <c r="D37" i="70"/>
  <c r="E37" i="70"/>
  <c r="F37" i="70"/>
  <c r="G37" i="70"/>
  <c r="H37" i="70"/>
  <c r="I37" i="70"/>
  <c r="J37" i="70"/>
  <c r="K37" i="70"/>
  <c r="L37" i="70"/>
  <c r="M37" i="70"/>
  <c r="N37" i="70"/>
  <c r="O37" i="70"/>
  <c r="P37" i="70"/>
  <c r="Q37" i="70"/>
  <c r="R37" i="70"/>
  <c r="S37" i="70"/>
  <c r="T37" i="70"/>
  <c r="U37" i="70"/>
  <c r="V37" i="70"/>
  <c r="W37" i="70"/>
  <c r="X37" i="70"/>
  <c r="Y37" i="70"/>
  <c r="Z37" i="70"/>
  <c r="AA37" i="70"/>
  <c r="AB37" i="70"/>
  <c r="AC37" i="70"/>
  <c r="AD37" i="70"/>
  <c r="AE37" i="70"/>
  <c r="AF37" i="70"/>
  <c r="AG37" i="70"/>
  <c r="AH37" i="70"/>
  <c r="AI37" i="70"/>
  <c r="AJ37" i="70"/>
  <c r="AK37" i="70"/>
  <c r="AL37" i="70"/>
  <c r="AM37" i="70"/>
  <c r="AN37" i="70"/>
  <c r="AO37" i="70"/>
  <c r="AP37" i="70"/>
  <c r="AQ37" i="70"/>
  <c r="C38" i="70"/>
  <c r="D38" i="70"/>
  <c r="E38" i="70"/>
  <c r="F38" i="70"/>
  <c r="G38" i="70"/>
  <c r="H38" i="70"/>
  <c r="I38" i="70"/>
  <c r="J38" i="70"/>
  <c r="K38" i="70"/>
  <c r="L38" i="70"/>
  <c r="M38" i="70"/>
  <c r="N38" i="70"/>
  <c r="O38" i="70"/>
  <c r="P38" i="70"/>
  <c r="Q38" i="70"/>
  <c r="R38" i="70"/>
  <c r="S38" i="70"/>
  <c r="T38" i="70"/>
  <c r="U38" i="70"/>
  <c r="V38" i="70"/>
  <c r="W38" i="70"/>
  <c r="X38" i="70"/>
  <c r="Y38" i="70"/>
  <c r="Z38" i="70"/>
  <c r="AA38" i="70"/>
  <c r="AB38" i="70"/>
  <c r="AC38" i="70"/>
  <c r="AD38" i="70"/>
  <c r="AE38" i="70"/>
  <c r="AF38" i="70"/>
  <c r="AG38" i="70"/>
  <c r="AH38" i="70"/>
  <c r="AI38" i="70"/>
  <c r="AJ38" i="70"/>
  <c r="AK38" i="70"/>
  <c r="AL38" i="70"/>
  <c r="AM38" i="70"/>
  <c r="AN38" i="70"/>
  <c r="AO38" i="70"/>
  <c r="AP38" i="70"/>
  <c r="AQ38" i="70"/>
  <c r="C39" i="70"/>
  <c r="D39" i="70"/>
  <c r="E39" i="70"/>
  <c r="F39" i="70"/>
  <c r="G39" i="70"/>
  <c r="H39" i="70"/>
  <c r="I39" i="70"/>
  <c r="J39" i="70"/>
  <c r="K39" i="70"/>
  <c r="L39" i="70"/>
  <c r="M39" i="70"/>
  <c r="N39" i="70"/>
  <c r="O39" i="70"/>
  <c r="P39" i="70"/>
  <c r="Q39" i="70"/>
  <c r="R39" i="70"/>
  <c r="S39" i="70"/>
  <c r="T39" i="70"/>
  <c r="U39" i="70"/>
  <c r="V39" i="70"/>
  <c r="W39" i="70"/>
  <c r="X39" i="70"/>
  <c r="Y39" i="70"/>
  <c r="Z39" i="70"/>
  <c r="AA39" i="70"/>
  <c r="AB39" i="70"/>
  <c r="AC39" i="70"/>
  <c r="AD39" i="70"/>
  <c r="AE39" i="70"/>
  <c r="AF39" i="70"/>
  <c r="AG39" i="70"/>
  <c r="AH39" i="70"/>
  <c r="AI39" i="70"/>
  <c r="AJ39" i="70"/>
  <c r="AK39" i="70"/>
  <c r="AL39" i="70"/>
  <c r="AM39" i="70"/>
  <c r="AN39" i="70"/>
  <c r="AO39" i="70"/>
  <c r="AP39" i="70"/>
  <c r="AQ39" i="70"/>
  <c r="C40" i="70"/>
  <c r="D40" i="70"/>
  <c r="E40" i="70"/>
  <c r="F40" i="70"/>
  <c r="G40" i="70"/>
  <c r="H40" i="70"/>
  <c r="I40" i="70"/>
  <c r="J40" i="70"/>
  <c r="K40" i="70"/>
  <c r="L40" i="70"/>
  <c r="M40" i="70"/>
  <c r="N40" i="70"/>
  <c r="O40" i="70"/>
  <c r="P40" i="70"/>
  <c r="Q40" i="70"/>
  <c r="R40" i="70"/>
  <c r="S40" i="70"/>
  <c r="T40" i="70"/>
  <c r="U40" i="70"/>
  <c r="V40" i="70"/>
  <c r="W40" i="70"/>
  <c r="X40" i="70"/>
  <c r="Y40" i="70"/>
  <c r="Z40" i="70"/>
  <c r="AA40" i="70"/>
  <c r="AB40" i="70"/>
  <c r="AC40" i="70"/>
  <c r="AD40" i="70"/>
  <c r="AE40" i="70"/>
  <c r="AF40" i="70"/>
  <c r="AG40" i="70"/>
  <c r="AH40" i="70"/>
  <c r="AI40" i="70"/>
  <c r="AJ40" i="70"/>
  <c r="AK40" i="70"/>
  <c r="AL40" i="70"/>
  <c r="AM40" i="70"/>
  <c r="AN40" i="70"/>
  <c r="AO40" i="70"/>
  <c r="AP40" i="70"/>
  <c r="AQ40" i="70"/>
  <c r="C41" i="70"/>
  <c r="D41" i="70"/>
  <c r="E41" i="70"/>
  <c r="F41" i="70"/>
  <c r="G41" i="70"/>
  <c r="H41" i="70"/>
  <c r="I41" i="70"/>
  <c r="J41" i="70"/>
  <c r="K41" i="70"/>
  <c r="L41" i="70"/>
  <c r="M41" i="70"/>
  <c r="N41" i="70"/>
  <c r="O41" i="70"/>
  <c r="P41" i="70"/>
  <c r="Q41" i="70"/>
  <c r="R41" i="70"/>
  <c r="S41" i="70"/>
  <c r="T41" i="70"/>
  <c r="U41" i="70"/>
  <c r="V41" i="70"/>
  <c r="W41" i="70"/>
  <c r="X41" i="70"/>
  <c r="Y41" i="70"/>
  <c r="Z41" i="70"/>
  <c r="AA41" i="70"/>
  <c r="AB41" i="70"/>
  <c r="AC41" i="70"/>
  <c r="AD41" i="70"/>
  <c r="AE41" i="70"/>
  <c r="AF41" i="70"/>
  <c r="AG41" i="70"/>
  <c r="AH41" i="70"/>
  <c r="AI41" i="70"/>
  <c r="AJ41" i="70"/>
  <c r="AK41" i="70"/>
  <c r="AL41" i="70"/>
  <c r="AM41" i="70"/>
  <c r="AN41" i="70"/>
  <c r="AO41" i="70"/>
  <c r="AP41" i="70"/>
  <c r="AQ41" i="70"/>
  <c r="C42" i="70"/>
  <c r="D42" i="70"/>
  <c r="E42" i="70"/>
  <c r="F42" i="70"/>
  <c r="G42" i="70"/>
  <c r="H42" i="70"/>
  <c r="I42" i="70"/>
  <c r="J42" i="70"/>
  <c r="K42" i="70"/>
  <c r="L42" i="70"/>
  <c r="M42" i="70"/>
  <c r="N42" i="70"/>
  <c r="O42" i="70"/>
  <c r="P42" i="70"/>
  <c r="Q42" i="70"/>
  <c r="R42" i="70"/>
  <c r="S42" i="70"/>
  <c r="T42" i="70"/>
  <c r="U42" i="70"/>
  <c r="V42" i="70"/>
  <c r="W42" i="70"/>
  <c r="X42" i="70"/>
  <c r="Y42" i="70"/>
  <c r="Z42" i="70"/>
  <c r="AA42" i="70"/>
  <c r="AB42" i="70"/>
  <c r="AC42" i="70"/>
  <c r="AD42" i="70"/>
  <c r="AE42" i="70"/>
  <c r="AF42" i="70"/>
  <c r="AG42" i="70"/>
  <c r="AH42" i="70"/>
  <c r="AI42" i="70"/>
  <c r="AJ42" i="70"/>
  <c r="AK42" i="70"/>
  <c r="AL42" i="70"/>
  <c r="AM42" i="70"/>
  <c r="AN42" i="70"/>
  <c r="AO42" i="70"/>
  <c r="AP42" i="70"/>
  <c r="AQ42" i="70"/>
  <c r="C43" i="70"/>
  <c r="D43" i="70"/>
  <c r="E43" i="70"/>
  <c r="F43" i="70"/>
  <c r="G43" i="70"/>
  <c r="H43" i="70"/>
  <c r="I43" i="70"/>
  <c r="J43" i="70"/>
  <c r="K43" i="70"/>
  <c r="L43" i="70"/>
  <c r="M43" i="70"/>
  <c r="N43" i="70"/>
  <c r="O43" i="70"/>
  <c r="P43" i="70"/>
  <c r="Q43" i="70"/>
  <c r="R43" i="70"/>
  <c r="S43" i="70"/>
  <c r="T43" i="70"/>
  <c r="U43" i="70"/>
  <c r="V43" i="70"/>
  <c r="W43" i="70"/>
  <c r="X43" i="70"/>
  <c r="Y43" i="70"/>
  <c r="Z43" i="70"/>
  <c r="AA43" i="70"/>
  <c r="AB43" i="70"/>
  <c r="AC43" i="70"/>
  <c r="AD43" i="70"/>
  <c r="AE43" i="70"/>
  <c r="AF43" i="70"/>
  <c r="AG43" i="70"/>
  <c r="AH43" i="70"/>
  <c r="AI43" i="70"/>
  <c r="AJ43" i="70"/>
  <c r="AK43" i="70"/>
  <c r="AL43" i="70"/>
  <c r="AM43" i="70"/>
  <c r="AN43" i="70"/>
  <c r="AO43" i="70"/>
  <c r="AP43" i="70"/>
  <c r="AQ43" i="70"/>
  <c r="C44" i="70"/>
  <c r="D44" i="70"/>
  <c r="E44" i="70"/>
  <c r="F44" i="70"/>
  <c r="G44" i="70"/>
  <c r="H44" i="70"/>
  <c r="I44" i="70"/>
  <c r="J44" i="70"/>
  <c r="K44" i="70"/>
  <c r="L44" i="70"/>
  <c r="M44" i="70"/>
  <c r="N44" i="70"/>
  <c r="O44" i="70"/>
  <c r="P44" i="70"/>
  <c r="Q44" i="70"/>
  <c r="R44" i="70"/>
  <c r="S44" i="70"/>
  <c r="T44" i="70"/>
  <c r="U44" i="70"/>
  <c r="V44" i="70"/>
  <c r="W44" i="70"/>
  <c r="X44" i="70"/>
  <c r="Y44" i="70"/>
  <c r="Z44" i="70"/>
  <c r="AA44" i="70"/>
  <c r="AB44" i="70"/>
  <c r="AC44" i="70"/>
  <c r="AD44" i="70"/>
  <c r="AE44" i="70"/>
  <c r="AF44" i="70"/>
  <c r="AG44" i="70"/>
  <c r="AH44" i="70"/>
  <c r="AI44" i="70"/>
  <c r="AJ44" i="70"/>
  <c r="AK44" i="70"/>
  <c r="AL44" i="70"/>
  <c r="AM44" i="70"/>
  <c r="AN44" i="70"/>
  <c r="AO44" i="70"/>
  <c r="AP44" i="70"/>
  <c r="AQ44" i="70"/>
  <c r="C45" i="70"/>
  <c r="D45" i="70"/>
  <c r="E45" i="70"/>
  <c r="F45" i="70"/>
  <c r="G45" i="70"/>
  <c r="H45" i="70"/>
  <c r="I45" i="70"/>
  <c r="J45" i="70"/>
  <c r="K45" i="70"/>
  <c r="L45" i="70"/>
  <c r="M45" i="70"/>
  <c r="N45" i="70"/>
  <c r="O45" i="70"/>
  <c r="P45" i="70"/>
  <c r="Q45" i="70"/>
  <c r="R45" i="70"/>
  <c r="S45" i="70"/>
  <c r="T45" i="70"/>
  <c r="U45" i="70"/>
  <c r="V45" i="70"/>
  <c r="W45" i="70"/>
  <c r="X45" i="70"/>
  <c r="Y45" i="70"/>
  <c r="Z45" i="70"/>
  <c r="AA45" i="70"/>
  <c r="AB45" i="70"/>
  <c r="AC45" i="70"/>
  <c r="AD45" i="70"/>
  <c r="AE45" i="70"/>
  <c r="AF45" i="70"/>
  <c r="AG45" i="70"/>
  <c r="AH45" i="70"/>
  <c r="AI45" i="70"/>
  <c r="AJ45" i="70"/>
  <c r="AK45" i="70"/>
  <c r="AL45" i="70"/>
  <c r="AM45" i="70"/>
  <c r="AN45" i="70"/>
  <c r="AO45" i="70"/>
  <c r="AP45" i="70"/>
  <c r="AQ45" i="70"/>
  <c r="C46" i="70"/>
  <c r="D46" i="70"/>
  <c r="E46" i="70"/>
  <c r="F46" i="70"/>
  <c r="G46" i="70"/>
  <c r="H46" i="70"/>
  <c r="I46" i="70"/>
  <c r="J46" i="70"/>
  <c r="K46" i="70"/>
  <c r="L46" i="70"/>
  <c r="M46" i="70"/>
  <c r="N46" i="70"/>
  <c r="O46" i="70"/>
  <c r="P46" i="70"/>
  <c r="Q46" i="70"/>
  <c r="R46" i="70"/>
  <c r="S46" i="70"/>
  <c r="T46" i="70"/>
  <c r="U46" i="70"/>
  <c r="V46" i="70"/>
  <c r="W46" i="70"/>
  <c r="X46" i="70"/>
  <c r="Y46" i="70"/>
  <c r="Z46" i="70"/>
  <c r="AA46" i="70"/>
  <c r="AB46" i="70"/>
  <c r="AC46" i="70"/>
  <c r="AD46" i="70"/>
  <c r="AE46" i="70"/>
  <c r="AF46" i="70"/>
  <c r="AG46" i="70"/>
  <c r="AH46" i="70"/>
  <c r="AI46" i="70"/>
  <c r="AJ46" i="70"/>
  <c r="AK46" i="70"/>
  <c r="AL46" i="70"/>
  <c r="AM46" i="70"/>
  <c r="AN46" i="70"/>
  <c r="AO46" i="70"/>
  <c r="AP46" i="70"/>
  <c r="AQ46" i="70"/>
  <c r="C47" i="70"/>
  <c r="D47" i="70"/>
  <c r="E47" i="70"/>
  <c r="F47" i="70"/>
  <c r="G47" i="70"/>
  <c r="H47" i="70"/>
  <c r="I47" i="70"/>
  <c r="J47" i="70"/>
  <c r="K47" i="70"/>
  <c r="L47" i="70"/>
  <c r="M47" i="70"/>
  <c r="N47" i="70"/>
  <c r="O47" i="70"/>
  <c r="P47" i="70"/>
  <c r="Q47" i="70"/>
  <c r="R47" i="70"/>
  <c r="S47" i="70"/>
  <c r="T47" i="70"/>
  <c r="U47" i="70"/>
  <c r="V47" i="70"/>
  <c r="W47" i="70"/>
  <c r="X47" i="70"/>
  <c r="Y47" i="70"/>
  <c r="Z47" i="70"/>
  <c r="AA47" i="70"/>
  <c r="AB47" i="70"/>
  <c r="AC47" i="70"/>
  <c r="AD47" i="70"/>
  <c r="AE47" i="70"/>
  <c r="AF47" i="70"/>
  <c r="AG47" i="70"/>
  <c r="AH47" i="70"/>
  <c r="AI47" i="70"/>
  <c r="AJ47" i="70"/>
  <c r="AK47" i="70"/>
  <c r="AL47" i="70"/>
  <c r="AM47" i="70"/>
  <c r="AN47" i="70"/>
  <c r="AO47" i="70"/>
  <c r="AP47" i="70"/>
  <c r="AQ47" i="70"/>
  <c r="C48" i="69"/>
  <c r="C7" i="69" a="1"/>
  <c r="C7" i="69" s="1"/>
  <c r="E7" i="69"/>
  <c r="F7" i="69"/>
  <c r="I7" i="69"/>
  <c r="J7" i="69"/>
  <c r="M7" i="69"/>
  <c r="N7" i="69"/>
  <c r="Q7" i="69"/>
  <c r="R7" i="69"/>
  <c r="U7" i="69"/>
  <c r="V7" i="69"/>
  <c r="Y7" i="69"/>
  <c r="Z7" i="69"/>
  <c r="AC7" i="69"/>
  <c r="AD7" i="69"/>
  <c r="AG7" i="69"/>
  <c r="AH7" i="69"/>
  <c r="AK7" i="69"/>
  <c r="AL7" i="69"/>
  <c r="AO7" i="69"/>
  <c r="AP7" i="69"/>
  <c r="D8" i="69"/>
  <c r="E8" i="69"/>
  <c r="H8" i="69"/>
  <c r="I8" i="69"/>
  <c r="L8" i="69"/>
  <c r="M8" i="69"/>
  <c r="P8" i="69"/>
  <c r="Q8" i="69"/>
  <c r="T8" i="69"/>
  <c r="U8" i="69"/>
  <c r="X8" i="69"/>
  <c r="Y8" i="69"/>
  <c r="AB8" i="69"/>
  <c r="AC8" i="69"/>
  <c r="AF8" i="69"/>
  <c r="AG8" i="69"/>
  <c r="AJ8" i="69"/>
  <c r="AK8" i="69"/>
  <c r="AN8" i="69"/>
  <c r="AO8" i="69"/>
  <c r="C9" i="69"/>
  <c r="D9" i="69"/>
  <c r="G9" i="69"/>
  <c r="H9" i="69"/>
  <c r="K9" i="69"/>
  <c r="L9" i="69"/>
  <c r="O9" i="69"/>
  <c r="P9" i="69"/>
  <c r="S9" i="69"/>
  <c r="T9" i="69"/>
  <c r="W9" i="69"/>
  <c r="X9" i="69"/>
  <c r="AA9" i="69"/>
  <c r="AB9" i="69"/>
  <c r="AE9" i="69"/>
  <c r="AF9" i="69"/>
  <c r="AI9" i="69"/>
  <c r="AJ9" i="69"/>
  <c r="AM9" i="69"/>
  <c r="AN9" i="69"/>
  <c r="AQ9" i="69"/>
  <c r="C10" i="69"/>
  <c r="F10" i="69"/>
  <c r="G10" i="69"/>
  <c r="J10" i="69"/>
  <c r="K10" i="69"/>
  <c r="N10" i="69"/>
  <c r="O10" i="69"/>
  <c r="R10" i="69"/>
  <c r="S10" i="69"/>
  <c r="V10" i="69"/>
  <c r="W10" i="69"/>
  <c r="Z10" i="69"/>
  <c r="AA10" i="69"/>
  <c r="AD10" i="69"/>
  <c r="AE10" i="69"/>
  <c r="AH10" i="69"/>
  <c r="AI10" i="69"/>
  <c r="AL10" i="69"/>
  <c r="AM10" i="69"/>
  <c r="AP10" i="69"/>
  <c r="AQ10" i="69"/>
  <c r="E11" i="69"/>
  <c r="F11" i="69"/>
  <c r="I11" i="69"/>
  <c r="J11" i="69"/>
  <c r="M11" i="69"/>
  <c r="N11" i="69"/>
  <c r="Q11" i="69"/>
  <c r="R11" i="69"/>
  <c r="U11" i="69"/>
  <c r="V11" i="69"/>
  <c r="Y11" i="69"/>
  <c r="Z11" i="69"/>
  <c r="AC11" i="69"/>
  <c r="AD11" i="69"/>
  <c r="AG11" i="69"/>
  <c r="AH11" i="69"/>
  <c r="AK11" i="69"/>
  <c r="AL11" i="69"/>
  <c r="AO11" i="69"/>
  <c r="AP11" i="69"/>
  <c r="D12" i="69"/>
  <c r="E12" i="69"/>
  <c r="H12" i="69"/>
  <c r="I12" i="69"/>
  <c r="L12" i="69"/>
  <c r="M12" i="69"/>
  <c r="P12" i="69"/>
  <c r="Q12" i="69"/>
  <c r="T12" i="69"/>
  <c r="U12" i="69"/>
  <c r="X12" i="69"/>
  <c r="Y12" i="69"/>
  <c r="AB12" i="69"/>
  <c r="AC12" i="69"/>
  <c r="AF12" i="69"/>
  <c r="AG12" i="69"/>
  <c r="AJ12" i="69"/>
  <c r="AK12" i="69"/>
  <c r="AN12" i="69"/>
  <c r="AO12" i="69"/>
  <c r="C13" i="69"/>
  <c r="D13" i="69"/>
  <c r="G13" i="69"/>
  <c r="H13" i="69"/>
  <c r="K13" i="69"/>
  <c r="L13" i="69"/>
  <c r="O13" i="69"/>
  <c r="P13" i="69"/>
  <c r="S13" i="69"/>
  <c r="T13" i="69"/>
  <c r="W13" i="69"/>
  <c r="X13" i="69"/>
  <c r="AA13" i="69"/>
  <c r="AB13" i="69"/>
  <c r="AE13" i="69"/>
  <c r="AF13" i="69"/>
  <c r="AI13" i="69"/>
  <c r="AJ13" i="69"/>
  <c r="AM13" i="69"/>
  <c r="AN13" i="69"/>
  <c r="AQ13" i="69"/>
  <c r="C14" i="69"/>
  <c r="F14" i="69"/>
  <c r="G14" i="69"/>
  <c r="J14" i="69"/>
  <c r="K14" i="69"/>
  <c r="N14" i="69"/>
  <c r="O14" i="69"/>
  <c r="R14" i="69"/>
  <c r="S14" i="69"/>
  <c r="V14" i="69"/>
  <c r="W14" i="69"/>
  <c r="Z14" i="69"/>
  <c r="AA14" i="69"/>
  <c r="AD14" i="69"/>
  <c r="AE14" i="69"/>
  <c r="AG14" i="69"/>
  <c r="AH14" i="69"/>
  <c r="AI14" i="69"/>
  <c r="AK14" i="69"/>
  <c r="AL14" i="69"/>
  <c r="AM14" i="69"/>
  <c r="AO14" i="69"/>
  <c r="AP14" i="69"/>
  <c r="AQ14" i="69"/>
  <c r="D15" i="69"/>
  <c r="E15" i="69"/>
  <c r="F15" i="69"/>
  <c r="H15" i="69"/>
  <c r="I15" i="69"/>
  <c r="J15" i="69"/>
  <c r="L15" i="69"/>
  <c r="M15" i="69"/>
  <c r="N15" i="69"/>
  <c r="O15" i="69"/>
  <c r="P15" i="69"/>
  <c r="Q15" i="69"/>
  <c r="R15" i="69"/>
  <c r="S15" i="69"/>
  <c r="T15" i="69"/>
  <c r="U15" i="69"/>
  <c r="V15" i="69"/>
  <c r="W15" i="69"/>
  <c r="X15" i="69"/>
  <c r="Y15" i="69"/>
  <c r="Z15" i="69"/>
  <c r="AA15" i="69"/>
  <c r="AB15" i="69"/>
  <c r="AC15" i="69"/>
  <c r="AD15" i="69"/>
  <c r="AE15" i="69"/>
  <c r="AF15" i="69"/>
  <c r="AG15" i="69"/>
  <c r="AH15" i="69"/>
  <c r="AI15" i="69"/>
  <c r="AJ15" i="69"/>
  <c r="AK15" i="69"/>
  <c r="AL15" i="69"/>
  <c r="AM15" i="69"/>
  <c r="AN15" i="69"/>
  <c r="AO15" i="69"/>
  <c r="AP15" i="69"/>
  <c r="AQ15" i="69"/>
  <c r="C16" i="69"/>
  <c r="D16" i="69"/>
  <c r="E16" i="69"/>
  <c r="F16" i="69"/>
  <c r="G16" i="69"/>
  <c r="H16" i="69"/>
  <c r="I16" i="69"/>
  <c r="J16" i="69"/>
  <c r="K16" i="69"/>
  <c r="L16" i="69"/>
  <c r="M16" i="69"/>
  <c r="N16" i="69"/>
  <c r="O16" i="69"/>
  <c r="P16" i="69"/>
  <c r="Q16" i="69"/>
  <c r="R16" i="69"/>
  <c r="S16" i="69"/>
  <c r="T16" i="69"/>
  <c r="U16" i="69"/>
  <c r="V16" i="69"/>
  <c r="W16" i="69"/>
  <c r="X16" i="69"/>
  <c r="Y16" i="69"/>
  <c r="Z16" i="69"/>
  <c r="AA16" i="69"/>
  <c r="AB16" i="69"/>
  <c r="AC16" i="69"/>
  <c r="AD16" i="69"/>
  <c r="AE16" i="69"/>
  <c r="AF16" i="69"/>
  <c r="AG16" i="69"/>
  <c r="AH16" i="69"/>
  <c r="AI16" i="69"/>
  <c r="AJ16" i="69"/>
  <c r="AK16" i="69"/>
  <c r="AL16" i="69"/>
  <c r="AM16" i="69"/>
  <c r="AN16" i="69"/>
  <c r="AO16" i="69"/>
  <c r="AP16" i="69"/>
  <c r="AQ16" i="69"/>
  <c r="C17" i="69"/>
  <c r="D17" i="69"/>
  <c r="E17" i="69"/>
  <c r="F17" i="69"/>
  <c r="G17" i="69"/>
  <c r="H17" i="69"/>
  <c r="I17" i="69"/>
  <c r="J17" i="69"/>
  <c r="K17" i="69"/>
  <c r="L17" i="69"/>
  <c r="M17" i="69"/>
  <c r="N17" i="69"/>
  <c r="O17" i="69"/>
  <c r="P17" i="69"/>
  <c r="Q17" i="69"/>
  <c r="R17" i="69"/>
  <c r="S17" i="69"/>
  <c r="T17" i="69"/>
  <c r="U17" i="69"/>
  <c r="V17" i="69"/>
  <c r="W17" i="69"/>
  <c r="X17" i="69"/>
  <c r="Y17" i="69"/>
  <c r="Z17" i="69"/>
  <c r="AA17" i="69"/>
  <c r="AB17" i="69"/>
  <c r="AC17" i="69"/>
  <c r="AD17" i="69"/>
  <c r="AE17" i="69"/>
  <c r="AF17" i="69"/>
  <c r="AG17" i="69"/>
  <c r="AH17" i="69"/>
  <c r="AI17" i="69"/>
  <c r="AJ17" i="69"/>
  <c r="AK17" i="69"/>
  <c r="AL17" i="69"/>
  <c r="AM17" i="69"/>
  <c r="AN17" i="69"/>
  <c r="AO17" i="69"/>
  <c r="AP17" i="69"/>
  <c r="AQ17" i="69"/>
  <c r="C18" i="69"/>
  <c r="D18" i="69"/>
  <c r="E18" i="69"/>
  <c r="F18" i="69"/>
  <c r="G18" i="69"/>
  <c r="H18" i="69"/>
  <c r="I18" i="69"/>
  <c r="J18" i="69"/>
  <c r="K18" i="69"/>
  <c r="L18" i="69"/>
  <c r="M18" i="69"/>
  <c r="N18" i="69"/>
  <c r="O18" i="69"/>
  <c r="P18" i="69"/>
  <c r="Q18" i="69"/>
  <c r="R18" i="69"/>
  <c r="S18" i="69"/>
  <c r="T18" i="69"/>
  <c r="U18" i="69"/>
  <c r="V18" i="69"/>
  <c r="W18" i="69"/>
  <c r="X18" i="69"/>
  <c r="Y18" i="69"/>
  <c r="Z18" i="69"/>
  <c r="AA18" i="69"/>
  <c r="AB18" i="69"/>
  <c r="AC18" i="69"/>
  <c r="AD18" i="69"/>
  <c r="AE18" i="69"/>
  <c r="AF18" i="69"/>
  <c r="AG18" i="69"/>
  <c r="AH18" i="69"/>
  <c r="AI18" i="69"/>
  <c r="AJ18" i="69"/>
  <c r="AK18" i="69"/>
  <c r="AL18" i="69"/>
  <c r="AM18" i="69"/>
  <c r="AN18" i="69"/>
  <c r="AO18" i="69"/>
  <c r="AP18" i="69"/>
  <c r="AQ18" i="69"/>
  <c r="C19" i="69"/>
  <c r="D19" i="69"/>
  <c r="E19" i="69"/>
  <c r="F19" i="69"/>
  <c r="G19" i="69"/>
  <c r="H19" i="69"/>
  <c r="I19" i="69"/>
  <c r="J19" i="69"/>
  <c r="K19" i="69"/>
  <c r="L19" i="69"/>
  <c r="M19" i="69"/>
  <c r="N19" i="69"/>
  <c r="O19" i="69"/>
  <c r="P19" i="69"/>
  <c r="Q19" i="69"/>
  <c r="R19" i="69"/>
  <c r="S19" i="69"/>
  <c r="T19" i="69"/>
  <c r="U19" i="69"/>
  <c r="V19" i="69"/>
  <c r="W19" i="69"/>
  <c r="X19" i="69"/>
  <c r="Y19" i="69"/>
  <c r="Z19" i="69"/>
  <c r="AA19" i="69"/>
  <c r="AB19" i="69"/>
  <c r="AC19" i="69"/>
  <c r="AD19" i="69"/>
  <c r="AE19" i="69"/>
  <c r="AF19" i="69"/>
  <c r="AG19" i="69"/>
  <c r="AH19" i="69"/>
  <c r="AI19" i="69"/>
  <c r="AJ19" i="69"/>
  <c r="AK19" i="69"/>
  <c r="AL19" i="69"/>
  <c r="AM19" i="69"/>
  <c r="AN19" i="69"/>
  <c r="AO19" i="69"/>
  <c r="AP19" i="69"/>
  <c r="AQ19" i="69"/>
  <c r="C20" i="69"/>
  <c r="D20" i="69"/>
  <c r="E20" i="69"/>
  <c r="F20" i="69"/>
  <c r="G20" i="69"/>
  <c r="H20" i="69"/>
  <c r="I20" i="69"/>
  <c r="J20" i="69"/>
  <c r="K20" i="69"/>
  <c r="L20" i="69"/>
  <c r="M20" i="69"/>
  <c r="N20" i="69"/>
  <c r="O20" i="69"/>
  <c r="P20" i="69"/>
  <c r="Q20" i="69"/>
  <c r="R20" i="69"/>
  <c r="S20" i="69"/>
  <c r="T20" i="69"/>
  <c r="U20" i="69"/>
  <c r="V20" i="69"/>
  <c r="W20" i="69"/>
  <c r="X20" i="69"/>
  <c r="Y20" i="69"/>
  <c r="Z20" i="69"/>
  <c r="AA20" i="69"/>
  <c r="AB20" i="69"/>
  <c r="AC20" i="69"/>
  <c r="AD20" i="69"/>
  <c r="AE20" i="69"/>
  <c r="AF20" i="69"/>
  <c r="AG20" i="69"/>
  <c r="AH20" i="69"/>
  <c r="AI20" i="69"/>
  <c r="AJ20" i="69"/>
  <c r="AK20" i="69"/>
  <c r="AL20" i="69"/>
  <c r="AM20" i="69"/>
  <c r="AN20" i="69"/>
  <c r="AO20" i="69"/>
  <c r="AP20" i="69"/>
  <c r="AQ20" i="69"/>
  <c r="C21" i="69"/>
  <c r="D21" i="69"/>
  <c r="E21" i="69"/>
  <c r="F21" i="69"/>
  <c r="G21" i="69"/>
  <c r="H21" i="69"/>
  <c r="I21" i="69"/>
  <c r="J21" i="69"/>
  <c r="K21" i="69"/>
  <c r="L21" i="69"/>
  <c r="M21" i="69"/>
  <c r="N21" i="69"/>
  <c r="O21" i="69"/>
  <c r="P21" i="69"/>
  <c r="Q21" i="69"/>
  <c r="R21" i="69"/>
  <c r="S21" i="69"/>
  <c r="T21" i="69"/>
  <c r="U21" i="69"/>
  <c r="V21" i="69"/>
  <c r="W21" i="69"/>
  <c r="X21" i="69"/>
  <c r="Y21" i="69"/>
  <c r="Z21" i="69"/>
  <c r="AA21" i="69"/>
  <c r="AB21" i="69"/>
  <c r="AC21" i="69"/>
  <c r="AD21" i="69"/>
  <c r="AE21" i="69"/>
  <c r="AF21" i="69"/>
  <c r="AG21" i="69"/>
  <c r="AH21" i="69"/>
  <c r="AI21" i="69"/>
  <c r="AJ21" i="69"/>
  <c r="AK21" i="69"/>
  <c r="AL21" i="69"/>
  <c r="AM21" i="69"/>
  <c r="AN21" i="69"/>
  <c r="AO21" i="69"/>
  <c r="AP21" i="69"/>
  <c r="AQ21" i="69"/>
  <c r="C22" i="69"/>
  <c r="D22" i="69"/>
  <c r="E22" i="69"/>
  <c r="F22" i="69"/>
  <c r="G22" i="69"/>
  <c r="H22" i="69"/>
  <c r="I22" i="69"/>
  <c r="J22" i="69"/>
  <c r="K22" i="69"/>
  <c r="L22" i="69"/>
  <c r="M22" i="69"/>
  <c r="N22" i="69"/>
  <c r="O22" i="69"/>
  <c r="P22" i="69"/>
  <c r="Q22" i="69"/>
  <c r="R22" i="69"/>
  <c r="S22" i="69"/>
  <c r="T22" i="69"/>
  <c r="U22" i="69"/>
  <c r="V22" i="69"/>
  <c r="W22" i="69"/>
  <c r="X22" i="69"/>
  <c r="Y22" i="69"/>
  <c r="Z22" i="69"/>
  <c r="AA22" i="69"/>
  <c r="AB22" i="69"/>
  <c r="AC22" i="69"/>
  <c r="AD22" i="69"/>
  <c r="AE22" i="69"/>
  <c r="AF22" i="69"/>
  <c r="AG22" i="69"/>
  <c r="AH22" i="69"/>
  <c r="AI22" i="69"/>
  <c r="AJ22" i="69"/>
  <c r="AK22" i="69"/>
  <c r="AL22" i="69"/>
  <c r="AM22" i="69"/>
  <c r="AN22" i="69"/>
  <c r="AO22" i="69"/>
  <c r="AP22" i="69"/>
  <c r="AQ22" i="69"/>
  <c r="C23" i="69"/>
  <c r="D23" i="69"/>
  <c r="E23" i="69"/>
  <c r="F23" i="69"/>
  <c r="G23" i="69"/>
  <c r="H23" i="69"/>
  <c r="I23" i="69"/>
  <c r="J23" i="69"/>
  <c r="K23" i="69"/>
  <c r="L23" i="69"/>
  <c r="M23" i="69"/>
  <c r="N23" i="69"/>
  <c r="O23" i="69"/>
  <c r="P23" i="69"/>
  <c r="Q23" i="69"/>
  <c r="R23" i="69"/>
  <c r="S23" i="69"/>
  <c r="T23" i="69"/>
  <c r="U23" i="69"/>
  <c r="V23" i="69"/>
  <c r="W23" i="69"/>
  <c r="X23" i="69"/>
  <c r="Y23" i="69"/>
  <c r="Z23" i="69"/>
  <c r="AA23" i="69"/>
  <c r="AB23" i="69"/>
  <c r="AC23" i="69"/>
  <c r="AD23" i="69"/>
  <c r="AE23" i="69"/>
  <c r="AF23" i="69"/>
  <c r="AG23" i="69"/>
  <c r="AH23" i="69"/>
  <c r="AI23" i="69"/>
  <c r="AJ23" i="69"/>
  <c r="AK23" i="69"/>
  <c r="AL23" i="69"/>
  <c r="AM23" i="69"/>
  <c r="AN23" i="69"/>
  <c r="AO23" i="69"/>
  <c r="AP23" i="69"/>
  <c r="AQ23" i="69"/>
  <c r="C24" i="69"/>
  <c r="D24" i="69"/>
  <c r="E24" i="69"/>
  <c r="F24" i="69"/>
  <c r="G24" i="69"/>
  <c r="H24" i="69"/>
  <c r="I24" i="69"/>
  <c r="J24" i="69"/>
  <c r="K24" i="69"/>
  <c r="L24" i="69"/>
  <c r="M24" i="69"/>
  <c r="N24" i="69"/>
  <c r="O24" i="69"/>
  <c r="P24" i="69"/>
  <c r="Q24" i="69"/>
  <c r="R24" i="69"/>
  <c r="S24" i="69"/>
  <c r="T24" i="69"/>
  <c r="U24" i="69"/>
  <c r="V24" i="69"/>
  <c r="W24" i="69"/>
  <c r="X24" i="69"/>
  <c r="Y24" i="69"/>
  <c r="Z24" i="69"/>
  <c r="AA24" i="69"/>
  <c r="AB24" i="69"/>
  <c r="AC24" i="69"/>
  <c r="AD24" i="69"/>
  <c r="AE24" i="69"/>
  <c r="AF24" i="69"/>
  <c r="AG24" i="69"/>
  <c r="AH24" i="69"/>
  <c r="AI24" i="69"/>
  <c r="AJ24" i="69"/>
  <c r="AK24" i="69"/>
  <c r="AL24" i="69"/>
  <c r="AM24" i="69"/>
  <c r="AN24" i="69"/>
  <c r="AO24" i="69"/>
  <c r="AP24" i="69"/>
  <c r="AQ24" i="69"/>
  <c r="C25" i="69"/>
  <c r="D25" i="69"/>
  <c r="E25" i="69"/>
  <c r="F25" i="69"/>
  <c r="G25" i="69"/>
  <c r="H25" i="69"/>
  <c r="I25" i="69"/>
  <c r="J25" i="69"/>
  <c r="K25" i="69"/>
  <c r="L25" i="69"/>
  <c r="M25" i="69"/>
  <c r="N25" i="69"/>
  <c r="O25" i="69"/>
  <c r="P25" i="69"/>
  <c r="Q25" i="69"/>
  <c r="R25" i="69"/>
  <c r="S25" i="69"/>
  <c r="T25" i="69"/>
  <c r="U25" i="69"/>
  <c r="V25" i="69"/>
  <c r="W25" i="69"/>
  <c r="X25" i="69"/>
  <c r="Y25" i="69"/>
  <c r="Z25" i="69"/>
  <c r="AA25" i="69"/>
  <c r="AB25" i="69"/>
  <c r="AC25" i="69"/>
  <c r="AD25" i="69"/>
  <c r="AE25" i="69"/>
  <c r="AF25" i="69"/>
  <c r="AG25" i="69"/>
  <c r="AH25" i="69"/>
  <c r="AI25" i="69"/>
  <c r="AJ25" i="69"/>
  <c r="AK25" i="69"/>
  <c r="AL25" i="69"/>
  <c r="AM25" i="69"/>
  <c r="AN25" i="69"/>
  <c r="AO25" i="69"/>
  <c r="AP25" i="69"/>
  <c r="AQ25" i="69"/>
  <c r="C26" i="69"/>
  <c r="D26" i="69"/>
  <c r="E26" i="69"/>
  <c r="F26" i="69"/>
  <c r="G26" i="69"/>
  <c r="H26" i="69"/>
  <c r="I26" i="69"/>
  <c r="J26" i="69"/>
  <c r="K26" i="69"/>
  <c r="L26" i="69"/>
  <c r="M26" i="69"/>
  <c r="N26" i="69"/>
  <c r="O26" i="69"/>
  <c r="P26" i="69"/>
  <c r="Q26" i="69"/>
  <c r="R26" i="69"/>
  <c r="S26" i="69"/>
  <c r="T26" i="69"/>
  <c r="U26" i="69"/>
  <c r="V26" i="69"/>
  <c r="W26" i="69"/>
  <c r="X26" i="69"/>
  <c r="Y26" i="69"/>
  <c r="Z26" i="69"/>
  <c r="AA26" i="69"/>
  <c r="AB26" i="69"/>
  <c r="AC26" i="69"/>
  <c r="AD26" i="69"/>
  <c r="AE26" i="69"/>
  <c r="AF26" i="69"/>
  <c r="AG26" i="69"/>
  <c r="AH26" i="69"/>
  <c r="AI26" i="69"/>
  <c r="AJ26" i="69"/>
  <c r="AK26" i="69"/>
  <c r="AL26" i="69"/>
  <c r="AM26" i="69"/>
  <c r="AN26" i="69"/>
  <c r="AO26" i="69"/>
  <c r="AP26" i="69"/>
  <c r="AQ26" i="69"/>
  <c r="C27" i="69"/>
  <c r="D27" i="69"/>
  <c r="E27" i="69"/>
  <c r="F27" i="69"/>
  <c r="G27" i="69"/>
  <c r="H27" i="69"/>
  <c r="I27" i="69"/>
  <c r="J27" i="69"/>
  <c r="K27" i="69"/>
  <c r="L27" i="69"/>
  <c r="M27" i="69"/>
  <c r="N27" i="69"/>
  <c r="O27" i="69"/>
  <c r="P27" i="69"/>
  <c r="Q27" i="69"/>
  <c r="R27" i="69"/>
  <c r="S27" i="69"/>
  <c r="T27" i="69"/>
  <c r="U27" i="69"/>
  <c r="V27" i="69"/>
  <c r="W27" i="69"/>
  <c r="X27" i="69"/>
  <c r="Y27" i="69"/>
  <c r="Z27" i="69"/>
  <c r="AA27" i="69"/>
  <c r="AB27" i="69"/>
  <c r="AC27" i="69"/>
  <c r="AD27" i="69"/>
  <c r="AE27" i="69"/>
  <c r="AF27" i="69"/>
  <c r="AG27" i="69"/>
  <c r="AH27" i="69"/>
  <c r="AI27" i="69"/>
  <c r="AJ27" i="69"/>
  <c r="AK27" i="69"/>
  <c r="AL27" i="69"/>
  <c r="AM27" i="69"/>
  <c r="AN27" i="69"/>
  <c r="AO27" i="69"/>
  <c r="AP27" i="69"/>
  <c r="AQ27" i="69"/>
  <c r="C28" i="69"/>
  <c r="D28" i="69"/>
  <c r="E28" i="69"/>
  <c r="F28" i="69"/>
  <c r="G28" i="69"/>
  <c r="H28" i="69"/>
  <c r="I28" i="69"/>
  <c r="J28" i="69"/>
  <c r="K28" i="69"/>
  <c r="L28" i="69"/>
  <c r="M28" i="69"/>
  <c r="N28" i="69"/>
  <c r="O28" i="69"/>
  <c r="P28" i="69"/>
  <c r="Q28" i="69"/>
  <c r="R28" i="69"/>
  <c r="S28" i="69"/>
  <c r="T28" i="69"/>
  <c r="U28" i="69"/>
  <c r="V28" i="69"/>
  <c r="W28" i="69"/>
  <c r="X28" i="69"/>
  <c r="Y28" i="69"/>
  <c r="Z28" i="69"/>
  <c r="AA28" i="69"/>
  <c r="AB28" i="69"/>
  <c r="AC28" i="69"/>
  <c r="AD28" i="69"/>
  <c r="AE28" i="69"/>
  <c r="AF28" i="69"/>
  <c r="AG28" i="69"/>
  <c r="AH28" i="69"/>
  <c r="AI28" i="69"/>
  <c r="AJ28" i="69"/>
  <c r="AK28" i="69"/>
  <c r="AL28" i="69"/>
  <c r="AM28" i="69"/>
  <c r="AN28" i="69"/>
  <c r="AO28" i="69"/>
  <c r="AP28" i="69"/>
  <c r="AQ28" i="69"/>
  <c r="C29" i="69"/>
  <c r="D29" i="69"/>
  <c r="E29" i="69"/>
  <c r="F29" i="69"/>
  <c r="G29" i="69"/>
  <c r="H29" i="69"/>
  <c r="I29" i="69"/>
  <c r="J29" i="69"/>
  <c r="K29" i="69"/>
  <c r="L29" i="69"/>
  <c r="M29" i="69"/>
  <c r="N29" i="69"/>
  <c r="O29" i="69"/>
  <c r="P29" i="69"/>
  <c r="Q29" i="69"/>
  <c r="R29" i="69"/>
  <c r="S29" i="69"/>
  <c r="T29" i="69"/>
  <c r="U29" i="69"/>
  <c r="V29" i="69"/>
  <c r="W29" i="69"/>
  <c r="X29" i="69"/>
  <c r="Y29" i="69"/>
  <c r="Z29" i="69"/>
  <c r="AA29" i="69"/>
  <c r="AB29" i="69"/>
  <c r="AC29" i="69"/>
  <c r="AD29" i="69"/>
  <c r="AE29" i="69"/>
  <c r="AF29" i="69"/>
  <c r="AG29" i="69"/>
  <c r="AH29" i="69"/>
  <c r="AI29" i="69"/>
  <c r="AJ29" i="69"/>
  <c r="AK29" i="69"/>
  <c r="AL29" i="69"/>
  <c r="AM29" i="69"/>
  <c r="AN29" i="69"/>
  <c r="AO29" i="69"/>
  <c r="AP29" i="69"/>
  <c r="AQ29" i="69"/>
  <c r="C30" i="69"/>
  <c r="D30" i="69"/>
  <c r="E30" i="69"/>
  <c r="F30" i="69"/>
  <c r="G30" i="69"/>
  <c r="H30" i="69"/>
  <c r="I30" i="69"/>
  <c r="J30" i="69"/>
  <c r="K30" i="69"/>
  <c r="L30" i="69"/>
  <c r="M30" i="69"/>
  <c r="N30" i="69"/>
  <c r="O30" i="69"/>
  <c r="P30" i="69"/>
  <c r="Q30" i="69"/>
  <c r="R30" i="69"/>
  <c r="S30" i="69"/>
  <c r="T30" i="69"/>
  <c r="U30" i="69"/>
  <c r="V30" i="69"/>
  <c r="W30" i="69"/>
  <c r="X30" i="69"/>
  <c r="Y30" i="69"/>
  <c r="Z30" i="69"/>
  <c r="AA30" i="69"/>
  <c r="AB30" i="69"/>
  <c r="AC30" i="69"/>
  <c r="AD30" i="69"/>
  <c r="AE30" i="69"/>
  <c r="AF30" i="69"/>
  <c r="AG30" i="69"/>
  <c r="AH30" i="69"/>
  <c r="AI30" i="69"/>
  <c r="AJ30" i="69"/>
  <c r="AK30" i="69"/>
  <c r="AL30" i="69"/>
  <c r="AM30" i="69"/>
  <c r="AN30" i="69"/>
  <c r="AO30" i="69"/>
  <c r="AP30" i="69"/>
  <c r="AQ30" i="69"/>
  <c r="C31" i="69"/>
  <c r="D31" i="69"/>
  <c r="E31" i="69"/>
  <c r="F31" i="69"/>
  <c r="G31" i="69"/>
  <c r="H31" i="69"/>
  <c r="I31" i="69"/>
  <c r="J31" i="69"/>
  <c r="K31" i="69"/>
  <c r="L31" i="69"/>
  <c r="M31" i="69"/>
  <c r="N31" i="69"/>
  <c r="O31" i="69"/>
  <c r="P31" i="69"/>
  <c r="Q31" i="69"/>
  <c r="R31" i="69"/>
  <c r="S31" i="69"/>
  <c r="T31" i="69"/>
  <c r="U31" i="69"/>
  <c r="V31" i="69"/>
  <c r="W31" i="69"/>
  <c r="X31" i="69"/>
  <c r="Y31" i="69"/>
  <c r="Z31" i="69"/>
  <c r="AA31" i="69"/>
  <c r="AB31" i="69"/>
  <c r="AC31" i="69"/>
  <c r="AD31" i="69"/>
  <c r="AE31" i="69"/>
  <c r="AF31" i="69"/>
  <c r="AG31" i="69"/>
  <c r="AH31" i="69"/>
  <c r="AI31" i="69"/>
  <c r="AJ31" i="69"/>
  <c r="AK31" i="69"/>
  <c r="AL31" i="69"/>
  <c r="AM31" i="69"/>
  <c r="AN31" i="69"/>
  <c r="AO31" i="69"/>
  <c r="AP31" i="69"/>
  <c r="AQ31" i="69"/>
  <c r="C32" i="69"/>
  <c r="D32" i="69"/>
  <c r="E32" i="69"/>
  <c r="F32" i="69"/>
  <c r="G32" i="69"/>
  <c r="H32" i="69"/>
  <c r="I32" i="69"/>
  <c r="J32" i="69"/>
  <c r="K32" i="69"/>
  <c r="L32" i="69"/>
  <c r="M32" i="69"/>
  <c r="N32" i="69"/>
  <c r="O32" i="69"/>
  <c r="P32" i="69"/>
  <c r="Q32" i="69"/>
  <c r="R32" i="69"/>
  <c r="S32" i="69"/>
  <c r="T32" i="69"/>
  <c r="U32" i="69"/>
  <c r="V32" i="69"/>
  <c r="W32" i="69"/>
  <c r="X32" i="69"/>
  <c r="Y32" i="69"/>
  <c r="Z32" i="69"/>
  <c r="AA32" i="69"/>
  <c r="AB32" i="69"/>
  <c r="AC32" i="69"/>
  <c r="AD32" i="69"/>
  <c r="AE32" i="69"/>
  <c r="AF32" i="69"/>
  <c r="AG32" i="69"/>
  <c r="AH32" i="69"/>
  <c r="AI32" i="69"/>
  <c r="AJ32" i="69"/>
  <c r="AK32" i="69"/>
  <c r="AL32" i="69"/>
  <c r="AM32" i="69"/>
  <c r="AN32" i="69"/>
  <c r="AO32" i="69"/>
  <c r="AP32" i="69"/>
  <c r="AQ32" i="69"/>
  <c r="C33" i="69"/>
  <c r="D33" i="69"/>
  <c r="E33" i="69"/>
  <c r="F33" i="69"/>
  <c r="G33" i="69"/>
  <c r="H33" i="69"/>
  <c r="I33" i="69"/>
  <c r="J33" i="69"/>
  <c r="K33" i="69"/>
  <c r="L33" i="69"/>
  <c r="M33" i="69"/>
  <c r="N33" i="69"/>
  <c r="O33" i="69"/>
  <c r="P33" i="69"/>
  <c r="Q33" i="69"/>
  <c r="R33" i="69"/>
  <c r="S33" i="69"/>
  <c r="T33" i="69"/>
  <c r="U33" i="69"/>
  <c r="V33" i="69"/>
  <c r="W33" i="69"/>
  <c r="X33" i="69"/>
  <c r="Y33" i="69"/>
  <c r="Z33" i="69"/>
  <c r="AA33" i="69"/>
  <c r="AB33" i="69"/>
  <c r="AC33" i="69"/>
  <c r="AD33" i="69"/>
  <c r="AE33" i="69"/>
  <c r="AF33" i="69"/>
  <c r="AG33" i="69"/>
  <c r="AH33" i="69"/>
  <c r="AI33" i="69"/>
  <c r="AJ33" i="69"/>
  <c r="AK33" i="69"/>
  <c r="AL33" i="69"/>
  <c r="AM33" i="69"/>
  <c r="AN33" i="69"/>
  <c r="AO33" i="69"/>
  <c r="AP33" i="69"/>
  <c r="AQ33" i="69"/>
  <c r="C34" i="69"/>
  <c r="D34" i="69"/>
  <c r="E34" i="69"/>
  <c r="F34" i="69"/>
  <c r="G34" i="69"/>
  <c r="H34" i="69"/>
  <c r="I34" i="69"/>
  <c r="J34" i="69"/>
  <c r="K34" i="69"/>
  <c r="L34" i="69"/>
  <c r="M34" i="69"/>
  <c r="N34" i="69"/>
  <c r="O34" i="69"/>
  <c r="P34" i="69"/>
  <c r="Q34" i="69"/>
  <c r="R34" i="69"/>
  <c r="S34" i="69"/>
  <c r="T34" i="69"/>
  <c r="U34" i="69"/>
  <c r="V34" i="69"/>
  <c r="W34" i="69"/>
  <c r="X34" i="69"/>
  <c r="Y34" i="69"/>
  <c r="Z34" i="69"/>
  <c r="AA34" i="69"/>
  <c r="AB34" i="69"/>
  <c r="AC34" i="69"/>
  <c r="AD34" i="69"/>
  <c r="AE34" i="69"/>
  <c r="AF34" i="69"/>
  <c r="AG34" i="69"/>
  <c r="AH34" i="69"/>
  <c r="AI34" i="69"/>
  <c r="AJ34" i="69"/>
  <c r="AK34" i="69"/>
  <c r="AL34" i="69"/>
  <c r="AM34" i="69"/>
  <c r="AN34" i="69"/>
  <c r="AO34" i="69"/>
  <c r="AP34" i="69"/>
  <c r="AQ34" i="69"/>
  <c r="C35" i="69"/>
  <c r="D35" i="69"/>
  <c r="E35" i="69"/>
  <c r="F35" i="69"/>
  <c r="G35" i="69"/>
  <c r="H35" i="69"/>
  <c r="I35" i="69"/>
  <c r="J35" i="69"/>
  <c r="K35" i="69"/>
  <c r="L35" i="69"/>
  <c r="M35" i="69"/>
  <c r="N35" i="69"/>
  <c r="O35" i="69"/>
  <c r="P35" i="69"/>
  <c r="Q35" i="69"/>
  <c r="R35" i="69"/>
  <c r="S35" i="69"/>
  <c r="T35" i="69"/>
  <c r="U35" i="69"/>
  <c r="V35" i="69"/>
  <c r="W35" i="69"/>
  <c r="X35" i="69"/>
  <c r="Y35" i="69"/>
  <c r="Z35" i="69"/>
  <c r="AA35" i="69"/>
  <c r="AB35" i="69"/>
  <c r="AC35" i="69"/>
  <c r="AD35" i="69"/>
  <c r="AE35" i="69"/>
  <c r="AF35" i="69"/>
  <c r="AG35" i="69"/>
  <c r="AH35" i="69"/>
  <c r="AI35" i="69"/>
  <c r="AJ35" i="69"/>
  <c r="AK35" i="69"/>
  <c r="AL35" i="69"/>
  <c r="AM35" i="69"/>
  <c r="AN35" i="69"/>
  <c r="AO35" i="69"/>
  <c r="AP35" i="69"/>
  <c r="AQ35" i="69"/>
  <c r="C36" i="69"/>
  <c r="D36" i="69"/>
  <c r="E36" i="69"/>
  <c r="F36" i="69"/>
  <c r="G36" i="69"/>
  <c r="H36" i="69"/>
  <c r="I36" i="69"/>
  <c r="J36" i="69"/>
  <c r="K36" i="69"/>
  <c r="L36" i="69"/>
  <c r="M36" i="69"/>
  <c r="N36" i="69"/>
  <c r="O36" i="69"/>
  <c r="P36" i="69"/>
  <c r="Q36" i="69"/>
  <c r="R36" i="69"/>
  <c r="S36" i="69"/>
  <c r="T36" i="69"/>
  <c r="U36" i="69"/>
  <c r="V36" i="69"/>
  <c r="W36" i="69"/>
  <c r="X36" i="69"/>
  <c r="Y36" i="69"/>
  <c r="Z36" i="69"/>
  <c r="AA36" i="69"/>
  <c r="AB36" i="69"/>
  <c r="AC36" i="69"/>
  <c r="AD36" i="69"/>
  <c r="AE36" i="69"/>
  <c r="AF36" i="69"/>
  <c r="AG36" i="69"/>
  <c r="AH36" i="69"/>
  <c r="AI36" i="69"/>
  <c r="AJ36" i="69"/>
  <c r="AK36" i="69"/>
  <c r="AL36" i="69"/>
  <c r="AM36" i="69"/>
  <c r="AN36" i="69"/>
  <c r="AO36" i="69"/>
  <c r="AP36" i="69"/>
  <c r="AQ36" i="69"/>
  <c r="C37" i="69"/>
  <c r="D37" i="69"/>
  <c r="E37" i="69"/>
  <c r="F37" i="69"/>
  <c r="G37" i="69"/>
  <c r="H37" i="69"/>
  <c r="I37" i="69"/>
  <c r="J37" i="69"/>
  <c r="K37" i="69"/>
  <c r="L37" i="69"/>
  <c r="M37" i="69"/>
  <c r="N37" i="69"/>
  <c r="O37" i="69"/>
  <c r="P37" i="69"/>
  <c r="Q37" i="69"/>
  <c r="R37" i="69"/>
  <c r="S37" i="69"/>
  <c r="T37" i="69"/>
  <c r="U37" i="69"/>
  <c r="V37" i="69"/>
  <c r="W37" i="69"/>
  <c r="X37" i="69"/>
  <c r="Y37" i="69"/>
  <c r="Z37" i="69"/>
  <c r="AA37" i="69"/>
  <c r="AB37" i="69"/>
  <c r="AC37" i="69"/>
  <c r="AD37" i="69"/>
  <c r="AE37" i="69"/>
  <c r="AF37" i="69"/>
  <c r="AG37" i="69"/>
  <c r="AH37" i="69"/>
  <c r="AI37" i="69"/>
  <c r="AJ37" i="69"/>
  <c r="AK37" i="69"/>
  <c r="AL37" i="69"/>
  <c r="AM37" i="69"/>
  <c r="AN37" i="69"/>
  <c r="AO37" i="69"/>
  <c r="AP37" i="69"/>
  <c r="AQ37" i="69"/>
  <c r="C38" i="69"/>
  <c r="D38" i="69"/>
  <c r="E38" i="69"/>
  <c r="F38" i="69"/>
  <c r="G38" i="69"/>
  <c r="H38" i="69"/>
  <c r="I38" i="69"/>
  <c r="J38" i="69"/>
  <c r="K38" i="69"/>
  <c r="L38" i="69"/>
  <c r="M38" i="69"/>
  <c r="N38" i="69"/>
  <c r="O38" i="69"/>
  <c r="P38" i="69"/>
  <c r="Q38" i="69"/>
  <c r="R38" i="69"/>
  <c r="S38" i="69"/>
  <c r="T38" i="69"/>
  <c r="U38" i="69"/>
  <c r="V38" i="69"/>
  <c r="W38" i="69"/>
  <c r="X38" i="69"/>
  <c r="Y38" i="69"/>
  <c r="Z38" i="69"/>
  <c r="AA38" i="69"/>
  <c r="AB38" i="69"/>
  <c r="AC38" i="69"/>
  <c r="AD38" i="69"/>
  <c r="AE38" i="69"/>
  <c r="AF38" i="69"/>
  <c r="AG38" i="69"/>
  <c r="AH38" i="69"/>
  <c r="AI38" i="69"/>
  <c r="AJ38" i="69"/>
  <c r="AK38" i="69"/>
  <c r="AL38" i="69"/>
  <c r="AM38" i="69"/>
  <c r="AN38" i="69"/>
  <c r="AO38" i="69"/>
  <c r="AP38" i="69"/>
  <c r="AQ38" i="69"/>
  <c r="C39" i="69"/>
  <c r="D39" i="69"/>
  <c r="E39" i="69"/>
  <c r="F39" i="69"/>
  <c r="G39" i="69"/>
  <c r="H39" i="69"/>
  <c r="I39" i="69"/>
  <c r="J39" i="69"/>
  <c r="K39" i="69"/>
  <c r="L39" i="69"/>
  <c r="M39" i="69"/>
  <c r="N39" i="69"/>
  <c r="O39" i="69"/>
  <c r="P39" i="69"/>
  <c r="Q39" i="69"/>
  <c r="R39" i="69"/>
  <c r="S39" i="69"/>
  <c r="T39" i="69"/>
  <c r="U39" i="69"/>
  <c r="V39" i="69"/>
  <c r="W39" i="69"/>
  <c r="X39" i="69"/>
  <c r="Y39" i="69"/>
  <c r="Z39" i="69"/>
  <c r="AA39" i="69"/>
  <c r="AB39" i="69"/>
  <c r="AC39" i="69"/>
  <c r="AD39" i="69"/>
  <c r="AE39" i="69"/>
  <c r="AF39" i="69"/>
  <c r="AG39" i="69"/>
  <c r="AH39" i="69"/>
  <c r="AI39" i="69"/>
  <c r="AJ39" i="69"/>
  <c r="AK39" i="69"/>
  <c r="AL39" i="69"/>
  <c r="AM39" i="69"/>
  <c r="AN39" i="69"/>
  <c r="AO39" i="69"/>
  <c r="AP39" i="69"/>
  <c r="AQ39" i="69"/>
  <c r="C40" i="69"/>
  <c r="D40" i="69"/>
  <c r="E40" i="69"/>
  <c r="F40" i="69"/>
  <c r="G40" i="69"/>
  <c r="H40" i="69"/>
  <c r="I40" i="69"/>
  <c r="J40" i="69"/>
  <c r="K40" i="69"/>
  <c r="L40" i="69"/>
  <c r="M40" i="69"/>
  <c r="N40" i="69"/>
  <c r="O40" i="69"/>
  <c r="P40" i="69"/>
  <c r="Q40" i="69"/>
  <c r="R40" i="69"/>
  <c r="S40" i="69"/>
  <c r="T40" i="69"/>
  <c r="U40" i="69"/>
  <c r="V40" i="69"/>
  <c r="W40" i="69"/>
  <c r="X40" i="69"/>
  <c r="Y40" i="69"/>
  <c r="Z40" i="69"/>
  <c r="AA40" i="69"/>
  <c r="AB40" i="69"/>
  <c r="AC40" i="69"/>
  <c r="AD40" i="69"/>
  <c r="AE40" i="69"/>
  <c r="AF40" i="69"/>
  <c r="AG40" i="69"/>
  <c r="AH40" i="69"/>
  <c r="AI40" i="69"/>
  <c r="AJ40" i="69"/>
  <c r="AK40" i="69"/>
  <c r="AL40" i="69"/>
  <c r="AM40" i="69"/>
  <c r="AN40" i="69"/>
  <c r="AO40" i="69"/>
  <c r="AP40" i="69"/>
  <c r="AQ40" i="69"/>
  <c r="C41" i="69"/>
  <c r="D41" i="69"/>
  <c r="E41" i="69"/>
  <c r="F41" i="69"/>
  <c r="G41" i="69"/>
  <c r="H41" i="69"/>
  <c r="I41" i="69"/>
  <c r="J41" i="69"/>
  <c r="K41" i="69"/>
  <c r="L41" i="69"/>
  <c r="M41" i="69"/>
  <c r="N41" i="69"/>
  <c r="O41" i="69"/>
  <c r="P41" i="69"/>
  <c r="Q41" i="69"/>
  <c r="R41" i="69"/>
  <c r="S41" i="69"/>
  <c r="T41" i="69"/>
  <c r="U41" i="69"/>
  <c r="V41" i="69"/>
  <c r="W41" i="69"/>
  <c r="X41" i="69"/>
  <c r="Y41" i="69"/>
  <c r="Z41" i="69"/>
  <c r="AA41" i="69"/>
  <c r="AB41" i="69"/>
  <c r="AC41" i="69"/>
  <c r="AD41" i="69"/>
  <c r="AE41" i="69"/>
  <c r="AF41" i="69"/>
  <c r="AG41" i="69"/>
  <c r="AH41" i="69"/>
  <c r="AI41" i="69"/>
  <c r="AJ41" i="69"/>
  <c r="AK41" i="69"/>
  <c r="AL41" i="69"/>
  <c r="AM41" i="69"/>
  <c r="AN41" i="69"/>
  <c r="AO41" i="69"/>
  <c r="AP41" i="69"/>
  <c r="AQ41" i="69"/>
  <c r="C42" i="69"/>
  <c r="D42" i="69"/>
  <c r="E42" i="69"/>
  <c r="F42" i="69"/>
  <c r="G42" i="69"/>
  <c r="H42" i="69"/>
  <c r="I42" i="69"/>
  <c r="J42" i="69"/>
  <c r="K42" i="69"/>
  <c r="L42" i="69"/>
  <c r="M42" i="69"/>
  <c r="N42" i="69"/>
  <c r="O42" i="69"/>
  <c r="P42" i="69"/>
  <c r="Q42" i="69"/>
  <c r="R42" i="69"/>
  <c r="S42" i="69"/>
  <c r="T42" i="69"/>
  <c r="U42" i="69"/>
  <c r="V42" i="69"/>
  <c r="W42" i="69"/>
  <c r="X42" i="69"/>
  <c r="Y42" i="69"/>
  <c r="Z42" i="69"/>
  <c r="AA42" i="69"/>
  <c r="AB42" i="69"/>
  <c r="AC42" i="69"/>
  <c r="AD42" i="69"/>
  <c r="AE42" i="69"/>
  <c r="AF42" i="69"/>
  <c r="AG42" i="69"/>
  <c r="AH42" i="69"/>
  <c r="AI42" i="69"/>
  <c r="AJ42" i="69"/>
  <c r="AK42" i="69"/>
  <c r="AL42" i="69"/>
  <c r="AM42" i="69"/>
  <c r="AN42" i="69"/>
  <c r="AO42" i="69"/>
  <c r="AP42" i="69"/>
  <c r="AQ42" i="69"/>
  <c r="C43" i="69"/>
  <c r="D43" i="69"/>
  <c r="E43" i="69"/>
  <c r="F43" i="69"/>
  <c r="G43" i="69"/>
  <c r="H43" i="69"/>
  <c r="I43" i="69"/>
  <c r="J43" i="69"/>
  <c r="K43" i="69"/>
  <c r="L43" i="69"/>
  <c r="M43" i="69"/>
  <c r="N43" i="69"/>
  <c r="O43" i="69"/>
  <c r="P43" i="69"/>
  <c r="Q43" i="69"/>
  <c r="R43" i="69"/>
  <c r="S43" i="69"/>
  <c r="T43" i="69"/>
  <c r="U43" i="69"/>
  <c r="V43" i="69"/>
  <c r="W43" i="69"/>
  <c r="X43" i="69"/>
  <c r="Y43" i="69"/>
  <c r="Z43" i="69"/>
  <c r="AA43" i="69"/>
  <c r="AB43" i="69"/>
  <c r="AC43" i="69"/>
  <c r="AD43" i="69"/>
  <c r="AE43" i="69"/>
  <c r="AF43" i="69"/>
  <c r="AG43" i="69"/>
  <c r="AH43" i="69"/>
  <c r="AI43" i="69"/>
  <c r="AJ43" i="69"/>
  <c r="AK43" i="69"/>
  <c r="AL43" i="69"/>
  <c r="AM43" i="69"/>
  <c r="AN43" i="69"/>
  <c r="AO43" i="69"/>
  <c r="AP43" i="69"/>
  <c r="AQ43" i="69"/>
  <c r="C44" i="69"/>
  <c r="D44" i="69"/>
  <c r="E44" i="69"/>
  <c r="F44" i="69"/>
  <c r="G44" i="69"/>
  <c r="H44" i="69"/>
  <c r="I44" i="69"/>
  <c r="J44" i="69"/>
  <c r="K44" i="69"/>
  <c r="L44" i="69"/>
  <c r="M44" i="69"/>
  <c r="N44" i="69"/>
  <c r="O44" i="69"/>
  <c r="P44" i="69"/>
  <c r="Q44" i="69"/>
  <c r="R44" i="69"/>
  <c r="S44" i="69"/>
  <c r="T44" i="69"/>
  <c r="U44" i="69"/>
  <c r="V44" i="69"/>
  <c r="W44" i="69"/>
  <c r="X44" i="69"/>
  <c r="Y44" i="69"/>
  <c r="Z44" i="69"/>
  <c r="AA44" i="69"/>
  <c r="AB44" i="69"/>
  <c r="AC44" i="69"/>
  <c r="AD44" i="69"/>
  <c r="AE44" i="69"/>
  <c r="AF44" i="69"/>
  <c r="AG44" i="69"/>
  <c r="AH44" i="69"/>
  <c r="AI44" i="69"/>
  <c r="AJ44" i="69"/>
  <c r="AK44" i="69"/>
  <c r="AL44" i="69"/>
  <c r="AM44" i="69"/>
  <c r="AN44" i="69"/>
  <c r="AO44" i="69"/>
  <c r="AP44" i="69"/>
  <c r="AQ44" i="69"/>
  <c r="C45" i="69"/>
  <c r="D45" i="69"/>
  <c r="E45" i="69"/>
  <c r="F45" i="69"/>
  <c r="G45" i="69"/>
  <c r="H45" i="69"/>
  <c r="I45" i="69"/>
  <c r="J45" i="69"/>
  <c r="K45" i="69"/>
  <c r="L45" i="69"/>
  <c r="M45" i="69"/>
  <c r="N45" i="69"/>
  <c r="O45" i="69"/>
  <c r="P45" i="69"/>
  <c r="Q45" i="69"/>
  <c r="R45" i="69"/>
  <c r="S45" i="69"/>
  <c r="T45" i="69"/>
  <c r="U45" i="69"/>
  <c r="V45" i="69"/>
  <c r="W45" i="69"/>
  <c r="X45" i="69"/>
  <c r="Y45" i="69"/>
  <c r="Z45" i="69"/>
  <c r="AA45" i="69"/>
  <c r="AB45" i="69"/>
  <c r="AC45" i="69"/>
  <c r="AD45" i="69"/>
  <c r="AE45" i="69"/>
  <c r="AF45" i="69"/>
  <c r="AG45" i="69"/>
  <c r="AH45" i="69"/>
  <c r="AI45" i="69"/>
  <c r="AJ45" i="69"/>
  <c r="AK45" i="69"/>
  <c r="AL45" i="69"/>
  <c r="AM45" i="69"/>
  <c r="AN45" i="69"/>
  <c r="AO45" i="69"/>
  <c r="AP45" i="69"/>
  <c r="AQ45" i="69"/>
  <c r="C46" i="69"/>
  <c r="D46" i="69"/>
  <c r="E46" i="69"/>
  <c r="F46" i="69"/>
  <c r="G46" i="69"/>
  <c r="H46" i="69"/>
  <c r="I46" i="69"/>
  <c r="J46" i="69"/>
  <c r="K46" i="69"/>
  <c r="L46" i="69"/>
  <c r="M46" i="69"/>
  <c r="N46" i="69"/>
  <c r="O46" i="69"/>
  <c r="P46" i="69"/>
  <c r="Q46" i="69"/>
  <c r="R46" i="69"/>
  <c r="S46" i="69"/>
  <c r="T46" i="69"/>
  <c r="U46" i="69"/>
  <c r="V46" i="69"/>
  <c r="W46" i="69"/>
  <c r="X46" i="69"/>
  <c r="Y46" i="69"/>
  <c r="Z46" i="69"/>
  <c r="AA46" i="69"/>
  <c r="AB46" i="69"/>
  <c r="AC46" i="69"/>
  <c r="AD46" i="69"/>
  <c r="AE46" i="69"/>
  <c r="AF46" i="69"/>
  <c r="AG46" i="69"/>
  <c r="AH46" i="69"/>
  <c r="AI46" i="69"/>
  <c r="AJ46" i="69"/>
  <c r="AK46" i="69"/>
  <c r="AL46" i="69"/>
  <c r="AM46" i="69"/>
  <c r="AN46" i="69"/>
  <c r="AO46" i="69"/>
  <c r="AP46" i="69"/>
  <c r="AQ46" i="69"/>
  <c r="C47" i="69"/>
  <c r="D47" i="69"/>
  <c r="E47" i="69"/>
  <c r="F47" i="69"/>
  <c r="G47" i="69"/>
  <c r="H47" i="69"/>
  <c r="I47" i="69"/>
  <c r="J47" i="69"/>
  <c r="K47" i="69"/>
  <c r="L47" i="69"/>
  <c r="M47" i="69"/>
  <c r="N47" i="69"/>
  <c r="O47" i="69"/>
  <c r="P47" i="69"/>
  <c r="Q47" i="69"/>
  <c r="R47" i="69"/>
  <c r="S47" i="69"/>
  <c r="T47" i="69"/>
  <c r="U47" i="69"/>
  <c r="V47" i="69"/>
  <c r="W47" i="69"/>
  <c r="X47" i="69"/>
  <c r="Y47" i="69"/>
  <c r="Z47" i="69"/>
  <c r="AA47" i="69"/>
  <c r="AB47" i="69"/>
  <c r="AC47" i="69"/>
  <c r="AD47" i="69"/>
  <c r="AE47" i="69"/>
  <c r="AF47" i="69"/>
  <c r="AG47" i="69"/>
  <c r="AH47" i="69"/>
  <c r="AI47" i="69"/>
  <c r="AJ47" i="69"/>
  <c r="AK47" i="69"/>
  <c r="AL47" i="69"/>
  <c r="AM47" i="69"/>
  <c r="AN47" i="69"/>
  <c r="AO47" i="69"/>
  <c r="AP47" i="69"/>
  <c r="AQ47" i="69"/>
  <c r="G48" i="68"/>
  <c r="C48" i="68"/>
  <c r="C7" i="68" a="1"/>
  <c r="D7" i="68" s="1"/>
  <c r="C7" i="68"/>
  <c r="F7" i="68"/>
  <c r="G7" i="68"/>
  <c r="I7" i="68"/>
  <c r="J7" i="68"/>
  <c r="K7" i="68"/>
  <c r="M7" i="68"/>
  <c r="N7" i="68"/>
  <c r="O7" i="68"/>
  <c r="Q7" i="68"/>
  <c r="R7" i="68"/>
  <c r="S7" i="68"/>
  <c r="U7" i="68"/>
  <c r="V7" i="68"/>
  <c r="W7" i="68"/>
  <c r="Y7" i="68"/>
  <c r="Z7" i="68"/>
  <c r="AA7" i="68"/>
  <c r="AC7" i="68"/>
  <c r="AD7" i="68"/>
  <c r="AE7" i="68"/>
  <c r="AG7" i="68"/>
  <c r="AH7" i="68"/>
  <c r="AI7" i="68"/>
  <c r="AK7" i="68"/>
  <c r="AL7" i="68"/>
  <c r="AM7" i="68"/>
  <c r="AO7" i="68"/>
  <c r="AP7" i="68"/>
  <c r="AQ7" i="68"/>
  <c r="D8" i="68"/>
  <c r="E8" i="68"/>
  <c r="F8" i="68"/>
  <c r="H8" i="68"/>
  <c r="I8" i="68"/>
  <c r="J8" i="68"/>
  <c r="L8" i="68"/>
  <c r="M8" i="68"/>
  <c r="N8" i="68"/>
  <c r="P8" i="68"/>
  <c r="Q8" i="68"/>
  <c r="R8" i="68"/>
  <c r="T8" i="68"/>
  <c r="U8" i="68"/>
  <c r="V8" i="68"/>
  <c r="X8" i="68"/>
  <c r="Y8" i="68"/>
  <c r="Z8" i="68"/>
  <c r="AB8" i="68"/>
  <c r="AC8" i="68"/>
  <c r="AD8" i="68"/>
  <c r="AF8" i="68"/>
  <c r="AG8" i="68"/>
  <c r="AH8" i="68"/>
  <c r="AJ8" i="68"/>
  <c r="AK8" i="68"/>
  <c r="AL8" i="68"/>
  <c r="AN8" i="68"/>
  <c r="AO8" i="68"/>
  <c r="AP8" i="68"/>
  <c r="C9" i="68"/>
  <c r="D9" i="68"/>
  <c r="E9" i="68"/>
  <c r="G9" i="68"/>
  <c r="H9" i="68"/>
  <c r="I9" i="68"/>
  <c r="K9" i="68"/>
  <c r="L9" i="68"/>
  <c r="M9" i="68"/>
  <c r="O9" i="68"/>
  <c r="P9" i="68"/>
  <c r="Q9" i="68"/>
  <c r="S9" i="68"/>
  <c r="T9" i="68"/>
  <c r="U9" i="68"/>
  <c r="W9" i="68"/>
  <c r="X9" i="68"/>
  <c r="Y9" i="68"/>
  <c r="AA9" i="68"/>
  <c r="AB9" i="68"/>
  <c r="AC9" i="68"/>
  <c r="AE9" i="68"/>
  <c r="AF9" i="68"/>
  <c r="AG9" i="68"/>
  <c r="AI9" i="68"/>
  <c r="AJ9" i="68"/>
  <c r="AK9" i="68"/>
  <c r="AM9" i="68"/>
  <c r="AN9" i="68"/>
  <c r="AO9" i="68"/>
  <c r="AQ9" i="68"/>
  <c r="C10" i="68"/>
  <c r="D10" i="68"/>
  <c r="F10" i="68"/>
  <c r="G10" i="68"/>
  <c r="H10" i="68"/>
  <c r="J10" i="68"/>
  <c r="K10" i="68"/>
  <c r="L10" i="68"/>
  <c r="N10" i="68"/>
  <c r="O10" i="68"/>
  <c r="P10" i="68"/>
  <c r="R10" i="68"/>
  <c r="S10" i="68"/>
  <c r="T10" i="68"/>
  <c r="V10" i="68"/>
  <c r="W10" i="68"/>
  <c r="X10" i="68"/>
  <c r="Z10" i="68"/>
  <c r="AA10" i="68"/>
  <c r="AB10" i="68"/>
  <c r="AD10" i="68"/>
  <c r="AE10" i="68"/>
  <c r="AF10" i="68"/>
  <c r="AH10" i="68"/>
  <c r="AI10" i="68"/>
  <c r="AJ10" i="68"/>
  <c r="AL10" i="68"/>
  <c r="AM10" i="68"/>
  <c r="AN10" i="68"/>
  <c r="AP10" i="68"/>
  <c r="AQ10" i="68"/>
  <c r="C11" i="68"/>
  <c r="E11" i="68"/>
  <c r="F11" i="68"/>
  <c r="G11" i="68"/>
  <c r="I11" i="68"/>
  <c r="J11" i="68"/>
  <c r="K11" i="68"/>
  <c r="M11" i="68"/>
  <c r="N11" i="68"/>
  <c r="O11" i="68"/>
  <c r="Q11" i="68"/>
  <c r="R11" i="68"/>
  <c r="S11" i="68"/>
  <c r="U11" i="68"/>
  <c r="V11" i="68"/>
  <c r="W11" i="68"/>
  <c r="Y11" i="68"/>
  <c r="Z11" i="68"/>
  <c r="AA11" i="68"/>
  <c r="AC11" i="68"/>
  <c r="AD11" i="68"/>
  <c r="AE11" i="68"/>
  <c r="AG11" i="68"/>
  <c r="AH11" i="68"/>
  <c r="AI11" i="68"/>
  <c r="AK11" i="68"/>
  <c r="AL11" i="68"/>
  <c r="AM11" i="68"/>
  <c r="AO11" i="68"/>
  <c r="AP11" i="68"/>
  <c r="AQ11" i="68"/>
  <c r="D12" i="68"/>
  <c r="E12" i="68"/>
  <c r="F12" i="68"/>
  <c r="H12" i="68"/>
  <c r="I12" i="68"/>
  <c r="J12" i="68"/>
  <c r="L12" i="68"/>
  <c r="M12" i="68"/>
  <c r="N12" i="68"/>
  <c r="P12" i="68"/>
  <c r="Q12" i="68"/>
  <c r="R12" i="68"/>
  <c r="T12" i="68"/>
  <c r="U12" i="68"/>
  <c r="V12" i="68"/>
  <c r="X12" i="68"/>
  <c r="Y12" i="68"/>
  <c r="Z12" i="68"/>
  <c r="AB12" i="68"/>
  <c r="AC12" i="68"/>
  <c r="AD12" i="68"/>
  <c r="AF12" i="68"/>
  <c r="AG12" i="68"/>
  <c r="AH12" i="68"/>
  <c r="AJ12" i="68"/>
  <c r="AK12" i="68"/>
  <c r="AL12" i="68"/>
  <c r="AN12" i="68"/>
  <c r="AO12" i="68"/>
  <c r="AP12" i="68"/>
  <c r="C13" i="68"/>
  <c r="D13" i="68"/>
  <c r="E13" i="68"/>
  <c r="G13" i="68"/>
  <c r="H13" i="68"/>
  <c r="I13" i="68"/>
  <c r="K13" i="68"/>
  <c r="L13" i="68"/>
  <c r="M13" i="68"/>
  <c r="O13" i="68"/>
  <c r="P13" i="68"/>
  <c r="Q13" i="68"/>
  <c r="S13" i="68"/>
  <c r="T13" i="68"/>
  <c r="U13" i="68"/>
  <c r="W13" i="68"/>
  <c r="X13" i="68"/>
  <c r="Y13" i="68"/>
  <c r="AA13" i="68"/>
  <c r="AB13" i="68"/>
  <c r="AC13" i="68"/>
  <c r="AE13" i="68"/>
  <c r="AF13" i="68"/>
  <c r="AG13" i="68"/>
  <c r="AI13" i="68"/>
  <c r="AJ13" i="68"/>
  <c r="AK13" i="68"/>
  <c r="AM13" i="68"/>
  <c r="AN13" i="68"/>
  <c r="AO13" i="68"/>
  <c r="AQ13" i="68"/>
  <c r="C14" i="68"/>
  <c r="D14" i="68"/>
  <c r="F14" i="68"/>
  <c r="G14" i="68"/>
  <c r="H14" i="68"/>
  <c r="J14" i="68"/>
  <c r="K14" i="68"/>
  <c r="L14" i="68"/>
  <c r="N14" i="68"/>
  <c r="O14" i="68"/>
  <c r="P14" i="68"/>
  <c r="R14" i="68"/>
  <c r="S14" i="68"/>
  <c r="T14" i="68"/>
  <c r="V14" i="68"/>
  <c r="W14" i="68"/>
  <c r="X14" i="68"/>
  <c r="Z14" i="68"/>
  <c r="AA14" i="68"/>
  <c r="AB14" i="68"/>
  <c r="AD14" i="68"/>
  <c r="AE14" i="68"/>
  <c r="AF14" i="68"/>
  <c r="AH14" i="68"/>
  <c r="AI14" i="68"/>
  <c r="AJ14" i="68"/>
  <c r="AL14" i="68"/>
  <c r="AM14" i="68"/>
  <c r="AN14" i="68"/>
  <c r="AP14" i="68"/>
  <c r="AQ14" i="68"/>
  <c r="C15" i="68"/>
  <c r="E15" i="68"/>
  <c r="F15" i="68"/>
  <c r="G15" i="68"/>
  <c r="I15" i="68"/>
  <c r="J15" i="68"/>
  <c r="K15" i="68"/>
  <c r="M15" i="68"/>
  <c r="N15" i="68"/>
  <c r="O15" i="68"/>
  <c r="P15" i="68"/>
  <c r="Q15" i="68"/>
  <c r="R15" i="68"/>
  <c r="S15" i="68"/>
  <c r="T15" i="68"/>
  <c r="U15" i="68"/>
  <c r="V15" i="68"/>
  <c r="W15" i="68"/>
  <c r="X15" i="68"/>
  <c r="Y15" i="68"/>
  <c r="Z15" i="68"/>
  <c r="AA15" i="68"/>
  <c r="AB15" i="68"/>
  <c r="AC15" i="68"/>
  <c r="AD15" i="68"/>
  <c r="AE15" i="68"/>
  <c r="AF15" i="68"/>
  <c r="AG15" i="68"/>
  <c r="AH15" i="68"/>
  <c r="AI15" i="68"/>
  <c r="AJ15" i="68"/>
  <c r="AK15" i="68"/>
  <c r="AL15" i="68"/>
  <c r="AM15" i="68"/>
  <c r="AN15" i="68"/>
  <c r="AO15" i="68"/>
  <c r="AP15" i="68"/>
  <c r="AQ15" i="68"/>
  <c r="C16" i="68"/>
  <c r="D16" i="68"/>
  <c r="E16" i="68"/>
  <c r="F16" i="68"/>
  <c r="G16" i="68"/>
  <c r="H16" i="68"/>
  <c r="I16" i="68"/>
  <c r="J16" i="68"/>
  <c r="K16" i="68"/>
  <c r="L16" i="68"/>
  <c r="M16" i="68"/>
  <c r="N16" i="68"/>
  <c r="O16" i="68"/>
  <c r="P16" i="68"/>
  <c r="Q16" i="68"/>
  <c r="R16" i="68"/>
  <c r="S16" i="68"/>
  <c r="T16" i="68"/>
  <c r="U16" i="68"/>
  <c r="V16" i="68"/>
  <c r="W16" i="68"/>
  <c r="X16" i="68"/>
  <c r="Y16" i="68"/>
  <c r="Z16" i="68"/>
  <c r="AA16" i="68"/>
  <c r="AB16" i="68"/>
  <c r="AC16" i="68"/>
  <c r="AD16" i="68"/>
  <c r="AE16" i="68"/>
  <c r="AF16" i="68"/>
  <c r="AG16" i="68"/>
  <c r="AH16" i="68"/>
  <c r="AI16" i="68"/>
  <c r="AJ16" i="68"/>
  <c r="AK16" i="68"/>
  <c r="AL16" i="68"/>
  <c r="AM16" i="68"/>
  <c r="AN16" i="68"/>
  <c r="AO16" i="68"/>
  <c r="AP16" i="68"/>
  <c r="AQ16" i="68"/>
  <c r="C17" i="68"/>
  <c r="D17" i="68"/>
  <c r="E17" i="68"/>
  <c r="F17" i="68"/>
  <c r="G17" i="68"/>
  <c r="H17" i="68"/>
  <c r="I17" i="68"/>
  <c r="J17" i="68"/>
  <c r="K17" i="68"/>
  <c r="L17" i="68"/>
  <c r="M17" i="68"/>
  <c r="N17" i="68"/>
  <c r="O17" i="68"/>
  <c r="P17" i="68"/>
  <c r="Q17" i="68"/>
  <c r="R17" i="68"/>
  <c r="S17" i="68"/>
  <c r="T17" i="68"/>
  <c r="U17" i="68"/>
  <c r="V17" i="68"/>
  <c r="W17" i="68"/>
  <c r="X17" i="68"/>
  <c r="Y17" i="68"/>
  <c r="Z17" i="68"/>
  <c r="AA17" i="68"/>
  <c r="AB17" i="68"/>
  <c r="AC17" i="68"/>
  <c r="AD17" i="68"/>
  <c r="AE17" i="68"/>
  <c r="AF17" i="68"/>
  <c r="AG17" i="68"/>
  <c r="AH17" i="68"/>
  <c r="AI17" i="68"/>
  <c r="AJ17" i="68"/>
  <c r="AK17" i="68"/>
  <c r="AL17" i="68"/>
  <c r="AM17" i="68"/>
  <c r="AN17" i="68"/>
  <c r="AO17" i="68"/>
  <c r="AP17" i="68"/>
  <c r="AQ17" i="68"/>
  <c r="C18" i="68"/>
  <c r="D18" i="68"/>
  <c r="E18" i="68"/>
  <c r="F18" i="68"/>
  <c r="G18" i="68"/>
  <c r="H18" i="68"/>
  <c r="I18" i="68"/>
  <c r="J18" i="68"/>
  <c r="K18" i="68"/>
  <c r="L18" i="68"/>
  <c r="M18" i="68"/>
  <c r="N18" i="68"/>
  <c r="O18" i="68"/>
  <c r="P18" i="68"/>
  <c r="Q18" i="68"/>
  <c r="R18" i="68"/>
  <c r="S18" i="68"/>
  <c r="T18" i="68"/>
  <c r="U18" i="68"/>
  <c r="V18" i="68"/>
  <c r="W18" i="68"/>
  <c r="X18" i="68"/>
  <c r="Y18" i="68"/>
  <c r="Z18" i="68"/>
  <c r="AA18" i="68"/>
  <c r="AB18" i="68"/>
  <c r="AC18" i="68"/>
  <c r="AD18" i="68"/>
  <c r="AE18" i="68"/>
  <c r="AF18" i="68"/>
  <c r="AG18" i="68"/>
  <c r="AH18" i="68"/>
  <c r="AI18" i="68"/>
  <c r="AJ18" i="68"/>
  <c r="AK18" i="68"/>
  <c r="AL18" i="68"/>
  <c r="AM18" i="68"/>
  <c r="AN18" i="68"/>
  <c r="AO18" i="68"/>
  <c r="AP18" i="68"/>
  <c r="AQ18" i="68"/>
  <c r="C19" i="68"/>
  <c r="D19" i="68"/>
  <c r="E19" i="68"/>
  <c r="F19" i="68"/>
  <c r="G19" i="68"/>
  <c r="H19" i="68"/>
  <c r="I19" i="68"/>
  <c r="J19" i="68"/>
  <c r="K19" i="68"/>
  <c r="L19" i="68"/>
  <c r="M19" i="68"/>
  <c r="N19" i="68"/>
  <c r="O19" i="68"/>
  <c r="P19" i="68"/>
  <c r="Q19" i="68"/>
  <c r="R19" i="68"/>
  <c r="S19" i="68"/>
  <c r="T19" i="68"/>
  <c r="U19" i="68"/>
  <c r="V19" i="68"/>
  <c r="W19" i="68"/>
  <c r="X19" i="68"/>
  <c r="Y19" i="68"/>
  <c r="Z19" i="68"/>
  <c r="AA19" i="68"/>
  <c r="AB19" i="68"/>
  <c r="AC19" i="68"/>
  <c r="AD19" i="68"/>
  <c r="AE19" i="68"/>
  <c r="AF19" i="68"/>
  <c r="AG19" i="68"/>
  <c r="AH19" i="68"/>
  <c r="AI19" i="68"/>
  <c r="AJ19" i="68"/>
  <c r="AK19" i="68"/>
  <c r="AL19" i="68"/>
  <c r="AM19" i="68"/>
  <c r="AN19" i="68"/>
  <c r="AO19" i="68"/>
  <c r="AP19" i="68"/>
  <c r="AQ19" i="68"/>
  <c r="C20" i="68"/>
  <c r="D20" i="68"/>
  <c r="E20" i="68"/>
  <c r="F20" i="68"/>
  <c r="G20" i="68"/>
  <c r="H20" i="68"/>
  <c r="I20" i="68"/>
  <c r="J20" i="68"/>
  <c r="K20" i="68"/>
  <c r="L20" i="68"/>
  <c r="M20" i="68"/>
  <c r="N20" i="68"/>
  <c r="O20" i="68"/>
  <c r="P20" i="68"/>
  <c r="Q20" i="68"/>
  <c r="R20" i="68"/>
  <c r="S20" i="68"/>
  <c r="T20" i="68"/>
  <c r="U20" i="68"/>
  <c r="V20" i="68"/>
  <c r="W20" i="68"/>
  <c r="X20" i="68"/>
  <c r="Y20" i="68"/>
  <c r="Z20" i="68"/>
  <c r="AA20" i="68"/>
  <c r="AB20" i="68"/>
  <c r="AC20" i="68"/>
  <c r="AD20" i="68"/>
  <c r="AE20" i="68"/>
  <c r="AF20" i="68"/>
  <c r="AG20" i="68"/>
  <c r="AH20" i="68"/>
  <c r="AI20" i="68"/>
  <c r="AJ20" i="68"/>
  <c r="AK20" i="68"/>
  <c r="AL20" i="68"/>
  <c r="AM20" i="68"/>
  <c r="AN20" i="68"/>
  <c r="AO20" i="68"/>
  <c r="AP20" i="68"/>
  <c r="AQ20" i="68"/>
  <c r="C21" i="68"/>
  <c r="D21" i="68"/>
  <c r="E21" i="68"/>
  <c r="F21" i="68"/>
  <c r="G21" i="68"/>
  <c r="H21" i="68"/>
  <c r="I21" i="68"/>
  <c r="J21" i="68"/>
  <c r="K21" i="68"/>
  <c r="L21" i="68"/>
  <c r="M21" i="68"/>
  <c r="N21" i="68"/>
  <c r="O21" i="68"/>
  <c r="P21" i="68"/>
  <c r="Q21" i="68"/>
  <c r="R21" i="68"/>
  <c r="S21" i="68"/>
  <c r="T21" i="68"/>
  <c r="U21" i="68"/>
  <c r="V21" i="68"/>
  <c r="W21" i="68"/>
  <c r="X21" i="68"/>
  <c r="Y21" i="68"/>
  <c r="Z21" i="68"/>
  <c r="AA21" i="68"/>
  <c r="AB21" i="68"/>
  <c r="AC21" i="68"/>
  <c r="AD21" i="68"/>
  <c r="AE21" i="68"/>
  <c r="AF21" i="68"/>
  <c r="AG21" i="68"/>
  <c r="AH21" i="68"/>
  <c r="AI21" i="68"/>
  <c r="AJ21" i="68"/>
  <c r="AK21" i="68"/>
  <c r="AL21" i="68"/>
  <c r="AM21" i="68"/>
  <c r="AN21" i="68"/>
  <c r="AO21" i="68"/>
  <c r="AP21" i="68"/>
  <c r="AQ21" i="68"/>
  <c r="C22" i="68"/>
  <c r="D22" i="68"/>
  <c r="E22" i="68"/>
  <c r="F22" i="68"/>
  <c r="G22" i="68"/>
  <c r="H22" i="68"/>
  <c r="I22" i="68"/>
  <c r="J22" i="68"/>
  <c r="K22" i="68"/>
  <c r="L22" i="68"/>
  <c r="M22" i="68"/>
  <c r="N22" i="68"/>
  <c r="O22" i="68"/>
  <c r="P22" i="68"/>
  <c r="Q22" i="68"/>
  <c r="R22" i="68"/>
  <c r="S22" i="68"/>
  <c r="T22" i="68"/>
  <c r="U22" i="68"/>
  <c r="V22" i="68"/>
  <c r="W22" i="68"/>
  <c r="X22" i="68"/>
  <c r="Y22" i="68"/>
  <c r="Z22" i="68"/>
  <c r="AA22" i="68"/>
  <c r="AB22" i="68"/>
  <c r="AC22" i="68"/>
  <c r="AD22" i="68"/>
  <c r="AE22" i="68"/>
  <c r="AF22" i="68"/>
  <c r="AG22" i="68"/>
  <c r="AH22" i="68"/>
  <c r="AI22" i="68"/>
  <c r="AJ22" i="68"/>
  <c r="AK22" i="68"/>
  <c r="AL22" i="68"/>
  <c r="AM22" i="68"/>
  <c r="AN22" i="68"/>
  <c r="AO22" i="68"/>
  <c r="AP22" i="68"/>
  <c r="AQ22" i="68"/>
  <c r="C23" i="68"/>
  <c r="D23" i="68"/>
  <c r="E23" i="68"/>
  <c r="F23" i="68"/>
  <c r="G23" i="68"/>
  <c r="H23" i="68"/>
  <c r="I23" i="68"/>
  <c r="J23" i="68"/>
  <c r="K23" i="68"/>
  <c r="L23" i="68"/>
  <c r="M23" i="68"/>
  <c r="N23" i="68"/>
  <c r="O23" i="68"/>
  <c r="P23" i="68"/>
  <c r="Q23" i="68"/>
  <c r="R23" i="68"/>
  <c r="S23" i="68"/>
  <c r="T23" i="68"/>
  <c r="U23" i="68"/>
  <c r="V23" i="68"/>
  <c r="W23" i="68"/>
  <c r="X23" i="68"/>
  <c r="Y23" i="68"/>
  <c r="Z23" i="68"/>
  <c r="AA23" i="68"/>
  <c r="AB23" i="68"/>
  <c r="AC23" i="68"/>
  <c r="AD23" i="68"/>
  <c r="AE23" i="68"/>
  <c r="AF23" i="68"/>
  <c r="AG23" i="68"/>
  <c r="AH23" i="68"/>
  <c r="AI23" i="68"/>
  <c r="AJ23" i="68"/>
  <c r="AK23" i="68"/>
  <c r="AL23" i="68"/>
  <c r="AM23" i="68"/>
  <c r="AN23" i="68"/>
  <c r="AO23" i="68"/>
  <c r="AP23" i="68"/>
  <c r="AQ23" i="68"/>
  <c r="C24" i="68"/>
  <c r="D24" i="68"/>
  <c r="E24" i="68"/>
  <c r="F24" i="68"/>
  <c r="G24" i="68"/>
  <c r="H24" i="68"/>
  <c r="I24" i="68"/>
  <c r="J24" i="68"/>
  <c r="K24" i="68"/>
  <c r="L24" i="68"/>
  <c r="M24" i="68"/>
  <c r="N24" i="68"/>
  <c r="O24" i="68"/>
  <c r="P24" i="68"/>
  <c r="Q24" i="68"/>
  <c r="R24" i="68"/>
  <c r="S24" i="68"/>
  <c r="T24" i="68"/>
  <c r="U24" i="68"/>
  <c r="V24" i="68"/>
  <c r="W24" i="68"/>
  <c r="X24" i="68"/>
  <c r="Y24" i="68"/>
  <c r="Z24" i="68"/>
  <c r="AA24" i="68"/>
  <c r="AB24" i="68"/>
  <c r="AC24" i="68"/>
  <c r="AD24" i="68"/>
  <c r="AE24" i="68"/>
  <c r="AF24" i="68"/>
  <c r="AG24" i="68"/>
  <c r="AH24" i="68"/>
  <c r="AI24" i="68"/>
  <c r="AJ24" i="68"/>
  <c r="AK24" i="68"/>
  <c r="AL24" i="68"/>
  <c r="AM24" i="68"/>
  <c r="AN24" i="68"/>
  <c r="AO24" i="68"/>
  <c r="AP24" i="68"/>
  <c r="AQ24" i="68"/>
  <c r="C25" i="68"/>
  <c r="D25" i="68"/>
  <c r="E25" i="68"/>
  <c r="F25" i="68"/>
  <c r="G25" i="68"/>
  <c r="H25" i="68"/>
  <c r="I25" i="68"/>
  <c r="J25" i="68"/>
  <c r="K25" i="68"/>
  <c r="L25" i="68"/>
  <c r="M25" i="68"/>
  <c r="N25" i="68"/>
  <c r="O25" i="68"/>
  <c r="P25" i="68"/>
  <c r="Q25" i="68"/>
  <c r="R25" i="68"/>
  <c r="S25" i="68"/>
  <c r="T25" i="68"/>
  <c r="U25" i="68"/>
  <c r="V25" i="68"/>
  <c r="W25" i="68"/>
  <c r="X25" i="68"/>
  <c r="Y25" i="68"/>
  <c r="Z25" i="68"/>
  <c r="AA25" i="68"/>
  <c r="AB25" i="68"/>
  <c r="AC25" i="68"/>
  <c r="AD25" i="68"/>
  <c r="AE25" i="68"/>
  <c r="AF25" i="68"/>
  <c r="AG25" i="68"/>
  <c r="AH25" i="68"/>
  <c r="AI25" i="68"/>
  <c r="AJ25" i="68"/>
  <c r="AK25" i="68"/>
  <c r="AL25" i="68"/>
  <c r="AM25" i="68"/>
  <c r="AN25" i="68"/>
  <c r="AO25" i="68"/>
  <c r="AP25" i="68"/>
  <c r="AQ25" i="68"/>
  <c r="C26" i="68"/>
  <c r="D26" i="68"/>
  <c r="E26" i="68"/>
  <c r="F26" i="68"/>
  <c r="G26" i="68"/>
  <c r="H26" i="68"/>
  <c r="I26" i="68"/>
  <c r="J26" i="68"/>
  <c r="K26" i="68"/>
  <c r="L26" i="68"/>
  <c r="M26" i="68"/>
  <c r="N26" i="68"/>
  <c r="O26" i="68"/>
  <c r="P26" i="68"/>
  <c r="Q26" i="68"/>
  <c r="R26" i="68"/>
  <c r="S26" i="68"/>
  <c r="T26" i="68"/>
  <c r="U26" i="68"/>
  <c r="V26" i="68"/>
  <c r="W26" i="68"/>
  <c r="X26" i="68"/>
  <c r="Y26" i="68"/>
  <c r="Z26" i="68"/>
  <c r="AA26" i="68"/>
  <c r="AB26" i="68"/>
  <c r="AC26" i="68"/>
  <c r="AD26" i="68"/>
  <c r="AE26" i="68"/>
  <c r="AF26" i="68"/>
  <c r="AG26" i="68"/>
  <c r="AH26" i="68"/>
  <c r="AI26" i="68"/>
  <c r="AJ26" i="68"/>
  <c r="AK26" i="68"/>
  <c r="AL26" i="68"/>
  <c r="AM26" i="68"/>
  <c r="AN26" i="68"/>
  <c r="AO26" i="68"/>
  <c r="AP26" i="68"/>
  <c r="AQ26" i="68"/>
  <c r="C27" i="68"/>
  <c r="D27" i="68"/>
  <c r="E27" i="68"/>
  <c r="F27" i="68"/>
  <c r="G27" i="68"/>
  <c r="H27" i="68"/>
  <c r="I27" i="68"/>
  <c r="J27" i="68"/>
  <c r="K27" i="68"/>
  <c r="L27" i="68"/>
  <c r="M27" i="68"/>
  <c r="N27" i="68"/>
  <c r="O27" i="68"/>
  <c r="P27" i="68"/>
  <c r="Q27" i="68"/>
  <c r="R27" i="68"/>
  <c r="S27" i="68"/>
  <c r="T27" i="68"/>
  <c r="U27" i="68"/>
  <c r="V27" i="68"/>
  <c r="W27" i="68"/>
  <c r="X27" i="68"/>
  <c r="Y27" i="68"/>
  <c r="Z27" i="68"/>
  <c r="AA27" i="68"/>
  <c r="AB27" i="68"/>
  <c r="AC27" i="68"/>
  <c r="AD27" i="68"/>
  <c r="AE27" i="68"/>
  <c r="AF27" i="68"/>
  <c r="AG27" i="68"/>
  <c r="AH27" i="68"/>
  <c r="AI27" i="68"/>
  <c r="AJ27" i="68"/>
  <c r="AK27" i="68"/>
  <c r="AL27" i="68"/>
  <c r="AM27" i="68"/>
  <c r="AN27" i="68"/>
  <c r="AO27" i="68"/>
  <c r="AP27" i="68"/>
  <c r="AQ27" i="68"/>
  <c r="C28" i="68"/>
  <c r="D28" i="68"/>
  <c r="E28" i="68"/>
  <c r="F28" i="68"/>
  <c r="G28" i="68"/>
  <c r="H28" i="68"/>
  <c r="I28" i="68"/>
  <c r="J28" i="68"/>
  <c r="K28" i="68"/>
  <c r="L28" i="68"/>
  <c r="M28" i="68"/>
  <c r="N28" i="68"/>
  <c r="O28" i="68"/>
  <c r="P28" i="68"/>
  <c r="Q28" i="68"/>
  <c r="R28" i="68"/>
  <c r="S28" i="68"/>
  <c r="T28" i="68"/>
  <c r="U28" i="68"/>
  <c r="V28" i="68"/>
  <c r="W28" i="68"/>
  <c r="X28" i="68"/>
  <c r="Y28" i="68"/>
  <c r="Z28" i="68"/>
  <c r="AA28" i="68"/>
  <c r="AB28" i="68"/>
  <c r="AC28" i="68"/>
  <c r="AD28" i="68"/>
  <c r="AE28" i="68"/>
  <c r="AF28" i="68"/>
  <c r="AG28" i="68"/>
  <c r="AH28" i="68"/>
  <c r="AI28" i="68"/>
  <c r="AJ28" i="68"/>
  <c r="AK28" i="68"/>
  <c r="AL28" i="68"/>
  <c r="AM28" i="68"/>
  <c r="AN28" i="68"/>
  <c r="AO28" i="68"/>
  <c r="AP28" i="68"/>
  <c r="AQ28" i="68"/>
  <c r="C29" i="68"/>
  <c r="D29" i="68"/>
  <c r="E29" i="68"/>
  <c r="F29" i="68"/>
  <c r="G29" i="68"/>
  <c r="H29" i="68"/>
  <c r="I29" i="68"/>
  <c r="J29" i="68"/>
  <c r="K29" i="68"/>
  <c r="L29" i="68"/>
  <c r="M29" i="68"/>
  <c r="N29" i="68"/>
  <c r="O29" i="68"/>
  <c r="P29" i="68"/>
  <c r="Q29" i="68"/>
  <c r="R29" i="68"/>
  <c r="S29" i="68"/>
  <c r="T29" i="68"/>
  <c r="U29" i="68"/>
  <c r="V29" i="68"/>
  <c r="W29" i="68"/>
  <c r="X29" i="68"/>
  <c r="Y29" i="68"/>
  <c r="Z29" i="68"/>
  <c r="AA29" i="68"/>
  <c r="AB29" i="68"/>
  <c r="AC29" i="68"/>
  <c r="AD29" i="68"/>
  <c r="AE29" i="68"/>
  <c r="AF29" i="68"/>
  <c r="AG29" i="68"/>
  <c r="AH29" i="68"/>
  <c r="AI29" i="68"/>
  <c r="AJ29" i="68"/>
  <c r="AK29" i="68"/>
  <c r="AL29" i="68"/>
  <c r="AM29" i="68"/>
  <c r="AN29" i="68"/>
  <c r="AO29" i="68"/>
  <c r="AP29" i="68"/>
  <c r="AQ29" i="68"/>
  <c r="C30" i="68"/>
  <c r="D30" i="68"/>
  <c r="E30" i="68"/>
  <c r="F30" i="68"/>
  <c r="G30" i="68"/>
  <c r="H30" i="68"/>
  <c r="I30" i="68"/>
  <c r="J30" i="68"/>
  <c r="K30" i="68"/>
  <c r="L30" i="68"/>
  <c r="M30" i="68"/>
  <c r="N30" i="68"/>
  <c r="O30" i="68"/>
  <c r="P30" i="68"/>
  <c r="Q30" i="68"/>
  <c r="R30" i="68"/>
  <c r="S30" i="68"/>
  <c r="T30" i="68"/>
  <c r="U30" i="68"/>
  <c r="V30" i="68"/>
  <c r="W30" i="68"/>
  <c r="X30" i="68"/>
  <c r="Y30" i="68"/>
  <c r="Z30" i="68"/>
  <c r="AA30" i="68"/>
  <c r="AB30" i="68"/>
  <c r="AC30" i="68"/>
  <c r="AD30" i="68"/>
  <c r="AE30" i="68"/>
  <c r="AF30" i="68"/>
  <c r="AG30" i="68"/>
  <c r="AH30" i="68"/>
  <c r="AI30" i="68"/>
  <c r="AJ30" i="68"/>
  <c r="AK30" i="68"/>
  <c r="AL30" i="68"/>
  <c r="AM30" i="68"/>
  <c r="AN30" i="68"/>
  <c r="AO30" i="68"/>
  <c r="AP30" i="68"/>
  <c r="AQ30" i="68"/>
  <c r="C31" i="68"/>
  <c r="D31" i="68"/>
  <c r="E31" i="68"/>
  <c r="F31" i="68"/>
  <c r="G31" i="68"/>
  <c r="H31" i="68"/>
  <c r="I31" i="68"/>
  <c r="J31" i="68"/>
  <c r="K31" i="68"/>
  <c r="L31" i="68"/>
  <c r="M31" i="68"/>
  <c r="N31" i="68"/>
  <c r="O31" i="68"/>
  <c r="P31" i="68"/>
  <c r="Q31" i="68"/>
  <c r="R31" i="68"/>
  <c r="S31" i="68"/>
  <c r="T31" i="68"/>
  <c r="U31" i="68"/>
  <c r="V31" i="68"/>
  <c r="W31" i="68"/>
  <c r="X31" i="68"/>
  <c r="Y31" i="68"/>
  <c r="Z31" i="68"/>
  <c r="AA31" i="68"/>
  <c r="AB31" i="68"/>
  <c r="AC31" i="68"/>
  <c r="AD31" i="68"/>
  <c r="AE31" i="68"/>
  <c r="AF31" i="68"/>
  <c r="AG31" i="68"/>
  <c r="AH31" i="68"/>
  <c r="AI31" i="68"/>
  <c r="AJ31" i="68"/>
  <c r="AK31" i="68"/>
  <c r="AL31" i="68"/>
  <c r="AM31" i="68"/>
  <c r="AN31" i="68"/>
  <c r="AO31" i="68"/>
  <c r="AP31" i="68"/>
  <c r="AQ31" i="68"/>
  <c r="C32" i="68"/>
  <c r="D32" i="68"/>
  <c r="E32" i="68"/>
  <c r="F32" i="68"/>
  <c r="G32" i="68"/>
  <c r="H32" i="68"/>
  <c r="I32" i="68"/>
  <c r="J32" i="68"/>
  <c r="K32" i="68"/>
  <c r="L32" i="68"/>
  <c r="M32" i="68"/>
  <c r="N32" i="68"/>
  <c r="O32" i="68"/>
  <c r="P32" i="68"/>
  <c r="Q32" i="68"/>
  <c r="R32" i="68"/>
  <c r="S32" i="68"/>
  <c r="T32" i="68"/>
  <c r="U32" i="68"/>
  <c r="V32" i="68"/>
  <c r="W32" i="68"/>
  <c r="X32" i="68"/>
  <c r="Y32" i="68"/>
  <c r="Z32" i="68"/>
  <c r="AA32" i="68"/>
  <c r="AB32" i="68"/>
  <c r="AC32" i="68"/>
  <c r="AD32" i="68"/>
  <c r="AE32" i="68"/>
  <c r="AF32" i="68"/>
  <c r="AG32" i="68"/>
  <c r="AH32" i="68"/>
  <c r="AI32" i="68"/>
  <c r="AJ32" i="68"/>
  <c r="AK32" i="68"/>
  <c r="AL32" i="68"/>
  <c r="AM32" i="68"/>
  <c r="AN32" i="68"/>
  <c r="AO32" i="68"/>
  <c r="AP32" i="68"/>
  <c r="AQ32" i="68"/>
  <c r="C33" i="68"/>
  <c r="D33" i="68"/>
  <c r="E33" i="68"/>
  <c r="F33" i="68"/>
  <c r="G33" i="68"/>
  <c r="H33" i="68"/>
  <c r="I33" i="68"/>
  <c r="J33" i="68"/>
  <c r="K33" i="68"/>
  <c r="L33" i="68"/>
  <c r="M33" i="68"/>
  <c r="N33" i="68"/>
  <c r="O33" i="68"/>
  <c r="P33" i="68"/>
  <c r="Q33" i="68"/>
  <c r="R33" i="68"/>
  <c r="S33" i="68"/>
  <c r="T33" i="68"/>
  <c r="U33" i="68"/>
  <c r="V33" i="68"/>
  <c r="W33" i="68"/>
  <c r="X33" i="68"/>
  <c r="Y33" i="68"/>
  <c r="Z33" i="68"/>
  <c r="AA33" i="68"/>
  <c r="AB33" i="68"/>
  <c r="AC33" i="68"/>
  <c r="AD33" i="68"/>
  <c r="AE33" i="68"/>
  <c r="AF33" i="68"/>
  <c r="AG33" i="68"/>
  <c r="AH33" i="68"/>
  <c r="AI33" i="68"/>
  <c r="AJ33" i="68"/>
  <c r="AK33" i="68"/>
  <c r="AL33" i="68"/>
  <c r="AM33" i="68"/>
  <c r="AN33" i="68"/>
  <c r="AO33" i="68"/>
  <c r="AP33" i="68"/>
  <c r="AQ33" i="68"/>
  <c r="C34" i="68"/>
  <c r="D34" i="68"/>
  <c r="E34" i="68"/>
  <c r="F34" i="68"/>
  <c r="G34" i="68"/>
  <c r="H34" i="68"/>
  <c r="I34" i="68"/>
  <c r="J34" i="68"/>
  <c r="K34" i="68"/>
  <c r="L34" i="68"/>
  <c r="M34" i="68"/>
  <c r="N34" i="68"/>
  <c r="O34" i="68"/>
  <c r="P34" i="68"/>
  <c r="Q34" i="68"/>
  <c r="R34" i="68"/>
  <c r="S34" i="68"/>
  <c r="T34" i="68"/>
  <c r="U34" i="68"/>
  <c r="V34" i="68"/>
  <c r="W34" i="68"/>
  <c r="X34" i="68"/>
  <c r="Y34" i="68"/>
  <c r="Z34" i="68"/>
  <c r="AA34" i="68"/>
  <c r="AB34" i="68"/>
  <c r="AC34" i="68"/>
  <c r="AD34" i="68"/>
  <c r="AE34" i="68"/>
  <c r="AF34" i="68"/>
  <c r="AG34" i="68"/>
  <c r="AH34" i="68"/>
  <c r="AI34" i="68"/>
  <c r="AJ34" i="68"/>
  <c r="AK34" i="68"/>
  <c r="AL34" i="68"/>
  <c r="AM34" i="68"/>
  <c r="AN34" i="68"/>
  <c r="AO34" i="68"/>
  <c r="AP34" i="68"/>
  <c r="AQ34" i="68"/>
  <c r="C35" i="68"/>
  <c r="D35" i="68"/>
  <c r="E35" i="68"/>
  <c r="F35" i="68"/>
  <c r="G35" i="68"/>
  <c r="H35" i="68"/>
  <c r="I35" i="68"/>
  <c r="J35" i="68"/>
  <c r="K35" i="68"/>
  <c r="L35" i="68"/>
  <c r="M35" i="68"/>
  <c r="N35" i="68"/>
  <c r="O35" i="68"/>
  <c r="P35" i="68"/>
  <c r="Q35" i="68"/>
  <c r="R35" i="68"/>
  <c r="S35" i="68"/>
  <c r="T35" i="68"/>
  <c r="U35" i="68"/>
  <c r="V35" i="68"/>
  <c r="W35" i="68"/>
  <c r="X35" i="68"/>
  <c r="Y35" i="68"/>
  <c r="Z35" i="68"/>
  <c r="AA35" i="68"/>
  <c r="AB35" i="68"/>
  <c r="AC35" i="68"/>
  <c r="AD35" i="68"/>
  <c r="AE35" i="68"/>
  <c r="AF35" i="68"/>
  <c r="AG35" i="68"/>
  <c r="AH35" i="68"/>
  <c r="AI35" i="68"/>
  <c r="AJ35" i="68"/>
  <c r="AK35" i="68"/>
  <c r="AL35" i="68"/>
  <c r="AM35" i="68"/>
  <c r="AN35" i="68"/>
  <c r="AO35" i="68"/>
  <c r="AP35" i="68"/>
  <c r="AQ35" i="68"/>
  <c r="C36" i="68"/>
  <c r="D36" i="68"/>
  <c r="E36" i="68"/>
  <c r="F36" i="68"/>
  <c r="G36" i="68"/>
  <c r="H36" i="68"/>
  <c r="I36" i="68"/>
  <c r="J36" i="68"/>
  <c r="K36" i="68"/>
  <c r="L36" i="68"/>
  <c r="M36" i="68"/>
  <c r="N36" i="68"/>
  <c r="O36" i="68"/>
  <c r="P36" i="68"/>
  <c r="Q36" i="68"/>
  <c r="R36" i="68"/>
  <c r="S36" i="68"/>
  <c r="T36" i="68"/>
  <c r="U36" i="68"/>
  <c r="V36" i="68"/>
  <c r="W36" i="68"/>
  <c r="X36" i="68"/>
  <c r="Y36" i="68"/>
  <c r="Z36" i="68"/>
  <c r="AA36" i="68"/>
  <c r="AB36" i="68"/>
  <c r="AC36" i="68"/>
  <c r="AD36" i="68"/>
  <c r="AE36" i="68"/>
  <c r="AF36" i="68"/>
  <c r="AG36" i="68"/>
  <c r="AH36" i="68"/>
  <c r="AI36" i="68"/>
  <c r="AJ36" i="68"/>
  <c r="AK36" i="68"/>
  <c r="AL36" i="68"/>
  <c r="AM36" i="68"/>
  <c r="AN36" i="68"/>
  <c r="AO36" i="68"/>
  <c r="AP36" i="68"/>
  <c r="AQ36" i="68"/>
  <c r="C37" i="68"/>
  <c r="D37" i="68"/>
  <c r="E37" i="68"/>
  <c r="F37" i="68"/>
  <c r="G37" i="68"/>
  <c r="H37" i="68"/>
  <c r="I37" i="68"/>
  <c r="J37" i="68"/>
  <c r="K37" i="68"/>
  <c r="L37" i="68"/>
  <c r="M37" i="68"/>
  <c r="N37" i="68"/>
  <c r="O37" i="68"/>
  <c r="P37" i="68"/>
  <c r="Q37" i="68"/>
  <c r="R37" i="68"/>
  <c r="S37" i="68"/>
  <c r="T37" i="68"/>
  <c r="U37" i="68"/>
  <c r="V37" i="68"/>
  <c r="W37" i="68"/>
  <c r="X37" i="68"/>
  <c r="Y37" i="68"/>
  <c r="Z37" i="68"/>
  <c r="AA37" i="68"/>
  <c r="AB37" i="68"/>
  <c r="AC37" i="68"/>
  <c r="AD37" i="68"/>
  <c r="AE37" i="68"/>
  <c r="AF37" i="68"/>
  <c r="AG37" i="68"/>
  <c r="AH37" i="68"/>
  <c r="AI37" i="68"/>
  <c r="AJ37" i="68"/>
  <c r="AK37" i="68"/>
  <c r="AL37" i="68"/>
  <c r="AM37" i="68"/>
  <c r="AN37" i="68"/>
  <c r="AO37" i="68"/>
  <c r="AP37" i="68"/>
  <c r="AQ37" i="68"/>
  <c r="C38" i="68"/>
  <c r="D38" i="68"/>
  <c r="E38" i="68"/>
  <c r="F38" i="68"/>
  <c r="G38" i="68"/>
  <c r="H38" i="68"/>
  <c r="I38" i="68"/>
  <c r="J38" i="68"/>
  <c r="K38" i="68"/>
  <c r="L38" i="68"/>
  <c r="M38" i="68"/>
  <c r="N38" i="68"/>
  <c r="O38" i="68"/>
  <c r="P38" i="68"/>
  <c r="Q38" i="68"/>
  <c r="R38" i="68"/>
  <c r="S38" i="68"/>
  <c r="T38" i="68"/>
  <c r="U38" i="68"/>
  <c r="V38" i="68"/>
  <c r="W38" i="68"/>
  <c r="X38" i="68"/>
  <c r="Y38" i="68"/>
  <c r="Z38" i="68"/>
  <c r="AA38" i="68"/>
  <c r="AB38" i="68"/>
  <c r="AC38" i="68"/>
  <c r="AD38" i="68"/>
  <c r="AE38" i="68"/>
  <c r="AF38" i="68"/>
  <c r="AG38" i="68"/>
  <c r="AH38" i="68"/>
  <c r="AI38" i="68"/>
  <c r="AJ38" i="68"/>
  <c r="AK38" i="68"/>
  <c r="AL38" i="68"/>
  <c r="AM38" i="68"/>
  <c r="AN38" i="68"/>
  <c r="AO38" i="68"/>
  <c r="AP38" i="68"/>
  <c r="AQ38" i="68"/>
  <c r="C39" i="68"/>
  <c r="D39" i="68"/>
  <c r="E39" i="68"/>
  <c r="F39" i="68"/>
  <c r="G39" i="68"/>
  <c r="H39" i="68"/>
  <c r="I39" i="68"/>
  <c r="J39" i="68"/>
  <c r="K39" i="68"/>
  <c r="L39" i="68"/>
  <c r="M39" i="68"/>
  <c r="N39" i="68"/>
  <c r="O39" i="68"/>
  <c r="P39" i="68"/>
  <c r="Q39" i="68"/>
  <c r="R39" i="68"/>
  <c r="S39" i="68"/>
  <c r="T39" i="68"/>
  <c r="U39" i="68"/>
  <c r="V39" i="68"/>
  <c r="W39" i="68"/>
  <c r="X39" i="68"/>
  <c r="Y39" i="68"/>
  <c r="Z39" i="68"/>
  <c r="AA39" i="68"/>
  <c r="AB39" i="68"/>
  <c r="AC39" i="68"/>
  <c r="AD39" i="68"/>
  <c r="AE39" i="68"/>
  <c r="AF39" i="68"/>
  <c r="AG39" i="68"/>
  <c r="AH39" i="68"/>
  <c r="AI39" i="68"/>
  <c r="AJ39" i="68"/>
  <c r="AK39" i="68"/>
  <c r="AL39" i="68"/>
  <c r="AM39" i="68"/>
  <c r="AN39" i="68"/>
  <c r="AO39" i="68"/>
  <c r="AP39" i="68"/>
  <c r="AQ39" i="68"/>
  <c r="C40" i="68"/>
  <c r="D40" i="68"/>
  <c r="E40" i="68"/>
  <c r="F40" i="68"/>
  <c r="G40" i="68"/>
  <c r="H40" i="68"/>
  <c r="I40" i="68"/>
  <c r="J40" i="68"/>
  <c r="K40" i="68"/>
  <c r="L40" i="68"/>
  <c r="M40" i="68"/>
  <c r="N40" i="68"/>
  <c r="O40" i="68"/>
  <c r="P40" i="68"/>
  <c r="Q40" i="68"/>
  <c r="R40" i="68"/>
  <c r="S40" i="68"/>
  <c r="T40" i="68"/>
  <c r="U40" i="68"/>
  <c r="V40" i="68"/>
  <c r="W40" i="68"/>
  <c r="X40" i="68"/>
  <c r="Y40" i="68"/>
  <c r="Z40" i="68"/>
  <c r="AA40" i="68"/>
  <c r="AB40" i="68"/>
  <c r="AC40" i="68"/>
  <c r="AD40" i="68"/>
  <c r="AE40" i="68"/>
  <c r="AF40" i="68"/>
  <c r="AG40" i="68"/>
  <c r="AH40" i="68"/>
  <c r="AI40" i="68"/>
  <c r="AJ40" i="68"/>
  <c r="AK40" i="68"/>
  <c r="AL40" i="68"/>
  <c r="AM40" i="68"/>
  <c r="AN40" i="68"/>
  <c r="AO40" i="68"/>
  <c r="AP40" i="68"/>
  <c r="AQ40" i="68"/>
  <c r="C41" i="68"/>
  <c r="D41" i="68"/>
  <c r="E41" i="68"/>
  <c r="F41" i="68"/>
  <c r="G41" i="68"/>
  <c r="H41" i="68"/>
  <c r="I41" i="68"/>
  <c r="J41" i="68"/>
  <c r="K41" i="68"/>
  <c r="L41" i="68"/>
  <c r="M41" i="68"/>
  <c r="N41" i="68"/>
  <c r="O41" i="68"/>
  <c r="P41" i="68"/>
  <c r="Q41" i="68"/>
  <c r="R41" i="68"/>
  <c r="S41" i="68"/>
  <c r="T41" i="68"/>
  <c r="U41" i="68"/>
  <c r="V41" i="68"/>
  <c r="W41" i="68"/>
  <c r="X41" i="68"/>
  <c r="Y41" i="68"/>
  <c r="Z41" i="68"/>
  <c r="AA41" i="68"/>
  <c r="AB41" i="68"/>
  <c r="AC41" i="68"/>
  <c r="AD41" i="68"/>
  <c r="AE41" i="68"/>
  <c r="AF41" i="68"/>
  <c r="AG41" i="68"/>
  <c r="AH41" i="68"/>
  <c r="AI41" i="68"/>
  <c r="AJ41" i="68"/>
  <c r="AK41" i="68"/>
  <c r="AL41" i="68"/>
  <c r="AM41" i="68"/>
  <c r="AN41" i="68"/>
  <c r="AO41" i="68"/>
  <c r="AP41" i="68"/>
  <c r="AQ41" i="68"/>
  <c r="C42" i="68"/>
  <c r="D42" i="68"/>
  <c r="E42" i="68"/>
  <c r="F42" i="68"/>
  <c r="G42" i="68"/>
  <c r="H42" i="68"/>
  <c r="I42" i="68"/>
  <c r="J42" i="68"/>
  <c r="K42" i="68"/>
  <c r="L42" i="68"/>
  <c r="M42" i="68"/>
  <c r="N42" i="68"/>
  <c r="O42" i="68"/>
  <c r="P42" i="68"/>
  <c r="Q42" i="68"/>
  <c r="R42" i="68"/>
  <c r="S42" i="68"/>
  <c r="T42" i="68"/>
  <c r="U42" i="68"/>
  <c r="V42" i="68"/>
  <c r="W42" i="68"/>
  <c r="X42" i="68"/>
  <c r="Y42" i="68"/>
  <c r="Z42" i="68"/>
  <c r="AA42" i="68"/>
  <c r="AB42" i="68"/>
  <c r="AC42" i="68"/>
  <c r="AD42" i="68"/>
  <c r="AE42" i="68"/>
  <c r="AF42" i="68"/>
  <c r="AG42" i="68"/>
  <c r="AH42" i="68"/>
  <c r="AI42" i="68"/>
  <c r="AJ42" i="68"/>
  <c r="AK42" i="68"/>
  <c r="AL42" i="68"/>
  <c r="AM42" i="68"/>
  <c r="AN42" i="68"/>
  <c r="AO42" i="68"/>
  <c r="AP42" i="68"/>
  <c r="AQ42" i="68"/>
  <c r="C43" i="68"/>
  <c r="D43" i="68"/>
  <c r="E43" i="68"/>
  <c r="F43" i="68"/>
  <c r="G43" i="68"/>
  <c r="H43" i="68"/>
  <c r="I43" i="68"/>
  <c r="J43" i="68"/>
  <c r="K43" i="68"/>
  <c r="L43" i="68"/>
  <c r="M43" i="68"/>
  <c r="N43" i="68"/>
  <c r="O43" i="68"/>
  <c r="P43" i="68"/>
  <c r="Q43" i="68"/>
  <c r="R43" i="68"/>
  <c r="S43" i="68"/>
  <c r="T43" i="68"/>
  <c r="U43" i="68"/>
  <c r="V43" i="68"/>
  <c r="W43" i="68"/>
  <c r="X43" i="68"/>
  <c r="Y43" i="68"/>
  <c r="Z43" i="68"/>
  <c r="AA43" i="68"/>
  <c r="AB43" i="68"/>
  <c r="AC43" i="68"/>
  <c r="AD43" i="68"/>
  <c r="AE43" i="68"/>
  <c r="AF43" i="68"/>
  <c r="AG43" i="68"/>
  <c r="AH43" i="68"/>
  <c r="AI43" i="68"/>
  <c r="AJ43" i="68"/>
  <c r="AK43" i="68"/>
  <c r="AL43" i="68"/>
  <c r="AM43" i="68"/>
  <c r="AN43" i="68"/>
  <c r="AO43" i="68"/>
  <c r="AP43" i="68"/>
  <c r="AQ43" i="68"/>
  <c r="C44" i="68"/>
  <c r="D44" i="68"/>
  <c r="E44" i="68"/>
  <c r="F44" i="68"/>
  <c r="G44" i="68"/>
  <c r="H44" i="68"/>
  <c r="I44" i="68"/>
  <c r="J44" i="68"/>
  <c r="K44" i="68"/>
  <c r="L44" i="68"/>
  <c r="M44" i="68"/>
  <c r="N44" i="68"/>
  <c r="O44" i="68"/>
  <c r="P44" i="68"/>
  <c r="Q44" i="68"/>
  <c r="R44" i="68"/>
  <c r="S44" i="68"/>
  <c r="T44" i="68"/>
  <c r="U44" i="68"/>
  <c r="V44" i="68"/>
  <c r="W44" i="68"/>
  <c r="X44" i="68"/>
  <c r="Y44" i="68"/>
  <c r="Z44" i="68"/>
  <c r="AA44" i="68"/>
  <c r="AB44" i="68"/>
  <c r="AC44" i="68"/>
  <c r="AD44" i="68"/>
  <c r="AE44" i="68"/>
  <c r="AF44" i="68"/>
  <c r="AG44" i="68"/>
  <c r="AH44" i="68"/>
  <c r="AI44" i="68"/>
  <c r="AJ44" i="68"/>
  <c r="AK44" i="68"/>
  <c r="AL44" i="68"/>
  <c r="AM44" i="68"/>
  <c r="AN44" i="68"/>
  <c r="AO44" i="68"/>
  <c r="AP44" i="68"/>
  <c r="AQ44" i="68"/>
  <c r="C45" i="68"/>
  <c r="D45" i="68"/>
  <c r="E45" i="68"/>
  <c r="F45" i="68"/>
  <c r="G45" i="68"/>
  <c r="H45" i="68"/>
  <c r="I45" i="68"/>
  <c r="J45" i="68"/>
  <c r="K45" i="68"/>
  <c r="L45" i="68"/>
  <c r="M45" i="68"/>
  <c r="N45" i="68"/>
  <c r="O45" i="68"/>
  <c r="P45" i="68"/>
  <c r="Q45" i="68"/>
  <c r="R45" i="68"/>
  <c r="S45" i="68"/>
  <c r="T45" i="68"/>
  <c r="U45" i="68"/>
  <c r="V45" i="68"/>
  <c r="W45" i="68"/>
  <c r="X45" i="68"/>
  <c r="Y45" i="68"/>
  <c r="Z45" i="68"/>
  <c r="AA45" i="68"/>
  <c r="AB45" i="68"/>
  <c r="AC45" i="68"/>
  <c r="AD45" i="68"/>
  <c r="AE45" i="68"/>
  <c r="AF45" i="68"/>
  <c r="AG45" i="68"/>
  <c r="AH45" i="68"/>
  <c r="AI45" i="68"/>
  <c r="AJ45" i="68"/>
  <c r="AK45" i="68"/>
  <c r="AL45" i="68"/>
  <c r="AM45" i="68"/>
  <c r="AN45" i="68"/>
  <c r="AO45" i="68"/>
  <c r="AP45" i="68"/>
  <c r="AQ45" i="68"/>
  <c r="C46" i="68"/>
  <c r="D46" i="68"/>
  <c r="E46" i="68"/>
  <c r="F46" i="68"/>
  <c r="G46" i="68"/>
  <c r="H46" i="68"/>
  <c r="I46" i="68"/>
  <c r="J46" i="68"/>
  <c r="K46" i="68"/>
  <c r="L46" i="68"/>
  <c r="M46" i="68"/>
  <c r="N46" i="68"/>
  <c r="O46" i="68"/>
  <c r="P46" i="68"/>
  <c r="Q46" i="68"/>
  <c r="R46" i="68"/>
  <c r="S46" i="68"/>
  <c r="T46" i="68"/>
  <c r="U46" i="68"/>
  <c r="V46" i="68"/>
  <c r="W46" i="68"/>
  <c r="X46" i="68"/>
  <c r="Y46" i="68"/>
  <c r="Z46" i="68"/>
  <c r="AA46" i="68"/>
  <c r="AB46" i="68"/>
  <c r="AC46" i="68"/>
  <c r="AD46" i="68"/>
  <c r="AE46" i="68"/>
  <c r="AF46" i="68"/>
  <c r="AG46" i="68"/>
  <c r="AH46" i="68"/>
  <c r="AI46" i="68"/>
  <c r="AJ46" i="68"/>
  <c r="AK46" i="68"/>
  <c r="AL46" i="68"/>
  <c r="AM46" i="68"/>
  <c r="AN46" i="68"/>
  <c r="AO46" i="68"/>
  <c r="AP46" i="68"/>
  <c r="AQ46" i="68"/>
  <c r="C47" i="68"/>
  <c r="D47" i="68"/>
  <c r="E47" i="68"/>
  <c r="F47" i="68"/>
  <c r="G47" i="68"/>
  <c r="H47" i="68"/>
  <c r="I47" i="68"/>
  <c r="J47" i="68"/>
  <c r="K47" i="68"/>
  <c r="L47" i="68"/>
  <c r="M47" i="68"/>
  <c r="N47" i="68"/>
  <c r="O47" i="68"/>
  <c r="P47" i="68"/>
  <c r="Q47" i="68"/>
  <c r="R47" i="68"/>
  <c r="S47" i="68"/>
  <c r="T47" i="68"/>
  <c r="U47" i="68"/>
  <c r="V47" i="68"/>
  <c r="W47" i="68"/>
  <c r="X47" i="68"/>
  <c r="Y47" i="68"/>
  <c r="Z47" i="68"/>
  <c r="AA47" i="68"/>
  <c r="AB47" i="68"/>
  <c r="AC47" i="68"/>
  <c r="AD47" i="68"/>
  <c r="AE47" i="68"/>
  <c r="AF47" i="68"/>
  <c r="AG47" i="68"/>
  <c r="AH47" i="68"/>
  <c r="AI47" i="68"/>
  <c r="AJ47" i="68"/>
  <c r="AK47" i="68"/>
  <c r="AL47" i="68"/>
  <c r="AM47" i="68"/>
  <c r="AN47" i="68"/>
  <c r="AO47" i="68"/>
  <c r="AP47" i="68"/>
  <c r="AQ47" i="68"/>
  <c r="C8" i="67"/>
  <c r="D8" i="67"/>
  <c r="E8" i="67"/>
  <c r="F8" i="67"/>
  <c r="G8" i="67"/>
  <c r="H8" i="67"/>
  <c r="I8" i="67"/>
  <c r="J8" i="67"/>
  <c r="K8" i="67"/>
  <c r="L8" i="67"/>
  <c r="M8" i="67"/>
  <c r="N8" i="67"/>
  <c r="O8" i="67"/>
  <c r="P8" i="67"/>
  <c r="Q8" i="67"/>
  <c r="R8" i="67"/>
  <c r="S8" i="67"/>
  <c r="T8" i="67"/>
  <c r="U8" i="67"/>
  <c r="V8" i="67"/>
  <c r="W8" i="67"/>
  <c r="X8" i="67"/>
  <c r="Y8" i="67"/>
  <c r="Z8" i="67"/>
  <c r="AA8" i="67"/>
  <c r="AB8" i="67"/>
  <c r="AC8" i="67"/>
  <c r="AD8" i="67"/>
  <c r="AE8" i="67"/>
  <c r="AF8" i="67"/>
  <c r="AG8" i="67"/>
  <c r="AH8" i="67"/>
  <c r="AI8" i="67"/>
  <c r="AJ8" i="67"/>
  <c r="AK8" i="67"/>
  <c r="AL8" i="67"/>
  <c r="AM8" i="67"/>
  <c r="AN8" i="67"/>
  <c r="AO8" i="67"/>
  <c r="AP8" i="67"/>
  <c r="AQ8" i="67"/>
  <c r="C9" i="67"/>
  <c r="D9" i="67"/>
  <c r="E9" i="67"/>
  <c r="F9" i="67"/>
  <c r="G9" i="67"/>
  <c r="H9" i="67"/>
  <c r="I9" i="67"/>
  <c r="J9" i="67"/>
  <c r="K9" i="67"/>
  <c r="L9" i="67"/>
  <c r="M9" i="67"/>
  <c r="N9" i="67"/>
  <c r="O9" i="67"/>
  <c r="P9" i="67"/>
  <c r="Q9" i="67"/>
  <c r="R9" i="67"/>
  <c r="R48" i="67" s="1"/>
  <c r="S9" i="67"/>
  <c r="T9" i="67"/>
  <c r="U9" i="67"/>
  <c r="V9" i="67"/>
  <c r="W9" i="67"/>
  <c r="X9" i="67"/>
  <c r="Y9" i="67"/>
  <c r="Z9" i="67"/>
  <c r="AA9" i="67"/>
  <c r="AB9" i="67"/>
  <c r="AC9" i="67"/>
  <c r="AD9" i="67"/>
  <c r="AE9" i="67"/>
  <c r="AF9" i="67"/>
  <c r="AG9" i="67"/>
  <c r="AH9" i="67"/>
  <c r="AI9" i="67"/>
  <c r="AJ9" i="67"/>
  <c r="AK9" i="67"/>
  <c r="AL9" i="67"/>
  <c r="AL48" i="67" s="1"/>
  <c r="AM9" i="67"/>
  <c r="AN9" i="67"/>
  <c r="AO9" i="67"/>
  <c r="AP9" i="67"/>
  <c r="AQ9" i="67"/>
  <c r="C10" i="67"/>
  <c r="D10" i="67"/>
  <c r="E10" i="67"/>
  <c r="F10" i="67"/>
  <c r="G10" i="67"/>
  <c r="H10" i="67"/>
  <c r="I10" i="67"/>
  <c r="J10" i="67"/>
  <c r="K10" i="67"/>
  <c r="L10" i="67"/>
  <c r="M10" i="67"/>
  <c r="M48" i="67" s="1"/>
  <c r="N10" i="67"/>
  <c r="O10" i="67"/>
  <c r="P10" i="67"/>
  <c r="Q10" i="67"/>
  <c r="R10" i="67"/>
  <c r="S10" i="67"/>
  <c r="T10" i="67"/>
  <c r="U10" i="67"/>
  <c r="V10" i="67"/>
  <c r="W10" i="67"/>
  <c r="X10" i="67"/>
  <c r="Y10" i="67"/>
  <c r="Y48" i="67" s="1"/>
  <c r="Z10" i="67"/>
  <c r="AA10" i="67"/>
  <c r="AB10" i="67"/>
  <c r="AC10" i="67"/>
  <c r="AD10" i="67"/>
  <c r="AE10" i="67"/>
  <c r="AF10" i="67"/>
  <c r="AG10" i="67"/>
  <c r="AH10" i="67"/>
  <c r="AI10" i="67"/>
  <c r="AJ10" i="67"/>
  <c r="AK10" i="67"/>
  <c r="AL10" i="67"/>
  <c r="AM10" i="67"/>
  <c r="AN10" i="67"/>
  <c r="AO10" i="67"/>
  <c r="AP10" i="67"/>
  <c r="AQ10" i="67"/>
  <c r="C11" i="67"/>
  <c r="D11" i="67"/>
  <c r="E11" i="67"/>
  <c r="F11" i="67"/>
  <c r="G11" i="67"/>
  <c r="H11" i="67"/>
  <c r="I11" i="67"/>
  <c r="J11" i="67"/>
  <c r="K11" i="67"/>
  <c r="L11" i="67"/>
  <c r="M11" i="67"/>
  <c r="N11" i="67"/>
  <c r="O11" i="67"/>
  <c r="P11" i="67"/>
  <c r="Q11" i="67"/>
  <c r="R11" i="67"/>
  <c r="S11" i="67"/>
  <c r="T11" i="67"/>
  <c r="U11" i="67"/>
  <c r="V11" i="67"/>
  <c r="W11" i="67"/>
  <c r="X11" i="67"/>
  <c r="Y11" i="67"/>
  <c r="Z11" i="67"/>
  <c r="AA11" i="67"/>
  <c r="AB11" i="67"/>
  <c r="AC11" i="67"/>
  <c r="AD11" i="67"/>
  <c r="AE11" i="67"/>
  <c r="AF11" i="67"/>
  <c r="AG11" i="67"/>
  <c r="AH11" i="67"/>
  <c r="AI11" i="67"/>
  <c r="AJ11" i="67"/>
  <c r="AK11" i="67"/>
  <c r="AL11" i="67"/>
  <c r="AM11" i="67"/>
  <c r="AN11" i="67"/>
  <c r="AO11" i="67"/>
  <c r="AP11" i="67"/>
  <c r="AQ11" i="67"/>
  <c r="C12" i="67"/>
  <c r="D12" i="67"/>
  <c r="E12" i="67"/>
  <c r="F12" i="67"/>
  <c r="G12" i="67"/>
  <c r="H12" i="67"/>
  <c r="I12" i="67"/>
  <c r="J12" i="67"/>
  <c r="K12" i="67"/>
  <c r="L12" i="67"/>
  <c r="M12" i="67"/>
  <c r="N12" i="67"/>
  <c r="O12" i="67"/>
  <c r="P12" i="67"/>
  <c r="Q12" i="67"/>
  <c r="R12" i="67"/>
  <c r="S12" i="67"/>
  <c r="T12" i="67"/>
  <c r="U12" i="67"/>
  <c r="V12" i="67"/>
  <c r="W12" i="67"/>
  <c r="X12" i="67"/>
  <c r="Y12" i="67"/>
  <c r="Z12" i="67"/>
  <c r="AA12" i="67"/>
  <c r="AB12" i="67"/>
  <c r="AC12" i="67"/>
  <c r="AD12" i="67"/>
  <c r="AE12" i="67"/>
  <c r="AF12" i="67"/>
  <c r="AG12" i="67"/>
  <c r="AH12" i="67"/>
  <c r="AI12" i="67"/>
  <c r="AJ12" i="67"/>
  <c r="AK12" i="67"/>
  <c r="AL12" i="67"/>
  <c r="AM12" i="67"/>
  <c r="AN12" i="67"/>
  <c r="AO12" i="67"/>
  <c r="AP12" i="67"/>
  <c r="AQ12" i="67"/>
  <c r="C13" i="67"/>
  <c r="D13" i="67"/>
  <c r="E13" i="67"/>
  <c r="F13" i="67"/>
  <c r="G13" i="67"/>
  <c r="H13" i="67"/>
  <c r="I13" i="67"/>
  <c r="J13" i="67"/>
  <c r="K13" i="67"/>
  <c r="L13" i="67"/>
  <c r="M13" i="67"/>
  <c r="N13" i="67"/>
  <c r="O13" i="67"/>
  <c r="P13" i="67"/>
  <c r="Q13" i="67"/>
  <c r="R13" i="67"/>
  <c r="S13" i="67"/>
  <c r="T13" i="67"/>
  <c r="U13" i="67"/>
  <c r="V13" i="67"/>
  <c r="W13" i="67"/>
  <c r="X13" i="67"/>
  <c r="Y13" i="67"/>
  <c r="Z13" i="67"/>
  <c r="AA13" i="67"/>
  <c r="AB13" i="67"/>
  <c r="AC13" i="67"/>
  <c r="AD13" i="67"/>
  <c r="AE13" i="67"/>
  <c r="AF13" i="67"/>
  <c r="AG13" i="67"/>
  <c r="AH13" i="67"/>
  <c r="AI13" i="67"/>
  <c r="AJ13" i="67"/>
  <c r="AK13" i="67"/>
  <c r="AL13" i="67"/>
  <c r="AM13" i="67"/>
  <c r="AN13" i="67"/>
  <c r="AO13" i="67"/>
  <c r="AP13" i="67"/>
  <c r="AQ13" i="67"/>
  <c r="C14" i="67"/>
  <c r="D14" i="67"/>
  <c r="E14" i="67"/>
  <c r="F14" i="67"/>
  <c r="G14" i="67"/>
  <c r="H14" i="67"/>
  <c r="I14" i="67"/>
  <c r="J14" i="67"/>
  <c r="K14" i="67"/>
  <c r="L14" i="67"/>
  <c r="M14" i="67"/>
  <c r="N14" i="67"/>
  <c r="O14" i="67"/>
  <c r="P14" i="67"/>
  <c r="Q14" i="67"/>
  <c r="R14" i="67"/>
  <c r="S14" i="67"/>
  <c r="T14" i="67"/>
  <c r="U14" i="67"/>
  <c r="V14" i="67"/>
  <c r="W14" i="67"/>
  <c r="X14" i="67"/>
  <c r="Y14" i="67"/>
  <c r="Z14" i="67"/>
  <c r="AA14" i="67"/>
  <c r="AB14" i="67"/>
  <c r="AC14" i="67"/>
  <c r="AD14" i="67"/>
  <c r="AE14" i="67"/>
  <c r="AF14" i="67"/>
  <c r="AG14" i="67"/>
  <c r="AH14" i="67"/>
  <c r="AI14" i="67"/>
  <c r="AJ14" i="67"/>
  <c r="AK14" i="67"/>
  <c r="AL14" i="67"/>
  <c r="AM14" i="67"/>
  <c r="AN14" i="67"/>
  <c r="AO14" i="67"/>
  <c r="AP14" i="67"/>
  <c r="AQ14" i="67"/>
  <c r="C15" i="67"/>
  <c r="D15" i="67"/>
  <c r="E15" i="67"/>
  <c r="F15" i="67"/>
  <c r="G15" i="67"/>
  <c r="H15" i="67"/>
  <c r="I15" i="67"/>
  <c r="J15" i="67"/>
  <c r="K15" i="67"/>
  <c r="L15" i="67"/>
  <c r="M15" i="67"/>
  <c r="N15" i="67"/>
  <c r="O15" i="67"/>
  <c r="P15" i="67"/>
  <c r="Q15" i="67"/>
  <c r="R15" i="67"/>
  <c r="S15" i="67"/>
  <c r="T15" i="67"/>
  <c r="U15" i="67"/>
  <c r="V15" i="67"/>
  <c r="W15" i="67"/>
  <c r="X15" i="67"/>
  <c r="Y15" i="67"/>
  <c r="Z15" i="67"/>
  <c r="AA15" i="67"/>
  <c r="AB15" i="67"/>
  <c r="AC15" i="67"/>
  <c r="AD15" i="67"/>
  <c r="AE15" i="67"/>
  <c r="AF15" i="67"/>
  <c r="AG15" i="67"/>
  <c r="AH15" i="67"/>
  <c r="AI15" i="67"/>
  <c r="AJ15" i="67"/>
  <c r="AK15" i="67"/>
  <c r="AL15" i="67"/>
  <c r="AM15" i="67"/>
  <c r="AN15" i="67"/>
  <c r="AO15" i="67"/>
  <c r="AP15" i="67"/>
  <c r="AQ15" i="67"/>
  <c r="C16" i="67"/>
  <c r="D16" i="67"/>
  <c r="E16" i="67"/>
  <c r="F16" i="67"/>
  <c r="G16" i="67"/>
  <c r="H16" i="67"/>
  <c r="I16" i="67"/>
  <c r="J16" i="67"/>
  <c r="K16" i="67"/>
  <c r="L16" i="67"/>
  <c r="M16" i="67"/>
  <c r="N16" i="67"/>
  <c r="O16" i="67"/>
  <c r="P16" i="67"/>
  <c r="Q16" i="67"/>
  <c r="R16" i="67"/>
  <c r="S16" i="67"/>
  <c r="T16" i="67"/>
  <c r="U16" i="67"/>
  <c r="V16" i="67"/>
  <c r="W16" i="67"/>
  <c r="X16" i="67"/>
  <c r="Y16" i="67"/>
  <c r="Z16" i="67"/>
  <c r="AA16" i="67"/>
  <c r="AB16" i="67"/>
  <c r="AC16" i="67"/>
  <c r="AD16" i="67"/>
  <c r="AE16" i="67"/>
  <c r="AF16" i="67"/>
  <c r="AG16" i="67"/>
  <c r="AH16" i="67"/>
  <c r="AI16" i="67"/>
  <c r="AJ16" i="67"/>
  <c r="AK16" i="67"/>
  <c r="AL16" i="67"/>
  <c r="AM16" i="67"/>
  <c r="AN16" i="67"/>
  <c r="AO16" i="67"/>
  <c r="AP16" i="67"/>
  <c r="AQ16" i="67"/>
  <c r="C17" i="67"/>
  <c r="D17" i="67"/>
  <c r="E17" i="67"/>
  <c r="F17" i="67"/>
  <c r="G17" i="67"/>
  <c r="H17" i="67"/>
  <c r="I17" i="67"/>
  <c r="J17" i="67"/>
  <c r="K17" i="67"/>
  <c r="L17" i="67"/>
  <c r="M17" i="67"/>
  <c r="N17" i="67"/>
  <c r="O17" i="67"/>
  <c r="P17" i="67"/>
  <c r="Q17" i="67"/>
  <c r="R17" i="67"/>
  <c r="S17" i="67"/>
  <c r="T17" i="67"/>
  <c r="U17" i="67"/>
  <c r="V17" i="67"/>
  <c r="W17" i="67"/>
  <c r="X17" i="67"/>
  <c r="Y17" i="67"/>
  <c r="Z17" i="67"/>
  <c r="AA17" i="67"/>
  <c r="AB17" i="67"/>
  <c r="AC17" i="67"/>
  <c r="AD17" i="67"/>
  <c r="AE17" i="67"/>
  <c r="AF17" i="67"/>
  <c r="AG17" i="67"/>
  <c r="AH17" i="67"/>
  <c r="AI17" i="67"/>
  <c r="AJ17" i="67"/>
  <c r="AK17" i="67"/>
  <c r="AL17" i="67"/>
  <c r="AM17" i="67"/>
  <c r="AN17" i="67"/>
  <c r="AO17" i="67"/>
  <c r="AP17" i="67"/>
  <c r="AQ17" i="67"/>
  <c r="C18" i="67"/>
  <c r="D18" i="67"/>
  <c r="E18" i="67"/>
  <c r="F18" i="67"/>
  <c r="G18" i="67"/>
  <c r="H18" i="67"/>
  <c r="I18" i="67"/>
  <c r="J18" i="67"/>
  <c r="K18" i="67"/>
  <c r="L18" i="67"/>
  <c r="M18" i="67"/>
  <c r="N18" i="67"/>
  <c r="O18" i="67"/>
  <c r="P18" i="67"/>
  <c r="Q18" i="67"/>
  <c r="R18" i="67"/>
  <c r="S18" i="67"/>
  <c r="T18" i="67"/>
  <c r="U18" i="67"/>
  <c r="V18" i="67"/>
  <c r="W18" i="67"/>
  <c r="X18" i="67"/>
  <c r="Y18" i="67"/>
  <c r="Z18" i="67"/>
  <c r="AA18" i="67"/>
  <c r="AB18" i="67"/>
  <c r="AC18" i="67"/>
  <c r="AD18" i="67"/>
  <c r="AE18" i="67"/>
  <c r="AF18" i="67"/>
  <c r="AG18" i="67"/>
  <c r="AH18" i="67"/>
  <c r="AI18" i="67"/>
  <c r="AJ18" i="67"/>
  <c r="AK18" i="67"/>
  <c r="AL18" i="67"/>
  <c r="AM18" i="67"/>
  <c r="AN18" i="67"/>
  <c r="AO18" i="67"/>
  <c r="AP18" i="67"/>
  <c r="AQ18" i="67"/>
  <c r="C19" i="67"/>
  <c r="D19" i="67"/>
  <c r="E19" i="67"/>
  <c r="F19" i="67"/>
  <c r="G19" i="67"/>
  <c r="H19" i="67"/>
  <c r="I19" i="67"/>
  <c r="J19" i="67"/>
  <c r="K19" i="67"/>
  <c r="L19" i="67"/>
  <c r="M19" i="67"/>
  <c r="N19" i="67"/>
  <c r="O19" i="67"/>
  <c r="P19" i="67"/>
  <c r="Q19" i="67"/>
  <c r="R19" i="67"/>
  <c r="S19" i="67"/>
  <c r="T19" i="67"/>
  <c r="U19" i="67"/>
  <c r="V19" i="67"/>
  <c r="W19" i="67"/>
  <c r="X19" i="67"/>
  <c r="Y19" i="67"/>
  <c r="Z19" i="67"/>
  <c r="AA19" i="67"/>
  <c r="AB19" i="67"/>
  <c r="AC19" i="67"/>
  <c r="AD19" i="67"/>
  <c r="AE19" i="67"/>
  <c r="AF19" i="67"/>
  <c r="AG19" i="67"/>
  <c r="AH19" i="67"/>
  <c r="AI19" i="67"/>
  <c r="AJ19" i="67"/>
  <c r="AK19" i="67"/>
  <c r="AL19" i="67"/>
  <c r="AM19" i="67"/>
  <c r="AN19" i="67"/>
  <c r="AO19" i="67"/>
  <c r="AP19" i="67"/>
  <c r="AQ19" i="67"/>
  <c r="C20" i="67"/>
  <c r="D20" i="67"/>
  <c r="E20" i="67"/>
  <c r="F20" i="67"/>
  <c r="G20" i="67"/>
  <c r="H20" i="67"/>
  <c r="I20" i="67"/>
  <c r="J20" i="67"/>
  <c r="K20" i="67"/>
  <c r="L20" i="67"/>
  <c r="M20" i="67"/>
  <c r="N20" i="67"/>
  <c r="O20" i="67"/>
  <c r="P20" i="67"/>
  <c r="Q20" i="67"/>
  <c r="R20" i="67"/>
  <c r="S20" i="67"/>
  <c r="T20" i="67"/>
  <c r="U20" i="67"/>
  <c r="V20" i="67"/>
  <c r="W20" i="67"/>
  <c r="X20" i="67"/>
  <c r="Y20" i="67"/>
  <c r="Z20" i="67"/>
  <c r="AA20" i="67"/>
  <c r="AB20" i="67"/>
  <c r="AC20" i="67"/>
  <c r="AD20" i="67"/>
  <c r="AE20" i="67"/>
  <c r="AF20" i="67"/>
  <c r="AG20" i="67"/>
  <c r="AH20" i="67"/>
  <c r="AI20" i="67"/>
  <c r="AJ20" i="67"/>
  <c r="AK20" i="67"/>
  <c r="AL20" i="67"/>
  <c r="AM20" i="67"/>
  <c r="AN20" i="67"/>
  <c r="AO20" i="67"/>
  <c r="AP20" i="67"/>
  <c r="AQ20" i="67"/>
  <c r="C21" i="67"/>
  <c r="D21" i="67"/>
  <c r="E21" i="67"/>
  <c r="F21" i="67"/>
  <c r="G21" i="67"/>
  <c r="H21" i="67"/>
  <c r="I21" i="67"/>
  <c r="J21" i="67"/>
  <c r="K21" i="67"/>
  <c r="L21" i="67"/>
  <c r="M21" i="67"/>
  <c r="N21" i="67"/>
  <c r="O21" i="67"/>
  <c r="P21" i="67"/>
  <c r="Q21" i="67"/>
  <c r="R21" i="67"/>
  <c r="S21" i="67"/>
  <c r="T21" i="67"/>
  <c r="U21" i="67"/>
  <c r="V21" i="67"/>
  <c r="W21" i="67"/>
  <c r="X21" i="67"/>
  <c r="Y21" i="67"/>
  <c r="Z21" i="67"/>
  <c r="AA21" i="67"/>
  <c r="AB21" i="67"/>
  <c r="AC21" i="67"/>
  <c r="AD21" i="67"/>
  <c r="AE21" i="67"/>
  <c r="AF21" i="67"/>
  <c r="AG21" i="67"/>
  <c r="AH21" i="67"/>
  <c r="AI21" i="67"/>
  <c r="AJ21" i="67"/>
  <c r="AK21" i="67"/>
  <c r="AL21" i="67"/>
  <c r="AM21" i="67"/>
  <c r="AN21" i="67"/>
  <c r="AO21" i="67"/>
  <c r="AP21" i="67"/>
  <c r="AQ21" i="67"/>
  <c r="C22" i="67"/>
  <c r="D22" i="67"/>
  <c r="E22" i="67"/>
  <c r="F22" i="67"/>
  <c r="G22" i="67"/>
  <c r="H22" i="67"/>
  <c r="I22" i="67"/>
  <c r="J22" i="67"/>
  <c r="K22" i="67"/>
  <c r="L22" i="67"/>
  <c r="M22" i="67"/>
  <c r="N22" i="67"/>
  <c r="O22" i="67"/>
  <c r="P22" i="67"/>
  <c r="Q22" i="67"/>
  <c r="R22" i="67"/>
  <c r="S22" i="67"/>
  <c r="T22" i="67"/>
  <c r="U22" i="67"/>
  <c r="V22" i="67"/>
  <c r="W22" i="67"/>
  <c r="X22" i="67"/>
  <c r="Y22" i="67"/>
  <c r="Z22" i="67"/>
  <c r="AA22" i="67"/>
  <c r="AB22" i="67"/>
  <c r="AC22" i="67"/>
  <c r="AD22" i="67"/>
  <c r="AE22" i="67"/>
  <c r="AF22" i="67"/>
  <c r="AG22" i="67"/>
  <c r="AH22" i="67"/>
  <c r="AI22" i="67"/>
  <c r="AJ22" i="67"/>
  <c r="AK22" i="67"/>
  <c r="AL22" i="67"/>
  <c r="AM22" i="67"/>
  <c r="AN22" i="67"/>
  <c r="AO22" i="67"/>
  <c r="AP22" i="67"/>
  <c r="AQ22" i="67"/>
  <c r="C23" i="67"/>
  <c r="D23" i="67"/>
  <c r="E23" i="67"/>
  <c r="F23" i="67"/>
  <c r="G23" i="67"/>
  <c r="H23" i="67"/>
  <c r="I23" i="67"/>
  <c r="J23" i="67"/>
  <c r="K23" i="67"/>
  <c r="L23" i="67"/>
  <c r="M23" i="67"/>
  <c r="N23" i="67"/>
  <c r="O23" i="67"/>
  <c r="P23" i="67"/>
  <c r="Q23" i="67"/>
  <c r="R23" i="67"/>
  <c r="S23" i="67"/>
  <c r="T23" i="67"/>
  <c r="U23" i="67"/>
  <c r="V23" i="67"/>
  <c r="W23" i="67"/>
  <c r="X23" i="67"/>
  <c r="Y23" i="67"/>
  <c r="Z23" i="67"/>
  <c r="AA23" i="67"/>
  <c r="AB23" i="67"/>
  <c r="AC23" i="67"/>
  <c r="AD23" i="67"/>
  <c r="AE23" i="67"/>
  <c r="AF23" i="67"/>
  <c r="AG23" i="67"/>
  <c r="AH23" i="67"/>
  <c r="AI23" i="67"/>
  <c r="AJ23" i="67"/>
  <c r="AK23" i="67"/>
  <c r="AL23" i="67"/>
  <c r="AM23" i="67"/>
  <c r="AN23" i="67"/>
  <c r="AO23" i="67"/>
  <c r="AP23" i="67"/>
  <c r="AQ23" i="67"/>
  <c r="C24" i="67"/>
  <c r="D24" i="67"/>
  <c r="E24" i="67"/>
  <c r="F24" i="67"/>
  <c r="G24" i="67"/>
  <c r="H24" i="67"/>
  <c r="I24" i="67"/>
  <c r="J24" i="67"/>
  <c r="K24" i="67"/>
  <c r="L24" i="67"/>
  <c r="M24" i="67"/>
  <c r="N24" i="67"/>
  <c r="O24" i="67"/>
  <c r="P24" i="67"/>
  <c r="Q24" i="67"/>
  <c r="R24" i="67"/>
  <c r="S24" i="67"/>
  <c r="T24" i="67"/>
  <c r="U24" i="67"/>
  <c r="V24" i="67"/>
  <c r="W24" i="67"/>
  <c r="X24" i="67"/>
  <c r="Y24" i="67"/>
  <c r="Z24" i="67"/>
  <c r="AA24" i="67"/>
  <c r="AB24" i="67"/>
  <c r="AC24" i="67"/>
  <c r="AD24" i="67"/>
  <c r="AE24" i="67"/>
  <c r="AF24" i="67"/>
  <c r="AG24" i="67"/>
  <c r="AH24" i="67"/>
  <c r="AI24" i="67"/>
  <c r="AJ24" i="67"/>
  <c r="AK24" i="67"/>
  <c r="AL24" i="67"/>
  <c r="AM24" i="67"/>
  <c r="AN24" i="67"/>
  <c r="AO24" i="67"/>
  <c r="AP24" i="67"/>
  <c r="AQ24" i="67"/>
  <c r="C25" i="67"/>
  <c r="D25" i="67"/>
  <c r="E25" i="67"/>
  <c r="F25" i="67"/>
  <c r="G25" i="67"/>
  <c r="H25" i="67"/>
  <c r="I25" i="67"/>
  <c r="J25" i="67"/>
  <c r="K25" i="67"/>
  <c r="L25" i="67"/>
  <c r="M25" i="67"/>
  <c r="N25" i="67"/>
  <c r="O25" i="67"/>
  <c r="P25" i="67"/>
  <c r="Q25" i="67"/>
  <c r="R25" i="67"/>
  <c r="S25" i="67"/>
  <c r="T25" i="67"/>
  <c r="U25" i="67"/>
  <c r="V25" i="67"/>
  <c r="W25" i="67"/>
  <c r="X25" i="67"/>
  <c r="Y25" i="67"/>
  <c r="Z25" i="67"/>
  <c r="AA25" i="67"/>
  <c r="AB25" i="67"/>
  <c r="AC25" i="67"/>
  <c r="AD25" i="67"/>
  <c r="AE25" i="67"/>
  <c r="AF25" i="67"/>
  <c r="AG25" i="67"/>
  <c r="AH25" i="67"/>
  <c r="AI25" i="67"/>
  <c r="AJ25" i="67"/>
  <c r="AK25" i="67"/>
  <c r="AL25" i="67"/>
  <c r="AM25" i="67"/>
  <c r="AN25" i="67"/>
  <c r="AO25" i="67"/>
  <c r="AP25" i="67"/>
  <c r="AQ25" i="67"/>
  <c r="C26" i="67"/>
  <c r="D26" i="67"/>
  <c r="E26" i="67"/>
  <c r="F26" i="67"/>
  <c r="G26" i="67"/>
  <c r="H26" i="67"/>
  <c r="I26" i="67"/>
  <c r="J26" i="67"/>
  <c r="K26" i="67"/>
  <c r="L26" i="67"/>
  <c r="M26" i="67"/>
  <c r="N26" i="67"/>
  <c r="O26" i="67"/>
  <c r="P26" i="67"/>
  <c r="Q26" i="67"/>
  <c r="R26" i="67"/>
  <c r="S26" i="67"/>
  <c r="T26" i="67"/>
  <c r="U26" i="67"/>
  <c r="V26" i="67"/>
  <c r="W26" i="67"/>
  <c r="X26" i="67"/>
  <c r="Y26" i="67"/>
  <c r="Z26" i="67"/>
  <c r="AA26" i="67"/>
  <c r="AB26" i="67"/>
  <c r="AC26" i="67"/>
  <c r="AD26" i="67"/>
  <c r="AE26" i="67"/>
  <c r="AF26" i="67"/>
  <c r="AG26" i="67"/>
  <c r="AH26" i="67"/>
  <c r="AI26" i="67"/>
  <c r="AJ26" i="67"/>
  <c r="AK26" i="67"/>
  <c r="AL26" i="67"/>
  <c r="AM26" i="67"/>
  <c r="AN26" i="67"/>
  <c r="AO26" i="67"/>
  <c r="AP26" i="67"/>
  <c r="AQ26" i="67"/>
  <c r="C27" i="67"/>
  <c r="D27" i="67"/>
  <c r="E27" i="67"/>
  <c r="F27" i="67"/>
  <c r="G27" i="67"/>
  <c r="H27" i="67"/>
  <c r="I27" i="67"/>
  <c r="J27" i="67"/>
  <c r="K27" i="67"/>
  <c r="L27" i="67"/>
  <c r="M27" i="67"/>
  <c r="N27" i="67"/>
  <c r="O27" i="67"/>
  <c r="P27" i="67"/>
  <c r="Q27" i="67"/>
  <c r="R27" i="67"/>
  <c r="S27" i="67"/>
  <c r="T27" i="67"/>
  <c r="U27" i="67"/>
  <c r="V27" i="67"/>
  <c r="W27" i="67"/>
  <c r="X27" i="67"/>
  <c r="Y27" i="67"/>
  <c r="Z27" i="67"/>
  <c r="AA27" i="67"/>
  <c r="AB27" i="67"/>
  <c r="AC27" i="67"/>
  <c r="AD27" i="67"/>
  <c r="AE27" i="67"/>
  <c r="AF27" i="67"/>
  <c r="AG27" i="67"/>
  <c r="AH27" i="67"/>
  <c r="AI27" i="67"/>
  <c r="AJ27" i="67"/>
  <c r="AK27" i="67"/>
  <c r="AL27" i="67"/>
  <c r="AM27" i="67"/>
  <c r="AN27" i="67"/>
  <c r="AO27" i="67"/>
  <c r="AP27" i="67"/>
  <c r="AQ27" i="67"/>
  <c r="C28" i="67"/>
  <c r="D28" i="67"/>
  <c r="E28" i="67"/>
  <c r="F28" i="67"/>
  <c r="G28" i="67"/>
  <c r="H28" i="67"/>
  <c r="I28" i="67"/>
  <c r="J28" i="67"/>
  <c r="K28" i="67"/>
  <c r="L28" i="67"/>
  <c r="M28" i="67"/>
  <c r="N28" i="67"/>
  <c r="O28" i="67"/>
  <c r="P28" i="67"/>
  <c r="Q28" i="67"/>
  <c r="R28" i="67"/>
  <c r="S28" i="67"/>
  <c r="T28" i="67"/>
  <c r="U28" i="67"/>
  <c r="V28" i="67"/>
  <c r="W28" i="67"/>
  <c r="X28" i="67"/>
  <c r="Y28" i="67"/>
  <c r="Z28" i="67"/>
  <c r="AA28" i="67"/>
  <c r="AB28" i="67"/>
  <c r="AC28" i="67"/>
  <c r="AD28" i="67"/>
  <c r="AE28" i="67"/>
  <c r="AF28" i="67"/>
  <c r="AG28" i="67"/>
  <c r="AH28" i="67"/>
  <c r="AI28" i="67"/>
  <c r="AJ28" i="67"/>
  <c r="AK28" i="67"/>
  <c r="AL28" i="67"/>
  <c r="AM28" i="67"/>
  <c r="AN28" i="67"/>
  <c r="AO28" i="67"/>
  <c r="AP28" i="67"/>
  <c r="AQ28" i="67"/>
  <c r="C29" i="67"/>
  <c r="D29" i="67"/>
  <c r="E29" i="67"/>
  <c r="F29" i="67"/>
  <c r="G29" i="67"/>
  <c r="H29" i="67"/>
  <c r="I29" i="67"/>
  <c r="J29" i="67"/>
  <c r="K29" i="67"/>
  <c r="L29" i="67"/>
  <c r="M29" i="67"/>
  <c r="N29" i="67"/>
  <c r="O29" i="67"/>
  <c r="P29" i="67"/>
  <c r="Q29" i="67"/>
  <c r="R29" i="67"/>
  <c r="S29" i="67"/>
  <c r="T29" i="67"/>
  <c r="U29" i="67"/>
  <c r="V29" i="67"/>
  <c r="W29" i="67"/>
  <c r="X29" i="67"/>
  <c r="Y29" i="67"/>
  <c r="Z29" i="67"/>
  <c r="AA29" i="67"/>
  <c r="AB29" i="67"/>
  <c r="AC29" i="67"/>
  <c r="AD29" i="67"/>
  <c r="AE29" i="67"/>
  <c r="AF29" i="67"/>
  <c r="AG29" i="67"/>
  <c r="AH29" i="67"/>
  <c r="AI29" i="67"/>
  <c r="AJ29" i="67"/>
  <c r="AK29" i="67"/>
  <c r="AL29" i="67"/>
  <c r="AM29" i="67"/>
  <c r="AN29" i="67"/>
  <c r="AO29" i="67"/>
  <c r="AP29" i="67"/>
  <c r="AQ29" i="67"/>
  <c r="C30" i="67"/>
  <c r="D30" i="67"/>
  <c r="E30" i="67"/>
  <c r="F30" i="67"/>
  <c r="G30" i="67"/>
  <c r="H30" i="67"/>
  <c r="I30" i="67"/>
  <c r="J30" i="67"/>
  <c r="K30" i="67"/>
  <c r="L30" i="67"/>
  <c r="M30" i="67"/>
  <c r="N30" i="67"/>
  <c r="O30" i="67"/>
  <c r="P30" i="67"/>
  <c r="Q30" i="67"/>
  <c r="R30" i="67"/>
  <c r="S30" i="67"/>
  <c r="T30" i="67"/>
  <c r="U30" i="67"/>
  <c r="V30" i="67"/>
  <c r="W30" i="67"/>
  <c r="X30" i="67"/>
  <c r="Y30" i="67"/>
  <c r="Z30" i="67"/>
  <c r="AA30" i="67"/>
  <c r="AB30" i="67"/>
  <c r="AC30" i="67"/>
  <c r="AD30" i="67"/>
  <c r="AE30" i="67"/>
  <c r="AF30" i="67"/>
  <c r="AG30" i="67"/>
  <c r="AH30" i="67"/>
  <c r="AI30" i="67"/>
  <c r="AJ30" i="67"/>
  <c r="AK30" i="67"/>
  <c r="AL30" i="67"/>
  <c r="AM30" i="67"/>
  <c r="AN30" i="67"/>
  <c r="AO30" i="67"/>
  <c r="AP30" i="67"/>
  <c r="AQ30" i="67"/>
  <c r="C31" i="67"/>
  <c r="D31" i="67"/>
  <c r="E31" i="67"/>
  <c r="F31" i="67"/>
  <c r="G31" i="67"/>
  <c r="H31" i="67"/>
  <c r="I31" i="67"/>
  <c r="J31" i="67"/>
  <c r="K31" i="67"/>
  <c r="L31" i="67"/>
  <c r="M31" i="67"/>
  <c r="N31" i="67"/>
  <c r="O31" i="67"/>
  <c r="P31" i="67"/>
  <c r="Q31" i="67"/>
  <c r="R31" i="67"/>
  <c r="S31" i="67"/>
  <c r="T31" i="67"/>
  <c r="U31" i="67"/>
  <c r="V31" i="67"/>
  <c r="W31" i="67"/>
  <c r="X31" i="67"/>
  <c r="Y31" i="67"/>
  <c r="Z31" i="67"/>
  <c r="AA31" i="67"/>
  <c r="AB31" i="67"/>
  <c r="AC31" i="67"/>
  <c r="AD31" i="67"/>
  <c r="AE31" i="67"/>
  <c r="AF31" i="67"/>
  <c r="AG31" i="67"/>
  <c r="AH31" i="67"/>
  <c r="AI31" i="67"/>
  <c r="AJ31" i="67"/>
  <c r="AK31" i="67"/>
  <c r="AL31" i="67"/>
  <c r="AM31" i="67"/>
  <c r="AN31" i="67"/>
  <c r="AO31" i="67"/>
  <c r="AP31" i="67"/>
  <c r="AQ31" i="67"/>
  <c r="C32" i="67"/>
  <c r="D32" i="67"/>
  <c r="E32" i="67"/>
  <c r="F32" i="67"/>
  <c r="G32" i="67"/>
  <c r="H32" i="67"/>
  <c r="I32" i="67"/>
  <c r="J32" i="67"/>
  <c r="K32" i="67"/>
  <c r="L32" i="67"/>
  <c r="M32" i="67"/>
  <c r="N32" i="67"/>
  <c r="O32" i="67"/>
  <c r="P32" i="67"/>
  <c r="Q32" i="67"/>
  <c r="R32" i="67"/>
  <c r="S32" i="67"/>
  <c r="T32" i="67"/>
  <c r="U32" i="67"/>
  <c r="V32" i="67"/>
  <c r="W32" i="67"/>
  <c r="X32" i="67"/>
  <c r="Y32" i="67"/>
  <c r="Z32" i="67"/>
  <c r="AA32" i="67"/>
  <c r="AB32" i="67"/>
  <c r="AC32" i="67"/>
  <c r="AD32" i="67"/>
  <c r="AE32" i="67"/>
  <c r="AF32" i="67"/>
  <c r="AG32" i="67"/>
  <c r="AH32" i="67"/>
  <c r="AI32" i="67"/>
  <c r="AJ32" i="67"/>
  <c r="AK32" i="67"/>
  <c r="AL32" i="67"/>
  <c r="AM32" i="67"/>
  <c r="AN32" i="67"/>
  <c r="AO32" i="67"/>
  <c r="AP32" i="67"/>
  <c r="AQ32" i="67"/>
  <c r="C33" i="67"/>
  <c r="D33" i="67"/>
  <c r="E33" i="67"/>
  <c r="F33" i="67"/>
  <c r="G33" i="67"/>
  <c r="H33" i="67"/>
  <c r="I33" i="67"/>
  <c r="J33" i="67"/>
  <c r="K33" i="67"/>
  <c r="L33" i="67"/>
  <c r="M33" i="67"/>
  <c r="N33" i="67"/>
  <c r="O33" i="67"/>
  <c r="P33" i="67"/>
  <c r="Q33" i="67"/>
  <c r="R33" i="67"/>
  <c r="S33" i="67"/>
  <c r="T33" i="67"/>
  <c r="U33" i="67"/>
  <c r="V33" i="67"/>
  <c r="W33" i="67"/>
  <c r="X33" i="67"/>
  <c r="Y33" i="67"/>
  <c r="Z33" i="67"/>
  <c r="AA33" i="67"/>
  <c r="AB33" i="67"/>
  <c r="AC33" i="67"/>
  <c r="AD33" i="67"/>
  <c r="AE33" i="67"/>
  <c r="AF33" i="67"/>
  <c r="AG33" i="67"/>
  <c r="AH33" i="67"/>
  <c r="AI33" i="67"/>
  <c r="AJ33" i="67"/>
  <c r="AK33" i="67"/>
  <c r="AL33" i="67"/>
  <c r="AM33" i="67"/>
  <c r="AN33" i="67"/>
  <c r="AO33" i="67"/>
  <c r="AP33" i="67"/>
  <c r="AQ33" i="67"/>
  <c r="C34" i="67"/>
  <c r="D34" i="67"/>
  <c r="E34" i="67"/>
  <c r="F34" i="67"/>
  <c r="G34" i="67"/>
  <c r="H34" i="67"/>
  <c r="I34" i="67"/>
  <c r="J34" i="67"/>
  <c r="K34" i="67"/>
  <c r="L34" i="67"/>
  <c r="M34" i="67"/>
  <c r="N34" i="67"/>
  <c r="O34" i="67"/>
  <c r="P34" i="67"/>
  <c r="Q34" i="67"/>
  <c r="R34" i="67"/>
  <c r="S34" i="67"/>
  <c r="T34" i="67"/>
  <c r="U34" i="67"/>
  <c r="V34" i="67"/>
  <c r="W34" i="67"/>
  <c r="X34" i="67"/>
  <c r="Y34" i="67"/>
  <c r="Z34" i="67"/>
  <c r="AA34" i="67"/>
  <c r="AB34" i="67"/>
  <c r="AC34" i="67"/>
  <c r="AD34" i="67"/>
  <c r="AE34" i="67"/>
  <c r="AF34" i="67"/>
  <c r="AG34" i="67"/>
  <c r="AH34" i="67"/>
  <c r="AI34" i="67"/>
  <c r="AJ34" i="67"/>
  <c r="AK34" i="67"/>
  <c r="AL34" i="67"/>
  <c r="AM34" i="67"/>
  <c r="AN34" i="67"/>
  <c r="AO34" i="67"/>
  <c r="AP34" i="67"/>
  <c r="AQ34" i="67"/>
  <c r="C35" i="67"/>
  <c r="D35" i="67"/>
  <c r="E35" i="67"/>
  <c r="F35" i="67"/>
  <c r="G35" i="67"/>
  <c r="H35" i="67"/>
  <c r="I35" i="67"/>
  <c r="J35" i="67"/>
  <c r="K35" i="67"/>
  <c r="L35" i="67"/>
  <c r="M35" i="67"/>
  <c r="N35" i="67"/>
  <c r="O35" i="67"/>
  <c r="P35" i="67"/>
  <c r="Q35" i="67"/>
  <c r="R35" i="67"/>
  <c r="S35" i="67"/>
  <c r="T35" i="67"/>
  <c r="U35" i="67"/>
  <c r="V35" i="67"/>
  <c r="W35" i="67"/>
  <c r="X35" i="67"/>
  <c r="Y35" i="67"/>
  <c r="Z35" i="67"/>
  <c r="AA35" i="67"/>
  <c r="AB35" i="67"/>
  <c r="AC35" i="67"/>
  <c r="AD35" i="67"/>
  <c r="AE35" i="67"/>
  <c r="AF35" i="67"/>
  <c r="AG35" i="67"/>
  <c r="AH35" i="67"/>
  <c r="AI35" i="67"/>
  <c r="AJ35" i="67"/>
  <c r="AK35" i="67"/>
  <c r="AL35" i="67"/>
  <c r="AM35" i="67"/>
  <c r="AN35" i="67"/>
  <c r="AO35" i="67"/>
  <c r="AP35" i="67"/>
  <c r="AQ35" i="67"/>
  <c r="C36" i="67"/>
  <c r="D36" i="67"/>
  <c r="E36" i="67"/>
  <c r="F36" i="67"/>
  <c r="G36" i="67"/>
  <c r="H36" i="67"/>
  <c r="I36" i="67"/>
  <c r="J36" i="67"/>
  <c r="K36" i="67"/>
  <c r="L36" i="67"/>
  <c r="M36" i="67"/>
  <c r="N36" i="67"/>
  <c r="O36" i="67"/>
  <c r="P36" i="67"/>
  <c r="Q36" i="67"/>
  <c r="R36" i="67"/>
  <c r="S36" i="67"/>
  <c r="T36" i="67"/>
  <c r="U36" i="67"/>
  <c r="V36" i="67"/>
  <c r="W36" i="67"/>
  <c r="X36" i="67"/>
  <c r="Y36" i="67"/>
  <c r="Z36" i="67"/>
  <c r="AA36" i="67"/>
  <c r="AB36" i="67"/>
  <c r="AC36" i="67"/>
  <c r="AD36" i="67"/>
  <c r="AE36" i="67"/>
  <c r="AF36" i="67"/>
  <c r="AG36" i="67"/>
  <c r="AH36" i="67"/>
  <c r="AI36" i="67"/>
  <c r="AJ36" i="67"/>
  <c r="AK36" i="67"/>
  <c r="AL36" i="67"/>
  <c r="AM36" i="67"/>
  <c r="AN36" i="67"/>
  <c r="AO36" i="67"/>
  <c r="AP36" i="67"/>
  <c r="AQ36" i="67"/>
  <c r="C37" i="67"/>
  <c r="D37" i="67"/>
  <c r="E37" i="67"/>
  <c r="F37" i="67"/>
  <c r="G37" i="67"/>
  <c r="H37" i="67"/>
  <c r="I37" i="67"/>
  <c r="J37" i="67"/>
  <c r="K37" i="67"/>
  <c r="L37" i="67"/>
  <c r="M37" i="67"/>
  <c r="N37" i="67"/>
  <c r="O37" i="67"/>
  <c r="P37" i="67"/>
  <c r="Q37" i="67"/>
  <c r="R37" i="67"/>
  <c r="S37" i="67"/>
  <c r="T37" i="67"/>
  <c r="U37" i="67"/>
  <c r="V37" i="67"/>
  <c r="W37" i="67"/>
  <c r="X37" i="67"/>
  <c r="Y37" i="67"/>
  <c r="Z37" i="67"/>
  <c r="AA37" i="67"/>
  <c r="AB37" i="67"/>
  <c r="AC37" i="67"/>
  <c r="AD37" i="67"/>
  <c r="AE37" i="67"/>
  <c r="AF37" i="67"/>
  <c r="AG37" i="67"/>
  <c r="AH37" i="67"/>
  <c r="AI37" i="67"/>
  <c r="AJ37" i="67"/>
  <c r="AK37" i="67"/>
  <c r="AL37" i="67"/>
  <c r="AM37" i="67"/>
  <c r="AN37" i="67"/>
  <c r="AO37" i="67"/>
  <c r="AP37" i="67"/>
  <c r="AQ37" i="67"/>
  <c r="C38" i="67"/>
  <c r="D38" i="67"/>
  <c r="E38" i="67"/>
  <c r="F38" i="67"/>
  <c r="G38" i="67"/>
  <c r="H38" i="67"/>
  <c r="I38" i="67"/>
  <c r="J38" i="67"/>
  <c r="K38" i="67"/>
  <c r="L38" i="67"/>
  <c r="M38" i="67"/>
  <c r="N38" i="67"/>
  <c r="O38" i="67"/>
  <c r="P38" i="67"/>
  <c r="Q38" i="67"/>
  <c r="R38" i="67"/>
  <c r="S38" i="67"/>
  <c r="T38" i="67"/>
  <c r="U38" i="67"/>
  <c r="V38" i="67"/>
  <c r="W38" i="67"/>
  <c r="X38" i="67"/>
  <c r="Y38" i="67"/>
  <c r="Z38" i="67"/>
  <c r="AA38" i="67"/>
  <c r="AB38" i="67"/>
  <c r="AC38" i="67"/>
  <c r="AD38" i="67"/>
  <c r="AE38" i="67"/>
  <c r="AF38" i="67"/>
  <c r="AG38" i="67"/>
  <c r="AH38" i="67"/>
  <c r="AI38" i="67"/>
  <c r="AJ38" i="67"/>
  <c r="AK38" i="67"/>
  <c r="AL38" i="67"/>
  <c r="AM38" i="67"/>
  <c r="AN38" i="67"/>
  <c r="AO38" i="67"/>
  <c r="AP38" i="67"/>
  <c r="AQ38" i="67"/>
  <c r="C39" i="67"/>
  <c r="D39" i="67"/>
  <c r="E39" i="67"/>
  <c r="F39" i="67"/>
  <c r="G39" i="67"/>
  <c r="H39" i="67"/>
  <c r="I39" i="67"/>
  <c r="J39" i="67"/>
  <c r="K39" i="67"/>
  <c r="L39" i="67"/>
  <c r="M39" i="67"/>
  <c r="N39" i="67"/>
  <c r="O39" i="67"/>
  <c r="P39" i="67"/>
  <c r="Q39" i="67"/>
  <c r="R39" i="67"/>
  <c r="S39" i="67"/>
  <c r="T39" i="67"/>
  <c r="U39" i="67"/>
  <c r="V39" i="67"/>
  <c r="W39" i="67"/>
  <c r="X39" i="67"/>
  <c r="Y39" i="67"/>
  <c r="Z39" i="67"/>
  <c r="AA39" i="67"/>
  <c r="AB39" i="67"/>
  <c r="AC39" i="67"/>
  <c r="AD39" i="67"/>
  <c r="AE39" i="67"/>
  <c r="AF39" i="67"/>
  <c r="AG39" i="67"/>
  <c r="AH39" i="67"/>
  <c r="AI39" i="67"/>
  <c r="AJ39" i="67"/>
  <c r="AK39" i="67"/>
  <c r="AL39" i="67"/>
  <c r="AM39" i="67"/>
  <c r="AN39" i="67"/>
  <c r="AO39" i="67"/>
  <c r="AP39" i="67"/>
  <c r="AQ39" i="67"/>
  <c r="C40" i="67"/>
  <c r="D40" i="67"/>
  <c r="E40" i="67"/>
  <c r="F40" i="67"/>
  <c r="G40" i="67"/>
  <c r="H40" i="67"/>
  <c r="I40" i="67"/>
  <c r="J40" i="67"/>
  <c r="K40" i="67"/>
  <c r="L40" i="67"/>
  <c r="M40" i="67"/>
  <c r="N40" i="67"/>
  <c r="O40" i="67"/>
  <c r="P40" i="67"/>
  <c r="Q40" i="67"/>
  <c r="R40" i="67"/>
  <c r="S40" i="67"/>
  <c r="T40" i="67"/>
  <c r="U40" i="67"/>
  <c r="V40" i="67"/>
  <c r="W40" i="67"/>
  <c r="X40" i="67"/>
  <c r="Y40" i="67"/>
  <c r="Z40" i="67"/>
  <c r="AA40" i="67"/>
  <c r="AB40" i="67"/>
  <c r="AC40" i="67"/>
  <c r="AD40" i="67"/>
  <c r="AE40" i="67"/>
  <c r="AF40" i="67"/>
  <c r="AG40" i="67"/>
  <c r="AH40" i="67"/>
  <c r="AI40" i="67"/>
  <c r="AJ40" i="67"/>
  <c r="AK40" i="67"/>
  <c r="AL40" i="67"/>
  <c r="AM40" i="67"/>
  <c r="AN40" i="67"/>
  <c r="AO40" i="67"/>
  <c r="AP40" i="67"/>
  <c r="AQ40" i="67"/>
  <c r="C41" i="67"/>
  <c r="D41" i="67"/>
  <c r="E41" i="67"/>
  <c r="F41" i="67"/>
  <c r="G41" i="67"/>
  <c r="H41" i="67"/>
  <c r="I41" i="67"/>
  <c r="J41" i="67"/>
  <c r="K41" i="67"/>
  <c r="L41" i="67"/>
  <c r="M41" i="67"/>
  <c r="N41" i="67"/>
  <c r="O41" i="67"/>
  <c r="P41" i="67"/>
  <c r="Q41" i="67"/>
  <c r="R41" i="67"/>
  <c r="S41" i="67"/>
  <c r="T41" i="67"/>
  <c r="U41" i="67"/>
  <c r="V41" i="67"/>
  <c r="W41" i="67"/>
  <c r="X41" i="67"/>
  <c r="Y41" i="67"/>
  <c r="Z41" i="67"/>
  <c r="AA41" i="67"/>
  <c r="AB41" i="67"/>
  <c r="AC41" i="67"/>
  <c r="AD41" i="67"/>
  <c r="AE41" i="67"/>
  <c r="AF41" i="67"/>
  <c r="AG41" i="67"/>
  <c r="AH41" i="67"/>
  <c r="AI41" i="67"/>
  <c r="AJ41" i="67"/>
  <c r="AK41" i="67"/>
  <c r="AL41" i="67"/>
  <c r="AM41" i="67"/>
  <c r="AN41" i="67"/>
  <c r="AO41" i="67"/>
  <c r="AP41" i="67"/>
  <c r="AQ41" i="67"/>
  <c r="C42" i="67"/>
  <c r="D42" i="67"/>
  <c r="E42" i="67"/>
  <c r="F42" i="67"/>
  <c r="G42" i="67"/>
  <c r="H42" i="67"/>
  <c r="I42" i="67"/>
  <c r="J42" i="67"/>
  <c r="K42" i="67"/>
  <c r="L42" i="67"/>
  <c r="M42" i="67"/>
  <c r="N42" i="67"/>
  <c r="O42" i="67"/>
  <c r="P42" i="67"/>
  <c r="Q42" i="67"/>
  <c r="R42" i="67"/>
  <c r="S42" i="67"/>
  <c r="T42" i="67"/>
  <c r="U42" i="67"/>
  <c r="V42" i="67"/>
  <c r="W42" i="67"/>
  <c r="X42" i="67"/>
  <c r="Y42" i="67"/>
  <c r="Z42" i="67"/>
  <c r="AA42" i="67"/>
  <c r="AB42" i="67"/>
  <c r="AC42" i="67"/>
  <c r="AD42" i="67"/>
  <c r="AE42" i="67"/>
  <c r="AF42" i="67"/>
  <c r="AG42" i="67"/>
  <c r="AH42" i="67"/>
  <c r="AI42" i="67"/>
  <c r="AJ42" i="67"/>
  <c r="AK42" i="67"/>
  <c r="AL42" i="67"/>
  <c r="AM42" i="67"/>
  <c r="AN42" i="67"/>
  <c r="AO42" i="67"/>
  <c r="AP42" i="67"/>
  <c r="AQ42" i="67"/>
  <c r="C43" i="67"/>
  <c r="D43" i="67"/>
  <c r="E43" i="67"/>
  <c r="F43" i="67"/>
  <c r="G43" i="67"/>
  <c r="H43" i="67"/>
  <c r="I43" i="67"/>
  <c r="J43" i="67"/>
  <c r="K43" i="67"/>
  <c r="L43" i="67"/>
  <c r="M43" i="67"/>
  <c r="N43" i="67"/>
  <c r="O43" i="67"/>
  <c r="P43" i="67"/>
  <c r="Q43" i="67"/>
  <c r="R43" i="67"/>
  <c r="S43" i="67"/>
  <c r="T43" i="67"/>
  <c r="U43" i="67"/>
  <c r="V43" i="67"/>
  <c r="W43" i="67"/>
  <c r="X43" i="67"/>
  <c r="Y43" i="67"/>
  <c r="Z43" i="67"/>
  <c r="AA43" i="67"/>
  <c r="AB43" i="67"/>
  <c r="AC43" i="67"/>
  <c r="AD43" i="67"/>
  <c r="AE43" i="67"/>
  <c r="AF43" i="67"/>
  <c r="AG43" i="67"/>
  <c r="AH43" i="67"/>
  <c r="AI43" i="67"/>
  <c r="AJ43" i="67"/>
  <c r="AK43" i="67"/>
  <c r="AL43" i="67"/>
  <c r="AM43" i="67"/>
  <c r="AN43" i="67"/>
  <c r="AO43" i="67"/>
  <c r="AP43" i="67"/>
  <c r="AQ43" i="67"/>
  <c r="C44" i="67"/>
  <c r="D44" i="67"/>
  <c r="E44" i="67"/>
  <c r="F44" i="67"/>
  <c r="G44" i="67"/>
  <c r="H44" i="67"/>
  <c r="I44" i="67"/>
  <c r="J44" i="67"/>
  <c r="K44" i="67"/>
  <c r="L44" i="67"/>
  <c r="M44" i="67"/>
  <c r="N44" i="67"/>
  <c r="O44" i="67"/>
  <c r="P44" i="67"/>
  <c r="Q44" i="67"/>
  <c r="R44" i="67"/>
  <c r="S44" i="67"/>
  <c r="T44" i="67"/>
  <c r="U44" i="67"/>
  <c r="V44" i="67"/>
  <c r="W44" i="67"/>
  <c r="X44" i="67"/>
  <c r="Y44" i="67"/>
  <c r="Z44" i="67"/>
  <c r="AA44" i="67"/>
  <c r="AB44" i="67"/>
  <c r="AC44" i="67"/>
  <c r="AD44" i="67"/>
  <c r="AE44" i="67"/>
  <c r="AF44" i="67"/>
  <c r="AG44" i="67"/>
  <c r="AH44" i="67"/>
  <c r="AI44" i="67"/>
  <c r="AJ44" i="67"/>
  <c r="AK44" i="67"/>
  <c r="AL44" i="67"/>
  <c r="AM44" i="67"/>
  <c r="AN44" i="67"/>
  <c r="AO44" i="67"/>
  <c r="AP44" i="67"/>
  <c r="AQ44" i="67"/>
  <c r="C45" i="67"/>
  <c r="D45" i="67"/>
  <c r="E45" i="67"/>
  <c r="F45" i="67"/>
  <c r="G45" i="67"/>
  <c r="H45" i="67"/>
  <c r="I45" i="67"/>
  <c r="J45" i="67"/>
  <c r="K45" i="67"/>
  <c r="L45" i="67"/>
  <c r="M45" i="67"/>
  <c r="N45" i="67"/>
  <c r="O45" i="67"/>
  <c r="P45" i="67"/>
  <c r="Q45" i="67"/>
  <c r="R45" i="67"/>
  <c r="S45" i="67"/>
  <c r="T45" i="67"/>
  <c r="U45" i="67"/>
  <c r="V45" i="67"/>
  <c r="W45" i="67"/>
  <c r="X45" i="67"/>
  <c r="Y45" i="67"/>
  <c r="Z45" i="67"/>
  <c r="AA45" i="67"/>
  <c r="AB45" i="67"/>
  <c r="AC45" i="67"/>
  <c r="AD45" i="67"/>
  <c r="AE45" i="67"/>
  <c r="AF45" i="67"/>
  <c r="AG45" i="67"/>
  <c r="AH45" i="67"/>
  <c r="AI45" i="67"/>
  <c r="AJ45" i="67"/>
  <c r="AK45" i="67"/>
  <c r="AL45" i="67"/>
  <c r="AM45" i="67"/>
  <c r="AN45" i="67"/>
  <c r="AO45" i="67"/>
  <c r="AP45" i="67"/>
  <c r="AQ45" i="67"/>
  <c r="C46" i="67"/>
  <c r="D46" i="67"/>
  <c r="E46" i="67"/>
  <c r="F46" i="67"/>
  <c r="G46" i="67"/>
  <c r="H46" i="67"/>
  <c r="I46" i="67"/>
  <c r="J46" i="67"/>
  <c r="K46" i="67"/>
  <c r="L46" i="67"/>
  <c r="M46" i="67"/>
  <c r="N46" i="67"/>
  <c r="O46" i="67"/>
  <c r="P46" i="67"/>
  <c r="Q46" i="67"/>
  <c r="R46" i="67"/>
  <c r="S46" i="67"/>
  <c r="T46" i="67"/>
  <c r="U46" i="67"/>
  <c r="V46" i="67"/>
  <c r="W46" i="67"/>
  <c r="X46" i="67"/>
  <c r="Y46" i="67"/>
  <c r="Z46" i="67"/>
  <c r="AA46" i="67"/>
  <c r="AB46" i="67"/>
  <c r="AC46" i="67"/>
  <c r="AD46" i="67"/>
  <c r="AE46" i="67"/>
  <c r="AF46" i="67"/>
  <c r="AG46" i="67"/>
  <c r="AH46" i="67"/>
  <c r="AI46" i="67"/>
  <c r="AJ46" i="67"/>
  <c r="AK46" i="67"/>
  <c r="AL46" i="67"/>
  <c r="AM46" i="67"/>
  <c r="AN46" i="67"/>
  <c r="AO46" i="67"/>
  <c r="AP46" i="67"/>
  <c r="AQ46" i="67"/>
  <c r="C47" i="67"/>
  <c r="D47" i="67"/>
  <c r="E47" i="67"/>
  <c r="F47" i="67"/>
  <c r="G47" i="67"/>
  <c r="H47" i="67"/>
  <c r="I47" i="67"/>
  <c r="J47" i="67"/>
  <c r="K47" i="67"/>
  <c r="L47" i="67"/>
  <c r="M47" i="67"/>
  <c r="N47" i="67"/>
  <c r="O47" i="67"/>
  <c r="P47" i="67"/>
  <c r="Q47" i="67"/>
  <c r="R47" i="67"/>
  <c r="S47" i="67"/>
  <c r="T47" i="67"/>
  <c r="U47" i="67"/>
  <c r="V47" i="67"/>
  <c r="W47" i="67"/>
  <c r="X47" i="67"/>
  <c r="Y47" i="67"/>
  <c r="Z47" i="67"/>
  <c r="AA47" i="67"/>
  <c r="AB47" i="67"/>
  <c r="AC47" i="67"/>
  <c r="AD47" i="67"/>
  <c r="AE47" i="67"/>
  <c r="AF47" i="67"/>
  <c r="AG47" i="67"/>
  <c r="AH47" i="67"/>
  <c r="AI47" i="67"/>
  <c r="AJ47" i="67"/>
  <c r="AK47" i="67"/>
  <c r="AL47" i="67"/>
  <c r="AM47" i="67"/>
  <c r="AN47" i="67"/>
  <c r="AO47" i="67"/>
  <c r="AP47" i="67"/>
  <c r="AQ47" i="67"/>
  <c r="D7" i="67"/>
  <c r="E7" i="67"/>
  <c r="F7" i="67"/>
  <c r="G7" i="67"/>
  <c r="H7" i="67"/>
  <c r="I7" i="67"/>
  <c r="J7" i="67"/>
  <c r="K7" i="67"/>
  <c r="L7" i="67"/>
  <c r="M7" i="67"/>
  <c r="N7" i="67"/>
  <c r="O7" i="67"/>
  <c r="P7" i="67"/>
  <c r="P48" i="67" s="1"/>
  <c r="Q7" i="67"/>
  <c r="R7" i="67"/>
  <c r="S7" i="67"/>
  <c r="T7" i="67"/>
  <c r="U7" i="67"/>
  <c r="V7" i="67"/>
  <c r="W7" i="67"/>
  <c r="X7" i="67"/>
  <c r="Y7" i="67"/>
  <c r="Z7" i="67"/>
  <c r="AA7" i="67"/>
  <c r="AB7" i="67"/>
  <c r="AC7" i="67"/>
  <c r="AD7" i="67"/>
  <c r="AE7" i="67"/>
  <c r="AF7" i="67"/>
  <c r="AF48" i="67" s="1"/>
  <c r="AG7" i="67"/>
  <c r="AH7" i="67"/>
  <c r="AI7" i="67"/>
  <c r="AJ7" i="67"/>
  <c r="AK7" i="67"/>
  <c r="AL7" i="67"/>
  <c r="AM7" i="67"/>
  <c r="AN7" i="67"/>
  <c r="AO7" i="67"/>
  <c r="AP7" i="67"/>
  <c r="AQ7" i="67"/>
  <c r="C7" i="67"/>
  <c r="AE48" i="67"/>
  <c r="E48" i="67"/>
  <c r="AO45" i="66"/>
  <c r="L15" i="70" l="1"/>
  <c r="H15" i="70"/>
  <c r="D15" i="70"/>
  <c r="AO14" i="70"/>
  <c r="AK14" i="70"/>
  <c r="AG14" i="70"/>
  <c r="AC14" i="70"/>
  <c r="Y14" i="70"/>
  <c r="U14" i="70"/>
  <c r="Q14" i="70"/>
  <c r="M14" i="70"/>
  <c r="I14" i="70"/>
  <c r="E14" i="70"/>
  <c r="AP13" i="70"/>
  <c r="AL13" i="70"/>
  <c r="AH13" i="70"/>
  <c r="AD13" i="70"/>
  <c r="Z13" i="70"/>
  <c r="V13" i="70"/>
  <c r="R13" i="70"/>
  <c r="N13" i="70"/>
  <c r="J13" i="70"/>
  <c r="F13" i="70"/>
  <c r="AQ12" i="70"/>
  <c r="AM12" i="70"/>
  <c r="AI12" i="70"/>
  <c r="AE12" i="70"/>
  <c r="AA12" i="70"/>
  <c r="W12" i="70"/>
  <c r="S12" i="70"/>
  <c r="O12" i="70"/>
  <c r="K12" i="70"/>
  <c r="G12" i="70"/>
  <c r="C12" i="70"/>
  <c r="AN11" i="70"/>
  <c r="AJ11" i="70"/>
  <c r="AF11" i="70"/>
  <c r="AB11" i="70"/>
  <c r="X11" i="70"/>
  <c r="T11" i="70"/>
  <c r="P11" i="70"/>
  <c r="L11" i="70"/>
  <c r="H11" i="70"/>
  <c r="D11" i="70"/>
  <c r="AO10" i="70"/>
  <c r="AK10" i="70"/>
  <c r="AG10" i="70"/>
  <c r="AC10" i="70"/>
  <c r="Y10" i="70"/>
  <c r="U10" i="70"/>
  <c r="Q10" i="70"/>
  <c r="M10" i="70"/>
  <c r="I10" i="70"/>
  <c r="E10" i="70"/>
  <c r="AP9" i="70"/>
  <c r="AL9" i="70"/>
  <c r="AH9" i="70"/>
  <c r="AD9" i="70"/>
  <c r="Z9" i="70"/>
  <c r="V9" i="70"/>
  <c r="R9" i="70"/>
  <c r="N9" i="70"/>
  <c r="J9" i="70"/>
  <c r="F9" i="70"/>
  <c r="AQ8" i="70"/>
  <c r="AM8" i="70"/>
  <c r="AI8" i="70"/>
  <c r="AE8" i="70"/>
  <c r="AA8" i="70"/>
  <c r="W8" i="70"/>
  <c r="S8" i="70"/>
  <c r="O8" i="70"/>
  <c r="K8" i="70"/>
  <c r="G8" i="70"/>
  <c r="C8" i="70"/>
  <c r="AN7" i="70"/>
  <c r="AJ7" i="70"/>
  <c r="AF7" i="70"/>
  <c r="AB7" i="70"/>
  <c r="X7" i="70"/>
  <c r="T7" i="70"/>
  <c r="P7" i="70"/>
  <c r="L7" i="70"/>
  <c r="H7" i="70"/>
  <c r="D7" i="70"/>
  <c r="K15" i="70"/>
  <c r="G15" i="70"/>
  <c r="C15" i="70"/>
  <c r="AN14" i="70"/>
  <c r="AJ14" i="70"/>
  <c r="AF14" i="70"/>
  <c r="AB14" i="70"/>
  <c r="X14" i="70"/>
  <c r="T14" i="70"/>
  <c r="P14" i="70"/>
  <c r="L14" i="70"/>
  <c r="H14" i="70"/>
  <c r="D14" i="70"/>
  <c r="AO13" i="70"/>
  <c r="AK13" i="70"/>
  <c r="AG13" i="70"/>
  <c r="AC13" i="70"/>
  <c r="Y13" i="70"/>
  <c r="U13" i="70"/>
  <c r="Q13" i="70"/>
  <c r="M13" i="70"/>
  <c r="I13" i="70"/>
  <c r="E13" i="70"/>
  <c r="AP12" i="70"/>
  <c r="AL12" i="70"/>
  <c r="AH12" i="70"/>
  <c r="AD12" i="70"/>
  <c r="Z12" i="70"/>
  <c r="V12" i="70"/>
  <c r="R12" i="70"/>
  <c r="N12" i="70"/>
  <c r="J12" i="70"/>
  <c r="F12" i="70"/>
  <c r="AQ11" i="70"/>
  <c r="AM11" i="70"/>
  <c r="AI11" i="70"/>
  <c r="AE11" i="70"/>
  <c r="AA11" i="70"/>
  <c r="W11" i="70"/>
  <c r="S11" i="70"/>
  <c r="O11" i="70"/>
  <c r="K11" i="70"/>
  <c r="G11" i="70"/>
  <c r="C11" i="70"/>
  <c r="AN10" i="70"/>
  <c r="AJ10" i="70"/>
  <c r="AF10" i="70"/>
  <c r="AB10" i="70"/>
  <c r="X10" i="70"/>
  <c r="T10" i="70"/>
  <c r="P10" i="70"/>
  <c r="L10" i="70"/>
  <c r="H10" i="70"/>
  <c r="D10" i="70"/>
  <c r="AO9" i="70"/>
  <c r="AK9" i="70"/>
  <c r="AG9" i="70"/>
  <c r="AC9" i="70"/>
  <c r="Y9" i="70"/>
  <c r="U9" i="70"/>
  <c r="Q9" i="70"/>
  <c r="M9" i="70"/>
  <c r="I9" i="70"/>
  <c r="E9" i="70"/>
  <c r="AP8" i="70"/>
  <c r="AL8" i="70"/>
  <c r="AH8" i="70"/>
  <c r="AD8" i="70"/>
  <c r="Z8" i="70"/>
  <c r="V8" i="70"/>
  <c r="R8" i="70"/>
  <c r="N8" i="70"/>
  <c r="J8" i="70"/>
  <c r="F8" i="70"/>
  <c r="AQ7" i="70"/>
  <c r="AM7" i="70"/>
  <c r="AI7" i="70"/>
  <c r="AE7" i="70"/>
  <c r="AA7" i="70"/>
  <c r="W7" i="70"/>
  <c r="S7" i="70"/>
  <c r="O7" i="70"/>
  <c r="K7" i="70"/>
  <c r="G7" i="70"/>
  <c r="AC14" i="69"/>
  <c r="Y14" i="69"/>
  <c r="U14" i="69"/>
  <c r="Q14" i="69"/>
  <c r="M14" i="69"/>
  <c r="I14" i="69"/>
  <c r="E14" i="69"/>
  <c r="AP13" i="69"/>
  <c r="AL13" i="69"/>
  <c r="AH13" i="69"/>
  <c r="AD13" i="69"/>
  <c r="Z13" i="69"/>
  <c r="V13" i="69"/>
  <c r="R13" i="69"/>
  <c r="N13" i="69"/>
  <c r="J13" i="69"/>
  <c r="F13" i="69"/>
  <c r="AQ12" i="69"/>
  <c r="AM12" i="69"/>
  <c r="AI12" i="69"/>
  <c r="AE12" i="69"/>
  <c r="AA12" i="69"/>
  <c r="W12" i="69"/>
  <c r="S12" i="69"/>
  <c r="O12" i="69"/>
  <c r="K12" i="69"/>
  <c r="G12" i="69"/>
  <c r="C12" i="69"/>
  <c r="AN11" i="69"/>
  <c r="AJ11" i="69"/>
  <c r="AF11" i="69"/>
  <c r="AB11" i="69"/>
  <c r="X11" i="69"/>
  <c r="T11" i="69"/>
  <c r="P11" i="69"/>
  <c r="L11" i="69"/>
  <c r="H11" i="69"/>
  <c r="D11" i="69"/>
  <c r="AO10" i="69"/>
  <c r="AK10" i="69"/>
  <c r="AG10" i="69"/>
  <c r="AC10" i="69"/>
  <c r="Y10" i="69"/>
  <c r="U10" i="69"/>
  <c r="Q10" i="69"/>
  <c r="M10" i="69"/>
  <c r="I10" i="69"/>
  <c r="E10" i="69"/>
  <c r="AP9" i="69"/>
  <c r="AL9" i="69"/>
  <c r="AH9" i="69"/>
  <c r="AD9" i="69"/>
  <c r="Z9" i="69"/>
  <c r="V9" i="69"/>
  <c r="R9" i="69"/>
  <c r="N9" i="69"/>
  <c r="J9" i="69"/>
  <c r="F9" i="69"/>
  <c r="AQ8" i="69"/>
  <c r="AM8" i="69"/>
  <c r="AI8" i="69"/>
  <c r="AI48" i="69" s="1"/>
  <c r="AE8" i="69"/>
  <c r="AA8" i="69"/>
  <c r="W8" i="69"/>
  <c r="S8" i="69"/>
  <c r="O8" i="69"/>
  <c r="K8" i="69"/>
  <c r="G8" i="69"/>
  <c r="C8" i="69"/>
  <c r="AN7" i="69"/>
  <c r="AJ7" i="69"/>
  <c r="AF7" i="69"/>
  <c r="AB7" i="69"/>
  <c r="X7" i="69"/>
  <c r="T7" i="69"/>
  <c r="P7" i="69"/>
  <c r="L7" i="69"/>
  <c r="L48" i="69" s="1"/>
  <c r="H7" i="69"/>
  <c r="H48" i="69" s="1"/>
  <c r="D7" i="69"/>
  <c r="K15" i="69"/>
  <c r="G15" i="69"/>
  <c r="C15" i="69"/>
  <c r="AN14" i="69"/>
  <c r="AJ14" i="69"/>
  <c r="AF14" i="69"/>
  <c r="AB14" i="69"/>
  <c r="X14" i="69"/>
  <c r="T14" i="69"/>
  <c r="P14" i="69"/>
  <c r="L14" i="69"/>
  <c r="H14" i="69"/>
  <c r="D14" i="69"/>
  <c r="AO13" i="69"/>
  <c r="AK13" i="69"/>
  <c r="AG13" i="69"/>
  <c r="AC13" i="69"/>
  <c r="Y13" i="69"/>
  <c r="U13" i="69"/>
  <c r="Q13" i="69"/>
  <c r="M13" i="69"/>
  <c r="I13" i="69"/>
  <c r="E13" i="69"/>
  <c r="E48" i="69" s="1"/>
  <c r="AP12" i="69"/>
  <c r="AL12" i="69"/>
  <c r="AH12" i="69"/>
  <c r="AD12" i="69"/>
  <c r="Z12" i="69"/>
  <c r="V12" i="69"/>
  <c r="R12" i="69"/>
  <c r="N12" i="69"/>
  <c r="J12" i="69"/>
  <c r="F12" i="69"/>
  <c r="AQ11" i="69"/>
  <c r="AM11" i="69"/>
  <c r="AI11" i="69"/>
  <c r="AE11" i="69"/>
  <c r="AA11" i="69"/>
  <c r="W11" i="69"/>
  <c r="S11" i="69"/>
  <c r="O11" i="69"/>
  <c r="K11" i="69"/>
  <c r="G11" i="69"/>
  <c r="C11" i="69"/>
  <c r="AN10" i="69"/>
  <c r="AJ10" i="69"/>
  <c r="AJ48" i="69" s="1"/>
  <c r="AF10" i="69"/>
  <c r="AF48" i="69" s="1"/>
  <c r="AB10" i="69"/>
  <c r="X10" i="69"/>
  <c r="T10" i="69"/>
  <c r="T48" i="69" s="1"/>
  <c r="P10" i="69"/>
  <c r="L10" i="69"/>
  <c r="H10" i="69"/>
  <c r="D10" i="69"/>
  <c r="D48" i="69" s="1"/>
  <c r="AO9" i="69"/>
  <c r="AK9" i="69"/>
  <c r="AG9" i="69"/>
  <c r="AC9" i="69"/>
  <c r="AC48" i="69" s="1"/>
  <c r="Y9" i="69"/>
  <c r="Y48" i="69" s="1"/>
  <c r="U9" i="69"/>
  <c r="Q9" i="69"/>
  <c r="M9" i="69"/>
  <c r="I9" i="69"/>
  <c r="E9" i="69"/>
  <c r="AP8" i="69"/>
  <c r="AL8" i="69"/>
  <c r="AH8" i="69"/>
  <c r="AD8" i="69"/>
  <c r="Z8" i="69"/>
  <c r="V8" i="69"/>
  <c r="R8" i="69"/>
  <c r="N8" i="69"/>
  <c r="J8" i="69"/>
  <c r="F8" i="69"/>
  <c r="AQ7" i="69"/>
  <c r="AM7" i="69"/>
  <c r="AI7" i="69"/>
  <c r="AE7" i="69"/>
  <c r="AA7" i="69"/>
  <c r="W7" i="69"/>
  <c r="S7" i="69"/>
  <c r="O7" i="69"/>
  <c r="K7" i="69"/>
  <c r="G7" i="69"/>
  <c r="I48" i="69"/>
  <c r="Q48" i="69"/>
  <c r="AK48" i="69"/>
  <c r="AO48" i="69"/>
  <c r="P48" i="69"/>
  <c r="X48" i="69"/>
  <c r="U48" i="69"/>
  <c r="AB48" i="69"/>
  <c r="M48" i="69"/>
  <c r="AG48" i="69"/>
  <c r="AN48" i="69"/>
  <c r="E7" i="68"/>
  <c r="E48" i="68" s="1"/>
  <c r="L15" i="68"/>
  <c r="H15" i="68"/>
  <c r="D15" i="68"/>
  <c r="AO14" i="68"/>
  <c r="AK14" i="68"/>
  <c r="AG14" i="68"/>
  <c r="AC14" i="68"/>
  <c r="Y14" i="68"/>
  <c r="U14" i="68"/>
  <c r="Q14" i="68"/>
  <c r="M14" i="68"/>
  <c r="I14" i="68"/>
  <c r="E14" i="68"/>
  <c r="AP13" i="68"/>
  <c r="AL13" i="68"/>
  <c r="AH13" i="68"/>
  <c r="AD13" i="68"/>
  <c r="Z13" i="68"/>
  <c r="V13" i="68"/>
  <c r="R13" i="68"/>
  <c r="N13" i="68"/>
  <c r="J13" i="68"/>
  <c r="F13" i="68"/>
  <c r="AQ12" i="68"/>
  <c r="AM12" i="68"/>
  <c r="AI12" i="68"/>
  <c r="AE12" i="68"/>
  <c r="AA12" i="68"/>
  <c r="W12" i="68"/>
  <c r="S12" i="68"/>
  <c r="O12" i="68"/>
  <c r="K12" i="68"/>
  <c r="G12" i="68"/>
  <c r="C12" i="68"/>
  <c r="AN11" i="68"/>
  <c r="AJ11" i="68"/>
  <c r="AF11" i="68"/>
  <c r="AB11" i="68"/>
  <c r="X11" i="68"/>
  <c r="T11" i="68"/>
  <c r="P11" i="68"/>
  <c r="L11" i="68"/>
  <c r="H11" i="68"/>
  <c r="D11" i="68"/>
  <c r="D48" i="68" s="1"/>
  <c r="AO10" i="68"/>
  <c r="AK10" i="68"/>
  <c r="AG10" i="68"/>
  <c r="AG48" i="68" s="1"/>
  <c r="AC10" i="68"/>
  <c r="AC48" i="68" s="1"/>
  <c r="Y10" i="68"/>
  <c r="U10" i="68"/>
  <c r="Q10" i="68"/>
  <c r="Q48" i="68" s="1"/>
  <c r="M10" i="68"/>
  <c r="M48" i="68" s="1"/>
  <c r="I10" i="68"/>
  <c r="E10" i="68"/>
  <c r="AP9" i="68"/>
  <c r="AP48" i="68" s="1"/>
  <c r="AL9" i="68"/>
  <c r="AL48" i="68" s="1"/>
  <c r="AH9" i="68"/>
  <c r="AD9" i="68"/>
  <c r="Z9" i="68"/>
  <c r="Z48" i="68" s="1"/>
  <c r="V9" i="68"/>
  <c r="V48" i="68" s="1"/>
  <c r="R9" i="68"/>
  <c r="R48" i="68" s="1"/>
  <c r="N9" i="68"/>
  <c r="J9" i="68"/>
  <c r="J48" i="68" s="1"/>
  <c r="F9" i="68"/>
  <c r="F48" i="68" s="1"/>
  <c r="AQ8" i="68"/>
  <c r="AQ48" i="68" s="1"/>
  <c r="AM8" i="68"/>
  <c r="AI8" i="68"/>
  <c r="AI48" i="68" s="1"/>
  <c r="AE8" i="68"/>
  <c r="AE48" i="68" s="1"/>
  <c r="AA8" i="68"/>
  <c r="AA48" i="68" s="1"/>
  <c r="W8" i="68"/>
  <c r="S8" i="68"/>
  <c r="S48" i="68" s="1"/>
  <c r="O8" i="68"/>
  <c r="O48" i="68" s="1"/>
  <c r="K8" i="68"/>
  <c r="K48" i="68" s="1"/>
  <c r="G8" i="68"/>
  <c r="C8" i="68"/>
  <c r="AN7" i="68"/>
  <c r="AN48" i="68" s="1"/>
  <c r="AJ7" i="68"/>
  <c r="AJ48" i="68" s="1"/>
  <c r="AF7" i="68"/>
  <c r="AB7" i="68"/>
  <c r="AB48" i="68" s="1"/>
  <c r="X7" i="68"/>
  <c r="X48" i="68" s="1"/>
  <c r="T7" i="68"/>
  <c r="T48" i="68" s="1"/>
  <c r="P7" i="68"/>
  <c r="L7" i="68"/>
  <c r="L48" i="68" s="1"/>
  <c r="H7" i="68"/>
  <c r="H48" i="68" s="1"/>
  <c r="AI48" i="67"/>
  <c r="AA48" i="67"/>
  <c r="W48" i="67"/>
  <c r="K48" i="67"/>
  <c r="G48" i="67"/>
  <c r="AQ48" i="67"/>
  <c r="S48" i="67"/>
  <c r="O48" i="67"/>
  <c r="C48" i="67"/>
  <c r="AN48" i="67"/>
  <c r="AJ48" i="67"/>
  <c r="AB48" i="67"/>
  <c r="X48" i="67"/>
  <c r="T48" i="67"/>
  <c r="L48" i="67"/>
  <c r="H48" i="67"/>
  <c r="D48" i="67"/>
  <c r="AO48" i="67"/>
  <c r="AK48" i="67"/>
  <c r="AG48" i="67"/>
  <c r="AC48" i="67"/>
  <c r="U48" i="67"/>
  <c r="Q48" i="67"/>
  <c r="I48" i="67"/>
  <c r="AP48" i="67"/>
  <c r="AH48" i="67"/>
  <c r="AD48" i="67"/>
  <c r="Z48" i="67"/>
  <c r="V48" i="67"/>
  <c r="N48" i="67"/>
  <c r="J48" i="67"/>
  <c r="F48" i="67"/>
  <c r="AM48" i="67"/>
  <c r="S48" i="70" l="1"/>
  <c r="AO48" i="70"/>
  <c r="J48" i="70"/>
  <c r="AE48" i="70"/>
  <c r="V48" i="70"/>
  <c r="AQ48" i="70"/>
  <c r="P48" i="70"/>
  <c r="AF48" i="70"/>
  <c r="C48" i="70"/>
  <c r="Y48" i="70"/>
  <c r="O48" i="70"/>
  <c r="AK48" i="70"/>
  <c r="F48" i="70"/>
  <c r="AA48" i="70"/>
  <c r="D48" i="70"/>
  <c r="T48" i="70"/>
  <c r="AJ48" i="70"/>
  <c r="I48" i="70"/>
  <c r="AD48" i="70"/>
  <c r="U48" i="70"/>
  <c r="AP48" i="70"/>
  <c r="K48" i="70"/>
  <c r="AG48" i="70"/>
  <c r="H48" i="70"/>
  <c r="X48" i="70"/>
  <c r="AN48" i="70"/>
  <c r="AM48" i="70"/>
  <c r="AH48" i="70"/>
  <c r="AC48" i="70"/>
  <c r="W48" i="70"/>
  <c r="N48" i="70"/>
  <c r="AI48" i="70"/>
  <c r="E48" i="70"/>
  <c r="Z48" i="70"/>
  <c r="Q48" i="70"/>
  <c r="AL48" i="70"/>
  <c r="L48" i="70"/>
  <c r="AB48" i="70"/>
  <c r="R48" i="70"/>
  <c r="M48" i="70"/>
  <c r="G48" i="70"/>
  <c r="S48" i="69"/>
  <c r="AH48" i="69"/>
  <c r="AE48" i="69"/>
  <c r="AD48" i="69"/>
  <c r="AQ48" i="69"/>
  <c r="AA48" i="69"/>
  <c r="K48" i="69"/>
  <c r="AP48" i="69"/>
  <c r="Z48" i="69"/>
  <c r="J48" i="69"/>
  <c r="R48" i="69"/>
  <c r="O48" i="69"/>
  <c r="N48" i="69"/>
  <c r="AM48" i="69"/>
  <c r="W48" i="69"/>
  <c r="G48" i="69"/>
  <c r="AL48" i="69"/>
  <c r="V48" i="69"/>
  <c r="F48" i="69"/>
  <c r="P48" i="68"/>
  <c r="AF48" i="68"/>
  <c r="W48" i="68"/>
  <c r="AM48" i="68"/>
  <c r="N48" i="68"/>
  <c r="AD48" i="68"/>
  <c r="U48" i="68"/>
  <c r="AK48" i="68"/>
  <c r="AH48" i="68"/>
  <c r="I48" i="68"/>
  <c r="Y48" i="68"/>
  <c r="AO48" i="68"/>
  <c r="AS8" i="66" l="1"/>
  <c r="AS9" i="66"/>
  <c r="AS10" i="66"/>
  <c r="AS11" i="66"/>
  <c r="G11" i="66" s="1"/>
  <c r="AS12" i="66"/>
  <c r="AS13" i="66"/>
  <c r="AS14" i="66"/>
  <c r="AS15" i="66"/>
  <c r="AS16" i="66"/>
  <c r="AS17" i="66"/>
  <c r="AS18" i="66"/>
  <c r="N18" i="66" s="1"/>
  <c r="AS19" i="66"/>
  <c r="AS20" i="66"/>
  <c r="AS21" i="66"/>
  <c r="AS22" i="66"/>
  <c r="AS23" i="66"/>
  <c r="S23" i="66" s="1"/>
  <c r="AS24" i="66"/>
  <c r="AS25" i="66"/>
  <c r="AS26" i="66"/>
  <c r="AS27" i="66"/>
  <c r="W27" i="66" s="1"/>
  <c r="AS28" i="66"/>
  <c r="AS29" i="66"/>
  <c r="AS30" i="66"/>
  <c r="AS31" i="66"/>
  <c r="AS32" i="66"/>
  <c r="AS33" i="66"/>
  <c r="AS34" i="66"/>
  <c r="AD34" i="66" s="1"/>
  <c r="AS35" i="66"/>
  <c r="AS36" i="66"/>
  <c r="AS37" i="66"/>
  <c r="AS38" i="66"/>
  <c r="AH38" i="66" s="1"/>
  <c r="AS39" i="66"/>
  <c r="AI39" i="66" s="1"/>
  <c r="AS40" i="66"/>
  <c r="AS41" i="66"/>
  <c r="AS42" i="66"/>
  <c r="AS43" i="66"/>
  <c r="AM43" i="66" s="1"/>
  <c r="AS44" i="66"/>
  <c r="AS45" i="66"/>
  <c r="AS46" i="66"/>
  <c r="AS47" i="66"/>
  <c r="AS7" i="66"/>
  <c r="K15" i="66"/>
  <c r="O19" i="66"/>
  <c r="AA31" i="66"/>
  <c r="AE35" i="66"/>
  <c r="AQ47" i="66"/>
  <c r="BB7" i="57"/>
  <c r="BC7" i="57"/>
  <c r="BF7" i="57"/>
  <c r="AP47" i="66"/>
  <c r="AO47" i="66"/>
  <c r="AN47" i="66"/>
  <c r="AM47" i="66"/>
  <c r="AL47" i="66"/>
  <c r="AK47" i="66"/>
  <c r="AJ47" i="66"/>
  <c r="AI47" i="66"/>
  <c r="AH47" i="66"/>
  <c r="AG47" i="66"/>
  <c r="AF47" i="66"/>
  <c r="AE47" i="66"/>
  <c r="AD47" i="66"/>
  <c r="AC47" i="66"/>
  <c r="AB47" i="66"/>
  <c r="AA47" i="66"/>
  <c r="Z47" i="66"/>
  <c r="Y47" i="66"/>
  <c r="X47" i="66"/>
  <c r="W47" i="66"/>
  <c r="V47" i="66"/>
  <c r="U47" i="66"/>
  <c r="T47" i="66"/>
  <c r="S47" i="66"/>
  <c r="R47" i="66"/>
  <c r="Q47" i="66"/>
  <c r="P47" i="66"/>
  <c r="O47" i="66"/>
  <c r="N47" i="66"/>
  <c r="M47" i="66"/>
  <c r="L47" i="66"/>
  <c r="K47" i="66"/>
  <c r="J47" i="66"/>
  <c r="I47" i="66"/>
  <c r="H47" i="66"/>
  <c r="G47" i="66"/>
  <c r="F47" i="66"/>
  <c r="E47" i="66"/>
  <c r="D47" i="66"/>
  <c r="C47" i="66"/>
  <c r="AP46" i="66"/>
  <c r="AQ46" i="66"/>
  <c r="AO46" i="66"/>
  <c r="AN46" i="66"/>
  <c r="AM46" i="66"/>
  <c r="AL46" i="66"/>
  <c r="AK46" i="66"/>
  <c r="AJ46" i="66"/>
  <c r="AI46" i="66"/>
  <c r="AH46" i="66"/>
  <c r="AG46" i="66"/>
  <c r="AF46" i="66"/>
  <c r="AE46" i="66"/>
  <c r="AD46" i="66"/>
  <c r="AC46" i="66"/>
  <c r="AB46" i="66"/>
  <c r="AA46" i="66"/>
  <c r="Z46" i="66"/>
  <c r="Y46" i="66"/>
  <c r="X46" i="66"/>
  <c r="W46" i="66"/>
  <c r="V46" i="66"/>
  <c r="U46" i="66"/>
  <c r="T46" i="66"/>
  <c r="S46" i="66"/>
  <c r="R46" i="66"/>
  <c r="Q46" i="66"/>
  <c r="P46" i="66"/>
  <c r="O46" i="66"/>
  <c r="N46" i="66"/>
  <c r="M46" i="66"/>
  <c r="L46" i="66"/>
  <c r="K46" i="66"/>
  <c r="J46" i="66"/>
  <c r="I46" i="66"/>
  <c r="H46" i="66"/>
  <c r="G46" i="66"/>
  <c r="F46" i="66"/>
  <c r="E46" i="66"/>
  <c r="D46" i="66"/>
  <c r="C46" i="66"/>
  <c r="AQ45" i="66"/>
  <c r="AP45" i="66"/>
  <c r="AN45" i="66"/>
  <c r="AM45" i="66"/>
  <c r="AL45" i="66"/>
  <c r="AK45" i="66"/>
  <c r="AJ45" i="66"/>
  <c r="AI45" i="66"/>
  <c r="AH45" i="66"/>
  <c r="AG45" i="66"/>
  <c r="AF45" i="66"/>
  <c r="AE45" i="66"/>
  <c r="AD45" i="66"/>
  <c r="AC45" i="66"/>
  <c r="AB45" i="66"/>
  <c r="AA45" i="66"/>
  <c r="Z45" i="66"/>
  <c r="Y45" i="66"/>
  <c r="X45" i="66"/>
  <c r="W45" i="66"/>
  <c r="V45" i="66"/>
  <c r="U45" i="66"/>
  <c r="T45" i="66"/>
  <c r="S45" i="66"/>
  <c r="R45" i="66"/>
  <c r="Q45" i="66"/>
  <c r="P45" i="66"/>
  <c r="O45" i="66"/>
  <c r="N45" i="66"/>
  <c r="M45" i="66"/>
  <c r="L45" i="66"/>
  <c r="K45" i="66"/>
  <c r="J45" i="66"/>
  <c r="I45" i="66"/>
  <c r="H45" i="66"/>
  <c r="G45" i="66"/>
  <c r="F45" i="66"/>
  <c r="E45" i="66"/>
  <c r="D45" i="66"/>
  <c r="D48" i="66" s="1"/>
  <c r="C45" i="66"/>
  <c r="C48" i="66" s="1"/>
  <c r="AN44" i="66"/>
  <c r="AQ44" i="66"/>
  <c r="AP44" i="66"/>
  <c r="AO44" i="66"/>
  <c r="AM44" i="66"/>
  <c r="AL44" i="66"/>
  <c r="AK44" i="66"/>
  <c r="AJ44" i="66"/>
  <c r="AI44" i="66"/>
  <c r="AH44" i="66"/>
  <c r="AG44" i="66"/>
  <c r="AF44" i="66"/>
  <c r="AE44" i="66"/>
  <c r="AD44" i="66"/>
  <c r="AC44" i="66"/>
  <c r="AB44" i="66"/>
  <c r="AA44" i="66"/>
  <c r="Z44" i="66"/>
  <c r="Y44" i="66"/>
  <c r="X44" i="66"/>
  <c r="W44" i="66"/>
  <c r="V44" i="66"/>
  <c r="U44" i="66"/>
  <c r="T44" i="66"/>
  <c r="S44" i="66"/>
  <c r="R44" i="66"/>
  <c r="Q44" i="66"/>
  <c r="P44" i="66"/>
  <c r="O44" i="66"/>
  <c r="N44" i="66"/>
  <c r="M44" i="66"/>
  <c r="L44" i="66"/>
  <c r="K44" i="66"/>
  <c r="J44" i="66"/>
  <c r="I44" i="66"/>
  <c r="H44" i="66"/>
  <c r="G44" i="66"/>
  <c r="F44" i="66"/>
  <c r="E44" i="66"/>
  <c r="D44" i="66"/>
  <c r="C44" i="66"/>
  <c r="AQ43" i="66"/>
  <c r="AP43" i="66"/>
  <c r="AO43" i="66"/>
  <c r="AN43" i="66"/>
  <c r="AL43" i="66"/>
  <c r="AK43" i="66"/>
  <c r="AJ43" i="66"/>
  <c r="AI43" i="66"/>
  <c r="AH43" i="66"/>
  <c r="AG43" i="66"/>
  <c r="AF43" i="66"/>
  <c r="AE43" i="66"/>
  <c r="AD43" i="66"/>
  <c r="AC43" i="66"/>
  <c r="AB43" i="66"/>
  <c r="AA43" i="66"/>
  <c r="Z43" i="66"/>
  <c r="Y43" i="66"/>
  <c r="X43" i="66"/>
  <c r="W43" i="66"/>
  <c r="V43" i="66"/>
  <c r="U43" i="66"/>
  <c r="T43" i="66"/>
  <c r="S43" i="66"/>
  <c r="R43" i="66"/>
  <c r="Q43" i="66"/>
  <c r="P43" i="66"/>
  <c r="O43" i="66"/>
  <c r="N43" i="66"/>
  <c r="M43" i="66"/>
  <c r="L43" i="66"/>
  <c r="K43" i="66"/>
  <c r="J43" i="66"/>
  <c r="I43" i="66"/>
  <c r="H43" i="66"/>
  <c r="G43" i="66"/>
  <c r="F43" i="66"/>
  <c r="E43" i="66"/>
  <c r="D43" i="66"/>
  <c r="C43" i="66"/>
  <c r="AL42" i="66"/>
  <c r="AQ42" i="66"/>
  <c r="AP42" i="66"/>
  <c r="AO42" i="66"/>
  <c r="AN42" i="66"/>
  <c r="AM42" i="66"/>
  <c r="AK42" i="66"/>
  <c r="AJ42" i="66"/>
  <c r="AI42" i="66"/>
  <c r="AH42" i="66"/>
  <c r="AG42" i="66"/>
  <c r="AF42" i="66"/>
  <c r="AE42" i="66"/>
  <c r="AD42" i="66"/>
  <c r="AC42" i="66"/>
  <c r="AB42" i="66"/>
  <c r="AA42" i="66"/>
  <c r="Z42" i="66"/>
  <c r="Y42" i="66"/>
  <c r="X42" i="66"/>
  <c r="W42" i="66"/>
  <c r="V42" i="66"/>
  <c r="U42" i="66"/>
  <c r="T42" i="66"/>
  <c r="S42" i="66"/>
  <c r="R42" i="66"/>
  <c r="Q42" i="66"/>
  <c r="P42" i="66"/>
  <c r="O42" i="66"/>
  <c r="N42" i="66"/>
  <c r="M42" i="66"/>
  <c r="L42" i="66"/>
  <c r="K42" i="66"/>
  <c r="J42" i="66"/>
  <c r="I42" i="66"/>
  <c r="H42" i="66"/>
  <c r="G42" i="66"/>
  <c r="F42" i="66"/>
  <c r="E42" i="66"/>
  <c r="D42" i="66"/>
  <c r="C42" i="66"/>
  <c r="AK41" i="66"/>
  <c r="AQ41" i="66"/>
  <c r="AP41" i="66"/>
  <c r="AO41" i="66"/>
  <c r="AN41" i="66"/>
  <c r="AM41" i="66"/>
  <c r="AL41" i="66"/>
  <c r="AJ41" i="66"/>
  <c r="AI41" i="66"/>
  <c r="AH41" i="66"/>
  <c r="AG41" i="66"/>
  <c r="AF41" i="66"/>
  <c r="AE41" i="66"/>
  <c r="AD41" i="66"/>
  <c r="AC41" i="66"/>
  <c r="AB41" i="66"/>
  <c r="AA41" i="66"/>
  <c r="Z41" i="66"/>
  <c r="Y41" i="66"/>
  <c r="X41" i="66"/>
  <c r="W41" i="66"/>
  <c r="V41" i="66"/>
  <c r="U41" i="66"/>
  <c r="T41" i="66"/>
  <c r="S41" i="66"/>
  <c r="R41" i="66"/>
  <c r="Q41" i="66"/>
  <c r="P41" i="66"/>
  <c r="O41" i="66"/>
  <c r="N41" i="66"/>
  <c r="M41" i="66"/>
  <c r="L41" i="66"/>
  <c r="K41" i="66"/>
  <c r="J41" i="66"/>
  <c r="I41" i="66"/>
  <c r="H41" i="66"/>
  <c r="G41" i="66"/>
  <c r="F41" i="66"/>
  <c r="E41" i="66"/>
  <c r="D41" i="66"/>
  <c r="C41" i="66"/>
  <c r="AJ40" i="66"/>
  <c r="AQ40" i="66"/>
  <c r="AP40" i="66"/>
  <c r="AO40" i="66"/>
  <c r="AN40" i="66"/>
  <c r="AM40" i="66"/>
  <c r="AL40" i="66"/>
  <c r="AK40" i="66"/>
  <c r="AI40" i="66"/>
  <c r="AH40" i="66"/>
  <c r="AG40" i="66"/>
  <c r="AF40" i="66"/>
  <c r="AE40" i="66"/>
  <c r="AD40" i="66"/>
  <c r="AC40" i="66"/>
  <c r="AB40" i="66"/>
  <c r="AA40" i="66"/>
  <c r="Z40" i="66"/>
  <c r="Y40" i="66"/>
  <c r="X40" i="66"/>
  <c r="W40" i="66"/>
  <c r="V40" i="66"/>
  <c r="U40" i="66"/>
  <c r="T40" i="66"/>
  <c r="S40" i="66"/>
  <c r="R40" i="66"/>
  <c r="Q40" i="66"/>
  <c r="P40" i="66"/>
  <c r="O40" i="66"/>
  <c r="N40" i="66"/>
  <c r="M40" i="66"/>
  <c r="L40" i="66"/>
  <c r="K40" i="66"/>
  <c r="J40" i="66"/>
  <c r="I40" i="66"/>
  <c r="H40" i="66"/>
  <c r="G40" i="66"/>
  <c r="F40" i="66"/>
  <c r="E40" i="66"/>
  <c r="D40" i="66"/>
  <c r="C40" i="66"/>
  <c r="AQ39" i="66"/>
  <c r="AP39" i="66"/>
  <c r="AO39" i="66"/>
  <c r="AN39" i="66"/>
  <c r="AM39" i="66"/>
  <c r="AL39" i="66"/>
  <c r="AK39" i="66"/>
  <c r="AJ39" i="66"/>
  <c r="AH39" i="66"/>
  <c r="AG39" i="66"/>
  <c r="AF39" i="66"/>
  <c r="AE39" i="66"/>
  <c r="AD39" i="66"/>
  <c r="AC39" i="66"/>
  <c r="AB39" i="66"/>
  <c r="AA39" i="66"/>
  <c r="Z39" i="66"/>
  <c r="Y39" i="66"/>
  <c r="X39" i="66"/>
  <c r="W39" i="66"/>
  <c r="V39" i="66"/>
  <c r="U39" i="66"/>
  <c r="T39" i="66"/>
  <c r="S39" i="66"/>
  <c r="R39" i="66"/>
  <c r="Q39" i="66"/>
  <c r="P39" i="66"/>
  <c r="O39" i="66"/>
  <c r="N39" i="66"/>
  <c r="M39" i="66"/>
  <c r="L39" i="66"/>
  <c r="K39" i="66"/>
  <c r="J39" i="66"/>
  <c r="I39" i="66"/>
  <c r="H39" i="66"/>
  <c r="G39" i="66"/>
  <c r="F39" i="66"/>
  <c r="E39" i="66"/>
  <c r="D39" i="66"/>
  <c r="C39" i="66"/>
  <c r="AQ38" i="66"/>
  <c r="AP38" i="66"/>
  <c r="AO38" i="66"/>
  <c r="AN38" i="66"/>
  <c r="AM38" i="66"/>
  <c r="AL38" i="66"/>
  <c r="AK38" i="66"/>
  <c r="AJ38" i="66"/>
  <c r="AI38" i="66"/>
  <c r="AG38" i="66"/>
  <c r="AF38" i="66"/>
  <c r="AE38" i="66"/>
  <c r="AD38" i="66"/>
  <c r="AC38" i="66"/>
  <c r="AB38" i="66"/>
  <c r="AA38" i="66"/>
  <c r="Z38" i="66"/>
  <c r="Y38" i="66"/>
  <c r="X38" i="66"/>
  <c r="W38" i="66"/>
  <c r="V38" i="66"/>
  <c r="U38" i="66"/>
  <c r="T38" i="66"/>
  <c r="S38" i="66"/>
  <c r="R38" i="66"/>
  <c r="Q38" i="66"/>
  <c r="P38" i="66"/>
  <c r="O38" i="66"/>
  <c r="N38" i="66"/>
  <c r="M38" i="66"/>
  <c r="L38" i="66"/>
  <c r="K38" i="66"/>
  <c r="J38" i="66"/>
  <c r="I38" i="66"/>
  <c r="H38" i="66"/>
  <c r="G38" i="66"/>
  <c r="F38" i="66"/>
  <c r="E38" i="66"/>
  <c r="D38" i="66"/>
  <c r="C38" i="66"/>
  <c r="AG37" i="66"/>
  <c r="AQ37" i="66"/>
  <c r="AP37" i="66"/>
  <c r="AO37" i="66"/>
  <c r="AN37" i="66"/>
  <c r="AM37" i="66"/>
  <c r="AL37" i="66"/>
  <c r="AK37" i="66"/>
  <c r="AJ37" i="66"/>
  <c r="AI37" i="66"/>
  <c r="AH37" i="66"/>
  <c r="AF37" i="66"/>
  <c r="AE37" i="66"/>
  <c r="AD37" i="66"/>
  <c r="AC37" i="66"/>
  <c r="AB37" i="66"/>
  <c r="AA37" i="66"/>
  <c r="Z37" i="66"/>
  <c r="Y37" i="66"/>
  <c r="X37" i="66"/>
  <c r="W37" i="66"/>
  <c r="V37" i="66"/>
  <c r="U37" i="66"/>
  <c r="T37" i="66"/>
  <c r="S37" i="66"/>
  <c r="R37" i="66"/>
  <c r="Q37" i="66"/>
  <c r="P37" i="66"/>
  <c r="O37" i="66"/>
  <c r="N37" i="66"/>
  <c r="M37" i="66"/>
  <c r="L37" i="66"/>
  <c r="K37" i="66"/>
  <c r="J37" i="66"/>
  <c r="I37" i="66"/>
  <c r="H37" i="66"/>
  <c r="G37" i="66"/>
  <c r="F37" i="66"/>
  <c r="E37" i="66"/>
  <c r="D37" i="66"/>
  <c r="C37" i="66"/>
  <c r="AQ36" i="66"/>
  <c r="AP36" i="66"/>
  <c r="AO36" i="66"/>
  <c r="AN36" i="66"/>
  <c r="AM36" i="66"/>
  <c r="AL36" i="66"/>
  <c r="AK36" i="66"/>
  <c r="AJ36" i="66"/>
  <c r="AI36" i="66"/>
  <c r="AH36" i="66"/>
  <c r="AG36" i="66"/>
  <c r="AF36" i="66"/>
  <c r="AE36" i="66"/>
  <c r="AD36" i="66"/>
  <c r="AC36" i="66"/>
  <c r="AB36" i="66"/>
  <c r="AA36" i="66"/>
  <c r="Z36" i="66"/>
  <c r="Y36" i="66"/>
  <c r="X36" i="66"/>
  <c r="W36" i="66"/>
  <c r="V36" i="66"/>
  <c r="U36" i="66"/>
  <c r="T36" i="66"/>
  <c r="S36" i="66"/>
  <c r="R36" i="66"/>
  <c r="Q36" i="66"/>
  <c r="P36" i="66"/>
  <c r="O36" i="66"/>
  <c r="N36" i="66"/>
  <c r="M36" i="66"/>
  <c r="L36" i="66"/>
  <c r="K36" i="66"/>
  <c r="J36" i="66"/>
  <c r="I36" i="66"/>
  <c r="H36" i="66"/>
  <c r="G36" i="66"/>
  <c r="F36" i="66"/>
  <c r="E36" i="66"/>
  <c r="D36" i="66"/>
  <c r="C36" i="66"/>
  <c r="AQ35" i="66"/>
  <c r="AP35" i="66"/>
  <c r="AO35" i="66"/>
  <c r="AN35" i="66"/>
  <c r="AM35" i="66"/>
  <c r="AL35" i="66"/>
  <c r="AK35" i="66"/>
  <c r="AJ35" i="66"/>
  <c r="AI35" i="66"/>
  <c r="AH35" i="66"/>
  <c r="AG35" i="66"/>
  <c r="AF35" i="66"/>
  <c r="AD35" i="66"/>
  <c r="AC35" i="66"/>
  <c r="AB35" i="66"/>
  <c r="AA35" i="66"/>
  <c r="Z35" i="66"/>
  <c r="Y35" i="66"/>
  <c r="X35" i="66"/>
  <c r="W35" i="66"/>
  <c r="V35" i="66"/>
  <c r="U35" i="66"/>
  <c r="T35" i="66"/>
  <c r="S35" i="66"/>
  <c r="R35" i="66"/>
  <c r="Q35" i="66"/>
  <c r="P35" i="66"/>
  <c r="O35" i="66"/>
  <c r="N35" i="66"/>
  <c r="M35" i="66"/>
  <c r="L35" i="66"/>
  <c r="K35" i="66"/>
  <c r="J35" i="66"/>
  <c r="I35" i="66"/>
  <c r="H35" i="66"/>
  <c r="G35" i="66"/>
  <c r="F35" i="66"/>
  <c r="E35" i="66"/>
  <c r="D35" i="66"/>
  <c r="C35" i="66"/>
  <c r="AQ34" i="66"/>
  <c r="AP34" i="66"/>
  <c r="AO34" i="66"/>
  <c r="AN34" i="66"/>
  <c r="AM34" i="66"/>
  <c r="AL34" i="66"/>
  <c r="AK34" i="66"/>
  <c r="AJ34" i="66"/>
  <c r="AI34" i="66"/>
  <c r="AH34" i="66"/>
  <c r="AG34" i="66"/>
  <c r="AF34" i="66"/>
  <c r="AE34" i="66"/>
  <c r="AC34" i="66"/>
  <c r="AB34" i="66"/>
  <c r="AA34" i="66"/>
  <c r="Z34" i="66"/>
  <c r="Y34" i="66"/>
  <c r="X34" i="66"/>
  <c r="W34" i="66"/>
  <c r="V34" i="66"/>
  <c r="U34" i="66"/>
  <c r="T34" i="66"/>
  <c r="S34" i="66"/>
  <c r="R34" i="66"/>
  <c r="Q34" i="66"/>
  <c r="P34" i="66"/>
  <c r="O34" i="66"/>
  <c r="N34" i="66"/>
  <c r="M34" i="66"/>
  <c r="L34" i="66"/>
  <c r="K34" i="66"/>
  <c r="J34" i="66"/>
  <c r="I34" i="66"/>
  <c r="H34" i="66"/>
  <c r="G34" i="66"/>
  <c r="F34" i="66"/>
  <c r="E34" i="66"/>
  <c r="D34" i="66"/>
  <c r="C34" i="66"/>
  <c r="AC33" i="66"/>
  <c r="AQ33" i="66"/>
  <c r="AP33" i="66"/>
  <c r="AO33" i="66"/>
  <c r="AN33" i="66"/>
  <c r="AM33" i="66"/>
  <c r="AL33" i="66"/>
  <c r="AK33" i="66"/>
  <c r="AJ33" i="66"/>
  <c r="AI33" i="66"/>
  <c r="AH33" i="66"/>
  <c r="AG33" i="66"/>
  <c r="AF33" i="66"/>
  <c r="AE33" i="66"/>
  <c r="AD33" i="66"/>
  <c r="AB33" i="66"/>
  <c r="AA33" i="66"/>
  <c r="Z33" i="66"/>
  <c r="Y33" i="66"/>
  <c r="X33" i="66"/>
  <c r="W33" i="66"/>
  <c r="V33" i="66"/>
  <c r="U33" i="66"/>
  <c r="T33" i="66"/>
  <c r="S33" i="66"/>
  <c r="R33" i="66"/>
  <c r="Q33" i="66"/>
  <c r="P33" i="66"/>
  <c r="O33" i="66"/>
  <c r="N33" i="66"/>
  <c r="M33" i="66"/>
  <c r="L33" i="66"/>
  <c r="K33" i="66"/>
  <c r="J33" i="66"/>
  <c r="I33" i="66"/>
  <c r="H33" i="66"/>
  <c r="G33" i="66"/>
  <c r="F33" i="66"/>
  <c r="E33" i="66"/>
  <c r="D33" i="66"/>
  <c r="C33" i="66"/>
  <c r="AQ32" i="66"/>
  <c r="AP32" i="66"/>
  <c r="AO32" i="66"/>
  <c r="AN32" i="66"/>
  <c r="AM32" i="66"/>
  <c r="AL32" i="66"/>
  <c r="AK32" i="66"/>
  <c r="AJ32" i="66"/>
  <c r="AI32" i="66"/>
  <c r="AH32" i="66"/>
  <c r="AG32" i="66"/>
  <c r="AF32" i="66"/>
  <c r="AE32" i="66"/>
  <c r="AD32" i="66"/>
  <c r="AC32" i="66"/>
  <c r="AB32" i="66"/>
  <c r="AA32" i="66"/>
  <c r="Z32" i="66"/>
  <c r="Y32" i="66"/>
  <c r="X32" i="66"/>
  <c r="W32" i="66"/>
  <c r="V32" i="66"/>
  <c r="U32" i="66"/>
  <c r="T32" i="66"/>
  <c r="S32" i="66"/>
  <c r="R32" i="66"/>
  <c r="Q32" i="66"/>
  <c r="P32" i="66"/>
  <c r="O32" i="66"/>
  <c r="N32" i="66"/>
  <c r="M32" i="66"/>
  <c r="L32" i="66"/>
  <c r="K32" i="66"/>
  <c r="J32" i="66"/>
  <c r="I32" i="66"/>
  <c r="H32" i="66"/>
  <c r="G32" i="66"/>
  <c r="F32" i="66"/>
  <c r="E32" i="66"/>
  <c r="D32" i="66"/>
  <c r="C32" i="66"/>
  <c r="AQ31" i="66"/>
  <c r="AP31" i="66"/>
  <c r="AO31" i="66"/>
  <c r="AN31" i="66"/>
  <c r="AM31" i="66"/>
  <c r="AL31" i="66"/>
  <c r="AK31" i="66"/>
  <c r="AJ31" i="66"/>
  <c r="AI31" i="66"/>
  <c r="AH31" i="66"/>
  <c r="AG31" i="66"/>
  <c r="AF31" i="66"/>
  <c r="AE31" i="66"/>
  <c r="AD31" i="66"/>
  <c r="AC31" i="66"/>
  <c r="AB31" i="66"/>
  <c r="Z31" i="66"/>
  <c r="Y31" i="66"/>
  <c r="X31" i="66"/>
  <c r="W31" i="66"/>
  <c r="V31" i="66"/>
  <c r="U31" i="66"/>
  <c r="T31" i="66"/>
  <c r="S31" i="66"/>
  <c r="R31" i="66"/>
  <c r="Q31" i="66"/>
  <c r="P31" i="66"/>
  <c r="O31" i="66"/>
  <c r="N31" i="66"/>
  <c r="M31" i="66"/>
  <c r="L31" i="66"/>
  <c r="K31" i="66"/>
  <c r="J31" i="66"/>
  <c r="I31" i="66"/>
  <c r="H31" i="66"/>
  <c r="G31" i="66"/>
  <c r="F31" i="66"/>
  <c r="E31" i="66"/>
  <c r="D31" i="66"/>
  <c r="C31" i="66"/>
  <c r="Z30" i="66"/>
  <c r="AQ30" i="66"/>
  <c r="AP30" i="66"/>
  <c r="AO30" i="66"/>
  <c r="AN30" i="66"/>
  <c r="AM30" i="66"/>
  <c r="AL30" i="66"/>
  <c r="AK30" i="66"/>
  <c r="AJ30" i="66"/>
  <c r="AI30" i="66"/>
  <c r="AH30" i="66"/>
  <c r="AG30" i="66"/>
  <c r="AF30" i="66"/>
  <c r="AE30" i="66"/>
  <c r="AD30" i="66"/>
  <c r="AC30" i="66"/>
  <c r="AB30" i="66"/>
  <c r="AA30" i="66"/>
  <c r="Y30" i="66"/>
  <c r="X30" i="66"/>
  <c r="W30" i="66"/>
  <c r="V30" i="66"/>
  <c r="U30" i="66"/>
  <c r="T30" i="66"/>
  <c r="S30" i="66"/>
  <c r="R30" i="66"/>
  <c r="Q30" i="66"/>
  <c r="P30" i="66"/>
  <c r="O30" i="66"/>
  <c r="N30" i="66"/>
  <c r="M30" i="66"/>
  <c r="L30" i="66"/>
  <c r="K30" i="66"/>
  <c r="J30" i="66"/>
  <c r="I30" i="66"/>
  <c r="H30" i="66"/>
  <c r="G30" i="66"/>
  <c r="F30" i="66"/>
  <c r="E30" i="66"/>
  <c r="D30" i="66"/>
  <c r="C30" i="66"/>
  <c r="Y29" i="66"/>
  <c r="AQ29" i="66"/>
  <c r="AP29" i="66"/>
  <c r="AO29" i="66"/>
  <c r="AN29" i="66"/>
  <c r="AM29" i="66"/>
  <c r="AL29" i="66"/>
  <c r="AK29" i="66"/>
  <c r="AJ29" i="66"/>
  <c r="AI29" i="66"/>
  <c r="AH29" i="66"/>
  <c r="AG29" i="66"/>
  <c r="AF29" i="66"/>
  <c r="AE29" i="66"/>
  <c r="AD29" i="66"/>
  <c r="AC29" i="66"/>
  <c r="AB29" i="66"/>
  <c r="AA29" i="66"/>
  <c r="Z29" i="66"/>
  <c r="X29" i="66"/>
  <c r="W29" i="66"/>
  <c r="V29" i="66"/>
  <c r="U29" i="66"/>
  <c r="T29" i="66"/>
  <c r="S29" i="66"/>
  <c r="R29" i="66"/>
  <c r="Q29" i="66"/>
  <c r="P29" i="66"/>
  <c r="O29" i="66"/>
  <c r="N29" i="66"/>
  <c r="M29" i="66"/>
  <c r="L29" i="66"/>
  <c r="K29" i="66"/>
  <c r="J29" i="66"/>
  <c r="I29" i="66"/>
  <c r="H29" i="66"/>
  <c r="G29" i="66"/>
  <c r="F29" i="66"/>
  <c r="E29" i="66"/>
  <c r="D29" i="66"/>
  <c r="C29" i="66"/>
  <c r="AQ28" i="66"/>
  <c r="AP28" i="66"/>
  <c r="AO28" i="66"/>
  <c r="AN28" i="66"/>
  <c r="AM28" i="66"/>
  <c r="AL28" i="66"/>
  <c r="AK28" i="66"/>
  <c r="AJ28" i="66"/>
  <c r="AI28" i="66"/>
  <c r="AH28" i="66"/>
  <c r="AG28" i="66"/>
  <c r="AF28" i="66"/>
  <c r="AE28" i="66"/>
  <c r="AD28" i="66"/>
  <c r="AC28" i="66"/>
  <c r="AB28" i="66"/>
  <c r="AA28" i="66"/>
  <c r="Z28" i="66"/>
  <c r="Y28" i="66"/>
  <c r="X28" i="66"/>
  <c r="W28" i="66"/>
  <c r="V28" i="66"/>
  <c r="U28" i="66"/>
  <c r="T28" i="66"/>
  <c r="S28" i="66"/>
  <c r="R28" i="66"/>
  <c r="Q28" i="66"/>
  <c r="P28" i="66"/>
  <c r="O28" i="66"/>
  <c r="N28" i="66"/>
  <c r="M28" i="66"/>
  <c r="L28" i="66"/>
  <c r="K28" i="66"/>
  <c r="J28" i="66"/>
  <c r="I28" i="66"/>
  <c r="H28" i="66"/>
  <c r="G28" i="66"/>
  <c r="F28" i="66"/>
  <c r="E28" i="66"/>
  <c r="D28" i="66"/>
  <c r="C28" i="66"/>
  <c r="AQ27" i="66"/>
  <c r="AP27" i="66"/>
  <c r="AO27" i="66"/>
  <c r="AN27" i="66"/>
  <c r="AM27" i="66"/>
  <c r="AL27" i="66"/>
  <c r="AK27" i="66"/>
  <c r="AJ27" i="66"/>
  <c r="AI27" i="66"/>
  <c r="AH27" i="66"/>
  <c r="AG27" i="66"/>
  <c r="AF27" i="66"/>
  <c r="AE27" i="66"/>
  <c r="AD27" i="66"/>
  <c r="AC27" i="66"/>
  <c r="AB27" i="66"/>
  <c r="AA27" i="66"/>
  <c r="Z27" i="66"/>
  <c r="Y27" i="66"/>
  <c r="X27" i="66"/>
  <c r="V27" i="66"/>
  <c r="U27" i="66"/>
  <c r="T27" i="66"/>
  <c r="S27" i="66"/>
  <c r="R27" i="66"/>
  <c r="Q27" i="66"/>
  <c r="P27" i="66"/>
  <c r="O27" i="66"/>
  <c r="N27" i="66"/>
  <c r="M27" i="66"/>
  <c r="L27" i="66"/>
  <c r="K27" i="66"/>
  <c r="J27" i="66"/>
  <c r="I27" i="66"/>
  <c r="H27" i="66"/>
  <c r="G27" i="66"/>
  <c r="F27" i="66"/>
  <c r="E27" i="66"/>
  <c r="D27" i="66"/>
  <c r="C27" i="66"/>
  <c r="V26" i="66"/>
  <c r="AQ26" i="66"/>
  <c r="AP26" i="66"/>
  <c r="AO26" i="66"/>
  <c r="AN26" i="66"/>
  <c r="AM26" i="66"/>
  <c r="AL26" i="66"/>
  <c r="AK26" i="66"/>
  <c r="AJ26" i="66"/>
  <c r="AI26" i="66"/>
  <c r="AH26" i="66"/>
  <c r="AG26" i="66"/>
  <c r="AF26" i="66"/>
  <c r="AE26" i="66"/>
  <c r="AD26" i="66"/>
  <c r="AC26" i="66"/>
  <c r="AB26" i="66"/>
  <c r="AA26" i="66"/>
  <c r="Z26" i="66"/>
  <c r="Y26" i="66"/>
  <c r="X26" i="66"/>
  <c r="W26" i="66"/>
  <c r="U26" i="66"/>
  <c r="T26" i="66"/>
  <c r="S26" i="66"/>
  <c r="R26" i="66"/>
  <c r="Q26" i="66"/>
  <c r="P26" i="66"/>
  <c r="O26" i="66"/>
  <c r="N26" i="66"/>
  <c r="M26" i="66"/>
  <c r="L26" i="66"/>
  <c r="K26" i="66"/>
  <c r="J26" i="66"/>
  <c r="I26" i="66"/>
  <c r="H26" i="66"/>
  <c r="G26" i="66"/>
  <c r="F26" i="66"/>
  <c r="E26" i="66"/>
  <c r="D26" i="66"/>
  <c r="C26" i="66"/>
  <c r="U25" i="66"/>
  <c r="AQ25" i="66"/>
  <c r="AP25" i="66"/>
  <c r="AO25" i="66"/>
  <c r="AN25" i="66"/>
  <c r="AM25" i="66"/>
  <c r="AL25" i="66"/>
  <c r="AK25" i="66"/>
  <c r="AJ25" i="66"/>
  <c r="AI25" i="66"/>
  <c r="AH25" i="66"/>
  <c r="AG25" i="66"/>
  <c r="AF25" i="66"/>
  <c r="AE25" i="66"/>
  <c r="AD25" i="66"/>
  <c r="AC25" i="66"/>
  <c r="AB25" i="66"/>
  <c r="AA25" i="66"/>
  <c r="Z25" i="66"/>
  <c r="Y25" i="66"/>
  <c r="X25" i="66"/>
  <c r="W25" i="66"/>
  <c r="V25" i="66"/>
  <c r="T25" i="66"/>
  <c r="S25" i="66"/>
  <c r="R25" i="66"/>
  <c r="Q25" i="66"/>
  <c r="P25" i="66"/>
  <c r="O25" i="66"/>
  <c r="N25" i="66"/>
  <c r="M25" i="66"/>
  <c r="L25" i="66"/>
  <c r="K25" i="66"/>
  <c r="J25" i="66"/>
  <c r="I25" i="66"/>
  <c r="H25" i="66"/>
  <c r="G25" i="66"/>
  <c r="F25" i="66"/>
  <c r="E25" i="66"/>
  <c r="D25" i="66"/>
  <c r="C25" i="66"/>
  <c r="AQ24" i="66"/>
  <c r="AP24" i="66"/>
  <c r="AO24" i="66"/>
  <c r="AN24" i="66"/>
  <c r="AM24" i="66"/>
  <c r="AL24" i="66"/>
  <c r="AK24" i="66"/>
  <c r="AJ24" i="66"/>
  <c r="AI24" i="66"/>
  <c r="AH24" i="66"/>
  <c r="AG24" i="66"/>
  <c r="AF24" i="66"/>
  <c r="AE24" i="66"/>
  <c r="AD24" i="66"/>
  <c r="AC24" i="66"/>
  <c r="AB24" i="66"/>
  <c r="AA24" i="66"/>
  <c r="Z24" i="66"/>
  <c r="Y24" i="66"/>
  <c r="X24" i="66"/>
  <c r="W24" i="66"/>
  <c r="V24" i="66"/>
  <c r="U24" i="66"/>
  <c r="T24" i="66"/>
  <c r="S24" i="66"/>
  <c r="R24" i="66"/>
  <c r="Q24" i="66"/>
  <c r="P24" i="66"/>
  <c r="O24" i="66"/>
  <c r="N24" i="66"/>
  <c r="M24" i="66"/>
  <c r="L24" i="66"/>
  <c r="K24" i="66"/>
  <c r="J24" i="66"/>
  <c r="I24" i="66"/>
  <c r="H24" i="66"/>
  <c r="G24" i="66"/>
  <c r="F24" i="66"/>
  <c r="E24" i="66"/>
  <c r="D24" i="66"/>
  <c r="C24" i="66"/>
  <c r="AQ23" i="66"/>
  <c r="AP23" i="66"/>
  <c r="AO23" i="66"/>
  <c r="AN23" i="66"/>
  <c r="AM23" i="66"/>
  <c r="AL23" i="66"/>
  <c r="AK23" i="66"/>
  <c r="AJ23" i="66"/>
  <c r="AI23" i="66"/>
  <c r="AH23" i="66"/>
  <c r="AG23" i="66"/>
  <c r="AF23" i="66"/>
  <c r="AE23" i="66"/>
  <c r="AD23" i="66"/>
  <c r="AC23" i="66"/>
  <c r="AB23" i="66"/>
  <c r="AA23" i="66"/>
  <c r="Z23" i="66"/>
  <c r="Y23" i="66"/>
  <c r="X23" i="66"/>
  <c r="W23" i="66"/>
  <c r="V23" i="66"/>
  <c r="U23" i="66"/>
  <c r="T23" i="66"/>
  <c r="R23" i="66"/>
  <c r="Q23" i="66"/>
  <c r="P23" i="66"/>
  <c r="O23" i="66"/>
  <c r="N23" i="66"/>
  <c r="M23" i="66"/>
  <c r="L23" i="66"/>
  <c r="K23" i="66"/>
  <c r="J23" i="66"/>
  <c r="I23" i="66"/>
  <c r="H23" i="66"/>
  <c r="G23" i="66"/>
  <c r="F23" i="66"/>
  <c r="E23" i="66"/>
  <c r="D23" i="66"/>
  <c r="C23" i="66"/>
  <c r="R22" i="66"/>
  <c r="AQ22" i="66"/>
  <c r="AP22" i="66"/>
  <c r="AO22" i="66"/>
  <c r="AN22" i="66"/>
  <c r="AM22" i="66"/>
  <c r="AL22" i="66"/>
  <c r="AK22" i="66"/>
  <c r="AJ22" i="66"/>
  <c r="AI22" i="66"/>
  <c r="AH22" i="66"/>
  <c r="AG22" i="66"/>
  <c r="AF22" i="66"/>
  <c r="AE22" i="66"/>
  <c r="AD22" i="66"/>
  <c r="AC22" i="66"/>
  <c r="AB22" i="66"/>
  <c r="AA22" i="66"/>
  <c r="Z22" i="66"/>
  <c r="Y22" i="66"/>
  <c r="X22" i="66"/>
  <c r="W22" i="66"/>
  <c r="V22" i="66"/>
  <c r="U22" i="66"/>
  <c r="T22" i="66"/>
  <c r="S22" i="66"/>
  <c r="Q22" i="66"/>
  <c r="P22" i="66"/>
  <c r="O22" i="66"/>
  <c r="N22" i="66"/>
  <c r="M22" i="66"/>
  <c r="L22" i="66"/>
  <c r="K22" i="66"/>
  <c r="J22" i="66"/>
  <c r="I22" i="66"/>
  <c r="H22" i="66"/>
  <c r="G22" i="66"/>
  <c r="F22" i="66"/>
  <c r="E22" i="66"/>
  <c r="D22" i="66"/>
  <c r="C22" i="66"/>
  <c r="Q21" i="66"/>
  <c r="AQ21" i="66"/>
  <c r="AP21" i="66"/>
  <c r="AO21" i="66"/>
  <c r="AN21" i="66"/>
  <c r="AM21" i="66"/>
  <c r="AL21" i="66"/>
  <c r="AK21" i="66"/>
  <c r="AJ21" i="66"/>
  <c r="AI21" i="66"/>
  <c r="AH21" i="66"/>
  <c r="AG21" i="66"/>
  <c r="AF21" i="66"/>
  <c r="AE21" i="66"/>
  <c r="AD21" i="66"/>
  <c r="AC21" i="66"/>
  <c r="AB21" i="66"/>
  <c r="AA21" i="66"/>
  <c r="Z21" i="66"/>
  <c r="Y21" i="66"/>
  <c r="X21" i="66"/>
  <c r="W21" i="66"/>
  <c r="V21" i="66"/>
  <c r="U21" i="66"/>
  <c r="T21" i="66"/>
  <c r="S21" i="66"/>
  <c r="R21" i="66"/>
  <c r="P21" i="66"/>
  <c r="O21" i="66"/>
  <c r="N21" i="66"/>
  <c r="M21" i="66"/>
  <c r="L21" i="66"/>
  <c r="K21" i="66"/>
  <c r="J21" i="66"/>
  <c r="I21" i="66"/>
  <c r="H21" i="66"/>
  <c r="G21" i="66"/>
  <c r="F21" i="66"/>
  <c r="E21" i="66"/>
  <c r="D21" i="66"/>
  <c r="C21" i="66"/>
  <c r="AQ20" i="66"/>
  <c r="AP20" i="66"/>
  <c r="AO20" i="66"/>
  <c r="AN20" i="66"/>
  <c r="AM20" i="66"/>
  <c r="AL20" i="66"/>
  <c r="AK20" i="66"/>
  <c r="AJ20" i="66"/>
  <c r="AI20" i="66"/>
  <c r="AH20" i="66"/>
  <c r="AG20" i="66"/>
  <c r="AF20" i="66"/>
  <c r="AE20" i="66"/>
  <c r="AD20" i="66"/>
  <c r="AC20" i="66"/>
  <c r="AB20" i="66"/>
  <c r="AA20" i="66"/>
  <c r="Z20" i="66"/>
  <c r="Y20" i="66"/>
  <c r="X20" i="66"/>
  <c r="W20" i="66"/>
  <c r="V20" i="66"/>
  <c r="U20" i="66"/>
  <c r="T20" i="66"/>
  <c r="S20" i="66"/>
  <c r="R20" i="66"/>
  <c r="Q20" i="66"/>
  <c r="P20" i="66"/>
  <c r="O20" i="66"/>
  <c r="N20" i="66"/>
  <c r="M20" i="66"/>
  <c r="L20" i="66"/>
  <c r="K20" i="66"/>
  <c r="J20" i="66"/>
  <c r="I20" i="66"/>
  <c r="H20" i="66"/>
  <c r="G20" i="66"/>
  <c r="F20" i="66"/>
  <c r="E20" i="66"/>
  <c r="D20" i="66"/>
  <c r="C20" i="66"/>
  <c r="AQ19" i="66"/>
  <c r="AP19" i="66"/>
  <c r="AO19" i="66"/>
  <c r="AN19" i="66"/>
  <c r="AM19" i="66"/>
  <c r="AL19" i="66"/>
  <c r="AK19" i="66"/>
  <c r="AJ19" i="66"/>
  <c r="AI19" i="66"/>
  <c r="AH19" i="66"/>
  <c r="AG19" i="66"/>
  <c r="AF19" i="66"/>
  <c r="AE19" i="66"/>
  <c r="AD19" i="66"/>
  <c r="AC19" i="66"/>
  <c r="AB19" i="66"/>
  <c r="AA19" i="66"/>
  <c r="Z19" i="66"/>
  <c r="Y19" i="66"/>
  <c r="X19" i="66"/>
  <c r="W19" i="66"/>
  <c r="V19" i="66"/>
  <c r="U19" i="66"/>
  <c r="T19" i="66"/>
  <c r="S19" i="66"/>
  <c r="R19" i="66"/>
  <c r="Q19" i="66"/>
  <c r="P19" i="66"/>
  <c r="N19" i="66"/>
  <c r="M19" i="66"/>
  <c r="L19" i="66"/>
  <c r="K19" i="66"/>
  <c r="J19" i="66"/>
  <c r="I19" i="66"/>
  <c r="H19" i="66"/>
  <c r="G19" i="66"/>
  <c r="F19" i="66"/>
  <c r="E19" i="66"/>
  <c r="D19" i="66"/>
  <c r="C19" i="66"/>
  <c r="AQ18" i="66"/>
  <c r="AP18" i="66"/>
  <c r="AO18" i="66"/>
  <c r="AN18" i="66"/>
  <c r="AM18" i="66"/>
  <c r="AL18" i="66"/>
  <c r="AK18" i="66"/>
  <c r="AJ18" i="66"/>
  <c r="AI18" i="66"/>
  <c r="AH18" i="66"/>
  <c r="AG18" i="66"/>
  <c r="AF18" i="66"/>
  <c r="AE18" i="66"/>
  <c r="AD18" i="66"/>
  <c r="AC18" i="66"/>
  <c r="AB18" i="66"/>
  <c r="AA18" i="66"/>
  <c r="Z18" i="66"/>
  <c r="Y18" i="66"/>
  <c r="X18" i="66"/>
  <c r="W18" i="66"/>
  <c r="V18" i="66"/>
  <c r="U18" i="66"/>
  <c r="T18" i="66"/>
  <c r="S18" i="66"/>
  <c r="R18" i="66"/>
  <c r="Q18" i="66"/>
  <c r="P18" i="66"/>
  <c r="O18" i="66"/>
  <c r="M18" i="66"/>
  <c r="L18" i="66"/>
  <c r="K18" i="66"/>
  <c r="J18" i="66"/>
  <c r="I18" i="66"/>
  <c r="H18" i="66"/>
  <c r="G18" i="66"/>
  <c r="F18" i="66"/>
  <c r="E18" i="66"/>
  <c r="D18" i="66"/>
  <c r="C18" i="66"/>
  <c r="M17" i="66"/>
  <c r="AQ17" i="66"/>
  <c r="AP17" i="66"/>
  <c r="AO17" i="66"/>
  <c r="AN17" i="66"/>
  <c r="AM17" i="66"/>
  <c r="AL17" i="66"/>
  <c r="AK17" i="66"/>
  <c r="AJ17" i="66"/>
  <c r="AI17" i="66"/>
  <c r="AH17" i="66"/>
  <c r="AG17" i="66"/>
  <c r="AF17" i="66"/>
  <c r="AE17" i="66"/>
  <c r="AD17" i="66"/>
  <c r="AC17" i="66"/>
  <c r="AB17" i="66"/>
  <c r="AA17" i="66"/>
  <c r="Z17" i="66"/>
  <c r="Y17" i="66"/>
  <c r="X17" i="66"/>
  <c r="W17" i="66"/>
  <c r="V17" i="66"/>
  <c r="U17" i="66"/>
  <c r="T17" i="66"/>
  <c r="S17" i="66"/>
  <c r="R17" i="66"/>
  <c r="Q17" i="66"/>
  <c r="P17" i="66"/>
  <c r="O17" i="66"/>
  <c r="N17" i="66"/>
  <c r="L17" i="66"/>
  <c r="K17" i="66"/>
  <c r="J17" i="66"/>
  <c r="I17" i="66"/>
  <c r="H17" i="66"/>
  <c r="G17" i="66"/>
  <c r="F17" i="66"/>
  <c r="E17" i="66"/>
  <c r="D17" i="66"/>
  <c r="C17" i="66"/>
  <c r="AQ16" i="66"/>
  <c r="AP16" i="66"/>
  <c r="AO16" i="66"/>
  <c r="AN16" i="66"/>
  <c r="AM16" i="66"/>
  <c r="AL16" i="66"/>
  <c r="AK16" i="66"/>
  <c r="AJ16" i="66"/>
  <c r="AI16" i="66"/>
  <c r="AH16" i="66"/>
  <c r="AG16" i="66"/>
  <c r="AF16" i="66"/>
  <c r="AE16" i="66"/>
  <c r="AD16" i="66"/>
  <c r="AC16" i="66"/>
  <c r="AB16" i="66"/>
  <c r="AA16" i="66"/>
  <c r="Z16" i="66"/>
  <c r="Y16" i="66"/>
  <c r="X16" i="66"/>
  <c r="W16" i="66"/>
  <c r="V16" i="66"/>
  <c r="U16" i="66"/>
  <c r="T16" i="66"/>
  <c r="S16" i="66"/>
  <c r="R16" i="66"/>
  <c r="Q16" i="66"/>
  <c r="P16" i="66"/>
  <c r="O16" i="66"/>
  <c r="N16" i="66"/>
  <c r="M16" i="66"/>
  <c r="L16" i="66"/>
  <c r="K16" i="66"/>
  <c r="J16" i="66"/>
  <c r="I16" i="66"/>
  <c r="H16" i="66"/>
  <c r="G16" i="66"/>
  <c r="F16" i="66"/>
  <c r="E16" i="66"/>
  <c r="D16" i="66"/>
  <c r="C16" i="66"/>
  <c r="AQ15" i="66"/>
  <c r="AP15" i="66"/>
  <c r="AO15" i="66"/>
  <c r="AN15" i="66"/>
  <c r="AM15" i="66"/>
  <c r="AL15" i="66"/>
  <c r="AK15" i="66"/>
  <c r="AJ15" i="66"/>
  <c r="AI15" i="66"/>
  <c r="AH15" i="66"/>
  <c r="AG15" i="66"/>
  <c r="AF15" i="66"/>
  <c r="AE15" i="66"/>
  <c r="AD15" i="66"/>
  <c r="AC15" i="66"/>
  <c r="AB15" i="66"/>
  <c r="AA15" i="66"/>
  <c r="Z15" i="66"/>
  <c r="Y15" i="66"/>
  <c r="X15" i="66"/>
  <c r="W15" i="66"/>
  <c r="V15" i="66"/>
  <c r="U15" i="66"/>
  <c r="T15" i="66"/>
  <c r="S15" i="66"/>
  <c r="R15" i="66"/>
  <c r="Q15" i="66"/>
  <c r="P15" i="66"/>
  <c r="O15" i="66"/>
  <c r="N15" i="66"/>
  <c r="M15" i="66"/>
  <c r="L15" i="66"/>
  <c r="J15" i="66"/>
  <c r="I15" i="66"/>
  <c r="H15" i="66"/>
  <c r="G15" i="66"/>
  <c r="F15" i="66"/>
  <c r="E15" i="66"/>
  <c r="D15" i="66"/>
  <c r="C15" i="66"/>
  <c r="J14" i="66"/>
  <c r="AQ14" i="66"/>
  <c r="AP14" i="66"/>
  <c r="AO14" i="66"/>
  <c r="AN14" i="66"/>
  <c r="AM14" i="66"/>
  <c r="AL14" i="66"/>
  <c r="AK14" i="66"/>
  <c r="AJ14" i="66"/>
  <c r="AI14" i="66"/>
  <c r="AH14" i="66"/>
  <c r="AG14" i="66"/>
  <c r="AF14" i="66"/>
  <c r="AE14" i="66"/>
  <c r="AD14" i="66"/>
  <c r="AC14" i="66"/>
  <c r="AB14" i="66"/>
  <c r="AA14" i="66"/>
  <c r="Z14" i="66"/>
  <c r="Y14" i="66"/>
  <c r="X14" i="66"/>
  <c r="W14" i="66"/>
  <c r="V14" i="66"/>
  <c r="U14" i="66"/>
  <c r="T14" i="66"/>
  <c r="S14" i="66"/>
  <c r="R14" i="66"/>
  <c r="Q14" i="66"/>
  <c r="P14" i="66"/>
  <c r="O14" i="66"/>
  <c r="N14" i="66"/>
  <c r="M14" i="66"/>
  <c r="L14" i="66"/>
  <c r="K14" i="66"/>
  <c r="I14" i="66"/>
  <c r="H14" i="66"/>
  <c r="G14" i="66"/>
  <c r="F14" i="66"/>
  <c r="E14" i="66"/>
  <c r="D14" i="66"/>
  <c r="C14" i="66"/>
  <c r="I13" i="66"/>
  <c r="AQ13" i="66"/>
  <c r="AP13" i="66"/>
  <c r="AO13" i="66"/>
  <c r="AN13" i="66"/>
  <c r="AM13" i="66"/>
  <c r="AL13" i="66"/>
  <c r="AK13" i="66"/>
  <c r="AJ13" i="66"/>
  <c r="AI13" i="66"/>
  <c r="AH13" i="66"/>
  <c r="AG13" i="66"/>
  <c r="AF13" i="66"/>
  <c r="AE13" i="66"/>
  <c r="AD13" i="66"/>
  <c r="AC13" i="66"/>
  <c r="AB13" i="66"/>
  <c r="AA13" i="66"/>
  <c r="Z13" i="66"/>
  <c r="Y13" i="66"/>
  <c r="X13" i="66"/>
  <c r="W13" i="66"/>
  <c r="V13" i="66"/>
  <c r="U13" i="66"/>
  <c r="T13" i="66"/>
  <c r="S13" i="66"/>
  <c r="R13" i="66"/>
  <c r="Q13" i="66"/>
  <c r="P13" i="66"/>
  <c r="O13" i="66"/>
  <c r="N13" i="66"/>
  <c r="M13" i="66"/>
  <c r="L13" i="66"/>
  <c r="K13" i="66"/>
  <c r="J13" i="66"/>
  <c r="H13" i="66"/>
  <c r="G13" i="66"/>
  <c r="F13" i="66"/>
  <c r="E13" i="66"/>
  <c r="D13" i="66"/>
  <c r="C13" i="66"/>
  <c r="AQ12" i="66"/>
  <c r="AP12" i="66"/>
  <c r="AO12" i="66"/>
  <c r="AN12" i="66"/>
  <c r="AM12" i="66"/>
  <c r="AL12" i="66"/>
  <c r="AK12" i="66"/>
  <c r="AJ12" i="66"/>
  <c r="AI12" i="66"/>
  <c r="AH12" i="66"/>
  <c r="AG12" i="66"/>
  <c r="AF12" i="66"/>
  <c r="AE12" i="66"/>
  <c r="AD12" i="66"/>
  <c r="AC12" i="66"/>
  <c r="AB12" i="66"/>
  <c r="AA12" i="66"/>
  <c r="Z12" i="66"/>
  <c r="Y12" i="66"/>
  <c r="X12" i="66"/>
  <c r="W12" i="66"/>
  <c r="V12" i="66"/>
  <c r="U12" i="66"/>
  <c r="T12" i="66"/>
  <c r="S12" i="66"/>
  <c r="R12" i="66"/>
  <c r="Q12" i="66"/>
  <c r="P12" i="66"/>
  <c r="O12" i="66"/>
  <c r="N12" i="66"/>
  <c r="M12" i="66"/>
  <c r="L12" i="66"/>
  <c r="K12" i="66"/>
  <c r="J12" i="66"/>
  <c r="I12" i="66"/>
  <c r="H12" i="66"/>
  <c r="G12" i="66"/>
  <c r="F12" i="66"/>
  <c r="E12" i="66"/>
  <c r="D12" i="66"/>
  <c r="C12" i="66"/>
  <c r="AQ11" i="66"/>
  <c r="AP11" i="66"/>
  <c r="AO11" i="66"/>
  <c r="AN11" i="66"/>
  <c r="AM11" i="66"/>
  <c r="AL11" i="66"/>
  <c r="AK11" i="66"/>
  <c r="AJ11" i="66"/>
  <c r="AI11" i="66"/>
  <c r="AH11" i="66"/>
  <c r="AG11" i="66"/>
  <c r="AF11" i="66"/>
  <c r="AE11" i="66"/>
  <c r="AD11" i="66"/>
  <c r="AC11" i="66"/>
  <c r="AB11" i="66"/>
  <c r="AA11" i="66"/>
  <c r="Z11" i="66"/>
  <c r="Y11" i="66"/>
  <c r="X11" i="66"/>
  <c r="W11" i="66"/>
  <c r="V11" i="66"/>
  <c r="U11" i="66"/>
  <c r="T11" i="66"/>
  <c r="S11" i="66"/>
  <c r="R11" i="66"/>
  <c r="Q11" i="66"/>
  <c r="P11" i="66"/>
  <c r="O11" i="66"/>
  <c r="N11" i="66"/>
  <c r="M11" i="66"/>
  <c r="L11" i="66"/>
  <c r="K11" i="66"/>
  <c r="J11" i="66"/>
  <c r="I11" i="66"/>
  <c r="H11" i="66"/>
  <c r="F11" i="66"/>
  <c r="E11" i="66"/>
  <c r="D11" i="66"/>
  <c r="C11" i="66"/>
  <c r="F10" i="66"/>
  <c r="AQ10" i="66"/>
  <c r="AP10" i="66"/>
  <c r="AO10" i="66"/>
  <c r="AN10" i="66"/>
  <c r="AM10" i="66"/>
  <c r="AL10" i="66"/>
  <c r="AK10" i="66"/>
  <c r="AJ10" i="66"/>
  <c r="AI10" i="66"/>
  <c r="AH10" i="66"/>
  <c r="AG10" i="66"/>
  <c r="AF10" i="66"/>
  <c r="AE10" i="66"/>
  <c r="AD10" i="66"/>
  <c r="AC10" i="66"/>
  <c r="AB10" i="66"/>
  <c r="AA10" i="66"/>
  <c r="Z10" i="66"/>
  <c r="Y10" i="66"/>
  <c r="X10" i="66"/>
  <c r="W10" i="66"/>
  <c r="V10" i="66"/>
  <c r="U10" i="66"/>
  <c r="T10" i="66"/>
  <c r="S10" i="66"/>
  <c r="R10" i="66"/>
  <c r="Q10" i="66"/>
  <c r="P10" i="66"/>
  <c r="O10" i="66"/>
  <c r="N10" i="66"/>
  <c r="M10" i="66"/>
  <c r="L10" i="66"/>
  <c r="K10" i="66"/>
  <c r="J10" i="66"/>
  <c r="I10" i="66"/>
  <c r="H10" i="66"/>
  <c r="G10" i="66"/>
  <c r="E10" i="66"/>
  <c r="D10" i="66"/>
  <c r="C10" i="66"/>
  <c r="E9" i="66"/>
  <c r="AQ9" i="66"/>
  <c r="AP9" i="66"/>
  <c r="AO9" i="66"/>
  <c r="AN9" i="66"/>
  <c r="AM9" i="66"/>
  <c r="AL9" i="66"/>
  <c r="AK9" i="66"/>
  <c r="AJ9" i="66"/>
  <c r="AI9" i="66"/>
  <c r="AH9" i="66"/>
  <c r="AG9" i="66"/>
  <c r="AF9" i="66"/>
  <c r="AE9" i="66"/>
  <c r="AD9" i="66"/>
  <c r="AC9" i="66"/>
  <c r="AB9" i="66"/>
  <c r="AA9" i="66"/>
  <c r="Z9" i="66"/>
  <c r="Y9" i="66"/>
  <c r="X9" i="66"/>
  <c r="W9" i="66"/>
  <c r="V9" i="66"/>
  <c r="U9" i="66"/>
  <c r="T9" i="66"/>
  <c r="S9" i="66"/>
  <c r="R9" i="66"/>
  <c r="Q9" i="66"/>
  <c r="P9" i="66"/>
  <c r="O9" i="66"/>
  <c r="N9" i="66"/>
  <c r="M9" i="66"/>
  <c r="L9" i="66"/>
  <c r="K9" i="66"/>
  <c r="J9" i="66"/>
  <c r="I9" i="66"/>
  <c r="H9" i="66"/>
  <c r="G9" i="66"/>
  <c r="F9" i="66"/>
  <c r="D9" i="66"/>
  <c r="C9" i="66"/>
  <c r="AQ8" i="66"/>
  <c r="AP8" i="66"/>
  <c r="AO8" i="66"/>
  <c r="AN8" i="66"/>
  <c r="AM8" i="66"/>
  <c r="AL8" i="66"/>
  <c r="AK8" i="66"/>
  <c r="AJ8" i="66"/>
  <c r="AI8" i="66"/>
  <c r="AH8" i="66"/>
  <c r="AG8" i="66"/>
  <c r="AF8" i="66"/>
  <c r="AE8" i="66"/>
  <c r="AD8" i="66"/>
  <c r="AC8" i="66"/>
  <c r="AB8" i="66"/>
  <c r="AA8" i="66"/>
  <c r="Z8" i="66"/>
  <c r="Y8" i="66"/>
  <c r="X8" i="66"/>
  <c r="W8" i="66"/>
  <c r="V8" i="66"/>
  <c r="U8" i="66"/>
  <c r="T8" i="66"/>
  <c r="S8" i="66"/>
  <c r="R8" i="66"/>
  <c r="Q8" i="66"/>
  <c r="P8" i="66"/>
  <c r="O8" i="66"/>
  <c r="N8" i="66"/>
  <c r="M8" i="66"/>
  <c r="L8" i="66"/>
  <c r="K8" i="66"/>
  <c r="J8" i="66"/>
  <c r="I8" i="66"/>
  <c r="H8" i="66"/>
  <c r="G8" i="66"/>
  <c r="F8" i="66"/>
  <c r="E8" i="66"/>
  <c r="D8" i="66"/>
  <c r="C8" i="66"/>
  <c r="AQ7" i="66"/>
  <c r="AP7" i="66"/>
  <c r="AO7" i="66"/>
  <c r="AO48" i="66" s="1"/>
  <c r="AN7" i="66"/>
  <c r="AM7" i="66"/>
  <c r="AL7" i="66"/>
  <c r="AK7" i="66"/>
  <c r="AJ7" i="66"/>
  <c r="AI7" i="66"/>
  <c r="AH7" i="66"/>
  <c r="AG7" i="66"/>
  <c r="AF7" i="66"/>
  <c r="AE7" i="66"/>
  <c r="AD7" i="66"/>
  <c r="AC7" i="66"/>
  <c r="AB7" i="66"/>
  <c r="AA7" i="66"/>
  <c r="Z7" i="66"/>
  <c r="Y7" i="66"/>
  <c r="X7" i="66"/>
  <c r="W7" i="66"/>
  <c r="V7" i="66"/>
  <c r="U7" i="66"/>
  <c r="T7" i="66"/>
  <c r="S7" i="66"/>
  <c r="R7" i="66"/>
  <c r="Q7" i="66"/>
  <c r="P7" i="66"/>
  <c r="O7" i="66"/>
  <c r="N7" i="66"/>
  <c r="M7" i="66"/>
  <c r="L7" i="66"/>
  <c r="K7" i="66"/>
  <c r="J7" i="66"/>
  <c r="I7" i="66"/>
  <c r="H7" i="66"/>
  <c r="G7" i="66"/>
  <c r="F7" i="66"/>
  <c r="E7" i="66"/>
  <c r="D7" i="66"/>
  <c r="C7" i="66"/>
  <c r="AQ47" i="65"/>
  <c r="AP47" i="65"/>
  <c r="AO47" i="65"/>
  <c r="AN47" i="65"/>
  <c r="AM47" i="65"/>
  <c r="AL47" i="65"/>
  <c r="AK47" i="65"/>
  <c r="AJ47" i="65"/>
  <c r="AI47" i="65"/>
  <c r="AH47" i="65"/>
  <c r="AG47" i="65"/>
  <c r="AF47" i="65"/>
  <c r="AE47" i="65"/>
  <c r="AD47" i="65"/>
  <c r="AC47" i="65"/>
  <c r="AB47" i="65"/>
  <c r="AA47" i="65"/>
  <c r="Z47" i="65"/>
  <c r="Y47" i="65"/>
  <c r="X47" i="65"/>
  <c r="W47" i="65"/>
  <c r="V47" i="65"/>
  <c r="U47" i="65"/>
  <c r="T47" i="65"/>
  <c r="S47" i="65"/>
  <c r="R47" i="65"/>
  <c r="Q47" i="65"/>
  <c r="P47" i="65"/>
  <c r="O47" i="65"/>
  <c r="N47" i="65"/>
  <c r="M47" i="65"/>
  <c r="L47" i="65"/>
  <c r="K47" i="65"/>
  <c r="J47" i="65"/>
  <c r="I47" i="65"/>
  <c r="H47" i="65"/>
  <c r="G47" i="65"/>
  <c r="F47" i="65"/>
  <c r="E47" i="65"/>
  <c r="D47" i="65"/>
  <c r="C47" i="65"/>
  <c r="AQ46" i="65"/>
  <c r="AP46" i="65"/>
  <c r="AO46" i="65"/>
  <c r="AN46" i="65"/>
  <c r="AM46" i="65"/>
  <c r="AL46" i="65"/>
  <c r="AK46" i="65"/>
  <c r="AJ46" i="65"/>
  <c r="AI46" i="65"/>
  <c r="AH46" i="65"/>
  <c r="AG46" i="65"/>
  <c r="AF46" i="65"/>
  <c r="AE46" i="65"/>
  <c r="AD46" i="65"/>
  <c r="AC46" i="65"/>
  <c r="AB46" i="65"/>
  <c r="AA46" i="65"/>
  <c r="Z46" i="65"/>
  <c r="Y46" i="65"/>
  <c r="X46" i="65"/>
  <c r="W46" i="65"/>
  <c r="V46" i="65"/>
  <c r="U46" i="65"/>
  <c r="T46" i="65"/>
  <c r="S46" i="65"/>
  <c r="R46" i="65"/>
  <c r="Q46" i="65"/>
  <c r="P46" i="65"/>
  <c r="O46" i="65"/>
  <c r="N46" i="65"/>
  <c r="M46" i="65"/>
  <c r="L46" i="65"/>
  <c r="K46" i="65"/>
  <c r="J46" i="65"/>
  <c r="I46" i="65"/>
  <c r="H46" i="65"/>
  <c r="G46" i="65"/>
  <c r="F46" i="65"/>
  <c r="E46" i="65"/>
  <c r="D46" i="65"/>
  <c r="C46" i="65"/>
  <c r="AQ45" i="65"/>
  <c r="AP45" i="65"/>
  <c r="AO45" i="65"/>
  <c r="AN45" i="65"/>
  <c r="AM45" i="65"/>
  <c r="AL45" i="65"/>
  <c r="AK45" i="65"/>
  <c r="AJ45" i="65"/>
  <c r="AI45" i="65"/>
  <c r="AH45" i="65"/>
  <c r="AG45" i="65"/>
  <c r="AF45" i="65"/>
  <c r="AE45" i="65"/>
  <c r="AD45" i="65"/>
  <c r="AC45" i="65"/>
  <c r="AB45" i="65"/>
  <c r="AA45" i="65"/>
  <c r="Z45" i="65"/>
  <c r="Y45" i="65"/>
  <c r="X45" i="65"/>
  <c r="W45" i="65"/>
  <c r="V45" i="65"/>
  <c r="U45" i="65"/>
  <c r="T45" i="65"/>
  <c r="S45" i="65"/>
  <c r="R45" i="65"/>
  <c r="Q45" i="65"/>
  <c r="P45" i="65"/>
  <c r="O45" i="65"/>
  <c r="N45" i="65"/>
  <c r="M45" i="65"/>
  <c r="L45" i="65"/>
  <c r="K45" i="65"/>
  <c r="J45" i="65"/>
  <c r="I45" i="65"/>
  <c r="H45" i="65"/>
  <c r="G45" i="65"/>
  <c r="F45" i="65"/>
  <c r="E45" i="65"/>
  <c r="D45" i="65"/>
  <c r="C45" i="65"/>
  <c r="AQ44" i="65"/>
  <c r="AP44" i="65"/>
  <c r="AO44" i="65"/>
  <c r="AN44" i="65"/>
  <c r="AM44" i="65"/>
  <c r="AL44" i="65"/>
  <c r="AK44" i="65"/>
  <c r="AJ44" i="65"/>
  <c r="AI44" i="65"/>
  <c r="AH44" i="65"/>
  <c r="AG44" i="65"/>
  <c r="AF44" i="65"/>
  <c r="AE44" i="65"/>
  <c r="AD44" i="65"/>
  <c r="AC44" i="65"/>
  <c r="AB44" i="65"/>
  <c r="AA44" i="65"/>
  <c r="Z44" i="65"/>
  <c r="Y44" i="65"/>
  <c r="X44" i="65"/>
  <c r="W44" i="65"/>
  <c r="V44" i="65"/>
  <c r="U44" i="65"/>
  <c r="T44" i="65"/>
  <c r="S44" i="65"/>
  <c r="R44" i="65"/>
  <c r="Q44" i="65"/>
  <c r="P44" i="65"/>
  <c r="O44" i="65"/>
  <c r="N44" i="65"/>
  <c r="M44" i="65"/>
  <c r="L44" i="65"/>
  <c r="K44" i="65"/>
  <c r="J44" i="65"/>
  <c r="I44" i="65"/>
  <c r="H44" i="65"/>
  <c r="G44" i="65"/>
  <c r="F44" i="65"/>
  <c r="E44" i="65"/>
  <c r="D44" i="65"/>
  <c r="C44" i="65"/>
  <c r="AQ43" i="65"/>
  <c r="AP43" i="65"/>
  <c r="AO43" i="65"/>
  <c r="AN43" i="65"/>
  <c r="AM43" i="65"/>
  <c r="AL43" i="65"/>
  <c r="AK43" i="65"/>
  <c r="AJ43" i="65"/>
  <c r="AI43" i="65"/>
  <c r="AH43" i="65"/>
  <c r="AG43" i="65"/>
  <c r="AF43" i="65"/>
  <c r="AE43" i="65"/>
  <c r="AD43" i="65"/>
  <c r="AC43" i="65"/>
  <c r="AB43" i="65"/>
  <c r="AA43" i="65"/>
  <c r="Z43" i="65"/>
  <c r="Y43" i="65"/>
  <c r="X43" i="65"/>
  <c r="W43" i="65"/>
  <c r="V43" i="65"/>
  <c r="U43" i="65"/>
  <c r="T43" i="65"/>
  <c r="S43" i="65"/>
  <c r="R43" i="65"/>
  <c r="Q43" i="65"/>
  <c r="P43" i="65"/>
  <c r="O43" i="65"/>
  <c r="N43" i="65"/>
  <c r="M43" i="65"/>
  <c r="L43" i="65"/>
  <c r="K43" i="65"/>
  <c r="J43" i="65"/>
  <c r="I43" i="65"/>
  <c r="H43" i="65"/>
  <c r="G43" i="65"/>
  <c r="F43" i="65"/>
  <c r="E43" i="65"/>
  <c r="D43" i="65"/>
  <c r="C43" i="65"/>
  <c r="AQ42" i="65"/>
  <c r="AP42" i="65"/>
  <c r="AO42" i="65"/>
  <c r="AN42" i="65"/>
  <c r="AM42" i="65"/>
  <c r="AL42" i="65"/>
  <c r="AK42" i="65"/>
  <c r="AJ42" i="65"/>
  <c r="AI42" i="65"/>
  <c r="AH42" i="65"/>
  <c r="AG42" i="65"/>
  <c r="AF42" i="65"/>
  <c r="AE42" i="65"/>
  <c r="AD42" i="65"/>
  <c r="AC42" i="65"/>
  <c r="AB42" i="65"/>
  <c r="AA42" i="65"/>
  <c r="Z42" i="65"/>
  <c r="Y42" i="65"/>
  <c r="X42" i="65"/>
  <c r="W42" i="65"/>
  <c r="V42" i="65"/>
  <c r="U42" i="65"/>
  <c r="T42" i="65"/>
  <c r="S42" i="65"/>
  <c r="R42" i="65"/>
  <c r="Q42" i="65"/>
  <c r="P42" i="65"/>
  <c r="O42" i="65"/>
  <c r="N42" i="65"/>
  <c r="M42" i="65"/>
  <c r="L42" i="65"/>
  <c r="K42" i="65"/>
  <c r="J42" i="65"/>
  <c r="I42" i="65"/>
  <c r="H42" i="65"/>
  <c r="G42" i="65"/>
  <c r="F42" i="65"/>
  <c r="E42" i="65"/>
  <c r="D42" i="65"/>
  <c r="C42" i="65"/>
  <c r="AQ41" i="65"/>
  <c r="AP41" i="65"/>
  <c r="AO41" i="65"/>
  <c r="AN41" i="65"/>
  <c r="AM41" i="65"/>
  <c r="AL41" i="65"/>
  <c r="AK41" i="65"/>
  <c r="AJ41" i="65"/>
  <c r="AI41" i="65"/>
  <c r="AH41" i="65"/>
  <c r="AG41" i="65"/>
  <c r="AF41" i="65"/>
  <c r="AE41" i="65"/>
  <c r="AD41" i="65"/>
  <c r="AC41" i="65"/>
  <c r="AB41" i="65"/>
  <c r="AA41" i="65"/>
  <c r="Z41" i="65"/>
  <c r="Y41" i="65"/>
  <c r="X41" i="65"/>
  <c r="W41" i="65"/>
  <c r="V41" i="65"/>
  <c r="U41" i="65"/>
  <c r="T41" i="65"/>
  <c r="S41" i="65"/>
  <c r="R41" i="65"/>
  <c r="Q41" i="65"/>
  <c r="P41" i="65"/>
  <c r="O41" i="65"/>
  <c r="N41" i="65"/>
  <c r="M41" i="65"/>
  <c r="L41" i="65"/>
  <c r="K41" i="65"/>
  <c r="J41" i="65"/>
  <c r="I41" i="65"/>
  <c r="H41" i="65"/>
  <c r="G41" i="65"/>
  <c r="F41" i="65"/>
  <c r="E41" i="65"/>
  <c r="D41" i="65"/>
  <c r="C41" i="65"/>
  <c r="AQ40" i="65"/>
  <c r="AP40" i="65"/>
  <c r="AO40" i="65"/>
  <c r="AN40" i="65"/>
  <c r="AM40" i="65"/>
  <c r="AL40" i="65"/>
  <c r="AK40" i="65"/>
  <c r="AJ40" i="65"/>
  <c r="AI40" i="65"/>
  <c r="AH40" i="65"/>
  <c r="AG40" i="65"/>
  <c r="AF40" i="65"/>
  <c r="AE40" i="65"/>
  <c r="AD40" i="65"/>
  <c r="AC40" i="65"/>
  <c r="AB40" i="65"/>
  <c r="AA40" i="65"/>
  <c r="Z40" i="65"/>
  <c r="Y40" i="65"/>
  <c r="X40" i="65"/>
  <c r="W40" i="65"/>
  <c r="V40" i="65"/>
  <c r="U40" i="65"/>
  <c r="T40" i="65"/>
  <c r="S40" i="65"/>
  <c r="R40" i="65"/>
  <c r="Q40" i="65"/>
  <c r="P40" i="65"/>
  <c r="O40" i="65"/>
  <c r="N40" i="65"/>
  <c r="M40" i="65"/>
  <c r="L40" i="65"/>
  <c r="K40" i="65"/>
  <c r="J40" i="65"/>
  <c r="I40" i="65"/>
  <c r="H40" i="65"/>
  <c r="G40" i="65"/>
  <c r="F40" i="65"/>
  <c r="E40" i="65"/>
  <c r="D40" i="65"/>
  <c r="C40" i="65"/>
  <c r="AQ39" i="65"/>
  <c r="AP39" i="65"/>
  <c r="AO39" i="65"/>
  <c r="AN39" i="65"/>
  <c r="AM39" i="65"/>
  <c r="AL39" i="65"/>
  <c r="AK39" i="65"/>
  <c r="AJ39" i="65"/>
  <c r="AI39" i="65"/>
  <c r="AH39" i="65"/>
  <c r="AG39" i="65"/>
  <c r="AF39" i="65"/>
  <c r="AE39" i="65"/>
  <c r="AD39" i="65"/>
  <c r="AC39" i="65"/>
  <c r="AB39" i="65"/>
  <c r="AA39" i="65"/>
  <c r="Z39" i="65"/>
  <c r="Y39" i="65"/>
  <c r="X39" i="65"/>
  <c r="W39" i="65"/>
  <c r="V39" i="65"/>
  <c r="U39" i="65"/>
  <c r="T39" i="65"/>
  <c r="S39" i="65"/>
  <c r="R39" i="65"/>
  <c r="Q39" i="65"/>
  <c r="P39" i="65"/>
  <c r="O39" i="65"/>
  <c r="N39" i="65"/>
  <c r="M39" i="65"/>
  <c r="L39" i="65"/>
  <c r="K39" i="65"/>
  <c r="J39" i="65"/>
  <c r="I39" i="65"/>
  <c r="H39" i="65"/>
  <c r="G39" i="65"/>
  <c r="F39" i="65"/>
  <c r="E39" i="65"/>
  <c r="D39" i="65"/>
  <c r="C39" i="65"/>
  <c r="AQ38" i="65"/>
  <c r="AP38" i="65"/>
  <c r="AO38" i="65"/>
  <c r="AN38" i="65"/>
  <c r="AM38" i="65"/>
  <c r="AL38" i="65"/>
  <c r="AK38" i="65"/>
  <c r="AJ38" i="65"/>
  <c r="AI38" i="65"/>
  <c r="AH38" i="65"/>
  <c r="AG38" i="65"/>
  <c r="AF38" i="65"/>
  <c r="AE38" i="65"/>
  <c r="AD38" i="65"/>
  <c r="AC38" i="65"/>
  <c r="AB38" i="65"/>
  <c r="AA38" i="65"/>
  <c r="Z38" i="65"/>
  <c r="Y38" i="65"/>
  <c r="X38" i="65"/>
  <c r="W38" i="65"/>
  <c r="V38" i="65"/>
  <c r="U38" i="65"/>
  <c r="T38" i="65"/>
  <c r="S38" i="65"/>
  <c r="R38" i="65"/>
  <c r="Q38" i="65"/>
  <c r="P38" i="65"/>
  <c r="O38" i="65"/>
  <c r="N38" i="65"/>
  <c r="M38" i="65"/>
  <c r="L38" i="65"/>
  <c r="K38" i="65"/>
  <c r="J38" i="65"/>
  <c r="I38" i="65"/>
  <c r="H38" i="65"/>
  <c r="G38" i="65"/>
  <c r="F38" i="65"/>
  <c r="E38" i="65"/>
  <c r="D38" i="65"/>
  <c r="C38" i="65"/>
  <c r="AQ37" i="65"/>
  <c r="AP37" i="65"/>
  <c r="AO37" i="65"/>
  <c r="AN37" i="65"/>
  <c r="AM37" i="65"/>
  <c r="AL37" i="65"/>
  <c r="AK37" i="65"/>
  <c r="AJ37" i="65"/>
  <c r="AI37" i="65"/>
  <c r="AH37" i="65"/>
  <c r="AG37" i="65"/>
  <c r="AF37" i="65"/>
  <c r="AE37" i="65"/>
  <c r="AD37" i="65"/>
  <c r="AC37" i="65"/>
  <c r="AB37" i="65"/>
  <c r="AA37" i="65"/>
  <c r="Z37" i="65"/>
  <c r="Y37" i="65"/>
  <c r="X37" i="65"/>
  <c r="W37" i="65"/>
  <c r="V37" i="65"/>
  <c r="U37" i="65"/>
  <c r="T37" i="65"/>
  <c r="S37" i="65"/>
  <c r="R37" i="65"/>
  <c r="Q37" i="65"/>
  <c r="P37" i="65"/>
  <c r="O37" i="65"/>
  <c r="N37" i="65"/>
  <c r="M37" i="65"/>
  <c r="L37" i="65"/>
  <c r="K37" i="65"/>
  <c r="J37" i="65"/>
  <c r="I37" i="65"/>
  <c r="H37" i="65"/>
  <c r="G37" i="65"/>
  <c r="F37" i="65"/>
  <c r="E37" i="65"/>
  <c r="D37" i="65"/>
  <c r="C37" i="65"/>
  <c r="AQ36" i="65"/>
  <c r="AP36" i="65"/>
  <c r="AO36" i="65"/>
  <c r="AN36" i="65"/>
  <c r="AM36" i="65"/>
  <c r="AL36" i="65"/>
  <c r="AK36" i="65"/>
  <c r="AJ36" i="65"/>
  <c r="AI36" i="65"/>
  <c r="AH36" i="65"/>
  <c r="AG36" i="65"/>
  <c r="AF36" i="65"/>
  <c r="AE36" i="65"/>
  <c r="AD36" i="65"/>
  <c r="AC36" i="65"/>
  <c r="AB36" i="65"/>
  <c r="AA36" i="65"/>
  <c r="Z36" i="65"/>
  <c r="Y36" i="65"/>
  <c r="X36" i="65"/>
  <c r="W36" i="65"/>
  <c r="V36" i="65"/>
  <c r="U36" i="65"/>
  <c r="T36" i="65"/>
  <c r="S36" i="65"/>
  <c r="R36" i="65"/>
  <c r="Q36" i="65"/>
  <c r="P36" i="65"/>
  <c r="O36" i="65"/>
  <c r="N36" i="65"/>
  <c r="M36" i="65"/>
  <c r="L36" i="65"/>
  <c r="K36" i="65"/>
  <c r="J36" i="65"/>
  <c r="I36" i="65"/>
  <c r="H36" i="65"/>
  <c r="G36" i="65"/>
  <c r="F36" i="65"/>
  <c r="E36" i="65"/>
  <c r="D36" i="65"/>
  <c r="C36" i="65"/>
  <c r="AQ35" i="65"/>
  <c r="AP35" i="65"/>
  <c r="AO35" i="65"/>
  <c r="AN35" i="65"/>
  <c r="AM35" i="65"/>
  <c r="AL35" i="65"/>
  <c r="AK35" i="65"/>
  <c r="AJ35" i="65"/>
  <c r="AI35" i="65"/>
  <c r="AH35" i="65"/>
  <c r="AG35" i="65"/>
  <c r="AF35" i="65"/>
  <c r="AE35" i="65"/>
  <c r="AD35" i="65"/>
  <c r="AC35" i="65"/>
  <c r="AB35" i="65"/>
  <c r="AA35" i="65"/>
  <c r="Z35" i="65"/>
  <c r="Y35" i="65"/>
  <c r="X35" i="65"/>
  <c r="W35" i="65"/>
  <c r="V35" i="65"/>
  <c r="U35" i="65"/>
  <c r="T35" i="65"/>
  <c r="S35" i="65"/>
  <c r="R35" i="65"/>
  <c r="Q35" i="65"/>
  <c r="P35" i="65"/>
  <c r="O35" i="65"/>
  <c r="N35" i="65"/>
  <c r="M35" i="65"/>
  <c r="L35" i="65"/>
  <c r="K35" i="65"/>
  <c r="J35" i="65"/>
  <c r="I35" i="65"/>
  <c r="H35" i="65"/>
  <c r="G35" i="65"/>
  <c r="F35" i="65"/>
  <c r="E35" i="65"/>
  <c r="D35" i="65"/>
  <c r="C35" i="65"/>
  <c r="AQ34" i="65"/>
  <c r="AP34" i="65"/>
  <c r="AO34" i="65"/>
  <c r="AN34" i="65"/>
  <c r="AM34" i="65"/>
  <c r="AL34" i="65"/>
  <c r="AK34" i="65"/>
  <c r="AJ34" i="65"/>
  <c r="AI34" i="65"/>
  <c r="AH34" i="65"/>
  <c r="AG34" i="65"/>
  <c r="AF34" i="65"/>
  <c r="AE34" i="65"/>
  <c r="AD34" i="65"/>
  <c r="AC34" i="65"/>
  <c r="AB34" i="65"/>
  <c r="AA34" i="65"/>
  <c r="Z34" i="65"/>
  <c r="Y34" i="65"/>
  <c r="X34" i="65"/>
  <c r="W34" i="65"/>
  <c r="V34" i="65"/>
  <c r="U34" i="65"/>
  <c r="T34" i="65"/>
  <c r="S34" i="65"/>
  <c r="R34" i="65"/>
  <c r="Q34" i="65"/>
  <c r="P34" i="65"/>
  <c r="O34" i="65"/>
  <c r="N34" i="65"/>
  <c r="M34" i="65"/>
  <c r="L34" i="65"/>
  <c r="K34" i="65"/>
  <c r="J34" i="65"/>
  <c r="I34" i="65"/>
  <c r="H34" i="65"/>
  <c r="G34" i="65"/>
  <c r="F34" i="65"/>
  <c r="E34" i="65"/>
  <c r="D34" i="65"/>
  <c r="C34" i="65"/>
  <c r="AQ33" i="65"/>
  <c r="AP33" i="65"/>
  <c r="AO33" i="65"/>
  <c r="AN33" i="65"/>
  <c r="AM33" i="65"/>
  <c r="AL33" i="65"/>
  <c r="AK33" i="65"/>
  <c r="AJ33" i="65"/>
  <c r="AI33" i="65"/>
  <c r="AH33" i="65"/>
  <c r="AG33" i="65"/>
  <c r="AF33" i="65"/>
  <c r="AE33" i="65"/>
  <c r="AD33" i="65"/>
  <c r="AC33" i="65"/>
  <c r="AB33" i="65"/>
  <c r="AA33" i="65"/>
  <c r="Z33" i="65"/>
  <c r="Y33" i="65"/>
  <c r="X33" i="65"/>
  <c r="W33" i="65"/>
  <c r="V33" i="65"/>
  <c r="U33" i="65"/>
  <c r="T33" i="65"/>
  <c r="S33" i="65"/>
  <c r="R33" i="65"/>
  <c r="Q33" i="65"/>
  <c r="P33" i="65"/>
  <c r="O33" i="65"/>
  <c r="N33" i="65"/>
  <c r="M33" i="65"/>
  <c r="L33" i="65"/>
  <c r="K33" i="65"/>
  <c r="J33" i="65"/>
  <c r="I33" i="65"/>
  <c r="H33" i="65"/>
  <c r="G33" i="65"/>
  <c r="F33" i="65"/>
  <c r="E33" i="65"/>
  <c r="D33" i="65"/>
  <c r="C33" i="65"/>
  <c r="AQ32" i="65"/>
  <c r="AP32" i="65"/>
  <c r="AO32" i="65"/>
  <c r="AN32" i="65"/>
  <c r="AM32" i="65"/>
  <c r="AL32" i="65"/>
  <c r="AK32" i="65"/>
  <c r="AJ32" i="65"/>
  <c r="AI32" i="65"/>
  <c r="AH32" i="65"/>
  <c r="AG32" i="65"/>
  <c r="AF32" i="65"/>
  <c r="AE32" i="65"/>
  <c r="AD32" i="65"/>
  <c r="AC32" i="65"/>
  <c r="AB32" i="65"/>
  <c r="AA32" i="65"/>
  <c r="Z32" i="65"/>
  <c r="Y32" i="65"/>
  <c r="X32" i="65"/>
  <c r="W32" i="65"/>
  <c r="V32" i="65"/>
  <c r="U32" i="65"/>
  <c r="T32" i="65"/>
  <c r="S32" i="65"/>
  <c r="R32" i="65"/>
  <c r="Q32" i="65"/>
  <c r="P32" i="65"/>
  <c r="O32" i="65"/>
  <c r="N32" i="65"/>
  <c r="M32" i="65"/>
  <c r="L32" i="65"/>
  <c r="K32" i="65"/>
  <c r="J32" i="65"/>
  <c r="I32" i="65"/>
  <c r="H32" i="65"/>
  <c r="G32" i="65"/>
  <c r="F32" i="65"/>
  <c r="E32" i="65"/>
  <c r="D32" i="65"/>
  <c r="C32" i="65"/>
  <c r="AQ31" i="65"/>
  <c r="AP31" i="65"/>
  <c r="AO31" i="65"/>
  <c r="AN31" i="65"/>
  <c r="AM31" i="65"/>
  <c r="AL31" i="65"/>
  <c r="AK31" i="65"/>
  <c r="AJ31" i="65"/>
  <c r="AI31" i="65"/>
  <c r="AH31" i="65"/>
  <c r="AG31" i="65"/>
  <c r="AF31" i="65"/>
  <c r="AE31" i="65"/>
  <c r="AD31" i="65"/>
  <c r="AC31" i="65"/>
  <c r="AB31" i="65"/>
  <c r="AA31" i="65"/>
  <c r="Z31" i="65"/>
  <c r="Y31" i="65"/>
  <c r="X31" i="65"/>
  <c r="W31" i="65"/>
  <c r="V31" i="65"/>
  <c r="U31" i="65"/>
  <c r="T31" i="65"/>
  <c r="S31" i="65"/>
  <c r="R31" i="65"/>
  <c r="Q31" i="65"/>
  <c r="P31" i="65"/>
  <c r="O31" i="65"/>
  <c r="N31" i="65"/>
  <c r="M31" i="65"/>
  <c r="L31" i="65"/>
  <c r="K31" i="65"/>
  <c r="J31" i="65"/>
  <c r="I31" i="65"/>
  <c r="H31" i="65"/>
  <c r="G31" i="65"/>
  <c r="F31" i="65"/>
  <c r="E31" i="65"/>
  <c r="D31" i="65"/>
  <c r="C31" i="65"/>
  <c r="AQ30" i="65"/>
  <c r="AP30" i="65"/>
  <c r="AO30" i="65"/>
  <c r="AN30" i="65"/>
  <c r="AM30" i="65"/>
  <c r="AL30" i="65"/>
  <c r="AK30" i="65"/>
  <c r="AJ30" i="65"/>
  <c r="AI30" i="65"/>
  <c r="AH30" i="65"/>
  <c r="AG30" i="65"/>
  <c r="AF30" i="65"/>
  <c r="AE30" i="65"/>
  <c r="AD30" i="65"/>
  <c r="AC30" i="65"/>
  <c r="AB30" i="65"/>
  <c r="AA30" i="65"/>
  <c r="Z30" i="65"/>
  <c r="Y30" i="65"/>
  <c r="X30" i="65"/>
  <c r="W30" i="65"/>
  <c r="V30" i="65"/>
  <c r="U30" i="65"/>
  <c r="T30" i="65"/>
  <c r="S30" i="65"/>
  <c r="R30" i="65"/>
  <c r="Q30" i="65"/>
  <c r="P30" i="65"/>
  <c r="O30" i="65"/>
  <c r="N30" i="65"/>
  <c r="M30" i="65"/>
  <c r="L30" i="65"/>
  <c r="K30" i="65"/>
  <c r="J30" i="65"/>
  <c r="I30" i="65"/>
  <c r="H30" i="65"/>
  <c r="G30" i="65"/>
  <c r="F30" i="65"/>
  <c r="E30" i="65"/>
  <c r="D30" i="65"/>
  <c r="C30" i="65"/>
  <c r="AQ29" i="65"/>
  <c r="AP29" i="65"/>
  <c r="AO29" i="65"/>
  <c r="AN29" i="65"/>
  <c r="AM29" i="65"/>
  <c r="AL29" i="65"/>
  <c r="AK29" i="65"/>
  <c r="AJ29" i="65"/>
  <c r="AI29" i="65"/>
  <c r="AH29" i="65"/>
  <c r="AG29" i="65"/>
  <c r="AF29" i="65"/>
  <c r="AE29" i="65"/>
  <c r="AD29" i="65"/>
  <c r="AC29" i="65"/>
  <c r="AB29" i="65"/>
  <c r="AA29" i="65"/>
  <c r="Z29" i="65"/>
  <c r="Y29" i="65"/>
  <c r="X29" i="65"/>
  <c r="W29" i="65"/>
  <c r="V29" i="65"/>
  <c r="U29" i="65"/>
  <c r="T29" i="65"/>
  <c r="S29" i="65"/>
  <c r="R29" i="65"/>
  <c r="Q29" i="65"/>
  <c r="P29" i="65"/>
  <c r="O29" i="65"/>
  <c r="N29" i="65"/>
  <c r="M29" i="65"/>
  <c r="L29" i="65"/>
  <c r="K29" i="65"/>
  <c r="J29" i="65"/>
  <c r="I29" i="65"/>
  <c r="H29" i="65"/>
  <c r="G29" i="65"/>
  <c r="F29" i="65"/>
  <c r="E29" i="65"/>
  <c r="D29" i="65"/>
  <c r="C29" i="65"/>
  <c r="AQ28" i="65"/>
  <c r="AP28" i="65"/>
  <c r="AO28" i="65"/>
  <c r="AN28" i="65"/>
  <c r="AM28" i="65"/>
  <c r="AL28" i="65"/>
  <c r="AK28" i="65"/>
  <c r="AJ28" i="65"/>
  <c r="AI28" i="65"/>
  <c r="AH28" i="65"/>
  <c r="AG28" i="65"/>
  <c r="AF28" i="65"/>
  <c r="AE28" i="65"/>
  <c r="AD28" i="65"/>
  <c r="AC28" i="65"/>
  <c r="AB28" i="65"/>
  <c r="AA28" i="65"/>
  <c r="Z28" i="65"/>
  <c r="Y28" i="65"/>
  <c r="X28" i="65"/>
  <c r="W28" i="65"/>
  <c r="V28" i="65"/>
  <c r="U28" i="65"/>
  <c r="T28" i="65"/>
  <c r="S28" i="65"/>
  <c r="R28" i="65"/>
  <c r="Q28" i="65"/>
  <c r="P28" i="65"/>
  <c r="O28" i="65"/>
  <c r="N28" i="65"/>
  <c r="M28" i="65"/>
  <c r="L28" i="65"/>
  <c r="K28" i="65"/>
  <c r="J28" i="65"/>
  <c r="I28" i="65"/>
  <c r="H28" i="65"/>
  <c r="G28" i="65"/>
  <c r="F28" i="65"/>
  <c r="E28" i="65"/>
  <c r="D28" i="65"/>
  <c r="C28" i="65"/>
  <c r="AQ27" i="65"/>
  <c r="AP27" i="65"/>
  <c r="AO27" i="65"/>
  <c r="AN27" i="65"/>
  <c r="AM27" i="65"/>
  <c r="AL27" i="65"/>
  <c r="AK27" i="65"/>
  <c r="AJ27" i="65"/>
  <c r="AI27" i="65"/>
  <c r="AH27" i="65"/>
  <c r="AG27" i="65"/>
  <c r="AF27" i="65"/>
  <c r="AE27" i="65"/>
  <c r="AD27" i="65"/>
  <c r="AC27" i="65"/>
  <c r="AB27" i="65"/>
  <c r="AA27" i="65"/>
  <c r="Z27" i="65"/>
  <c r="Y27" i="65"/>
  <c r="X27" i="65"/>
  <c r="W27" i="65"/>
  <c r="V27" i="65"/>
  <c r="U27" i="65"/>
  <c r="T27" i="65"/>
  <c r="S27" i="65"/>
  <c r="R27" i="65"/>
  <c r="Q27" i="65"/>
  <c r="P27" i="65"/>
  <c r="O27" i="65"/>
  <c r="N27" i="65"/>
  <c r="M27" i="65"/>
  <c r="L27" i="65"/>
  <c r="K27" i="65"/>
  <c r="J27" i="65"/>
  <c r="I27" i="65"/>
  <c r="H27" i="65"/>
  <c r="G27" i="65"/>
  <c r="F27" i="65"/>
  <c r="E27" i="65"/>
  <c r="D27" i="65"/>
  <c r="C27" i="65"/>
  <c r="AQ26" i="65"/>
  <c r="AP26" i="65"/>
  <c r="AO26" i="65"/>
  <c r="AN26" i="65"/>
  <c r="AM26" i="65"/>
  <c r="AL26" i="65"/>
  <c r="AK26" i="65"/>
  <c r="AJ26" i="65"/>
  <c r="AI26" i="65"/>
  <c r="AH26" i="65"/>
  <c r="AG26" i="65"/>
  <c r="AF26" i="65"/>
  <c r="AE26" i="65"/>
  <c r="AD26" i="65"/>
  <c r="AC26" i="65"/>
  <c r="AB26" i="65"/>
  <c r="AA26" i="65"/>
  <c r="Z26" i="65"/>
  <c r="Y26" i="65"/>
  <c r="X26" i="65"/>
  <c r="W26" i="65"/>
  <c r="V26" i="65"/>
  <c r="U26" i="65"/>
  <c r="T26" i="65"/>
  <c r="S26" i="65"/>
  <c r="R26" i="65"/>
  <c r="Q26" i="65"/>
  <c r="P26" i="65"/>
  <c r="O26" i="65"/>
  <c r="N26" i="65"/>
  <c r="M26" i="65"/>
  <c r="L26" i="65"/>
  <c r="K26" i="65"/>
  <c r="J26" i="65"/>
  <c r="I26" i="65"/>
  <c r="H26" i="65"/>
  <c r="G26" i="65"/>
  <c r="F26" i="65"/>
  <c r="E26" i="65"/>
  <c r="D26" i="65"/>
  <c r="C26" i="65"/>
  <c r="AQ25" i="65"/>
  <c r="AP25" i="65"/>
  <c r="AO25" i="65"/>
  <c r="AN25" i="65"/>
  <c r="AM25" i="65"/>
  <c r="AL25" i="65"/>
  <c r="AK25" i="65"/>
  <c r="AJ25" i="65"/>
  <c r="AI25" i="65"/>
  <c r="AH25" i="65"/>
  <c r="AG25" i="65"/>
  <c r="AF25" i="65"/>
  <c r="AE25" i="65"/>
  <c r="AD25" i="65"/>
  <c r="AC25" i="65"/>
  <c r="AB25" i="65"/>
  <c r="AA25" i="65"/>
  <c r="Z25" i="65"/>
  <c r="Y25" i="65"/>
  <c r="X25" i="65"/>
  <c r="W25" i="65"/>
  <c r="V25" i="65"/>
  <c r="U25" i="65"/>
  <c r="T25" i="65"/>
  <c r="S25" i="65"/>
  <c r="R25" i="65"/>
  <c r="Q25" i="65"/>
  <c r="P25" i="65"/>
  <c r="O25" i="65"/>
  <c r="N25" i="65"/>
  <c r="M25" i="65"/>
  <c r="L25" i="65"/>
  <c r="K25" i="65"/>
  <c r="J25" i="65"/>
  <c r="I25" i="65"/>
  <c r="H25" i="65"/>
  <c r="G25" i="65"/>
  <c r="F25" i="65"/>
  <c r="E25" i="65"/>
  <c r="D25" i="65"/>
  <c r="C25" i="65"/>
  <c r="AQ24" i="65"/>
  <c r="AP24" i="65"/>
  <c r="AO24" i="65"/>
  <c r="AN24" i="65"/>
  <c r="AM24" i="65"/>
  <c r="AL24" i="65"/>
  <c r="AK24" i="65"/>
  <c r="AJ24" i="65"/>
  <c r="AI24" i="65"/>
  <c r="AH24" i="65"/>
  <c r="AG24" i="65"/>
  <c r="AF24" i="65"/>
  <c r="AE24" i="65"/>
  <c r="AD24" i="65"/>
  <c r="AC24" i="65"/>
  <c r="AB24" i="65"/>
  <c r="AA24" i="65"/>
  <c r="Z24" i="65"/>
  <c r="Y24" i="65"/>
  <c r="X24" i="65"/>
  <c r="W24" i="65"/>
  <c r="V24" i="65"/>
  <c r="U24" i="65"/>
  <c r="T24" i="65"/>
  <c r="S24" i="65"/>
  <c r="R24" i="65"/>
  <c r="Q24" i="65"/>
  <c r="P24" i="65"/>
  <c r="O24" i="65"/>
  <c r="N24" i="65"/>
  <c r="M24" i="65"/>
  <c r="L24" i="65"/>
  <c r="K24" i="65"/>
  <c r="J24" i="65"/>
  <c r="I24" i="65"/>
  <c r="H24" i="65"/>
  <c r="G24" i="65"/>
  <c r="F24" i="65"/>
  <c r="E24" i="65"/>
  <c r="D24" i="65"/>
  <c r="C24" i="65"/>
  <c r="AQ23" i="65"/>
  <c r="AP23" i="65"/>
  <c r="AO23" i="65"/>
  <c r="AN23" i="65"/>
  <c r="AM23" i="65"/>
  <c r="AL23" i="65"/>
  <c r="AK23" i="65"/>
  <c r="AJ23" i="65"/>
  <c r="AI23" i="65"/>
  <c r="AH23" i="65"/>
  <c r="AG23" i="65"/>
  <c r="AF23" i="65"/>
  <c r="AE23" i="65"/>
  <c r="AD23" i="65"/>
  <c r="AC23" i="65"/>
  <c r="AB23" i="65"/>
  <c r="AA23" i="65"/>
  <c r="Z23" i="65"/>
  <c r="Y23" i="65"/>
  <c r="X23" i="65"/>
  <c r="W23" i="65"/>
  <c r="V23" i="65"/>
  <c r="U23" i="65"/>
  <c r="T23" i="65"/>
  <c r="S23" i="65"/>
  <c r="R23" i="65"/>
  <c r="Q23" i="65"/>
  <c r="P23" i="65"/>
  <c r="O23" i="65"/>
  <c r="N23" i="65"/>
  <c r="M23" i="65"/>
  <c r="L23" i="65"/>
  <c r="K23" i="65"/>
  <c r="J23" i="65"/>
  <c r="I23" i="65"/>
  <c r="H23" i="65"/>
  <c r="G23" i="65"/>
  <c r="F23" i="65"/>
  <c r="E23" i="65"/>
  <c r="D23" i="65"/>
  <c r="C23" i="65"/>
  <c r="AQ22" i="65"/>
  <c r="AP22" i="65"/>
  <c r="AO22" i="65"/>
  <c r="AN22" i="65"/>
  <c r="AM22" i="65"/>
  <c r="AL22" i="65"/>
  <c r="AK22" i="65"/>
  <c r="AJ22" i="65"/>
  <c r="AI22" i="65"/>
  <c r="AH22" i="65"/>
  <c r="AG22" i="65"/>
  <c r="AF22" i="65"/>
  <c r="AE22" i="65"/>
  <c r="AD22" i="65"/>
  <c r="AC22" i="65"/>
  <c r="AB22" i="65"/>
  <c r="AA22" i="65"/>
  <c r="Z22" i="65"/>
  <c r="Y22" i="65"/>
  <c r="X22" i="65"/>
  <c r="W22" i="65"/>
  <c r="V22" i="65"/>
  <c r="U22" i="65"/>
  <c r="T22" i="65"/>
  <c r="S22" i="65"/>
  <c r="R22" i="65"/>
  <c r="Q22" i="65"/>
  <c r="P22" i="65"/>
  <c r="O22" i="65"/>
  <c r="N22" i="65"/>
  <c r="M22" i="65"/>
  <c r="L22" i="65"/>
  <c r="K22" i="65"/>
  <c r="J22" i="65"/>
  <c r="I22" i="65"/>
  <c r="H22" i="65"/>
  <c r="G22" i="65"/>
  <c r="F22" i="65"/>
  <c r="E22" i="65"/>
  <c r="D22" i="65"/>
  <c r="C22" i="65"/>
  <c r="AQ21" i="65"/>
  <c r="AP21" i="65"/>
  <c r="AO21" i="65"/>
  <c r="AN21" i="65"/>
  <c r="AM21" i="65"/>
  <c r="AL21" i="65"/>
  <c r="AK21" i="65"/>
  <c r="AJ21" i="65"/>
  <c r="AI21" i="65"/>
  <c r="AH21" i="65"/>
  <c r="AG21" i="65"/>
  <c r="AF21" i="65"/>
  <c r="AE21" i="65"/>
  <c r="AD21" i="65"/>
  <c r="AC21" i="65"/>
  <c r="AB21" i="65"/>
  <c r="AA21" i="65"/>
  <c r="Z21" i="65"/>
  <c r="Y21" i="65"/>
  <c r="X21" i="65"/>
  <c r="W21" i="65"/>
  <c r="V21" i="65"/>
  <c r="U21" i="65"/>
  <c r="T21" i="65"/>
  <c r="S21" i="65"/>
  <c r="R21" i="65"/>
  <c r="Q21" i="65"/>
  <c r="P21" i="65"/>
  <c r="O21" i="65"/>
  <c r="N21" i="65"/>
  <c r="M21" i="65"/>
  <c r="L21" i="65"/>
  <c r="K21" i="65"/>
  <c r="J21" i="65"/>
  <c r="I21" i="65"/>
  <c r="H21" i="65"/>
  <c r="G21" i="65"/>
  <c r="F21" i="65"/>
  <c r="E21" i="65"/>
  <c r="D21" i="65"/>
  <c r="C21" i="65"/>
  <c r="AQ20" i="65"/>
  <c r="AP20" i="65"/>
  <c r="AO20" i="65"/>
  <c r="AN20" i="65"/>
  <c r="AM20" i="65"/>
  <c r="AL20" i="65"/>
  <c r="AK20" i="65"/>
  <c r="AJ20" i="65"/>
  <c r="AI20" i="65"/>
  <c r="AH20" i="65"/>
  <c r="AG20" i="65"/>
  <c r="AF20" i="65"/>
  <c r="AE20" i="65"/>
  <c r="AD20" i="65"/>
  <c r="AC20" i="65"/>
  <c r="AB20" i="65"/>
  <c r="AA20" i="65"/>
  <c r="Z20" i="65"/>
  <c r="Y20" i="65"/>
  <c r="X20" i="65"/>
  <c r="W20" i="65"/>
  <c r="V20" i="65"/>
  <c r="U20" i="65"/>
  <c r="T20" i="65"/>
  <c r="S20" i="65"/>
  <c r="R20" i="65"/>
  <c r="Q20" i="65"/>
  <c r="P20" i="65"/>
  <c r="O20" i="65"/>
  <c r="N20" i="65"/>
  <c r="M20" i="65"/>
  <c r="L20" i="65"/>
  <c r="K20" i="65"/>
  <c r="J20" i="65"/>
  <c r="I20" i="65"/>
  <c r="H20" i="65"/>
  <c r="G20" i="65"/>
  <c r="F20" i="65"/>
  <c r="E20" i="65"/>
  <c r="D20" i="65"/>
  <c r="C20" i="65"/>
  <c r="AQ19" i="65"/>
  <c r="AP19" i="65"/>
  <c r="AO19" i="65"/>
  <c r="AN19" i="65"/>
  <c r="AM19" i="65"/>
  <c r="AL19" i="65"/>
  <c r="AK19" i="65"/>
  <c r="AJ19" i="65"/>
  <c r="AI19" i="65"/>
  <c r="AH19" i="65"/>
  <c r="AG19" i="65"/>
  <c r="AF19" i="65"/>
  <c r="AE19" i="65"/>
  <c r="AD19" i="65"/>
  <c r="AC19" i="65"/>
  <c r="AB19" i="65"/>
  <c r="AA19" i="65"/>
  <c r="Z19" i="65"/>
  <c r="Y19" i="65"/>
  <c r="X19" i="65"/>
  <c r="W19" i="65"/>
  <c r="V19" i="65"/>
  <c r="U19" i="65"/>
  <c r="T19" i="65"/>
  <c r="S19" i="65"/>
  <c r="R19" i="65"/>
  <c r="Q19" i="65"/>
  <c r="P19" i="65"/>
  <c r="O19" i="65"/>
  <c r="N19" i="65"/>
  <c r="M19" i="65"/>
  <c r="L19" i="65"/>
  <c r="K19" i="65"/>
  <c r="J19" i="65"/>
  <c r="I19" i="65"/>
  <c r="H19" i="65"/>
  <c r="G19" i="65"/>
  <c r="F19" i="65"/>
  <c r="E19" i="65"/>
  <c r="D19" i="65"/>
  <c r="C19" i="65"/>
  <c r="AQ18" i="65"/>
  <c r="AP18" i="65"/>
  <c r="AO18" i="65"/>
  <c r="AN18" i="65"/>
  <c r="AM18" i="65"/>
  <c r="AL18" i="65"/>
  <c r="AK18" i="65"/>
  <c r="AJ18" i="65"/>
  <c r="AI18" i="65"/>
  <c r="AH18" i="65"/>
  <c r="AG18" i="65"/>
  <c r="AF18" i="65"/>
  <c r="AE18" i="65"/>
  <c r="AD18" i="65"/>
  <c r="AC18" i="65"/>
  <c r="AB18" i="65"/>
  <c r="AA18" i="65"/>
  <c r="Z18" i="65"/>
  <c r="Y18" i="65"/>
  <c r="X18" i="65"/>
  <c r="W18" i="65"/>
  <c r="V18" i="65"/>
  <c r="U18" i="65"/>
  <c r="T18" i="65"/>
  <c r="S18" i="65"/>
  <c r="R18" i="65"/>
  <c r="Q18" i="65"/>
  <c r="P18" i="65"/>
  <c r="O18" i="65"/>
  <c r="N18" i="65"/>
  <c r="M18" i="65"/>
  <c r="L18" i="65"/>
  <c r="K18" i="65"/>
  <c r="J18" i="65"/>
  <c r="I18" i="65"/>
  <c r="H18" i="65"/>
  <c r="G18" i="65"/>
  <c r="F18" i="65"/>
  <c r="E18" i="65"/>
  <c r="D18" i="65"/>
  <c r="C18" i="65"/>
  <c r="AQ17" i="65"/>
  <c r="AP17" i="65"/>
  <c r="AO17" i="65"/>
  <c r="AN17" i="65"/>
  <c r="AM17" i="65"/>
  <c r="AL17" i="65"/>
  <c r="AK17" i="65"/>
  <c r="AJ17" i="65"/>
  <c r="AI17" i="65"/>
  <c r="AH17" i="65"/>
  <c r="AG17" i="65"/>
  <c r="AF17" i="65"/>
  <c r="AE17" i="65"/>
  <c r="AD17" i="65"/>
  <c r="AC17" i="65"/>
  <c r="AB17" i="65"/>
  <c r="AA17" i="65"/>
  <c r="Z17" i="65"/>
  <c r="Y17" i="65"/>
  <c r="X17" i="65"/>
  <c r="W17" i="65"/>
  <c r="V17" i="65"/>
  <c r="U17" i="65"/>
  <c r="T17" i="65"/>
  <c r="S17" i="65"/>
  <c r="R17" i="65"/>
  <c r="Q17" i="65"/>
  <c r="P17" i="65"/>
  <c r="O17" i="65"/>
  <c r="N17" i="65"/>
  <c r="M17" i="65"/>
  <c r="L17" i="65"/>
  <c r="K17" i="65"/>
  <c r="J17" i="65"/>
  <c r="I17" i="65"/>
  <c r="H17" i="65"/>
  <c r="G17" i="65"/>
  <c r="F17" i="65"/>
  <c r="E17" i="65"/>
  <c r="D17" i="65"/>
  <c r="C17" i="65"/>
  <c r="AQ16" i="65"/>
  <c r="AP16" i="65"/>
  <c r="AO16" i="65"/>
  <c r="AN16" i="65"/>
  <c r="AM16" i="65"/>
  <c r="AL16" i="65"/>
  <c r="AK16" i="65"/>
  <c r="AJ16" i="65"/>
  <c r="AI16" i="65"/>
  <c r="AH16" i="65"/>
  <c r="AG16" i="65"/>
  <c r="AF16" i="65"/>
  <c r="AE16" i="65"/>
  <c r="AD16" i="65"/>
  <c r="AC16" i="65"/>
  <c r="AB16" i="65"/>
  <c r="AA16" i="65"/>
  <c r="Z16" i="65"/>
  <c r="Y16" i="65"/>
  <c r="X16" i="65"/>
  <c r="W16" i="65"/>
  <c r="V16" i="65"/>
  <c r="U16" i="65"/>
  <c r="T16" i="65"/>
  <c r="S16" i="65"/>
  <c r="R16" i="65"/>
  <c r="Q16" i="65"/>
  <c r="P16" i="65"/>
  <c r="O16" i="65"/>
  <c r="N16" i="65"/>
  <c r="M16" i="65"/>
  <c r="L16" i="65"/>
  <c r="K16" i="65"/>
  <c r="J16" i="65"/>
  <c r="I16" i="65"/>
  <c r="H16" i="65"/>
  <c r="G16" i="65"/>
  <c r="F16" i="65"/>
  <c r="E16" i="65"/>
  <c r="D16" i="65"/>
  <c r="C16" i="65"/>
  <c r="AQ15" i="65"/>
  <c r="AP15" i="65"/>
  <c r="AO15" i="65"/>
  <c r="AN15" i="65"/>
  <c r="AM15" i="65"/>
  <c r="AL15" i="65"/>
  <c r="AK15" i="65"/>
  <c r="AJ15" i="65"/>
  <c r="AI15" i="65"/>
  <c r="AH15" i="65"/>
  <c r="AG15" i="65"/>
  <c r="AF15" i="65"/>
  <c r="AE15" i="65"/>
  <c r="AD15" i="65"/>
  <c r="AC15" i="65"/>
  <c r="AB15" i="65"/>
  <c r="AA15" i="65"/>
  <c r="Z15" i="65"/>
  <c r="Y15" i="65"/>
  <c r="X15" i="65"/>
  <c r="W15" i="65"/>
  <c r="V15" i="65"/>
  <c r="U15" i="65"/>
  <c r="T15" i="65"/>
  <c r="S15" i="65"/>
  <c r="R15" i="65"/>
  <c r="Q15" i="65"/>
  <c r="P15" i="65"/>
  <c r="O15" i="65"/>
  <c r="N15" i="65"/>
  <c r="M15" i="65"/>
  <c r="L15" i="65"/>
  <c r="K15" i="65"/>
  <c r="J15" i="65"/>
  <c r="I15" i="65"/>
  <c r="H15" i="65"/>
  <c r="G15" i="65"/>
  <c r="F15" i="65"/>
  <c r="E15" i="65"/>
  <c r="D15" i="65"/>
  <c r="C15" i="65"/>
  <c r="AQ14" i="65"/>
  <c r="AP14" i="65"/>
  <c r="AO14" i="65"/>
  <c r="AN14" i="65"/>
  <c r="AM14" i="65"/>
  <c r="AL14" i="65"/>
  <c r="AK14" i="65"/>
  <c r="AJ14" i="65"/>
  <c r="AI14" i="65"/>
  <c r="AH14" i="65"/>
  <c r="AG14" i="65"/>
  <c r="AF14" i="65"/>
  <c r="AE14" i="65"/>
  <c r="AD14" i="65"/>
  <c r="AC14" i="65"/>
  <c r="AB14" i="65"/>
  <c r="AA14" i="65"/>
  <c r="Z14" i="65"/>
  <c r="Y14" i="65"/>
  <c r="X14" i="65"/>
  <c r="W14" i="65"/>
  <c r="V14" i="65"/>
  <c r="U14" i="65"/>
  <c r="T14" i="65"/>
  <c r="S14" i="65"/>
  <c r="R14" i="65"/>
  <c r="Q14" i="65"/>
  <c r="P14" i="65"/>
  <c r="O14" i="65"/>
  <c r="N14" i="65"/>
  <c r="M14" i="65"/>
  <c r="L14" i="65"/>
  <c r="K14" i="65"/>
  <c r="J14" i="65"/>
  <c r="I14" i="65"/>
  <c r="H14" i="65"/>
  <c r="G14" i="65"/>
  <c r="F14" i="65"/>
  <c r="E14" i="65"/>
  <c r="D14" i="65"/>
  <c r="C14" i="65"/>
  <c r="AQ13" i="65"/>
  <c r="AP13" i="65"/>
  <c r="AO13" i="65"/>
  <c r="AN13" i="65"/>
  <c r="AM13" i="65"/>
  <c r="AL13" i="65"/>
  <c r="AK13" i="65"/>
  <c r="AJ13" i="65"/>
  <c r="AI13" i="65"/>
  <c r="AH13" i="65"/>
  <c r="AG13" i="65"/>
  <c r="AF13" i="65"/>
  <c r="AE13" i="65"/>
  <c r="AD13" i="65"/>
  <c r="AC13" i="65"/>
  <c r="AB13" i="65"/>
  <c r="AA13" i="65"/>
  <c r="Z13" i="65"/>
  <c r="Y13" i="65"/>
  <c r="X13" i="65"/>
  <c r="W13" i="65"/>
  <c r="V13" i="65"/>
  <c r="U13" i="65"/>
  <c r="T13" i="65"/>
  <c r="S13" i="65"/>
  <c r="R13" i="65"/>
  <c r="Q13" i="65"/>
  <c r="P13" i="65"/>
  <c r="O13" i="65"/>
  <c r="N13" i="65"/>
  <c r="M13" i="65"/>
  <c r="L13" i="65"/>
  <c r="K13" i="65"/>
  <c r="J13" i="65"/>
  <c r="I13" i="65"/>
  <c r="H13" i="65"/>
  <c r="G13" i="65"/>
  <c r="F13" i="65"/>
  <c r="E13" i="65"/>
  <c r="D13" i="65"/>
  <c r="C13" i="65"/>
  <c r="AQ12" i="65"/>
  <c r="AP12" i="65"/>
  <c r="AO12" i="65"/>
  <c r="AN12" i="65"/>
  <c r="AM12" i="65"/>
  <c r="AL12" i="65"/>
  <c r="AK12" i="65"/>
  <c r="AJ12" i="65"/>
  <c r="AI12" i="65"/>
  <c r="AH12" i="65"/>
  <c r="AG12" i="65"/>
  <c r="AF12" i="65"/>
  <c r="AE12" i="65"/>
  <c r="AD12" i="65"/>
  <c r="AC12" i="65"/>
  <c r="AB12" i="65"/>
  <c r="AA12" i="65"/>
  <c r="Z12" i="65"/>
  <c r="Y12" i="65"/>
  <c r="X12" i="65"/>
  <c r="W12" i="65"/>
  <c r="V12" i="65"/>
  <c r="U12" i="65"/>
  <c r="T12" i="65"/>
  <c r="S12" i="65"/>
  <c r="R12" i="65"/>
  <c r="Q12" i="65"/>
  <c r="P12" i="65"/>
  <c r="O12" i="65"/>
  <c r="N12" i="65"/>
  <c r="M12" i="65"/>
  <c r="L12" i="65"/>
  <c r="K12" i="65"/>
  <c r="J12" i="65"/>
  <c r="I12" i="65"/>
  <c r="H12" i="65"/>
  <c r="G12" i="65"/>
  <c r="F12" i="65"/>
  <c r="E12" i="65"/>
  <c r="D12" i="65"/>
  <c r="C12" i="65"/>
  <c r="AQ11" i="65"/>
  <c r="AP11" i="65"/>
  <c r="AO11" i="65"/>
  <c r="AN11" i="65"/>
  <c r="AM11" i="65"/>
  <c r="AL11" i="65"/>
  <c r="AK11" i="65"/>
  <c r="AJ11" i="65"/>
  <c r="AI11" i="65"/>
  <c r="AH11" i="65"/>
  <c r="AG11" i="65"/>
  <c r="AF11" i="65"/>
  <c r="AE11" i="65"/>
  <c r="AD11" i="65"/>
  <c r="AC11" i="65"/>
  <c r="AB11" i="65"/>
  <c r="AA11" i="65"/>
  <c r="Z11" i="65"/>
  <c r="Y11" i="65"/>
  <c r="X11" i="65"/>
  <c r="W11" i="65"/>
  <c r="V11" i="65"/>
  <c r="U11" i="65"/>
  <c r="T11" i="65"/>
  <c r="S11" i="65"/>
  <c r="R11" i="65"/>
  <c r="Q11" i="65"/>
  <c r="P11" i="65"/>
  <c r="O11" i="65"/>
  <c r="N11" i="65"/>
  <c r="M11" i="65"/>
  <c r="L11" i="65"/>
  <c r="K11" i="65"/>
  <c r="J11" i="65"/>
  <c r="I11" i="65"/>
  <c r="H11" i="65"/>
  <c r="G11" i="65"/>
  <c r="F11" i="65"/>
  <c r="E11" i="65"/>
  <c r="D11" i="65"/>
  <c r="C11" i="65"/>
  <c r="AQ10" i="65"/>
  <c r="AP10" i="65"/>
  <c r="AO10" i="65"/>
  <c r="AN10" i="65"/>
  <c r="AM10" i="65"/>
  <c r="AL10" i="65"/>
  <c r="AK10" i="65"/>
  <c r="AJ10" i="65"/>
  <c r="AI10" i="65"/>
  <c r="AH10" i="65"/>
  <c r="AG10" i="65"/>
  <c r="AF10" i="65"/>
  <c r="AE10" i="65"/>
  <c r="AD10" i="65"/>
  <c r="AC10" i="65"/>
  <c r="AB10" i="65"/>
  <c r="AA10" i="65"/>
  <c r="Z10" i="65"/>
  <c r="Y10" i="65"/>
  <c r="X10" i="65"/>
  <c r="W10" i="65"/>
  <c r="V10" i="65"/>
  <c r="U10" i="65"/>
  <c r="T10" i="65"/>
  <c r="S10" i="65"/>
  <c r="R10" i="65"/>
  <c r="Q10" i="65"/>
  <c r="P10" i="65"/>
  <c r="O10" i="65"/>
  <c r="N10" i="65"/>
  <c r="M10" i="65"/>
  <c r="L10" i="65"/>
  <c r="K10" i="65"/>
  <c r="J10" i="65"/>
  <c r="I10" i="65"/>
  <c r="H10" i="65"/>
  <c r="G10" i="65"/>
  <c r="F10" i="65"/>
  <c r="E10" i="65"/>
  <c r="D10" i="65"/>
  <c r="C10" i="65"/>
  <c r="AQ9" i="65"/>
  <c r="AP9" i="65"/>
  <c r="AO9" i="65"/>
  <c r="AN9" i="65"/>
  <c r="AM9" i="65"/>
  <c r="AL9" i="65"/>
  <c r="AK9" i="65"/>
  <c r="AJ9" i="65"/>
  <c r="AI9" i="65"/>
  <c r="AH9" i="65"/>
  <c r="AG9" i="65"/>
  <c r="AF9" i="65"/>
  <c r="AE9" i="65"/>
  <c r="AD9" i="65"/>
  <c r="AC9" i="65"/>
  <c r="AB9" i="65"/>
  <c r="AA9" i="65"/>
  <c r="Z9" i="65"/>
  <c r="Y9" i="65"/>
  <c r="X9" i="65"/>
  <c r="W9" i="65"/>
  <c r="V9" i="65"/>
  <c r="U9" i="65"/>
  <c r="T9" i="65"/>
  <c r="S9" i="65"/>
  <c r="R9" i="65"/>
  <c r="Q9" i="65"/>
  <c r="P9" i="65"/>
  <c r="O9" i="65"/>
  <c r="N9" i="65"/>
  <c r="M9" i="65"/>
  <c r="L9" i="65"/>
  <c r="K9" i="65"/>
  <c r="J9" i="65"/>
  <c r="I9" i="65"/>
  <c r="H9" i="65"/>
  <c r="G9" i="65"/>
  <c r="F9" i="65"/>
  <c r="E9" i="65"/>
  <c r="D9" i="65"/>
  <c r="C9" i="65"/>
  <c r="AQ8" i="65"/>
  <c r="AP8" i="65"/>
  <c r="AO8" i="65"/>
  <c r="AN8" i="65"/>
  <c r="AN48" i="65" s="1"/>
  <c r="AM8" i="65"/>
  <c r="AM48" i="65" s="1"/>
  <c r="AL8" i="65"/>
  <c r="AK8" i="65"/>
  <c r="AJ8" i="65"/>
  <c r="AI8" i="65"/>
  <c r="AH8" i="65"/>
  <c r="AG8" i="65"/>
  <c r="AF8" i="65"/>
  <c r="AE8" i="65"/>
  <c r="AD8" i="65"/>
  <c r="AC8" i="65"/>
  <c r="AB8" i="65"/>
  <c r="AA8" i="65"/>
  <c r="Z8" i="65"/>
  <c r="Y8" i="65"/>
  <c r="X8" i="65"/>
  <c r="W8" i="65"/>
  <c r="V8" i="65"/>
  <c r="U8" i="65"/>
  <c r="T8" i="65"/>
  <c r="S8" i="65"/>
  <c r="R8" i="65"/>
  <c r="Q8" i="65"/>
  <c r="P8" i="65"/>
  <c r="O8" i="65"/>
  <c r="N8" i="65"/>
  <c r="M8" i="65"/>
  <c r="L8" i="65"/>
  <c r="K8" i="65"/>
  <c r="J8" i="65"/>
  <c r="I8" i="65"/>
  <c r="H8" i="65"/>
  <c r="G8" i="65"/>
  <c r="F8" i="65"/>
  <c r="E8" i="65"/>
  <c r="D8" i="65"/>
  <c r="C8" i="65"/>
  <c r="AQ7" i="65"/>
  <c r="AQ48" i="65" s="1"/>
  <c r="AP7" i="65"/>
  <c r="AP48" i="65" s="1"/>
  <c r="AO7" i="65"/>
  <c r="AO48" i="65" s="1"/>
  <c r="AN7" i="65"/>
  <c r="AL7" i="65"/>
  <c r="AL48" i="65" s="1"/>
  <c r="AK7" i="65"/>
  <c r="AK48" i="65" s="1"/>
  <c r="AJ7" i="65"/>
  <c r="AJ48" i="65" s="1"/>
  <c r="AI7" i="65"/>
  <c r="AI48" i="65" s="1"/>
  <c r="AH7" i="65"/>
  <c r="AH48" i="65" s="1"/>
  <c r="AG7" i="65"/>
  <c r="AG48" i="65" s="1"/>
  <c r="AF7" i="65"/>
  <c r="AF48" i="65" s="1"/>
  <c r="AE7" i="65"/>
  <c r="AE48" i="65" s="1"/>
  <c r="AD7" i="65"/>
  <c r="AD48" i="65" s="1"/>
  <c r="AC7" i="65"/>
  <c r="AC48" i="65" s="1"/>
  <c r="AB7" i="65"/>
  <c r="AB48" i="65" s="1"/>
  <c r="AA7" i="65"/>
  <c r="AA48" i="65" s="1"/>
  <c r="Z7" i="65"/>
  <c r="Z48" i="65" s="1"/>
  <c r="Y7" i="65"/>
  <c r="Y48" i="65" s="1"/>
  <c r="X7" i="65"/>
  <c r="X48" i="65" s="1"/>
  <c r="W7" i="65"/>
  <c r="W48" i="65" s="1"/>
  <c r="V7" i="65"/>
  <c r="V48" i="65" s="1"/>
  <c r="U7" i="65"/>
  <c r="U48" i="65" s="1"/>
  <c r="T7" i="65"/>
  <c r="T48" i="65" s="1"/>
  <c r="S7" i="65"/>
  <c r="S48" i="65" s="1"/>
  <c r="R7" i="65"/>
  <c r="R48" i="65" s="1"/>
  <c r="Q7" i="65"/>
  <c r="Q48" i="65" s="1"/>
  <c r="P7" i="65"/>
  <c r="P48" i="65" s="1"/>
  <c r="O7" i="65"/>
  <c r="O48" i="65" s="1"/>
  <c r="N7" i="65"/>
  <c r="N48" i="65" s="1"/>
  <c r="M7" i="65"/>
  <c r="M48" i="65" s="1"/>
  <c r="L7" i="65"/>
  <c r="L48" i="65" s="1"/>
  <c r="K7" i="65"/>
  <c r="K48" i="65" s="1"/>
  <c r="J7" i="65"/>
  <c r="J48" i="65" s="1"/>
  <c r="I7" i="65"/>
  <c r="I48" i="65" s="1"/>
  <c r="H7" i="65"/>
  <c r="H48" i="65" s="1"/>
  <c r="G7" i="65"/>
  <c r="G48" i="65" s="1"/>
  <c r="F7" i="65"/>
  <c r="F48" i="65" s="1"/>
  <c r="E7" i="65"/>
  <c r="E48" i="65" s="1"/>
  <c r="D7" i="65"/>
  <c r="D48" i="65" s="1"/>
  <c r="C7" i="65"/>
  <c r="C48" i="65" s="1"/>
  <c r="E48" i="64"/>
  <c r="D48" i="64"/>
  <c r="C48" i="64"/>
  <c r="P48" i="64" s="1"/>
  <c r="P9" i="64"/>
  <c r="P8" i="64"/>
  <c r="P7" i="64"/>
  <c r="AQ48" i="66" l="1"/>
  <c r="E48" i="66"/>
  <c r="I48" i="66"/>
  <c r="M48" i="66"/>
  <c r="Q48" i="66"/>
  <c r="U48" i="66"/>
  <c r="Y48" i="66"/>
  <c r="AC48" i="66"/>
  <c r="AG48" i="66"/>
  <c r="AK48" i="66"/>
  <c r="H48" i="66"/>
  <c r="L48" i="66"/>
  <c r="P48" i="66"/>
  <c r="T48" i="66"/>
  <c r="X48" i="66"/>
  <c r="AB48" i="66"/>
  <c r="AF48" i="66"/>
  <c r="AJ48" i="66"/>
  <c r="AN48" i="66"/>
  <c r="J48" i="66"/>
  <c r="R48" i="66"/>
  <c r="Z48" i="66"/>
  <c r="AH48" i="66"/>
  <c r="AL48" i="66"/>
  <c r="AP48" i="66"/>
  <c r="G48" i="66"/>
  <c r="K48" i="66"/>
  <c r="O48" i="66"/>
  <c r="S48" i="66"/>
  <c r="W48" i="66"/>
  <c r="AA48" i="66"/>
  <c r="AE48" i="66"/>
  <c r="AI48" i="66"/>
  <c r="AM48" i="66"/>
  <c r="F48" i="66"/>
  <c r="N48" i="66"/>
  <c r="V48" i="66"/>
  <c r="AD48" i="66"/>
  <c r="N48" i="64"/>
  <c r="L48" i="64"/>
  <c r="L49" i="64" s="1"/>
  <c r="H48" i="64"/>
  <c r="H49" i="64" s="1"/>
  <c r="D49" i="64"/>
  <c r="P47" i="64"/>
  <c r="P46" i="64"/>
  <c r="P45" i="64"/>
  <c r="P44" i="64"/>
  <c r="K48" i="64"/>
  <c r="K49" i="64" s="1"/>
  <c r="J48" i="64"/>
  <c r="J49" i="64" s="1"/>
  <c r="I48" i="64"/>
  <c r="I49" i="64" s="1"/>
  <c r="G48" i="64"/>
  <c r="G49" i="64" s="1"/>
  <c r="F48" i="64"/>
  <c r="F49" i="64" s="1"/>
  <c r="E49" i="64"/>
  <c r="P42" i="64"/>
  <c r="P41" i="64"/>
  <c r="P40" i="64"/>
  <c r="P39" i="64"/>
  <c r="P38" i="64"/>
  <c r="P37" i="64"/>
  <c r="P36" i="64"/>
  <c r="P35" i="64"/>
  <c r="P34" i="64"/>
  <c r="P33" i="64"/>
  <c r="P32" i="64"/>
  <c r="P31" i="64"/>
  <c r="P30" i="64"/>
  <c r="P29" i="64"/>
  <c r="P28" i="64"/>
  <c r="P27" i="64"/>
  <c r="P26" i="64"/>
  <c r="P25" i="64"/>
  <c r="P24" i="64"/>
  <c r="P23" i="64"/>
  <c r="P22" i="64"/>
  <c r="P21" i="64"/>
  <c r="P20" i="64"/>
  <c r="P19" i="64"/>
  <c r="P18" i="64"/>
  <c r="P17" i="64"/>
  <c r="P16" i="64"/>
  <c r="P15" i="64"/>
  <c r="P14" i="64"/>
  <c r="P13" i="64"/>
  <c r="P12" i="64"/>
  <c r="P11" i="64"/>
  <c r="P10" i="64"/>
  <c r="C49" i="64" l="1"/>
  <c r="P43" i="64"/>
  <c r="BL50" i="57"/>
  <c r="L23" i="61" l="1"/>
  <c r="N15" i="61"/>
  <c r="J15" i="61"/>
  <c r="F15" i="61"/>
  <c r="B15" i="61"/>
  <c r="N14" i="61"/>
  <c r="M14" i="61"/>
  <c r="L14" i="61"/>
  <c r="K14" i="61"/>
  <c r="J14" i="61"/>
  <c r="I14" i="61"/>
  <c r="H14" i="61"/>
  <c r="G14" i="61"/>
  <c r="F14" i="61"/>
  <c r="E14" i="61"/>
  <c r="D14" i="61"/>
  <c r="C14" i="61"/>
  <c r="B14" i="61"/>
  <c r="N13" i="61"/>
  <c r="N16" i="61" s="1"/>
  <c r="N17" i="61" s="1"/>
  <c r="M13" i="61"/>
  <c r="L13" i="61"/>
  <c r="K13" i="61"/>
  <c r="J13" i="61"/>
  <c r="J16" i="61" s="1"/>
  <c r="J17" i="61" s="1"/>
  <c r="I13" i="61"/>
  <c r="H13" i="61"/>
  <c r="G13" i="61"/>
  <c r="F13" i="61"/>
  <c r="F16" i="61" s="1"/>
  <c r="F17" i="61" s="1"/>
  <c r="E13" i="61"/>
  <c r="D13" i="61"/>
  <c r="C13" i="61"/>
  <c r="B13" i="61"/>
  <c r="B16" i="61" s="1"/>
  <c r="B17" i="61" s="1"/>
  <c r="N12" i="61"/>
  <c r="M12" i="61"/>
  <c r="M15" i="61" s="1"/>
  <c r="M16" i="61" s="1"/>
  <c r="M17" i="61" s="1"/>
  <c r="L12" i="61"/>
  <c r="L15" i="61" s="1"/>
  <c r="K12" i="61"/>
  <c r="K15" i="61" s="1"/>
  <c r="J12" i="61"/>
  <c r="I12" i="61"/>
  <c r="I15" i="61" s="1"/>
  <c r="I16" i="61" s="1"/>
  <c r="I17" i="61" s="1"/>
  <c r="H12" i="61"/>
  <c r="H15" i="61" s="1"/>
  <c r="G12" i="61"/>
  <c r="G15" i="61" s="1"/>
  <c r="F12" i="61"/>
  <c r="E12" i="61"/>
  <c r="E15" i="61" s="1"/>
  <c r="E16" i="61" s="1"/>
  <c r="E17" i="61" s="1"/>
  <c r="D12" i="61"/>
  <c r="D15" i="61" s="1"/>
  <c r="C12" i="61"/>
  <c r="C15" i="61" s="1"/>
  <c r="B12" i="61"/>
  <c r="E9" i="61"/>
  <c r="R8" i="61"/>
  <c r="R9" i="61" s="1"/>
  <c r="N8" i="61"/>
  <c r="N9" i="61" s="1"/>
  <c r="H8" i="61"/>
  <c r="H9" i="61" s="1"/>
  <c r="G8" i="61"/>
  <c r="G9" i="61" s="1"/>
  <c r="F8" i="61"/>
  <c r="F9" i="61" s="1"/>
  <c r="E8" i="61"/>
  <c r="D8" i="61"/>
  <c r="D9" i="61" s="1"/>
  <c r="C8" i="61"/>
  <c r="C9" i="61" s="1"/>
  <c r="B8" i="61"/>
  <c r="B9" i="61" s="1"/>
  <c r="R7" i="61"/>
  <c r="Q7" i="61"/>
  <c r="Q8" i="61" s="1"/>
  <c r="Q9" i="61" s="1"/>
  <c r="P7" i="61"/>
  <c r="P8" i="61" s="1"/>
  <c r="P9" i="61" s="1"/>
  <c r="O7" i="61"/>
  <c r="O8" i="61" s="1"/>
  <c r="O9" i="61" s="1"/>
  <c r="M7" i="61"/>
  <c r="M8" i="61" s="1"/>
  <c r="M9" i="61" s="1"/>
  <c r="L7" i="61"/>
  <c r="L8" i="61" s="1"/>
  <c r="L9" i="61" s="1"/>
  <c r="K7" i="61"/>
  <c r="K8" i="61" s="1"/>
  <c r="K9" i="61" s="1"/>
  <c r="J7" i="61"/>
  <c r="J8" i="61" s="1"/>
  <c r="J9" i="61" s="1"/>
  <c r="I7" i="61"/>
  <c r="I8" i="61" s="1"/>
  <c r="I9" i="61" s="1"/>
  <c r="C16" i="61" l="1"/>
  <c r="C17" i="61" s="1"/>
  <c r="G16" i="61"/>
  <c r="G17" i="61" s="1"/>
  <c r="K16" i="61"/>
  <c r="K17" i="61" s="1"/>
  <c r="D16" i="61"/>
  <c r="D17" i="61" s="1"/>
  <c r="H16" i="61"/>
  <c r="H17" i="61" s="1"/>
  <c r="L16" i="61"/>
  <c r="L17" i="61" s="1"/>
  <c r="BN17" i="57" l="1"/>
  <c r="BN10" i="57"/>
  <c r="BN11" i="57"/>
  <c r="BN8" i="57"/>
  <c r="BL7" i="57"/>
  <c r="BJ7" i="57"/>
  <c r="BH48" i="57"/>
  <c r="BH8" i="57"/>
  <c r="BH9" i="57"/>
  <c r="BH10" i="57"/>
  <c r="BH11" i="57"/>
  <c r="BH12" i="57"/>
  <c r="BH13" i="57"/>
  <c r="BH14" i="57"/>
  <c r="BH15" i="57"/>
  <c r="BH16" i="57"/>
  <c r="BH17" i="57"/>
  <c r="BH18" i="57"/>
  <c r="BH19" i="57"/>
  <c r="BH20" i="57"/>
  <c r="BH21" i="57"/>
  <c r="BH22" i="57"/>
  <c r="BH23" i="57"/>
  <c r="BH24" i="57"/>
  <c r="BH25" i="57"/>
  <c r="BH26" i="57"/>
  <c r="BH27" i="57"/>
  <c r="BH28" i="57"/>
  <c r="BH29" i="57"/>
  <c r="BH30" i="57"/>
  <c r="BH31" i="57"/>
  <c r="BH32" i="57"/>
  <c r="BH33" i="57"/>
  <c r="BH34" i="57"/>
  <c r="BH35" i="57"/>
  <c r="BH36" i="57"/>
  <c r="BH37" i="57"/>
  <c r="BH38" i="57"/>
  <c r="BH39" i="57"/>
  <c r="BH40" i="57"/>
  <c r="BH41" i="57"/>
  <c r="BH42" i="57"/>
  <c r="BH43" i="57"/>
  <c r="BH44" i="57"/>
  <c r="BH45" i="57"/>
  <c r="BH46" i="57"/>
  <c r="BH47" i="57"/>
  <c r="BH7" i="57"/>
  <c r="BE7" i="57"/>
  <c r="BD48" i="57"/>
  <c r="BA48" i="57"/>
  <c r="AZ48" i="57"/>
  <c r="AZ7" i="57"/>
  <c r="AY48" i="57"/>
  <c r="AY7" i="57"/>
  <c r="AX48" i="57"/>
  <c r="AW48" i="57"/>
  <c r="AV48" i="57"/>
  <c r="AU48" i="57"/>
  <c r="AT48" i="57"/>
  <c r="AS48" i="57"/>
  <c r="AR50" i="57"/>
  <c r="AR51" i="57"/>
  <c r="AR52" i="57"/>
  <c r="AR53" i="57"/>
  <c r="AR55" i="57" s="1"/>
  <c r="AR54" i="57"/>
  <c r="AR49" i="57"/>
  <c r="C55" i="57"/>
  <c r="AM8" i="57" l="1"/>
  <c r="AM9" i="57"/>
  <c r="AM10" i="57"/>
  <c r="AM11" i="57"/>
  <c r="AM12" i="57"/>
  <c r="AM13" i="57"/>
  <c r="AM14" i="57"/>
  <c r="AM15" i="57"/>
  <c r="AM16" i="57"/>
  <c r="AM17" i="57"/>
  <c r="AM18" i="57"/>
  <c r="AM19" i="57"/>
  <c r="AM20" i="57"/>
  <c r="AM21" i="57"/>
  <c r="AM22" i="57"/>
  <c r="AM23" i="57"/>
  <c r="AM24" i="57"/>
  <c r="AM25" i="57"/>
  <c r="AM26" i="57"/>
  <c r="AM27" i="57"/>
  <c r="AM28" i="57"/>
  <c r="AM29" i="57"/>
  <c r="AM30" i="57"/>
  <c r="AM31" i="57"/>
  <c r="AM32" i="57"/>
  <c r="AM33" i="57"/>
  <c r="AM34" i="57"/>
  <c r="AM35" i="57"/>
  <c r="AM36" i="57"/>
  <c r="AM37" i="57"/>
  <c r="AM38" i="57"/>
  <c r="AM39" i="57"/>
  <c r="AM40" i="57"/>
  <c r="AM41" i="57"/>
  <c r="AM42" i="57"/>
  <c r="AM43" i="57"/>
  <c r="AM44" i="57"/>
  <c r="AM45" i="57"/>
  <c r="AM46" i="57"/>
  <c r="AM47" i="57"/>
  <c r="AM7" i="57"/>
  <c r="AG8" i="57"/>
  <c r="AG9" i="57"/>
  <c r="AG10" i="57"/>
  <c r="AG11" i="57"/>
  <c r="AG12" i="57"/>
  <c r="AG13" i="57"/>
  <c r="AG14" i="57"/>
  <c r="AG15" i="57"/>
  <c r="AG16" i="57"/>
  <c r="AG17" i="57"/>
  <c r="AG18" i="57"/>
  <c r="AG19" i="57"/>
  <c r="AG20" i="57"/>
  <c r="AG21" i="57"/>
  <c r="AG22" i="57"/>
  <c r="AG23" i="57"/>
  <c r="AG24" i="57"/>
  <c r="AG25" i="57"/>
  <c r="AG26" i="57"/>
  <c r="AG27" i="57"/>
  <c r="AG28" i="57"/>
  <c r="AG29" i="57"/>
  <c r="AG30" i="57"/>
  <c r="AG31" i="57"/>
  <c r="AG32" i="57"/>
  <c r="AG33" i="57"/>
  <c r="AG34" i="57"/>
  <c r="AG35" i="57"/>
  <c r="AG36" i="57"/>
  <c r="AG37" i="57"/>
  <c r="AG38" i="57"/>
  <c r="AG39" i="57"/>
  <c r="AG40" i="57"/>
  <c r="AG41" i="57"/>
  <c r="AG42" i="57"/>
  <c r="AG43" i="57"/>
  <c r="AG44" i="57"/>
  <c r="AG45" i="57"/>
  <c r="AG46" i="57"/>
  <c r="AG47" i="57"/>
  <c r="AG7" i="57"/>
  <c r="AG48" i="57" s="1"/>
  <c r="AN8" i="57"/>
  <c r="AO8" i="57"/>
  <c r="AP8" i="57"/>
  <c r="AQ8" i="57"/>
  <c r="AN9" i="57"/>
  <c r="AO9" i="57"/>
  <c r="AP9" i="57"/>
  <c r="AQ9" i="57"/>
  <c r="AN10" i="57"/>
  <c r="AO10" i="57"/>
  <c r="AP10" i="57"/>
  <c r="AQ10" i="57"/>
  <c r="AN11" i="57"/>
  <c r="AO11" i="57"/>
  <c r="AP11" i="57"/>
  <c r="AQ11" i="57"/>
  <c r="AN12" i="57"/>
  <c r="AO12" i="57"/>
  <c r="AP12" i="57"/>
  <c r="AQ12" i="57"/>
  <c r="AN13" i="57"/>
  <c r="AO13" i="57"/>
  <c r="AP13" i="57"/>
  <c r="AQ13" i="57"/>
  <c r="AN14" i="57"/>
  <c r="AO14" i="57"/>
  <c r="AP14" i="57"/>
  <c r="AQ14" i="57"/>
  <c r="AN15" i="57"/>
  <c r="AO15" i="57"/>
  <c r="AP15" i="57"/>
  <c r="AQ15" i="57"/>
  <c r="AN16" i="57"/>
  <c r="AO16" i="57"/>
  <c r="AP16" i="57"/>
  <c r="AQ16" i="57"/>
  <c r="AN17" i="57"/>
  <c r="AO17" i="57"/>
  <c r="AP17" i="57"/>
  <c r="AQ17" i="57"/>
  <c r="AN18" i="57"/>
  <c r="AO18" i="57"/>
  <c r="AP18" i="57"/>
  <c r="AQ18" i="57"/>
  <c r="AN19" i="57"/>
  <c r="AO19" i="57"/>
  <c r="AP19" i="57"/>
  <c r="AQ19" i="57"/>
  <c r="AN20" i="57"/>
  <c r="AO20" i="57"/>
  <c r="AP20" i="57"/>
  <c r="AQ20" i="57"/>
  <c r="AN21" i="57"/>
  <c r="AO21" i="57"/>
  <c r="AP21" i="57"/>
  <c r="AQ21" i="57"/>
  <c r="AN22" i="57"/>
  <c r="AO22" i="57"/>
  <c r="AP22" i="57"/>
  <c r="AQ22" i="57"/>
  <c r="AN23" i="57"/>
  <c r="AO23" i="57"/>
  <c r="AP23" i="57"/>
  <c r="AQ23" i="57"/>
  <c r="AN24" i="57"/>
  <c r="AO24" i="57"/>
  <c r="AP24" i="57"/>
  <c r="AQ24" i="57"/>
  <c r="AN25" i="57"/>
  <c r="AO25" i="57"/>
  <c r="AP25" i="57"/>
  <c r="AQ25" i="57"/>
  <c r="AN26" i="57"/>
  <c r="AO26" i="57"/>
  <c r="AP26" i="57"/>
  <c r="AQ26" i="57"/>
  <c r="AN27" i="57"/>
  <c r="AO27" i="57"/>
  <c r="AP27" i="57"/>
  <c r="AQ27" i="57"/>
  <c r="AN28" i="57"/>
  <c r="AO28" i="57"/>
  <c r="AP28" i="57"/>
  <c r="AQ28" i="57"/>
  <c r="AN29" i="57"/>
  <c r="AO29" i="57"/>
  <c r="AP29" i="57"/>
  <c r="AQ29" i="57"/>
  <c r="AN30" i="57"/>
  <c r="AO30" i="57"/>
  <c r="AP30" i="57"/>
  <c r="AQ30" i="57"/>
  <c r="AN31" i="57"/>
  <c r="AO31" i="57"/>
  <c r="AP31" i="57"/>
  <c r="AQ31" i="57"/>
  <c r="AN32" i="57"/>
  <c r="AO32" i="57"/>
  <c r="AP32" i="57"/>
  <c r="AQ32" i="57"/>
  <c r="AN33" i="57"/>
  <c r="AO33" i="57"/>
  <c r="AP33" i="57"/>
  <c r="AQ33" i="57"/>
  <c r="AN34" i="57"/>
  <c r="AO34" i="57"/>
  <c r="AP34" i="57"/>
  <c r="AQ34" i="57"/>
  <c r="AN35" i="57"/>
  <c r="AO35" i="57"/>
  <c r="AP35" i="57"/>
  <c r="AQ35" i="57"/>
  <c r="AN36" i="57"/>
  <c r="AO36" i="57"/>
  <c r="AP36" i="57"/>
  <c r="AQ36" i="57"/>
  <c r="AN37" i="57"/>
  <c r="AO37" i="57"/>
  <c r="AP37" i="57"/>
  <c r="AQ37" i="57"/>
  <c r="AN38" i="57"/>
  <c r="AO38" i="57"/>
  <c r="AP38" i="57"/>
  <c r="AQ38" i="57"/>
  <c r="AN39" i="57"/>
  <c r="AO39" i="57"/>
  <c r="AP39" i="57"/>
  <c r="AQ39" i="57"/>
  <c r="AN40" i="57"/>
  <c r="AO40" i="57"/>
  <c r="AP40" i="57"/>
  <c r="AQ40" i="57"/>
  <c r="AN41" i="57"/>
  <c r="AO41" i="57"/>
  <c r="AP41" i="57"/>
  <c r="AQ41" i="57"/>
  <c r="AN42" i="57"/>
  <c r="AO42" i="57"/>
  <c r="AP42" i="57"/>
  <c r="AQ42" i="57"/>
  <c r="AN43" i="57"/>
  <c r="AO43" i="57"/>
  <c r="AP43" i="57"/>
  <c r="AQ43" i="57"/>
  <c r="AN44" i="57"/>
  <c r="AO44" i="57"/>
  <c r="AP44" i="57"/>
  <c r="AQ44" i="57"/>
  <c r="AN45" i="57"/>
  <c r="AO45" i="57"/>
  <c r="AP45" i="57"/>
  <c r="AQ45" i="57"/>
  <c r="AN46" i="57"/>
  <c r="AO46" i="57"/>
  <c r="AP46" i="57"/>
  <c r="AQ46" i="57"/>
  <c r="AN47" i="57"/>
  <c r="AO47" i="57"/>
  <c r="AP47" i="57"/>
  <c r="AQ47" i="57"/>
  <c r="AQ7" i="57"/>
  <c r="AQ48" i="57" s="1"/>
  <c r="AP7" i="57"/>
  <c r="AP48" i="57" s="1"/>
  <c r="AO7" i="57"/>
  <c r="AN7" i="57"/>
  <c r="AB8" i="57"/>
  <c r="AC8" i="57"/>
  <c r="AD8" i="57"/>
  <c r="AE8" i="57"/>
  <c r="AF8" i="57"/>
  <c r="AH8" i="57"/>
  <c r="AI8" i="57"/>
  <c r="AJ8" i="57"/>
  <c r="AK8" i="57"/>
  <c r="AL8" i="57"/>
  <c r="AB9" i="57"/>
  <c r="AC9" i="57"/>
  <c r="AD9" i="57"/>
  <c r="AE9" i="57"/>
  <c r="AF9" i="57"/>
  <c r="AH9" i="57"/>
  <c r="AI9" i="57"/>
  <c r="AJ9" i="57"/>
  <c r="AK9" i="57"/>
  <c r="AL9" i="57"/>
  <c r="AB10" i="57"/>
  <c r="AC10" i="57"/>
  <c r="AD10" i="57"/>
  <c r="AE10" i="57"/>
  <c r="AF10" i="57"/>
  <c r="AH10" i="57"/>
  <c r="AI10" i="57"/>
  <c r="AJ10" i="57"/>
  <c r="AK10" i="57"/>
  <c r="AL10" i="57"/>
  <c r="AB11" i="57"/>
  <c r="AC11" i="57"/>
  <c r="AD11" i="57"/>
  <c r="AE11" i="57"/>
  <c r="AF11" i="57"/>
  <c r="AH11" i="57"/>
  <c r="AI11" i="57"/>
  <c r="AJ11" i="57"/>
  <c r="AK11" i="57"/>
  <c r="AL11" i="57"/>
  <c r="AB12" i="57"/>
  <c r="AC12" i="57"/>
  <c r="AD12" i="57"/>
  <c r="AE12" i="57"/>
  <c r="AF12" i="57"/>
  <c r="AH12" i="57"/>
  <c r="AI12" i="57"/>
  <c r="AJ12" i="57"/>
  <c r="AK12" i="57"/>
  <c r="AL12" i="57"/>
  <c r="AB13" i="57"/>
  <c r="AC13" i="57"/>
  <c r="AD13" i="57"/>
  <c r="AE13" i="57"/>
  <c r="AF13" i="57"/>
  <c r="AH13" i="57"/>
  <c r="AI13" i="57"/>
  <c r="AJ13" i="57"/>
  <c r="AK13" i="57"/>
  <c r="AL13" i="57"/>
  <c r="AB14" i="57"/>
  <c r="AC14" i="57"/>
  <c r="AD14" i="57"/>
  <c r="AE14" i="57"/>
  <c r="AF14" i="57"/>
  <c r="AH14" i="57"/>
  <c r="AI14" i="57"/>
  <c r="AJ14" i="57"/>
  <c r="AK14" i="57"/>
  <c r="AL14" i="57"/>
  <c r="AB15" i="57"/>
  <c r="AC15" i="57"/>
  <c r="AD15" i="57"/>
  <c r="AE15" i="57"/>
  <c r="AF15" i="57"/>
  <c r="AH15" i="57"/>
  <c r="AI15" i="57"/>
  <c r="AJ15" i="57"/>
  <c r="AK15" i="57"/>
  <c r="AL15" i="57"/>
  <c r="AB16" i="57"/>
  <c r="AC16" i="57"/>
  <c r="AD16" i="57"/>
  <c r="AE16" i="57"/>
  <c r="AF16" i="57"/>
  <c r="AH16" i="57"/>
  <c r="AI16" i="57"/>
  <c r="AJ16" i="57"/>
  <c r="AK16" i="57"/>
  <c r="AL16" i="57"/>
  <c r="AB17" i="57"/>
  <c r="AC17" i="57"/>
  <c r="AD17" i="57"/>
  <c r="AE17" i="57"/>
  <c r="AF17" i="57"/>
  <c r="AH17" i="57"/>
  <c r="AI17" i="57"/>
  <c r="AJ17" i="57"/>
  <c r="AK17" i="57"/>
  <c r="AL17" i="57"/>
  <c r="AB18" i="57"/>
  <c r="AC18" i="57"/>
  <c r="AD18" i="57"/>
  <c r="AE18" i="57"/>
  <c r="AF18" i="57"/>
  <c r="AH18" i="57"/>
  <c r="AI18" i="57"/>
  <c r="AJ18" i="57"/>
  <c r="AK18" i="57"/>
  <c r="AL18" i="57"/>
  <c r="AB19" i="57"/>
  <c r="AC19" i="57"/>
  <c r="AD19" i="57"/>
  <c r="AE19" i="57"/>
  <c r="AF19" i="57"/>
  <c r="AH19" i="57"/>
  <c r="AI19" i="57"/>
  <c r="AJ19" i="57"/>
  <c r="AK19" i="57"/>
  <c r="AL19" i="57"/>
  <c r="AB20" i="57"/>
  <c r="AC20" i="57"/>
  <c r="AD20" i="57"/>
  <c r="AE20" i="57"/>
  <c r="AF20" i="57"/>
  <c r="AH20" i="57"/>
  <c r="AI20" i="57"/>
  <c r="AJ20" i="57"/>
  <c r="AK20" i="57"/>
  <c r="AL20" i="57"/>
  <c r="AB21" i="57"/>
  <c r="AC21" i="57"/>
  <c r="AD21" i="57"/>
  <c r="AE21" i="57"/>
  <c r="AF21" i="57"/>
  <c r="AH21" i="57"/>
  <c r="AI21" i="57"/>
  <c r="AJ21" i="57"/>
  <c r="AK21" i="57"/>
  <c r="AL21" i="57"/>
  <c r="AB22" i="57"/>
  <c r="AC22" i="57"/>
  <c r="AD22" i="57"/>
  <c r="AE22" i="57"/>
  <c r="AF22" i="57"/>
  <c r="AH22" i="57"/>
  <c r="AI22" i="57"/>
  <c r="AJ22" i="57"/>
  <c r="AK22" i="57"/>
  <c r="AL22" i="57"/>
  <c r="AB23" i="57"/>
  <c r="AC23" i="57"/>
  <c r="AD23" i="57"/>
  <c r="AE23" i="57"/>
  <c r="AF23" i="57"/>
  <c r="AH23" i="57"/>
  <c r="AI23" i="57"/>
  <c r="AJ23" i="57"/>
  <c r="AK23" i="57"/>
  <c r="AL23" i="57"/>
  <c r="AB24" i="57"/>
  <c r="AC24" i="57"/>
  <c r="AD24" i="57"/>
  <c r="AE24" i="57"/>
  <c r="AF24" i="57"/>
  <c r="AH24" i="57"/>
  <c r="AI24" i="57"/>
  <c r="AJ24" i="57"/>
  <c r="AK24" i="57"/>
  <c r="AL24" i="57"/>
  <c r="AB25" i="57"/>
  <c r="AC25" i="57"/>
  <c r="AD25" i="57"/>
  <c r="AE25" i="57"/>
  <c r="AF25" i="57"/>
  <c r="AH25" i="57"/>
  <c r="AI25" i="57"/>
  <c r="AJ25" i="57"/>
  <c r="AK25" i="57"/>
  <c r="AL25" i="57"/>
  <c r="AB26" i="57"/>
  <c r="AC26" i="57"/>
  <c r="AD26" i="57"/>
  <c r="AE26" i="57"/>
  <c r="AF26" i="57"/>
  <c r="AH26" i="57"/>
  <c r="AI26" i="57"/>
  <c r="AJ26" i="57"/>
  <c r="AK26" i="57"/>
  <c r="AL26" i="57"/>
  <c r="AB27" i="57"/>
  <c r="AC27" i="57"/>
  <c r="AD27" i="57"/>
  <c r="AE27" i="57"/>
  <c r="AF27" i="57"/>
  <c r="AH27" i="57"/>
  <c r="AI27" i="57"/>
  <c r="AJ27" i="57"/>
  <c r="AK27" i="57"/>
  <c r="AL27" i="57"/>
  <c r="AB28" i="57"/>
  <c r="AC28" i="57"/>
  <c r="AD28" i="57"/>
  <c r="AE28" i="57"/>
  <c r="AF28" i="57"/>
  <c r="AH28" i="57"/>
  <c r="AI28" i="57"/>
  <c r="AJ28" i="57"/>
  <c r="AK28" i="57"/>
  <c r="AL28" i="57"/>
  <c r="AB29" i="57"/>
  <c r="AC29" i="57"/>
  <c r="AD29" i="57"/>
  <c r="AE29" i="57"/>
  <c r="AF29" i="57"/>
  <c r="AH29" i="57"/>
  <c r="AI29" i="57"/>
  <c r="AJ29" i="57"/>
  <c r="AK29" i="57"/>
  <c r="AL29" i="57"/>
  <c r="AB30" i="57"/>
  <c r="AC30" i="57"/>
  <c r="AD30" i="57"/>
  <c r="AE30" i="57"/>
  <c r="AF30" i="57"/>
  <c r="AH30" i="57"/>
  <c r="AI30" i="57"/>
  <c r="AJ30" i="57"/>
  <c r="AK30" i="57"/>
  <c r="AL30" i="57"/>
  <c r="AB31" i="57"/>
  <c r="AC31" i="57"/>
  <c r="AD31" i="57"/>
  <c r="AE31" i="57"/>
  <c r="AF31" i="57"/>
  <c r="AH31" i="57"/>
  <c r="AI31" i="57"/>
  <c r="AJ31" i="57"/>
  <c r="AK31" i="57"/>
  <c r="AL31" i="57"/>
  <c r="AB32" i="57"/>
  <c r="AC32" i="57"/>
  <c r="AD32" i="57"/>
  <c r="AE32" i="57"/>
  <c r="AF32" i="57"/>
  <c r="AH32" i="57"/>
  <c r="AI32" i="57"/>
  <c r="AJ32" i="57"/>
  <c r="AK32" i="57"/>
  <c r="AL32" i="57"/>
  <c r="AB33" i="57"/>
  <c r="AC33" i="57"/>
  <c r="AD33" i="57"/>
  <c r="AE33" i="57"/>
  <c r="AF33" i="57"/>
  <c r="AH33" i="57"/>
  <c r="AI33" i="57"/>
  <c r="AJ33" i="57"/>
  <c r="AK33" i="57"/>
  <c r="AL33" i="57"/>
  <c r="AB34" i="57"/>
  <c r="AC34" i="57"/>
  <c r="AD34" i="57"/>
  <c r="AE34" i="57"/>
  <c r="AF34" i="57"/>
  <c r="AH34" i="57"/>
  <c r="AI34" i="57"/>
  <c r="AJ34" i="57"/>
  <c r="AK34" i="57"/>
  <c r="AL34" i="57"/>
  <c r="AB35" i="57"/>
  <c r="AC35" i="57"/>
  <c r="AD35" i="57"/>
  <c r="AE35" i="57"/>
  <c r="AF35" i="57"/>
  <c r="AH35" i="57"/>
  <c r="AI35" i="57"/>
  <c r="AJ35" i="57"/>
  <c r="AK35" i="57"/>
  <c r="AL35" i="57"/>
  <c r="AB36" i="57"/>
  <c r="AC36" i="57"/>
  <c r="AD36" i="57"/>
  <c r="AE36" i="57"/>
  <c r="AF36" i="57"/>
  <c r="AH36" i="57"/>
  <c r="AI36" i="57"/>
  <c r="AJ36" i="57"/>
  <c r="AK36" i="57"/>
  <c r="AL36" i="57"/>
  <c r="AB37" i="57"/>
  <c r="AC37" i="57"/>
  <c r="AD37" i="57"/>
  <c r="AE37" i="57"/>
  <c r="AF37" i="57"/>
  <c r="AH37" i="57"/>
  <c r="AI37" i="57"/>
  <c r="AJ37" i="57"/>
  <c r="AK37" i="57"/>
  <c r="AL37" i="57"/>
  <c r="AB38" i="57"/>
  <c r="AC38" i="57"/>
  <c r="AD38" i="57"/>
  <c r="AE38" i="57"/>
  <c r="AF38" i="57"/>
  <c r="AH38" i="57"/>
  <c r="AI38" i="57"/>
  <c r="AJ38" i="57"/>
  <c r="AK38" i="57"/>
  <c r="AL38" i="57"/>
  <c r="AB39" i="57"/>
  <c r="AC39" i="57"/>
  <c r="AD39" i="57"/>
  <c r="AE39" i="57"/>
  <c r="AF39" i="57"/>
  <c r="AH39" i="57"/>
  <c r="AI39" i="57"/>
  <c r="AJ39" i="57"/>
  <c r="AK39" i="57"/>
  <c r="AL39" i="57"/>
  <c r="AB40" i="57"/>
  <c r="AC40" i="57"/>
  <c r="AD40" i="57"/>
  <c r="AE40" i="57"/>
  <c r="AF40" i="57"/>
  <c r="AH40" i="57"/>
  <c r="AI40" i="57"/>
  <c r="AJ40" i="57"/>
  <c r="AK40" i="57"/>
  <c r="AL40" i="57"/>
  <c r="AB41" i="57"/>
  <c r="AC41" i="57"/>
  <c r="AD41" i="57"/>
  <c r="AE41" i="57"/>
  <c r="AF41" i="57"/>
  <c r="AH41" i="57"/>
  <c r="AI41" i="57"/>
  <c r="AJ41" i="57"/>
  <c r="AK41" i="57"/>
  <c r="AL41" i="57"/>
  <c r="AB42" i="57"/>
  <c r="AC42" i="57"/>
  <c r="AD42" i="57"/>
  <c r="AE42" i="57"/>
  <c r="AF42" i="57"/>
  <c r="AH42" i="57"/>
  <c r="AI42" i="57"/>
  <c r="AJ42" i="57"/>
  <c r="AK42" i="57"/>
  <c r="AL42" i="57"/>
  <c r="AB43" i="57"/>
  <c r="AC43" i="57"/>
  <c r="AD43" i="57"/>
  <c r="AE43" i="57"/>
  <c r="AF43" i="57"/>
  <c r="AH43" i="57"/>
  <c r="AI43" i="57"/>
  <c r="AJ43" i="57"/>
  <c r="AK43" i="57"/>
  <c r="AL43" i="57"/>
  <c r="AB44" i="57"/>
  <c r="AC44" i="57"/>
  <c r="AD44" i="57"/>
  <c r="AE44" i="57"/>
  <c r="AF44" i="57"/>
  <c r="AH44" i="57"/>
  <c r="AI44" i="57"/>
  <c r="AJ44" i="57"/>
  <c r="AK44" i="57"/>
  <c r="AL44" i="57"/>
  <c r="AB45" i="57"/>
  <c r="AC45" i="57"/>
  <c r="AD45" i="57"/>
  <c r="AE45" i="57"/>
  <c r="AF45" i="57"/>
  <c r="AH45" i="57"/>
  <c r="AI45" i="57"/>
  <c r="AJ45" i="57"/>
  <c r="AK45" i="57"/>
  <c r="AL45" i="57"/>
  <c r="AB46" i="57"/>
  <c r="AC46" i="57"/>
  <c r="AD46" i="57"/>
  <c r="AE46" i="57"/>
  <c r="AF46" i="57"/>
  <c r="AH46" i="57"/>
  <c r="AI46" i="57"/>
  <c r="AJ46" i="57"/>
  <c r="AK46" i="57"/>
  <c r="AL46" i="57"/>
  <c r="AB47" i="57"/>
  <c r="AC47" i="57"/>
  <c r="AD47" i="57"/>
  <c r="AE47" i="57"/>
  <c r="AF47" i="57"/>
  <c r="AH47" i="57"/>
  <c r="AI47" i="57"/>
  <c r="AJ47" i="57"/>
  <c r="AK47" i="57"/>
  <c r="AL47" i="57"/>
  <c r="AL7" i="57"/>
  <c r="AK7" i="57"/>
  <c r="AJ7" i="57"/>
  <c r="AI7" i="57"/>
  <c r="AH7" i="57"/>
  <c r="AF7" i="57"/>
  <c r="AE7" i="57"/>
  <c r="AB7" i="57"/>
  <c r="AC7" i="57"/>
  <c r="AD7" i="57"/>
  <c r="O8" i="57"/>
  <c r="P8" i="57"/>
  <c r="Q8" i="57"/>
  <c r="R8" i="57"/>
  <c r="S8" i="57"/>
  <c r="T8" i="57"/>
  <c r="U8" i="57"/>
  <c r="V8" i="57"/>
  <c r="W8" i="57"/>
  <c r="X8" i="57"/>
  <c r="Y8" i="57"/>
  <c r="Z8" i="57"/>
  <c r="AA8" i="57"/>
  <c r="O9" i="57"/>
  <c r="P9" i="57"/>
  <c r="Q9" i="57"/>
  <c r="R9" i="57"/>
  <c r="S9" i="57"/>
  <c r="T9" i="57"/>
  <c r="U9" i="57"/>
  <c r="V9" i="57"/>
  <c r="W9" i="57"/>
  <c r="X9" i="57"/>
  <c r="Y9" i="57"/>
  <c r="Z9" i="57"/>
  <c r="AA9" i="57"/>
  <c r="O10" i="57"/>
  <c r="P10" i="57"/>
  <c r="Q10" i="57"/>
  <c r="R10" i="57"/>
  <c r="S10" i="57"/>
  <c r="T10" i="57"/>
  <c r="U10" i="57"/>
  <c r="V10" i="57"/>
  <c r="W10" i="57"/>
  <c r="X10" i="57"/>
  <c r="Y10" i="57"/>
  <c r="Z10" i="57"/>
  <c r="AA10" i="57"/>
  <c r="O11" i="57"/>
  <c r="P11" i="57"/>
  <c r="Q11" i="57"/>
  <c r="R11" i="57"/>
  <c r="S11" i="57"/>
  <c r="T11" i="57"/>
  <c r="U11" i="57"/>
  <c r="V11" i="57"/>
  <c r="W11" i="57"/>
  <c r="X11" i="57"/>
  <c r="Y11" i="57"/>
  <c r="Z11" i="57"/>
  <c r="AA11" i="57"/>
  <c r="O12" i="57"/>
  <c r="P12" i="57"/>
  <c r="Q12" i="57"/>
  <c r="R12" i="57"/>
  <c r="S12" i="57"/>
  <c r="T12" i="57"/>
  <c r="U12" i="57"/>
  <c r="V12" i="57"/>
  <c r="W12" i="57"/>
  <c r="X12" i="57"/>
  <c r="Y12" i="57"/>
  <c r="Z12" i="57"/>
  <c r="AA12" i="57"/>
  <c r="O13" i="57"/>
  <c r="P13" i="57"/>
  <c r="Q13" i="57"/>
  <c r="R13" i="57"/>
  <c r="S13" i="57"/>
  <c r="T13" i="57"/>
  <c r="U13" i="57"/>
  <c r="V13" i="57"/>
  <c r="W13" i="57"/>
  <c r="X13" i="57"/>
  <c r="Y13" i="57"/>
  <c r="Z13" i="57"/>
  <c r="AA13" i="57"/>
  <c r="O14" i="57"/>
  <c r="P14" i="57"/>
  <c r="Q14" i="57"/>
  <c r="R14" i="57"/>
  <c r="S14" i="57"/>
  <c r="T14" i="57"/>
  <c r="U14" i="57"/>
  <c r="V14" i="57"/>
  <c r="W14" i="57"/>
  <c r="X14" i="57"/>
  <c r="Y14" i="57"/>
  <c r="Z14" i="57"/>
  <c r="AA14" i="57"/>
  <c r="O15" i="57"/>
  <c r="P15" i="57"/>
  <c r="Q15" i="57"/>
  <c r="R15" i="57"/>
  <c r="S15" i="57"/>
  <c r="T15" i="57"/>
  <c r="U15" i="57"/>
  <c r="V15" i="57"/>
  <c r="W15" i="57"/>
  <c r="X15" i="57"/>
  <c r="Y15" i="57"/>
  <c r="Z15" i="57"/>
  <c r="AA15" i="57"/>
  <c r="O16" i="57"/>
  <c r="P16" i="57"/>
  <c r="Q16" i="57"/>
  <c r="R16" i="57"/>
  <c r="S16" i="57"/>
  <c r="T16" i="57"/>
  <c r="U16" i="57"/>
  <c r="V16" i="57"/>
  <c r="W16" i="57"/>
  <c r="X16" i="57"/>
  <c r="Y16" i="57"/>
  <c r="Z16" i="57"/>
  <c r="AA16" i="57"/>
  <c r="O17" i="57"/>
  <c r="P17" i="57"/>
  <c r="Q17" i="57"/>
  <c r="R17" i="57"/>
  <c r="S17" i="57"/>
  <c r="T17" i="57"/>
  <c r="U17" i="57"/>
  <c r="V17" i="57"/>
  <c r="W17" i="57"/>
  <c r="X17" i="57"/>
  <c r="Y17" i="57"/>
  <c r="Z17" i="57"/>
  <c r="AA17" i="57"/>
  <c r="O18" i="57"/>
  <c r="P18" i="57"/>
  <c r="Q18" i="57"/>
  <c r="R18" i="57"/>
  <c r="S18" i="57"/>
  <c r="T18" i="57"/>
  <c r="U18" i="57"/>
  <c r="V18" i="57"/>
  <c r="W18" i="57"/>
  <c r="X18" i="57"/>
  <c r="Y18" i="57"/>
  <c r="Z18" i="57"/>
  <c r="AA18" i="57"/>
  <c r="O19" i="57"/>
  <c r="P19" i="57"/>
  <c r="Q19" i="57"/>
  <c r="R19" i="57"/>
  <c r="S19" i="57"/>
  <c r="T19" i="57"/>
  <c r="U19" i="57"/>
  <c r="V19" i="57"/>
  <c r="W19" i="57"/>
  <c r="X19" i="57"/>
  <c r="Y19" i="57"/>
  <c r="Z19" i="57"/>
  <c r="AA19" i="57"/>
  <c r="O20" i="57"/>
  <c r="P20" i="57"/>
  <c r="Q20" i="57"/>
  <c r="R20" i="57"/>
  <c r="S20" i="57"/>
  <c r="T20" i="57"/>
  <c r="U20" i="57"/>
  <c r="V20" i="57"/>
  <c r="W20" i="57"/>
  <c r="X20" i="57"/>
  <c r="Y20" i="57"/>
  <c r="Z20" i="57"/>
  <c r="AA20" i="57"/>
  <c r="O21" i="57"/>
  <c r="P21" i="57"/>
  <c r="Q21" i="57"/>
  <c r="R21" i="57"/>
  <c r="S21" i="57"/>
  <c r="T21" i="57"/>
  <c r="U21" i="57"/>
  <c r="V21" i="57"/>
  <c r="W21" i="57"/>
  <c r="X21" i="57"/>
  <c r="Y21" i="57"/>
  <c r="Z21" i="57"/>
  <c r="AA21" i="57"/>
  <c r="O22" i="57"/>
  <c r="P22" i="57"/>
  <c r="Q22" i="57"/>
  <c r="R22" i="57"/>
  <c r="S22" i="57"/>
  <c r="T22" i="57"/>
  <c r="U22" i="57"/>
  <c r="V22" i="57"/>
  <c r="W22" i="57"/>
  <c r="X22" i="57"/>
  <c r="Y22" i="57"/>
  <c r="Z22" i="57"/>
  <c r="AA22" i="57"/>
  <c r="O23" i="57"/>
  <c r="P23" i="57"/>
  <c r="Q23" i="57"/>
  <c r="R23" i="57"/>
  <c r="S23" i="57"/>
  <c r="T23" i="57"/>
  <c r="U23" i="57"/>
  <c r="V23" i="57"/>
  <c r="W23" i="57"/>
  <c r="X23" i="57"/>
  <c r="Y23" i="57"/>
  <c r="Z23" i="57"/>
  <c r="AA23" i="57"/>
  <c r="O24" i="57"/>
  <c r="P24" i="57"/>
  <c r="Q24" i="57"/>
  <c r="R24" i="57"/>
  <c r="S24" i="57"/>
  <c r="T24" i="57"/>
  <c r="U24" i="57"/>
  <c r="V24" i="57"/>
  <c r="W24" i="57"/>
  <c r="X24" i="57"/>
  <c r="Y24" i="57"/>
  <c r="Z24" i="57"/>
  <c r="AA24" i="57"/>
  <c r="O25" i="57"/>
  <c r="P25" i="57"/>
  <c r="Q25" i="57"/>
  <c r="R25" i="57"/>
  <c r="S25" i="57"/>
  <c r="T25" i="57"/>
  <c r="U25" i="57"/>
  <c r="V25" i="57"/>
  <c r="W25" i="57"/>
  <c r="X25" i="57"/>
  <c r="Y25" i="57"/>
  <c r="Z25" i="57"/>
  <c r="AA25" i="57"/>
  <c r="O26" i="57"/>
  <c r="P26" i="57"/>
  <c r="Q26" i="57"/>
  <c r="R26" i="57"/>
  <c r="S26" i="57"/>
  <c r="T26" i="57"/>
  <c r="U26" i="57"/>
  <c r="V26" i="57"/>
  <c r="W26" i="57"/>
  <c r="X26" i="57"/>
  <c r="Y26" i="57"/>
  <c r="Z26" i="57"/>
  <c r="AA26" i="57"/>
  <c r="O27" i="57"/>
  <c r="P27" i="57"/>
  <c r="Q27" i="57"/>
  <c r="R27" i="57"/>
  <c r="S27" i="57"/>
  <c r="T27" i="57"/>
  <c r="U27" i="57"/>
  <c r="V27" i="57"/>
  <c r="W27" i="57"/>
  <c r="X27" i="57"/>
  <c r="Y27" i="57"/>
  <c r="Z27" i="57"/>
  <c r="AA27" i="57"/>
  <c r="O28" i="57"/>
  <c r="P28" i="57"/>
  <c r="Q28" i="57"/>
  <c r="R28" i="57"/>
  <c r="S28" i="57"/>
  <c r="T28" i="57"/>
  <c r="U28" i="57"/>
  <c r="V28" i="57"/>
  <c r="W28" i="57"/>
  <c r="X28" i="57"/>
  <c r="Y28" i="57"/>
  <c r="Z28" i="57"/>
  <c r="AA28" i="57"/>
  <c r="O29" i="57"/>
  <c r="P29" i="57"/>
  <c r="Q29" i="57"/>
  <c r="R29" i="57"/>
  <c r="S29" i="57"/>
  <c r="T29" i="57"/>
  <c r="U29" i="57"/>
  <c r="V29" i="57"/>
  <c r="W29" i="57"/>
  <c r="X29" i="57"/>
  <c r="Y29" i="57"/>
  <c r="Z29" i="57"/>
  <c r="AA29" i="57"/>
  <c r="O30" i="57"/>
  <c r="P30" i="57"/>
  <c r="Q30" i="57"/>
  <c r="R30" i="57"/>
  <c r="S30" i="57"/>
  <c r="T30" i="57"/>
  <c r="U30" i="57"/>
  <c r="V30" i="57"/>
  <c r="W30" i="57"/>
  <c r="X30" i="57"/>
  <c r="Y30" i="57"/>
  <c r="Z30" i="57"/>
  <c r="AA30" i="57"/>
  <c r="O31" i="57"/>
  <c r="P31" i="57"/>
  <c r="Q31" i="57"/>
  <c r="R31" i="57"/>
  <c r="S31" i="57"/>
  <c r="T31" i="57"/>
  <c r="U31" i="57"/>
  <c r="V31" i="57"/>
  <c r="W31" i="57"/>
  <c r="X31" i="57"/>
  <c r="Y31" i="57"/>
  <c r="Z31" i="57"/>
  <c r="AA31" i="57"/>
  <c r="O32" i="57"/>
  <c r="P32" i="57"/>
  <c r="Q32" i="57"/>
  <c r="R32" i="57"/>
  <c r="S32" i="57"/>
  <c r="T32" i="57"/>
  <c r="U32" i="57"/>
  <c r="V32" i="57"/>
  <c r="W32" i="57"/>
  <c r="X32" i="57"/>
  <c r="Y32" i="57"/>
  <c r="Z32" i="57"/>
  <c r="AA32" i="57"/>
  <c r="O33" i="57"/>
  <c r="P33" i="57"/>
  <c r="Q33" i="57"/>
  <c r="R33" i="57"/>
  <c r="S33" i="57"/>
  <c r="T33" i="57"/>
  <c r="U33" i="57"/>
  <c r="V33" i="57"/>
  <c r="W33" i="57"/>
  <c r="X33" i="57"/>
  <c r="Y33" i="57"/>
  <c r="Z33" i="57"/>
  <c r="AA33" i="57"/>
  <c r="O34" i="57"/>
  <c r="P34" i="57"/>
  <c r="Q34" i="57"/>
  <c r="R34" i="57"/>
  <c r="S34" i="57"/>
  <c r="T34" i="57"/>
  <c r="U34" i="57"/>
  <c r="V34" i="57"/>
  <c r="W34" i="57"/>
  <c r="X34" i="57"/>
  <c r="Y34" i="57"/>
  <c r="Z34" i="57"/>
  <c r="AA34" i="57"/>
  <c r="O35" i="57"/>
  <c r="P35" i="57"/>
  <c r="Q35" i="57"/>
  <c r="R35" i="57"/>
  <c r="S35" i="57"/>
  <c r="T35" i="57"/>
  <c r="U35" i="57"/>
  <c r="V35" i="57"/>
  <c r="W35" i="57"/>
  <c r="X35" i="57"/>
  <c r="Y35" i="57"/>
  <c r="Z35" i="57"/>
  <c r="AA35" i="57"/>
  <c r="O36" i="57"/>
  <c r="P36" i="57"/>
  <c r="Q36" i="57"/>
  <c r="R36" i="57"/>
  <c r="S36" i="57"/>
  <c r="T36" i="57"/>
  <c r="U36" i="57"/>
  <c r="V36" i="57"/>
  <c r="W36" i="57"/>
  <c r="X36" i="57"/>
  <c r="Y36" i="57"/>
  <c r="Z36" i="57"/>
  <c r="AA36" i="57"/>
  <c r="O37" i="57"/>
  <c r="P37" i="57"/>
  <c r="Q37" i="57"/>
  <c r="R37" i="57"/>
  <c r="S37" i="57"/>
  <c r="T37" i="57"/>
  <c r="U37" i="57"/>
  <c r="V37" i="57"/>
  <c r="W37" i="57"/>
  <c r="X37" i="57"/>
  <c r="Y37" i="57"/>
  <c r="Z37" i="57"/>
  <c r="AA37" i="57"/>
  <c r="O38" i="57"/>
  <c r="P38" i="57"/>
  <c r="Q38" i="57"/>
  <c r="R38" i="57"/>
  <c r="S38" i="57"/>
  <c r="T38" i="57"/>
  <c r="U38" i="57"/>
  <c r="V38" i="57"/>
  <c r="W38" i="57"/>
  <c r="X38" i="57"/>
  <c r="Y38" i="57"/>
  <c r="Z38" i="57"/>
  <c r="AA38" i="57"/>
  <c r="O39" i="57"/>
  <c r="P39" i="57"/>
  <c r="Q39" i="57"/>
  <c r="R39" i="57"/>
  <c r="S39" i="57"/>
  <c r="T39" i="57"/>
  <c r="U39" i="57"/>
  <c r="V39" i="57"/>
  <c r="W39" i="57"/>
  <c r="X39" i="57"/>
  <c r="Y39" i="57"/>
  <c r="Z39" i="57"/>
  <c r="AA39" i="57"/>
  <c r="O40" i="57"/>
  <c r="P40" i="57"/>
  <c r="Q40" i="57"/>
  <c r="R40" i="57"/>
  <c r="S40" i="57"/>
  <c r="T40" i="57"/>
  <c r="U40" i="57"/>
  <c r="V40" i="57"/>
  <c r="W40" i="57"/>
  <c r="X40" i="57"/>
  <c r="Y40" i="57"/>
  <c r="Z40" i="57"/>
  <c r="AA40" i="57"/>
  <c r="O41" i="57"/>
  <c r="P41" i="57"/>
  <c r="Q41" i="57"/>
  <c r="R41" i="57"/>
  <c r="S41" i="57"/>
  <c r="T41" i="57"/>
  <c r="U41" i="57"/>
  <c r="V41" i="57"/>
  <c r="W41" i="57"/>
  <c r="X41" i="57"/>
  <c r="Y41" i="57"/>
  <c r="Z41" i="57"/>
  <c r="AA41" i="57"/>
  <c r="O42" i="57"/>
  <c r="P42" i="57"/>
  <c r="Q42" i="57"/>
  <c r="R42" i="57"/>
  <c r="S42" i="57"/>
  <c r="T42" i="57"/>
  <c r="U42" i="57"/>
  <c r="V42" i="57"/>
  <c r="W42" i="57"/>
  <c r="X42" i="57"/>
  <c r="Y42" i="57"/>
  <c r="Z42" i="57"/>
  <c r="AA42" i="57"/>
  <c r="O43" i="57"/>
  <c r="P43" i="57"/>
  <c r="Q43" i="57"/>
  <c r="R43" i="57"/>
  <c r="S43" i="57"/>
  <c r="T43" i="57"/>
  <c r="U43" i="57"/>
  <c r="V43" i="57"/>
  <c r="W43" i="57"/>
  <c r="X43" i="57"/>
  <c r="Y43" i="57"/>
  <c r="Z43" i="57"/>
  <c r="AA43" i="57"/>
  <c r="O44" i="57"/>
  <c r="P44" i="57"/>
  <c r="Q44" i="57"/>
  <c r="R44" i="57"/>
  <c r="S44" i="57"/>
  <c r="T44" i="57"/>
  <c r="U44" i="57"/>
  <c r="V44" i="57"/>
  <c r="W44" i="57"/>
  <c r="X44" i="57"/>
  <c r="Y44" i="57"/>
  <c r="Z44" i="57"/>
  <c r="AA44" i="57"/>
  <c r="O45" i="57"/>
  <c r="P45" i="57"/>
  <c r="Q45" i="57"/>
  <c r="R45" i="57"/>
  <c r="S45" i="57"/>
  <c r="T45" i="57"/>
  <c r="U45" i="57"/>
  <c r="V45" i="57"/>
  <c r="W45" i="57"/>
  <c r="X45" i="57"/>
  <c r="Y45" i="57"/>
  <c r="Z45" i="57"/>
  <c r="AA45" i="57"/>
  <c r="O46" i="57"/>
  <c r="P46" i="57"/>
  <c r="Q46" i="57"/>
  <c r="R46" i="57"/>
  <c r="S46" i="57"/>
  <c r="T46" i="57"/>
  <c r="U46" i="57"/>
  <c r="V46" i="57"/>
  <c r="W46" i="57"/>
  <c r="X46" i="57"/>
  <c r="Y46" i="57"/>
  <c r="Z46" i="57"/>
  <c r="AA46" i="57"/>
  <c r="O47" i="57"/>
  <c r="P47" i="57"/>
  <c r="Q47" i="57"/>
  <c r="R47" i="57"/>
  <c r="S47" i="57"/>
  <c r="T47" i="57"/>
  <c r="U47" i="57"/>
  <c r="V47" i="57"/>
  <c r="W47" i="57"/>
  <c r="X47" i="57"/>
  <c r="Y47" i="57"/>
  <c r="Z47" i="57"/>
  <c r="AA47" i="57"/>
  <c r="AA7" i="57"/>
  <c r="Z7" i="57"/>
  <c r="Y7" i="57"/>
  <c r="X7" i="57"/>
  <c r="W7" i="57"/>
  <c r="V7" i="57"/>
  <c r="U7" i="57"/>
  <c r="T7" i="57"/>
  <c r="R7" i="57"/>
  <c r="S7" i="57"/>
  <c r="Q7" i="57"/>
  <c r="P7" i="57"/>
  <c r="O7" i="57"/>
  <c r="C8" i="57"/>
  <c r="D8" i="57"/>
  <c r="E8" i="57"/>
  <c r="F8" i="57"/>
  <c r="G8" i="57"/>
  <c r="H8" i="57"/>
  <c r="I8" i="57"/>
  <c r="J8" i="57"/>
  <c r="K8" i="57"/>
  <c r="L8" i="57"/>
  <c r="M8" i="57"/>
  <c r="N8" i="57"/>
  <c r="C9" i="57"/>
  <c r="D9" i="57"/>
  <c r="E9" i="57"/>
  <c r="F9" i="57"/>
  <c r="G9" i="57"/>
  <c r="H9" i="57"/>
  <c r="I9" i="57"/>
  <c r="J9" i="57"/>
  <c r="K9" i="57"/>
  <c r="L9" i="57"/>
  <c r="M9" i="57"/>
  <c r="N9" i="57"/>
  <c r="C10" i="57"/>
  <c r="D10" i="57"/>
  <c r="E10" i="57"/>
  <c r="F10" i="57"/>
  <c r="G10" i="57"/>
  <c r="H10" i="57"/>
  <c r="I10" i="57"/>
  <c r="J10" i="57"/>
  <c r="K10" i="57"/>
  <c r="L10" i="57"/>
  <c r="M10" i="57"/>
  <c r="N10" i="57"/>
  <c r="C11" i="57"/>
  <c r="D11" i="57"/>
  <c r="E11" i="57"/>
  <c r="F11" i="57"/>
  <c r="G11" i="57"/>
  <c r="H11" i="57"/>
  <c r="I11" i="57"/>
  <c r="J11" i="57"/>
  <c r="K11" i="57"/>
  <c r="L11" i="57"/>
  <c r="M11" i="57"/>
  <c r="N11" i="57"/>
  <c r="C12" i="57"/>
  <c r="D12" i="57"/>
  <c r="E12" i="57"/>
  <c r="F12" i="57"/>
  <c r="G12" i="57"/>
  <c r="H12" i="57"/>
  <c r="I12" i="57"/>
  <c r="J12" i="57"/>
  <c r="K12" i="57"/>
  <c r="L12" i="57"/>
  <c r="M12" i="57"/>
  <c r="N12" i="57"/>
  <c r="C13" i="57"/>
  <c r="D13" i="57"/>
  <c r="E13" i="57"/>
  <c r="F13" i="57"/>
  <c r="G13" i="57"/>
  <c r="H13" i="57"/>
  <c r="I13" i="57"/>
  <c r="J13" i="57"/>
  <c r="K13" i="57"/>
  <c r="L13" i="57"/>
  <c r="M13" i="57"/>
  <c r="N13" i="57"/>
  <c r="C14" i="57"/>
  <c r="D14" i="57"/>
  <c r="E14" i="57"/>
  <c r="F14" i="57"/>
  <c r="G14" i="57"/>
  <c r="H14" i="57"/>
  <c r="I14" i="57"/>
  <c r="J14" i="57"/>
  <c r="K14" i="57"/>
  <c r="L14" i="57"/>
  <c r="M14" i="57"/>
  <c r="N14" i="57"/>
  <c r="C15" i="57"/>
  <c r="D15" i="57"/>
  <c r="E15" i="57"/>
  <c r="F15" i="57"/>
  <c r="G15" i="57"/>
  <c r="H15" i="57"/>
  <c r="I15" i="57"/>
  <c r="J15" i="57"/>
  <c r="K15" i="57"/>
  <c r="L15" i="57"/>
  <c r="M15" i="57"/>
  <c r="N15" i="57"/>
  <c r="C16" i="57"/>
  <c r="D16" i="57"/>
  <c r="E16" i="57"/>
  <c r="F16" i="57"/>
  <c r="G16" i="57"/>
  <c r="H16" i="57"/>
  <c r="I16" i="57"/>
  <c r="J16" i="57"/>
  <c r="K16" i="57"/>
  <c r="L16" i="57"/>
  <c r="M16" i="57"/>
  <c r="N16" i="57"/>
  <c r="C17" i="57"/>
  <c r="D17" i="57"/>
  <c r="E17" i="57"/>
  <c r="F17" i="57"/>
  <c r="G17" i="57"/>
  <c r="H17" i="57"/>
  <c r="I17" i="57"/>
  <c r="J17" i="57"/>
  <c r="K17" i="57"/>
  <c r="L17" i="57"/>
  <c r="M17" i="57"/>
  <c r="N17" i="57"/>
  <c r="C18" i="57"/>
  <c r="D18" i="57"/>
  <c r="E18" i="57"/>
  <c r="F18" i="57"/>
  <c r="G18" i="57"/>
  <c r="H18" i="57"/>
  <c r="I18" i="57"/>
  <c r="J18" i="57"/>
  <c r="K18" i="57"/>
  <c r="L18" i="57"/>
  <c r="M18" i="57"/>
  <c r="N18" i="57"/>
  <c r="C19" i="57"/>
  <c r="D19" i="57"/>
  <c r="E19" i="57"/>
  <c r="F19" i="57"/>
  <c r="G19" i="57"/>
  <c r="H19" i="57"/>
  <c r="I19" i="57"/>
  <c r="J19" i="57"/>
  <c r="K19" i="57"/>
  <c r="L19" i="57"/>
  <c r="M19" i="57"/>
  <c r="N19" i="57"/>
  <c r="C20" i="57"/>
  <c r="D20" i="57"/>
  <c r="E20" i="57"/>
  <c r="F20" i="57"/>
  <c r="G20" i="57"/>
  <c r="H20" i="57"/>
  <c r="I20" i="57"/>
  <c r="J20" i="57"/>
  <c r="K20" i="57"/>
  <c r="L20" i="57"/>
  <c r="M20" i="57"/>
  <c r="N20" i="57"/>
  <c r="C21" i="57"/>
  <c r="D21" i="57"/>
  <c r="E21" i="57"/>
  <c r="F21" i="57"/>
  <c r="G21" i="57"/>
  <c r="H21" i="57"/>
  <c r="I21" i="57"/>
  <c r="J21" i="57"/>
  <c r="K21" i="57"/>
  <c r="L21" i="57"/>
  <c r="M21" i="57"/>
  <c r="N21" i="57"/>
  <c r="C22" i="57"/>
  <c r="D22" i="57"/>
  <c r="E22" i="57"/>
  <c r="F22" i="57"/>
  <c r="G22" i="57"/>
  <c r="H22" i="57"/>
  <c r="I22" i="57"/>
  <c r="J22" i="57"/>
  <c r="K22" i="57"/>
  <c r="L22" i="57"/>
  <c r="M22" i="57"/>
  <c r="N22" i="57"/>
  <c r="C23" i="57"/>
  <c r="D23" i="57"/>
  <c r="E23" i="57"/>
  <c r="F23" i="57"/>
  <c r="G23" i="57"/>
  <c r="H23" i="57"/>
  <c r="I23" i="57"/>
  <c r="J23" i="57"/>
  <c r="K23" i="57"/>
  <c r="L23" i="57"/>
  <c r="M23" i="57"/>
  <c r="N23" i="57"/>
  <c r="C24" i="57"/>
  <c r="D24" i="57"/>
  <c r="E24" i="57"/>
  <c r="F24" i="57"/>
  <c r="G24" i="57"/>
  <c r="H24" i="57"/>
  <c r="I24" i="57"/>
  <c r="J24" i="57"/>
  <c r="K24" i="57"/>
  <c r="L24" i="57"/>
  <c r="M24" i="57"/>
  <c r="N24" i="57"/>
  <c r="C25" i="57"/>
  <c r="D25" i="57"/>
  <c r="E25" i="57"/>
  <c r="F25" i="57"/>
  <c r="G25" i="57"/>
  <c r="H25" i="57"/>
  <c r="I25" i="57"/>
  <c r="J25" i="57"/>
  <c r="K25" i="57"/>
  <c r="L25" i="57"/>
  <c r="M25" i="57"/>
  <c r="N25" i="57"/>
  <c r="C26" i="57"/>
  <c r="D26" i="57"/>
  <c r="E26" i="57"/>
  <c r="F26" i="57"/>
  <c r="G26" i="57"/>
  <c r="H26" i="57"/>
  <c r="I26" i="57"/>
  <c r="J26" i="57"/>
  <c r="K26" i="57"/>
  <c r="L26" i="57"/>
  <c r="M26" i="57"/>
  <c r="N26" i="57"/>
  <c r="C27" i="57"/>
  <c r="D27" i="57"/>
  <c r="E27" i="57"/>
  <c r="F27" i="57"/>
  <c r="G27" i="57"/>
  <c r="H27" i="57"/>
  <c r="I27" i="57"/>
  <c r="J27" i="57"/>
  <c r="K27" i="57"/>
  <c r="L27" i="57"/>
  <c r="M27" i="57"/>
  <c r="N27" i="57"/>
  <c r="C28" i="57"/>
  <c r="D28" i="57"/>
  <c r="E28" i="57"/>
  <c r="F28" i="57"/>
  <c r="G28" i="57"/>
  <c r="H28" i="57"/>
  <c r="I28" i="57"/>
  <c r="J28" i="57"/>
  <c r="K28" i="57"/>
  <c r="L28" i="57"/>
  <c r="M28" i="57"/>
  <c r="N28" i="57"/>
  <c r="C29" i="57"/>
  <c r="D29" i="57"/>
  <c r="E29" i="57"/>
  <c r="F29" i="57"/>
  <c r="G29" i="57"/>
  <c r="H29" i="57"/>
  <c r="I29" i="57"/>
  <c r="J29" i="57"/>
  <c r="K29" i="57"/>
  <c r="L29" i="57"/>
  <c r="M29" i="57"/>
  <c r="N29" i="57"/>
  <c r="C30" i="57"/>
  <c r="D30" i="57"/>
  <c r="E30" i="57"/>
  <c r="F30" i="57"/>
  <c r="G30" i="57"/>
  <c r="H30" i="57"/>
  <c r="I30" i="57"/>
  <c r="J30" i="57"/>
  <c r="K30" i="57"/>
  <c r="L30" i="57"/>
  <c r="M30" i="57"/>
  <c r="N30" i="57"/>
  <c r="C31" i="57"/>
  <c r="D31" i="57"/>
  <c r="E31" i="57"/>
  <c r="F31" i="57"/>
  <c r="G31" i="57"/>
  <c r="H31" i="57"/>
  <c r="I31" i="57"/>
  <c r="J31" i="57"/>
  <c r="K31" i="57"/>
  <c r="L31" i="57"/>
  <c r="M31" i="57"/>
  <c r="N31" i="57"/>
  <c r="C32" i="57"/>
  <c r="D32" i="57"/>
  <c r="E32" i="57"/>
  <c r="F32" i="57"/>
  <c r="G32" i="57"/>
  <c r="H32" i="57"/>
  <c r="I32" i="57"/>
  <c r="J32" i="57"/>
  <c r="K32" i="57"/>
  <c r="L32" i="57"/>
  <c r="M32" i="57"/>
  <c r="N32" i="57"/>
  <c r="C33" i="57"/>
  <c r="D33" i="57"/>
  <c r="E33" i="57"/>
  <c r="F33" i="57"/>
  <c r="G33" i="57"/>
  <c r="H33" i="57"/>
  <c r="I33" i="57"/>
  <c r="J33" i="57"/>
  <c r="K33" i="57"/>
  <c r="L33" i="57"/>
  <c r="M33" i="57"/>
  <c r="N33" i="57"/>
  <c r="C34" i="57"/>
  <c r="D34" i="57"/>
  <c r="E34" i="57"/>
  <c r="F34" i="57"/>
  <c r="G34" i="57"/>
  <c r="H34" i="57"/>
  <c r="I34" i="57"/>
  <c r="J34" i="57"/>
  <c r="K34" i="57"/>
  <c r="L34" i="57"/>
  <c r="M34" i="57"/>
  <c r="N34" i="57"/>
  <c r="C35" i="57"/>
  <c r="D35" i="57"/>
  <c r="E35" i="57"/>
  <c r="F35" i="57"/>
  <c r="G35" i="57"/>
  <c r="H35" i="57"/>
  <c r="I35" i="57"/>
  <c r="J35" i="57"/>
  <c r="K35" i="57"/>
  <c r="L35" i="57"/>
  <c r="M35" i="57"/>
  <c r="N35" i="57"/>
  <c r="C36" i="57"/>
  <c r="D36" i="57"/>
  <c r="E36" i="57"/>
  <c r="F36" i="57"/>
  <c r="G36" i="57"/>
  <c r="H36" i="57"/>
  <c r="I36" i="57"/>
  <c r="J36" i="57"/>
  <c r="K36" i="57"/>
  <c r="L36" i="57"/>
  <c r="M36" i="57"/>
  <c r="N36" i="57"/>
  <c r="C37" i="57"/>
  <c r="D37" i="57"/>
  <c r="E37" i="57"/>
  <c r="F37" i="57"/>
  <c r="G37" i="57"/>
  <c r="H37" i="57"/>
  <c r="I37" i="57"/>
  <c r="J37" i="57"/>
  <c r="K37" i="57"/>
  <c r="L37" i="57"/>
  <c r="M37" i="57"/>
  <c r="N37" i="57"/>
  <c r="C38" i="57"/>
  <c r="D38" i="57"/>
  <c r="E38" i="57"/>
  <c r="F38" i="57"/>
  <c r="G38" i="57"/>
  <c r="H38" i="57"/>
  <c r="I38" i="57"/>
  <c r="J38" i="57"/>
  <c r="K38" i="57"/>
  <c r="L38" i="57"/>
  <c r="M38" i="57"/>
  <c r="N38" i="57"/>
  <c r="C39" i="57"/>
  <c r="D39" i="57"/>
  <c r="E39" i="57"/>
  <c r="F39" i="57"/>
  <c r="G39" i="57"/>
  <c r="H39" i="57"/>
  <c r="I39" i="57"/>
  <c r="J39" i="57"/>
  <c r="K39" i="57"/>
  <c r="L39" i="57"/>
  <c r="M39" i="57"/>
  <c r="N39" i="57"/>
  <c r="C40" i="57"/>
  <c r="D40" i="57"/>
  <c r="E40" i="57"/>
  <c r="F40" i="57"/>
  <c r="G40" i="57"/>
  <c r="H40" i="57"/>
  <c r="I40" i="57"/>
  <c r="J40" i="57"/>
  <c r="K40" i="57"/>
  <c r="L40" i="57"/>
  <c r="M40" i="57"/>
  <c r="N40" i="57"/>
  <c r="C41" i="57"/>
  <c r="D41" i="57"/>
  <c r="E41" i="57"/>
  <c r="F41" i="57"/>
  <c r="G41" i="57"/>
  <c r="H41" i="57"/>
  <c r="I41" i="57"/>
  <c r="J41" i="57"/>
  <c r="K41" i="57"/>
  <c r="L41" i="57"/>
  <c r="M41" i="57"/>
  <c r="N41" i="57"/>
  <c r="C42" i="57"/>
  <c r="D42" i="57"/>
  <c r="E42" i="57"/>
  <c r="F42" i="57"/>
  <c r="G42" i="57"/>
  <c r="H42" i="57"/>
  <c r="I42" i="57"/>
  <c r="J42" i="57"/>
  <c r="K42" i="57"/>
  <c r="L42" i="57"/>
  <c r="M42" i="57"/>
  <c r="N42" i="57"/>
  <c r="C43" i="57"/>
  <c r="D43" i="57"/>
  <c r="E43" i="57"/>
  <c r="F43" i="57"/>
  <c r="G43" i="57"/>
  <c r="H43" i="57"/>
  <c r="I43" i="57"/>
  <c r="J43" i="57"/>
  <c r="K43" i="57"/>
  <c r="L43" i="57"/>
  <c r="M43" i="57"/>
  <c r="N43" i="57"/>
  <c r="C44" i="57"/>
  <c r="D44" i="57"/>
  <c r="E44" i="57"/>
  <c r="F44" i="57"/>
  <c r="G44" i="57"/>
  <c r="H44" i="57"/>
  <c r="I44" i="57"/>
  <c r="J44" i="57"/>
  <c r="K44" i="57"/>
  <c r="L44" i="57"/>
  <c r="M44" i="57"/>
  <c r="N44" i="57"/>
  <c r="C45" i="57"/>
  <c r="D45" i="57"/>
  <c r="E45" i="57"/>
  <c r="F45" i="57"/>
  <c r="G45" i="57"/>
  <c r="H45" i="57"/>
  <c r="I45" i="57"/>
  <c r="J45" i="57"/>
  <c r="K45" i="57"/>
  <c r="L45" i="57"/>
  <c r="M45" i="57"/>
  <c r="N45" i="57"/>
  <c r="C46" i="57"/>
  <c r="D46" i="57"/>
  <c r="E46" i="57"/>
  <c r="F46" i="57"/>
  <c r="G46" i="57"/>
  <c r="H46" i="57"/>
  <c r="I46" i="57"/>
  <c r="J46" i="57"/>
  <c r="K46" i="57"/>
  <c r="L46" i="57"/>
  <c r="M46" i="57"/>
  <c r="N46" i="57"/>
  <c r="C47" i="57"/>
  <c r="D47" i="57"/>
  <c r="E47" i="57"/>
  <c r="F47" i="57"/>
  <c r="G47" i="57"/>
  <c r="H47" i="57"/>
  <c r="I47" i="57"/>
  <c r="J47" i="57"/>
  <c r="K47" i="57"/>
  <c r="L47" i="57"/>
  <c r="M47" i="57"/>
  <c r="N47" i="57"/>
  <c r="N7" i="57"/>
  <c r="M7" i="57"/>
  <c r="L7" i="57"/>
  <c r="K7" i="57"/>
  <c r="J7" i="57"/>
  <c r="I7" i="57"/>
  <c r="H7" i="57"/>
  <c r="G7" i="57"/>
  <c r="F7" i="57"/>
  <c r="E7" i="57"/>
  <c r="D7" i="57"/>
  <c r="C7" i="57"/>
  <c r="AR7" i="57" s="1"/>
  <c r="DW45" i="60"/>
  <c r="DV45" i="60"/>
  <c r="DU45" i="60"/>
  <c r="DT45" i="60"/>
  <c r="DX45" i="60" s="1"/>
  <c r="DW44" i="60"/>
  <c r="DV44" i="60"/>
  <c r="DX44" i="60" s="1"/>
  <c r="DU44" i="60"/>
  <c r="DT44" i="60"/>
  <c r="DW43" i="60"/>
  <c r="DV43" i="60"/>
  <c r="DU43" i="60"/>
  <c r="DT43" i="60"/>
  <c r="DX43" i="60" s="1"/>
  <c r="DW42" i="60"/>
  <c r="DV42" i="60"/>
  <c r="DU42" i="60"/>
  <c r="DT42" i="60"/>
  <c r="DX42" i="60" s="1"/>
  <c r="DW41" i="60"/>
  <c r="DV41" i="60"/>
  <c r="DU41" i="60"/>
  <c r="DT41" i="60"/>
  <c r="DX41" i="60" s="1"/>
  <c r="DW40" i="60"/>
  <c r="DV40" i="60"/>
  <c r="DU40" i="60"/>
  <c r="DT40" i="60"/>
  <c r="DX40" i="60" s="1"/>
  <c r="DW39" i="60"/>
  <c r="DV39" i="60"/>
  <c r="DU39" i="60"/>
  <c r="DT39" i="60"/>
  <c r="DX39" i="60" s="1"/>
  <c r="DW38" i="60"/>
  <c r="DV38" i="60"/>
  <c r="DX38" i="60" s="1"/>
  <c r="DU38" i="60"/>
  <c r="DT38" i="60"/>
  <c r="DW37" i="60"/>
  <c r="DV37" i="60"/>
  <c r="DU37" i="60"/>
  <c r="DT37" i="60"/>
  <c r="DX37" i="60" s="1"/>
  <c r="DW36" i="60"/>
  <c r="DV36" i="60"/>
  <c r="DU36" i="60"/>
  <c r="DT36" i="60"/>
  <c r="DX36" i="60" s="1"/>
  <c r="DW35" i="60"/>
  <c r="DV35" i="60"/>
  <c r="DU35" i="60"/>
  <c r="DT35" i="60"/>
  <c r="DX35" i="60" s="1"/>
  <c r="DW34" i="60"/>
  <c r="DV34" i="60"/>
  <c r="DX34" i="60" s="1"/>
  <c r="DU34" i="60"/>
  <c r="DT34" i="60"/>
  <c r="DW33" i="60"/>
  <c r="DV33" i="60"/>
  <c r="DU33" i="60"/>
  <c r="DT33" i="60"/>
  <c r="DX33" i="60" s="1"/>
  <c r="DW32" i="60"/>
  <c r="DV32" i="60"/>
  <c r="DU32" i="60"/>
  <c r="DT32" i="60"/>
  <c r="DX32" i="60" s="1"/>
  <c r="DW31" i="60"/>
  <c r="DV31" i="60"/>
  <c r="DU31" i="60"/>
  <c r="DT31" i="60"/>
  <c r="DX31" i="60" s="1"/>
  <c r="DW30" i="60"/>
  <c r="DV30" i="60"/>
  <c r="DX30" i="60" s="1"/>
  <c r="DU30" i="60"/>
  <c r="DT30" i="60"/>
  <c r="DW29" i="60"/>
  <c r="DV29" i="60"/>
  <c r="DU29" i="60"/>
  <c r="DT29" i="60"/>
  <c r="DX29" i="60" s="1"/>
  <c r="DW28" i="60"/>
  <c r="DV28" i="60"/>
  <c r="DU28" i="60"/>
  <c r="DT28" i="60"/>
  <c r="DX28" i="60" s="1"/>
  <c r="DW27" i="60"/>
  <c r="DV27" i="60"/>
  <c r="DU27" i="60"/>
  <c r="DT27" i="60"/>
  <c r="DX27" i="60" s="1"/>
  <c r="DW26" i="60"/>
  <c r="DV26" i="60"/>
  <c r="DX26" i="60" s="1"/>
  <c r="DU26" i="60"/>
  <c r="DT26" i="60"/>
  <c r="DW25" i="60"/>
  <c r="DV25" i="60"/>
  <c r="DU25" i="60"/>
  <c r="DT25" i="60"/>
  <c r="DX25" i="60" s="1"/>
  <c r="DW24" i="60"/>
  <c r="DV24" i="60"/>
  <c r="DU24" i="60"/>
  <c r="DT24" i="60"/>
  <c r="DX24" i="60" s="1"/>
  <c r="DW23" i="60"/>
  <c r="DV23" i="60"/>
  <c r="DU23" i="60"/>
  <c r="DT23" i="60"/>
  <c r="DX23" i="60" s="1"/>
  <c r="DW22" i="60"/>
  <c r="DV22" i="60"/>
  <c r="DX22" i="60" s="1"/>
  <c r="DU22" i="60"/>
  <c r="DT22" i="60"/>
  <c r="DW21" i="60"/>
  <c r="DV21" i="60"/>
  <c r="DU21" i="60"/>
  <c r="DT21" i="60"/>
  <c r="DX21" i="60" s="1"/>
  <c r="DW20" i="60"/>
  <c r="DV20" i="60"/>
  <c r="DU20" i="60"/>
  <c r="DT20" i="60"/>
  <c r="DX20" i="60" s="1"/>
  <c r="DW19" i="60"/>
  <c r="DV19" i="60"/>
  <c r="DU19" i="60"/>
  <c r="DT19" i="60"/>
  <c r="DX19" i="60" s="1"/>
  <c r="DW18" i="60"/>
  <c r="DV18" i="60"/>
  <c r="DX18" i="60" s="1"/>
  <c r="DU18" i="60"/>
  <c r="DT18" i="60"/>
  <c r="DW17" i="60"/>
  <c r="DV17" i="60"/>
  <c r="DU17" i="60"/>
  <c r="DT17" i="60"/>
  <c r="DX17" i="60" s="1"/>
  <c r="DW16" i="60"/>
  <c r="DV16" i="60"/>
  <c r="DU16" i="60"/>
  <c r="DT16" i="60"/>
  <c r="DX16" i="60" s="1"/>
  <c r="DW15" i="60"/>
  <c r="DV15" i="60"/>
  <c r="DU15" i="60"/>
  <c r="DT15" i="60"/>
  <c r="DX15" i="60" s="1"/>
  <c r="DW14" i="60"/>
  <c r="DV14" i="60"/>
  <c r="DX14" i="60" s="1"/>
  <c r="DU14" i="60"/>
  <c r="DT14" i="60"/>
  <c r="DW13" i="60"/>
  <c r="DV13" i="60"/>
  <c r="DU13" i="60"/>
  <c r="DT13" i="60"/>
  <c r="DX13" i="60" s="1"/>
  <c r="DW12" i="60"/>
  <c r="DV12" i="60"/>
  <c r="DU12" i="60"/>
  <c r="DT12" i="60"/>
  <c r="DX12" i="60" s="1"/>
  <c r="DW11" i="60"/>
  <c r="DV11" i="60"/>
  <c r="DU11" i="60"/>
  <c r="DT11" i="60"/>
  <c r="DX11" i="60" s="1"/>
  <c r="DW10" i="60"/>
  <c r="DV10" i="60"/>
  <c r="DX10" i="60" s="1"/>
  <c r="DU10" i="60"/>
  <c r="DT10" i="60"/>
  <c r="DW9" i="60"/>
  <c r="DV9" i="60"/>
  <c r="DU9" i="60"/>
  <c r="DT9" i="60"/>
  <c r="DX9" i="60" s="1"/>
  <c r="DW8" i="60"/>
  <c r="DV8" i="60"/>
  <c r="DU8" i="60"/>
  <c r="DT8" i="60"/>
  <c r="DX8" i="60" s="1"/>
  <c r="DW7" i="60"/>
  <c r="DV7" i="60"/>
  <c r="DU7" i="60"/>
  <c r="DT7" i="60"/>
  <c r="DX7" i="60" s="1"/>
  <c r="DW6" i="60"/>
  <c r="DV6" i="60"/>
  <c r="DX6" i="60" s="1"/>
  <c r="DU6" i="60"/>
  <c r="DT6" i="60"/>
  <c r="DW5" i="60"/>
  <c r="DV5" i="60"/>
  <c r="DU5" i="60"/>
  <c r="DT5" i="60"/>
  <c r="DX5" i="60" s="1"/>
  <c r="DP45" i="60"/>
  <c r="DQ45" i="60" s="1"/>
  <c r="DO45" i="60"/>
  <c r="DP44" i="60"/>
  <c r="DO44" i="60"/>
  <c r="DQ44" i="60" s="1"/>
  <c r="DP43" i="60"/>
  <c r="DQ43" i="60" s="1"/>
  <c r="DO43" i="60"/>
  <c r="DP42" i="60"/>
  <c r="DO42" i="60"/>
  <c r="DQ42" i="60" s="1"/>
  <c r="DP41" i="60"/>
  <c r="DO41" i="60"/>
  <c r="DP40" i="60"/>
  <c r="DO40" i="60"/>
  <c r="DQ40" i="60" s="1"/>
  <c r="DP39" i="60"/>
  <c r="DQ39" i="60" s="1"/>
  <c r="DO39" i="60"/>
  <c r="DP38" i="60"/>
  <c r="DO38" i="60"/>
  <c r="DQ38" i="60" s="1"/>
  <c r="DP37" i="60"/>
  <c r="DO37" i="60"/>
  <c r="DP36" i="60"/>
  <c r="DO36" i="60"/>
  <c r="DQ36" i="60" s="1"/>
  <c r="DP35" i="60"/>
  <c r="DQ35" i="60" s="1"/>
  <c r="DO35" i="60"/>
  <c r="DP34" i="60"/>
  <c r="DO34" i="60"/>
  <c r="DQ34" i="60" s="1"/>
  <c r="DP33" i="60"/>
  <c r="DQ33" i="60" s="1"/>
  <c r="DO33" i="60"/>
  <c r="DP32" i="60"/>
  <c r="DO32" i="60"/>
  <c r="DQ32" i="60" s="1"/>
  <c r="DP31" i="60"/>
  <c r="DQ31" i="60" s="1"/>
  <c r="DO31" i="60"/>
  <c r="DP30" i="60"/>
  <c r="DO30" i="60"/>
  <c r="DQ30" i="60" s="1"/>
  <c r="DP29" i="60"/>
  <c r="DO29" i="60"/>
  <c r="DP28" i="60"/>
  <c r="DO28" i="60"/>
  <c r="DQ28" i="60" s="1"/>
  <c r="DP27" i="60"/>
  <c r="DQ27" i="60" s="1"/>
  <c r="DO27" i="60"/>
  <c r="DP26" i="60"/>
  <c r="DO26" i="60"/>
  <c r="DQ26" i="60" s="1"/>
  <c r="DP25" i="60"/>
  <c r="DQ25" i="60" s="1"/>
  <c r="DO25" i="60"/>
  <c r="DP24" i="60"/>
  <c r="DO24" i="60"/>
  <c r="DQ24" i="60" s="1"/>
  <c r="DP23" i="60"/>
  <c r="DQ23" i="60" s="1"/>
  <c r="DO23" i="60"/>
  <c r="DP22" i="60"/>
  <c r="DO22" i="60"/>
  <c r="DQ22" i="60" s="1"/>
  <c r="DP21" i="60"/>
  <c r="DO21" i="60"/>
  <c r="DP20" i="60"/>
  <c r="DO20" i="60"/>
  <c r="DQ20" i="60" s="1"/>
  <c r="DP19" i="60"/>
  <c r="DQ19" i="60" s="1"/>
  <c r="DO19" i="60"/>
  <c r="DP18" i="60"/>
  <c r="DO18" i="60"/>
  <c r="DQ18" i="60" s="1"/>
  <c r="DP17" i="60"/>
  <c r="DQ17" i="60" s="1"/>
  <c r="DO17" i="60"/>
  <c r="DP16" i="60"/>
  <c r="DO16" i="60"/>
  <c r="DQ16" i="60" s="1"/>
  <c r="DP15" i="60"/>
  <c r="DQ15" i="60" s="1"/>
  <c r="DO15" i="60"/>
  <c r="DP14" i="60"/>
  <c r="DO14" i="60"/>
  <c r="DQ14" i="60" s="1"/>
  <c r="DP13" i="60"/>
  <c r="DO13" i="60"/>
  <c r="DP12" i="60"/>
  <c r="DO12" i="60"/>
  <c r="DQ12" i="60" s="1"/>
  <c r="DP11" i="60"/>
  <c r="DQ11" i="60" s="1"/>
  <c r="DO11" i="60"/>
  <c r="DP10" i="60"/>
  <c r="DO10" i="60"/>
  <c r="DQ10" i="60" s="1"/>
  <c r="DP9" i="60"/>
  <c r="DQ9" i="60" s="1"/>
  <c r="DO9" i="60"/>
  <c r="DP8" i="60"/>
  <c r="DO8" i="60"/>
  <c r="DQ8" i="60" s="1"/>
  <c r="DP7" i="60"/>
  <c r="DQ7" i="60" s="1"/>
  <c r="DO7" i="60"/>
  <c r="DP6" i="60"/>
  <c r="DO6" i="60"/>
  <c r="DQ6" i="60" s="1"/>
  <c r="DP5" i="60"/>
  <c r="DQ5" i="60" s="1"/>
  <c r="DQ46" i="60" s="1"/>
  <c r="DO5" i="60"/>
  <c r="DQ41" i="60"/>
  <c r="DQ13" i="60"/>
  <c r="DQ21" i="60"/>
  <c r="DQ29" i="60"/>
  <c r="DQ37" i="60"/>
  <c r="DF5" i="60"/>
  <c r="DM5" i="60" s="1"/>
  <c r="DL45" i="60"/>
  <c r="DK45" i="60"/>
  <c r="DJ45" i="60"/>
  <c r="DI45" i="60"/>
  <c r="DH45" i="60"/>
  <c r="DG45" i="60"/>
  <c r="DF45" i="60"/>
  <c r="DL44" i="60"/>
  <c r="DK44" i="60"/>
  <c r="DJ44" i="60"/>
  <c r="DI44" i="60"/>
  <c r="DH44" i="60"/>
  <c r="DG44" i="60"/>
  <c r="DF44" i="60"/>
  <c r="DL43" i="60"/>
  <c r="DK43" i="60"/>
  <c r="DJ43" i="60"/>
  <c r="DI43" i="60"/>
  <c r="DH43" i="60"/>
  <c r="DG43" i="60"/>
  <c r="DF43" i="60"/>
  <c r="DL42" i="60"/>
  <c r="DK42" i="60"/>
  <c r="DJ42" i="60"/>
  <c r="DI42" i="60"/>
  <c r="DH42" i="60"/>
  <c r="DG42" i="60"/>
  <c r="DF42" i="60"/>
  <c r="DL41" i="60"/>
  <c r="DK41" i="60"/>
  <c r="DJ41" i="60"/>
  <c r="DI41" i="60"/>
  <c r="DH41" i="60"/>
  <c r="DG41" i="60"/>
  <c r="DF41" i="60"/>
  <c r="DM41" i="60" s="1"/>
  <c r="DR41" i="60" s="1"/>
  <c r="DL40" i="60"/>
  <c r="DK40" i="60"/>
  <c r="DJ40" i="60"/>
  <c r="DI40" i="60"/>
  <c r="DH40" i="60"/>
  <c r="DG40" i="60"/>
  <c r="DF40" i="60"/>
  <c r="DL39" i="60"/>
  <c r="DK39" i="60"/>
  <c r="DJ39" i="60"/>
  <c r="DI39" i="60"/>
  <c r="DH39" i="60"/>
  <c r="DG39" i="60"/>
  <c r="DF39" i="60"/>
  <c r="DL38" i="60"/>
  <c r="DK38" i="60"/>
  <c r="DJ38" i="60"/>
  <c r="DI38" i="60"/>
  <c r="DH38" i="60"/>
  <c r="DG38" i="60"/>
  <c r="DF38" i="60"/>
  <c r="DL37" i="60"/>
  <c r="DK37" i="60"/>
  <c r="DJ37" i="60"/>
  <c r="DI37" i="60"/>
  <c r="DH37" i="60"/>
  <c r="DG37" i="60"/>
  <c r="DF37" i="60"/>
  <c r="DL36" i="60"/>
  <c r="DK36" i="60"/>
  <c r="DJ36" i="60"/>
  <c r="DI36" i="60"/>
  <c r="DH36" i="60"/>
  <c r="DG36" i="60"/>
  <c r="DF36" i="60"/>
  <c r="DL35" i="60"/>
  <c r="DK35" i="60"/>
  <c r="DJ35" i="60"/>
  <c r="DI35" i="60"/>
  <c r="DH35" i="60"/>
  <c r="DG35" i="60"/>
  <c r="DF35" i="60"/>
  <c r="DL34" i="60"/>
  <c r="DK34" i="60"/>
  <c r="DJ34" i="60"/>
  <c r="DI34" i="60"/>
  <c r="DH34" i="60"/>
  <c r="DG34" i="60"/>
  <c r="DF34" i="60"/>
  <c r="DL33" i="60"/>
  <c r="DK33" i="60"/>
  <c r="DJ33" i="60"/>
  <c r="DI33" i="60"/>
  <c r="DH33" i="60"/>
  <c r="DG33" i="60"/>
  <c r="DF33" i="60"/>
  <c r="DL32" i="60"/>
  <c r="DK32" i="60"/>
  <c r="DJ32" i="60"/>
  <c r="DI32" i="60"/>
  <c r="DH32" i="60"/>
  <c r="DG32" i="60"/>
  <c r="DF32" i="60"/>
  <c r="DL31" i="60"/>
  <c r="DK31" i="60"/>
  <c r="DJ31" i="60"/>
  <c r="DI31" i="60"/>
  <c r="DH31" i="60"/>
  <c r="DG31" i="60"/>
  <c r="DF31" i="60"/>
  <c r="DL30" i="60"/>
  <c r="DK30" i="60"/>
  <c r="DJ30" i="60"/>
  <c r="DI30" i="60"/>
  <c r="DH30" i="60"/>
  <c r="DG30" i="60"/>
  <c r="DF30" i="60"/>
  <c r="DL29" i="60"/>
  <c r="DK29" i="60"/>
  <c r="DJ29" i="60"/>
  <c r="DI29" i="60"/>
  <c r="DH29" i="60"/>
  <c r="DG29" i="60"/>
  <c r="DF29" i="60"/>
  <c r="DL28" i="60"/>
  <c r="DK28" i="60"/>
  <c r="DJ28" i="60"/>
  <c r="DI28" i="60"/>
  <c r="DH28" i="60"/>
  <c r="DG28" i="60"/>
  <c r="DF28" i="60"/>
  <c r="DL27" i="60"/>
  <c r="DK27" i="60"/>
  <c r="DJ27" i="60"/>
  <c r="DI27" i="60"/>
  <c r="DH27" i="60"/>
  <c r="DG27" i="60"/>
  <c r="DF27" i="60"/>
  <c r="DL26" i="60"/>
  <c r="DK26" i="60"/>
  <c r="DJ26" i="60"/>
  <c r="DI26" i="60"/>
  <c r="DH26" i="60"/>
  <c r="DG26" i="60"/>
  <c r="DF26" i="60"/>
  <c r="DL25" i="60"/>
  <c r="DK25" i="60"/>
  <c r="DJ25" i="60"/>
  <c r="DI25" i="60"/>
  <c r="DH25" i="60"/>
  <c r="DG25" i="60"/>
  <c r="DF25" i="60"/>
  <c r="DL24" i="60"/>
  <c r="DK24" i="60"/>
  <c r="DJ24" i="60"/>
  <c r="DI24" i="60"/>
  <c r="DH24" i="60"/>
  <c r="DG24" i="60"/>
  <c r="DF24" i="60"/>
  <c r="DL23" i="60"/>
  <c r="DK23" i="60"/>
  <c r="DJ23" i="60"/>
  <c r="DI23" i="60"/>
  <c r="DH23" i="60"/>
  <c r="DG23" i="60"/>
  <c r="DF23" i="60"/>
  <c r="DL22" i="60"/>
  <c r="DK22" i="60"/>
  <c r="DJ22" i="60"/>
  <c r="DI22" i="60"/>
  <c r="DH22" i="60"/>
  <c r="DG22" i="60"/>
  <c r="DF22" i="60"/>
  <c r="DL21" i="60"/>
  <c r="DK21" i="60"/>
  <c r="DJ21" i="60"/>
  <c r="DI21" i="60"/>
  <c r="DH21" i="60"/>
  <c r="DG21" i="60"/>
  <c r="DF21" i="60"/>
  <c r="DL20" i="60"/>
  <c r="DK20" i="60"/>
  <c r="DJ20" i="60"/>
  <c r="DI20" i="60"/>
  <c r="DH20" i="60"/>
  <c r="DG20" i="60"/>
  <c r="DF20" i="60"/>
  <c r="DL19" i="60"/>
  <c r="DK19" i="60"/>
  <c r="DJ19" i="60"/>
  <c r="DI19" i="60"/>
  <c r="DH19" i="60"/>
  <c r="DG19" i="60"/>
  <c r="DF19" i="60"/>
  <c r="DL18" i="60"/>
  <c r="DK18" i="60"/>
  <c r="DJ18" i="60"/>
  <c r="DI18" i="60"/>
  <c r="DH18" i="60"/>
  <c r="DG18" i="60"/>
  <c r="DF18" i="60"/>
  <c r="DL17" i="60"/>
  <c r="DK17" i="60"/>
  <c r="DJ17" i="60"/>
  <c r="DI17" i="60"/>
  <c r="DH17" i="60"/>
  <c r="DG17" i="60"/>
  <c r="DF17" i="60"/>
  <c r="DL16" i="60"/>
  <c r="DK16" i="60"/>
  <c r="DJ16" i="60"/>
  <c r="DI16" i="60"/>
  <c r="DH16" i="60"/>
  <c r="DG16" i="60"/>
  <c r="DF16" i="60"/>
  <c r="DL15" i="60"/>
  <c r="DK15" i="60"/>
  <c r="DJ15" i="60"/>
  <c r="DI15" i="60"/>
  <c r="DH15" i="60"/>
  <c r="DG15" i="60"/>
  <c r="DF15" i="60"/>
  <c r="DL14" i="60"/>
  <c r="DK14" i="60"/>
  <c r="DJ14" i="60"/>
  <c r="DI14" i="60"/>
  <c r="DH14" i="60"/>
  <c r="DG14" i="60"/>
  <c r="DF14" i="60"/>
  <c r="DL13" i="60"/>
  <c r="DK13" i="60"/>
  <c r="DJ13" i="60"/>
  <c r="DI13" i="60"/>
  <c r="DH13" i="60"/>
  <c r="DG13" i="60"/>
  <c r="DF13" i="60"/>
  <c r="DL12" i="60"/>
  <c r="DK12" i="60"/>
  <c r="DJ12" i="60"/>
  <c r="DI12" i="60"/>
  <c r="DH12" i="60"/>
  <c r="DG12" i="60"/>
  <c r="DF12" i="60"/>
  <c r="DL11" i="60"/>
  <c r="DK11" i="60"/>
  <c r="DJ11" i="60"/>
  <c r="DI11" i="60"/>
  <c r="DH11" i="60"/>
  <c r="DG11" i="60"/>
  <c r="DF11" i="60"/>
  <c r="DL10" i="60"/>
  <c r="DK10" i="60"/>
  <c r="DJ10" i="60"/>
  <c r="DI10" i="60"/>
  <c r="DH10" i="60"/>
  <c r="DG10" i="60"/>
  <c r="DF10" i="60"/>
  <c r="DL9" i="60"/>
  <c r="DK9" i="60"/>
  <c r="DJ9" i="60"/>
  <c r="DI9" i="60"/>
  <c r="DH9" i="60"/>
  <c r="DG9" i="60"/>
  <c r="DF9" i="60"/>
  <c r="DL8" i="60"/>
  <c r="DK8" i="60"/>
  <c r="DJ8" i="60"/>
  <c r="DI8" i="60"/>
  <c r="DH8" i="60"/>
  <c r="DG8" i="60"/>
  <c r="DF8" i="60"/>
  <c r="DL7" i="60"/>
  <c r="DK7" i="60"/>
  <c r="DJ7" i="60"/>
  <c r="DI7" i="60"/>
  <c r="DH7" i="60"/>
  <c r="DG7" i="60"/>
  <c r="DF7" i="60"/>
  <c r="DL6" i="60"/>
  <c r="DK6" i="60"/>
  <c r="DJ6" i="60"/>
  <c r="DI6" i="60"/>
  <c r="DH6" i="60"/>
  <c r="DG6" i="60"/>
  <c r="DF6" i="60"/>
  <c r="DL5" i="60"/>
  <c r="DK5" i="60"/>
  <c r="DJ5" i="60"/>
  <c r="DI5" i="60"/>
  <c r="DH5" i="60"/>
  <c r="DG5" i="60"/>
  <c r="C54" i="60"/>
  <c r="G54" i="60"/>
  <c r="F54" i="60"/>
  <c r="E54" i="60"/>
  <c r="D54" i="60"/>
  <c r="DD54" i="60"/>
  <c r="DE49" i="60"/>
  <c r="DE48" i="60"/>
  <c r="DE50" i="60"/>
  <c r="DE51" i="60"/>
  <c r="DE52" i="60"/>
  <c r="DE53" i="60"/>
  <c r="DE47" i="60"/>
  <c r="H54" i="60"/>
  <c r="I54" i="60"/>
  <c r="J54" i="60"/>
  <c r="K54" i="60"/>
  <c r="L54" i="60"/>
  <c r="M54" i="60"/>
  <c r="N54" i="60"/>
  <c r="O54" i="60"/>
  <c r="P54" i="60"/>
  <c r="Q54" i="60"/>
  <c r="R54" i="60"/>
  <c r="S54" i="60"/>
  <c r="T54" i="60"/>
  <c r="U54" i="60"/>
  <c r="V54" i="60"/>
  <c r="W54" i="60"/>
  <c r="X54" i="60"/>
  <c r="Y54" i="60"/>
  <c r="Z54" i="60"/>
  <c r="AA54" i="60"/>
  <c r="AB54" i="60"/>
  <c r="AC54" i="60"/>
  <c r="AD54" i="60"/>
  <c r="AE54" i="60"/>
  <c r="AF54" i="60"/>
  <c r="AG54" i="60"/>
  <c r="AH54" i="60"/>
  <c r="AI54" i="60"/>
  <c r="AJ54" i="60"/>
  <c r="AK54" i="60"/>
  <c r="AL54" i="60"/>
  <c r="AM54" i="60"/>
  <c r="AN54" i="60"/>
  <c r="AO54" i="60"/>
  <c r="AP54" i="60"/>
  <c r="AQ54" i="60"/>
  <c r="AR54" i="60"/>
  <c r="AS54" i="60"/>
  <c r="AT54" i="60"/>
  <c r="AU54" i="60"/>
  <c r="AV54" i="60"/>
  <c r="AW54" i="60"/>
  <c r="AX54" i="60"/>
  <c r="AY54" i="60"/>
  <c r="AZ54" i="60"/>
  <c r="BA54" i="60"/>
  <c r="BB54" i="60"/>
  <c r="BC54" i="60"/>
  <c r="BD54" i="60"/>
  <c r="BE54" i="60"/>
  <c r="BF54" i="60"/>
  <c r="BG54" i="60"/>
  <c r="BH54" i="60"/>
  <c r="BI54" i="60"/>
  <c r="BJ54" i="60"/>
  <c r="BK54" i="60"/>
  <c r="BL54" i="60"/>
  <c r="BM54" i="60"/>
  <c r="BN54" i="60"/>
  <c r="BO54" i="60"/>
  <c r="BP54" i="60"/>
  <c r="BQ54" i="60"/>
  <c r="BR54" i="60"/>
  <c r="BS54" i="60"/>
  <c r="BT54" i="60"/>
  <c r="BU54" i="60"/>
  <c r="BV54" i="60"/>
  <c r="BW54" i="60"/>
  <c r="BX54" i="60"/>
  <c r="BY54" i="60"/>
  <c r="BZ54" i="60"/>
  <c r="CA54" i="60"/>
  <c r="CB54" i="60"/>
  <c r="CC54" i="60"/>
  <c r="CD54" i="60"/>
  <c r="CE54" i="60"/>
  <c r="CF54" i="60"/>
  <c r="CG54" i="60"/>
  <c r="CH54" i="60"/>
  <c r="CI54" i="60"/>
  <c r="CJ54" i="60"/>
  <c r="CK54" i="60"/>
  <c r="CL54" i="60"/>
  <c r="CM54" i="60"/>
  <c r="CN54" i="60"/>
  <c r="CO54" i="60"/>
  <c r="CP54" i="60"/>
  <c r="CQ54" i="60"/>
  <c r="CR54" i="60"/>
  <c r="CS54" i="60"/>
  <c r="CT54" i="60"/>
  <c r="CU54" i="60"/>
  <c r="CV54" i="60"/>
  <c r="CW54" i="60"/>
  <c r="CX54" i="60"/>
  <c r="CY54" i="60"/>
  <c r="CZ54" i="60"/>
  <c r="DA54" i="60"/>
  <c r="DB54" i="60"/>
  <c r="DC54" i="60"/>
  <c r="D5" i="60"/>
  <c r="E5" i="60"/>
  <c r="F5" i="60"/>
  <c r="G5" i="60"/>
  <c r="H5" i="60"/>
  <c r="I5" i="60"/>
  <c r="J5" i="60"/>
  <c r="K5" i="60"/>
  <c r="L5" i="60"/>
  <c r="M5" i="60"/>
  <c r="N5" i="60"/>
  <c r="O5" i="60"/>
  <c r="P5" i="60"/>
  <c r="Q5" i="60"/>
  <c r="R5" i="60"/>
  <c r="S5" i="60"/>
  <c r="T5" i="60"/>
  <c r="U5" i="60"/>
  <c r="V5" i="60"/>
  <c r="W5" i="60"/>
  <c r="X5" i="60"/>
  <c r="Y5" i="60"/>
  <c r="Z5" i="60"/>
  <c r="AA5" i="60"/>
  <c r="AB5" i="60"/>
  <c r="AC5" i="60"/>
  <c r="AD5" i="60"/>
  <c r="AE5" i="60"/>
  <c r="AF5" i="60"/>
  <c r="AG5" i="60"/>
  <c r="AH5" i="60"/>
  <c r="AI5" i="60"/>
  <c r="AJ5" i="60"/>
  <c r="AK5" i="60"/>
  <c r="AL5" i="60"/>
  <c r="AM5" i="60"/>
  <c r="AN5" i="60"/>
  <c r="AO5" i="60"/>
  <c r="AP5" i="60"/>
  <c r="AQ5" i="60"/>
  <c r="AR5" i="60"/>
  <c r="AS5" i="60"/>
  <c r="AT5" i="60"/>
  <c r="AU5" i="60"/>
  <c r="AV5" i="60"/>
  <c r="AW5" i="60"/>
  <c r="AX5" i="60"/>
  <c r="AY5" i="60"/>
  <c r="AZ5" i="60"/>
  <c r="BA5" i="60"/>
  <c r="BB5" i="60"/>
  <c r="BC5" i="60"/>
  <c r="BD5" i="60"/>
  <c r="BE5" i="60"/>
  <c r="BF5" i="60"/>
  <c r="BG5" i="60"/>
  <c r="BH5" i="60"/>
  <c r="BI5" i="60"/>
  <c r="BJ5" i="60"/>
  <c r="BK5" i="60"/>
  <c r="BL5" i="60"/>
  <c r="BM5" i="60"/>
  <c r="BN5" i="60"/>
  <c r="BO5" i="60"/>
  <c r="BP5" i="60"/>
  <c r="BQ5" i="60"/>
  <c r="BR5" i="60"/>
  <c r="BS5" i="60"/>
  <c r="BT5" i="60"/>
  <c r="BU5" i="60"/>
  <c r="BV5" i="60"/>
  <c r="BW5" i="60"/>
  <c r="BX5" i="60"/>
  <c r="BY5" i="60"/>
  <c r="BZ5" i="60"/>
  <c r="CA5" i="60"/>
  <c r="CB5" i="60"/>
  <c r="CC5" i="60"/>
  <c r="CD5" i="60"/>
  <c r="CE5" i="60"/>
  <c r="CF5" i="60"/>
  <c r="CG5" i="60"/>
  <c r="CH5" i="60"/>
  <c r="CI5" i="60"/>
  <c r="CJ5" i="60"/>
  <c r="CK5" i="60"/>
  <c r="CL5" i="60"/>
  <c r="CM5" i="60"/>
  <c r="CN5" i="60"/>
  <c r="CO5" i="60"/>
  <c r="CP5" i="60"/>
  <c r="CQ5" i="60"/>
  <c r="CR5" i="60"/>
  <c r="CS5" i="60"/>
  <c r="CT5" i="60"/>
  <c r="CU5" i="60"/>
  <c r="CV5" i="60"/>
  <c r="CW5" i="60"/>
  <c r="CX5" i="60"/>
  <c r="CY5" i="60"/>
  <c r="CZ5" i="60"/>
  <c r="DA5" i="60"/>
  <c r="DB5" i="60"/>
  <c r="DC5" i="60"/>
  <c r="DD5" i="60"/>
  <c r="D6" i="60"/>
  <c r="E6" i="60"/>
  <c r="F6" i="60"/>
  <c r="G6" i="60"/>
  <c r="H6" i="60"/>
  <c r="I6" i="60"/>
  <c r="J6" i="60"/>
  <c r="K6" i="60"/>
  <c r="L6" i="60"/>
  <c r="M6" i="60"/>
  <c r="N6" i="60"/>
  <c r="O6" i="60"/>
  <c r="P6" i="60"/>
  <c r="Q6" i="60"/>
  <c r="R6" i="60"/>
  <c r="S6" i="60"/>
  <c r="T6" i="60"/>
  <c r="U6" i="60"/>
  <c r="V6" i="60"/>
  <c r="W6" i="60"/>
  <c r="X6" i="60"/>
  <c r="Y6" i="60"/>
  <c r="Z6" i="60"/>
  <c r="AA6" i="60"/>
  <c r="AB6" i="60"/>
  <c r="AC6" i="60"/>
  <c r="AD6" i="60"/>
  <c r="AE6" i="60"/>
  <c r="AF6" i="60"/>
  <c r="AG6" i="60"/>
  <c r="AH6" i="60"/>
  <c r="AI6" i="60"/>
  <c r="AJ6" i="60"/>
  <c r="AK6" i="60"/>
  <c r="AL6" i="60"/>
  <c r="AM6" i="60"/>
  <c r="AN6" i="60"/>
  <c r="AO6" i="60"/>
  <c r="AP6" i="60"/>
  <c r="AQ6" i="60"/>
  <c r="AR6" i="60"/>
  <c r="AS6" i="60"/>
  <c r="AT6" i="60"/>
  <c r="AU6" i="60"/>
  <c r="AV6" i="60"/>
  <c r="AW6" i="60"/>
  <c r="AX6" i="60"/>
  <c r="AY6" i="60"/>
  <c r="AZ6" i="60"/>
  <c r="BA6" i="60"/>
  <c r="BB6" i="60"/>
  <c r="BC6" i="60"/>
  <c r="BD6" i="60"/>
  <c r="BE6" i="60"/>
  <c r="BF6" i="60"/>
  <c r="BG6" i="60"/>
  <c r="BH6" i="60"/>
  <c r="BI6" i="60"/>
  <c r="BJ6" i="60"/>
  <c r="BK6" i="60"/>
  <c r="BL6" i="60"/>
  <c r="BM6" i="60"/>
  <c r="BN6" i="60"/>
  <c r="BO6" i="60"/>
  <c r="BP6" i="60"/>
  <c r="BQ6" i="60"/>
  <c r="BR6" i="60"/>
  <c r="BS6" i="60"/>
  <c r="BT6" i="60"/>
  <c r="BU6" i="60"/>
  <c r="BV6" i="60"/>
  <c r="BW6" i="60"/>
  <c r="BX6" i="60"/>
  <c r="BY6" i="60"/>
  <c r="BZ6" i="60"/>
  <c r="CA6" i="60"/>
  <c r="CB6" i="60"/>
  <c r="CC6" i="60"/>
  <c r="CD6" i="60"/>
  <c r="CE6" i="60"/>
  <c r="CF6" i="60"/>
  <c r="CG6" i="60"/>
  <c r="CH6" i="60"/>
  <c r="CI6" i="60"/>
  <c r="CJ6" i="60"/>
  <c r="CK6" i="60"/>
  <c r="CL6" i="60"/>
  <c r="CM6" i="60"/>
  <c r="CN6" i="60"/>
  <c r="CO6" i="60"/>
  <c r="CP6" i="60"/>
  <c r="CQ6" i="60"/>
  <c r="CR6" i="60"/>
  <c r="CS6" i="60"/>
  <c r="CT6" i="60"/>
  <c r="CU6" i="60"/>
  <c r="CV6" i="60"/>
  <c r="CW6" i="60"/>
  <c r="CX6" i="60"/>
  <c r="CY6" i="60"/>
  <c r="CZ6" i="60"/>
  <c r="DA6" i="60"/>
  <c r="DB6" i="60"/>
  <c r="DC6" i="60"/>
  <c r="DD6" i="60"/>
  <c r="D7" i="60"/>
  <c r="E7" i="60"/>
  <c r="F7" i="60"/>
  <c r="G7" i="60"/>
  <c r="H7" i="60"/>
  <c r="I7" i="60"/>
  <c r="J7" i="60"/>
  <c r="K7" i="60"/>
  <c r="L7" i="60"/>
  <c r="M7" i="60"/>
  <c r="N7" i="60"/>
  <c r="O7" i="60"/>
  <c r="P7" i="60"/>
  <c r="Q7" i="60"/>
  <c r="R7" i="60"/>
  <c r="S7" i="60"/>
  <c r="T7" i="60"/>
  <c r="U7" i="60"/>
  <c r="V7" i="60"/>
  <c r="W7" i="60"/>
  <c r="X7" i="60"/>
  <c r="Y7" i="60"/>
  <c r="Z7" i="60"/>
  <c r="AA7" i="60"/>
  <c r="AB7" i="60"/>
  <c r="AC7" i="60"/>
  <c r="AD7" i="60"/>
  <c r="AE7" i="60"/>
  <c r="AF7" i="60"/>
  <c r="AG7" i="60"/>
  <c r="AH7" i="60"/>
  <c r="AI7" i="60"/>
  <c r="AJ7" i="60"/>
  <c r="AK7" i="60"/>
  <c r="AL7" i="60"/>
  <c r="AM7" i="60"/>
  <c r="AN7" i="60"/>
  <c r="AO7" i="60"/>
  <c r="AP7" i="60"/>
  <c r="AQ7" i="60"/>
  <c r="AR7" i="60"/>
  <c r="AS7" i="60"/>
  <c r="AT7" i="60"/>
  <c r="AU7" i="60"/>
  <c r="AV7" i="60"/>
  <c r="AW7" i="60"/>
  <c r="AX7" i="60"/>
  <c r="AY7" i="60"/>
  <c r="AZ7" i="60"/>
  <c r="BA7" i="60"/>
  <c r="BB7" i="60"/>
  <c r="BC7" i="60"/>
  <c r="BD7" i="60"/>
  <c r="BE7" i="60"/>
  <c r="BF7" i="60"/>
  <c r="BG7" i="60"/>
  <c r="BH7" i="60"/>
  <c r="BI7" i="60"/>
  <c r="BJ7" i="60"/>
  <c r="BK7" i="60"/>
  <c r="BL7" i="60"/>
  <c r="BM7" i="60"/>
  <c r="BN7" i="60"/>
  <c r="BO7" i="60"/>
  <c r="BP7" i="60"/>
  <c r="BQ7" i="60"/>
  <c r="BR7" i="60"/>
  <c r="BS7" i="60"/>
  <c r="BT7" i="60"/>
  <c r="BU7" i="60"/>
  <c r="BV7" i="60"/>
  <c r="BW7" i="60"/>
  <c r="BX7" i="60"/>
  <c r="BY7" i="60"/>
  <c r="BZ7" i="60"/>
  <c r="CA7" i="60"/>
  <c r="CB7" i="60"/>
  <c r="CC7" i="60"/>
  <c r="CD7" i="60"/>
  <c r="CE7" i="60"/>
  <c r="CF7" i="60"/>
  <c r="CG7" i="60"/>
  <c r="CH7" i="60"/>
  <c r="CI7" i="60"/>
  <c r="CJ7" i="60"/>
  <c r="CK7" i="60"/>
  <c r="CL7" i="60"/>
  <c r="CM7" i="60"/>
  <c r="CN7" i="60"/>
  <c r="CO7" i="60"/>
  <c r="CP7" i="60"/>
  <c r="CQ7" i="60"/>
  <c r="CR7" i="60"/>
  <c r="CS7" i="60"/>
  <c r="CT7" i="60"/>
  <c r="CU7" i="60"/>
  <c r="CV7" i="60"/>
  <c r="CW7" i="60"/>
  <c r="CX7" i="60"/>
  <c r="CY7" i="60"/>
  <c r="CZ7" i="60"/>
  <c r="DA7" i="60"/>
  <c r="DB7" i="60"/>
  <c r="DC7" i="60"/>
  <c r="DD7" i="60"/>
  <c r="D8" i="60"/>
  <c r="E8" i="60"/>
  <c r="F8" i="60"/>
  <c r="G8" i="60"/>
  <c r="H8" i="60"/>
  <c r="I8" i="60"/>
  <c r="J8" i="60"/>
  <c r="K8" i="60"/>
  <c r="L8" i="60"/>
  <c r="M8" i="60"/>
  <c r="N8" i="60"/>
  <c r="O8" i="60"/>
  <c r="P8" i="60"/>
  <c r="Q8" i="60"/>
  <c r="R8" i="60"/>
  <c r="S8" i="60"/>
  <c r="T8" i="60"/>
  <c r="U8" i="60"/>
  <c r="V8" i="60"/>
  <c r="W8" i="60"/>
  <c r="X8" i="60"/>
  <c r="Y8" i="60"/>
  <c r="Z8" i="60"/>
  <c r="AA8" i="60"/>
  <c r="AB8" i="60"/>
  <c r="AC8" i="60"/>
  <c r="AD8" i="60"/>
  <c r="AE8" i="60"/>
  <c r="AF8" i="60"/>
  <c r="AG8" i="60"/>
  <c r="AH8" i="60"/>
  <c r="AI8" i="60"/>
  <c r="AJ8" i="60"/>
  <c r="AK8" i="60"/>
  <c r="AL8" i="60"/>
  <c r="AM8" i="60"/>
  <c r="AN8" i="60"/>
  <c r="AO8" i="60"/>
  <c r="AP8" i="60"/>
  <c r="AQ8" i="60"/>
  <c r="AR8" i="60"/>
  <c r="AS8" i="60"/>
  <c r="AT8" i="60"/>
  <c r="AU8" i="60"/>
  <c r="AV8" i="60"/>
  <c r="AW8" i="60"/>
  <c r="AX8" i="60"/>
  <c r="AY8" i="60"/>
  <c r="AZ8" i="60"/>
  <c r="BA8" i="60"/>
  <c r="BB8" i="60"/>
  <c r="BC8" i="60"/>
  <c r="BD8" i="60"/>
  <c r="BE8" i="60"/>
  <c r="BF8" i="60"/>
  <c r="BG8" i="60"/>
  <c r="BH8" i="60"/>
  <c r="BI8" i="60"/>
  <c r="BJ8" i="60"/>
  <c r="BK8" i="60"/>
  <c r="BL8" i="60"/>
  <c r="BM8" i="60"/>
  <c r="BN8" i="60"/>
  <c r="BO8" i="60"/>
  <c r="BP8" i="60"/>
  <c r="BQ8" i="60"/>
  <c r="BR8" i="60"/>
  <c r="BS8" i="60"/>
  <c r="BT8" i="60"/>
  <c r="BU8" i="60"/>
  <c r="BV8" i="60"/>
  <c r="BW8" i="60"/>
  <c r="BX8" i="60"/>
  <c r="BY8" i="60"/>
  <c r="BZ8" i="60"/>
  <c r="CA8" i="60"/>
  <c r="CB8" i="60"/>
  <c r="CC8" i="60"/>
  <c r="CD8" i="60"/>
  <c r="CE8" i="60"/>
  <c r="CF8" i="60"/>
  <c r="CG8" i="60"/>
  <c r="CH8" i="60"/>
  <c r="CI8" i="60"/>
  <c r="CJ8" i="60"/>
  <c r="CK8" i="60"/>
  <c r="CL8" i="60"/>
  <c r="CM8" i="60"/>
  <c r="CN8" i="60"/>
  <c r="CO8" i="60"/>
  <c r="CP8" i="60"/>
  <c r="CQ8" i="60"/>
  <c r="CR8" i="60"/>
  <c r="CS8" i="60"/>
  <c r="CT8" i="60"/>
  <c r="CU8" i="60"/>
  <c r="CV8" i="60"/>
  <c r="CW8" i="60"/>
  <c r="CX8" i="60"/>
  <c r="CY8" i="60"/>
  <c r="CZ8" i="60"/>
  <c r="DA8" i="60"/>
  <c r="DB8" i="60"/>
  <c r="DC8" i="60"/>
  <c r="DD8" i="60"/>
  <c r="D9" i="60"/>
  <c r="E9" i="60"/>
  <c r="F9" i="60"/>
  <c r="G9" i="60"/>
  <c r="H9" i="60"/>
  <c r="I9" i="60"/>
  <c r="J9" i="60"/>
  <c r="K9" i="60"/>
  <c r="L9" i="60"/>
  <c r="M9" i="60"/>
  <c r="N9" i="60"/>
  <c r="O9" i="60"/>
  <c r="P9" i="60"/>
  <c r="Q9" i="60"/>
  <c r="R9" i="60"/>
  <c r="S9" i="60"/>
  <c r="T9" i="60"/>
  <c r="U9" i="60"/>
  <c r="V9" i="60"/>
  <c r="W9" i="60"/>
  <c r="X9" i="60"/>
  <c r="Y9" i="60"/>
  <c r="Z9" i="60"/>
  <c r="AA9" i="60"/>
  <c r="AB9" i="60"/>
  <c r="AC9" i="60"/>
  <c r="AD9" i="60"/>
  <c r="AE9" i="60"/>
  <c r="AF9" i="60"/>
  <c r="AG9" i="60"/>
  <c r="AH9" i="60"/>
  <c r="AI9" i="60"/>
  <c r="AJ9" i="60"/>
  <c r="AK9" i="60"/>
  <c r="AL9" i="60"/>
  <c r="AM9" i="60"/>
  <c r="AN9" i="60"/>
  <c r="AO9" i="60"/>
  <c r="AP9" i="60"/>
  <c r="AQ9" i="60"/>
  <c r="AR9" i="60"/>
  <c r="AS9" i="60"/>
  <c r="AT9" i="60"/>
  <c r="AU9" i="60"/>
  <c r="AV9" i="60"/>
  <c r="AW9" i="60"/>
  <c r="AX9" i="60"/>
  <c r="AY9" i="60"/>
  <c r="AZ9" i="60"/>
  <c r="BA9" i="60"/>
  <c r="BB9" i="60"/>
  <c r="BC9" i="60"/>
  <c r="BD9" i="60"/>
  <c r="BE9" i="60"/>
  <c r="BF9" i="60"/>
  <c r="BG9" i="60"/>
  <c r="BH9" i="60"/>
  <c r="BI9" i="60"/>
  <c r="BJ9" i="60"/>
  <c r="BK9" i="60"/>
  <c r="BL9" i="60"/>
  <c r="BM9" i="60"/>
  <c r="BN9" i="60"/>
  <c r="BO9" i="60"/>
  <c r="BP9" i="60"/>
  <c r="BQ9" i="60"/>
  <c r="BR9" i="60"/>
  <c r="BS9" i="60"/>
  <c r="BT9" i="60"/>
  <c r="BU9" i="60"/>
  <c r="BV9" i="60"/>
  <c r="BW9" i="60"/>
  <c r="BX9" i="60"/>
  <c r="BY9" i="60"/>
  <c r="BZ9" i="60"/>
  <c r="CA9" i="60"/>
  <c r="CB9" i="60"/>
  <c r="CC9" i="60"/>
  <c r="CD9" i="60"/>
  <c r="CE9" i="60"/>
  <c r="CF9" i="60"/>
  <c r="CG9" i="60"/>
  <c r="CH9" i="60"/>
  <c r="CI9" i="60"/>
  <c r="CJ9" i="60"/>
  <c r="CK9" i="60"/>
  <c r="CL9" i="60"/>
  <c r="CM9" i="60"/>
  <c r="CN9" i="60"/>
  <c r="CO9" i="60"/>
  <c r="CP9" i="60"/>
  <c r="CQ9" i="60"/>
  <c r="CR9" i="60"/>
  <c r="CS9" i="60"/>
  <c r="CT9" i="60"/>
  <c r="CU9" i="60"/>
  <c r="CV9" i="60"/>
  <c r="CW9" i="60"/>
  <c r="CX9" i="60"/>
  <c r="CY9" i="60"/>
  <c r="CZ9" i="60"/>
  <c r="DA9" i="60"/>
  <c r="DB9" i="60"/>
  <c r="DC9" i="60"/>
  <c r="DD9" i="60"/>
  <c r="D10" i="60"/>
  <c r="E10" i="60"/>
  <c r="F10" i="60"/>
  <c r="G10" i="60"/>
  <c r="H10" i="60"/>
  <c r="I10" i="60"/>
  <c r="J10" i="60"/>
  <c r="K10" i="60"/>
  <c r="L10" i="60"/>
  <c r="M10" i="60"/>
  <c r="N10" i="60"/>
  <c r="O10" i="60"/>
  <c r="P10" i="60"/>
  <c r="Q10" i="60"/>
  <c r="R10" i="60"/>
  <c r="S10" i="60"/>
  <c r="T10" i="60"/>
  <c r="U10" i="60"/>
  <c r="V10" i="60"/>
  <c r="W10" i="60"/>
  <c r="X10" i="60"/>
  <c r="Y10" i="60"/>
  <c r="Z10" i="60"/>
  <c r="AA10" i="60"/>
  <c r="AB10" i="60"/>
  <c r="AC10" i="60"/>
  <c r="AD10" i="60"/>
  <c r="AE10" i="60"/>
  <c r="AF10" i="60"/>
  <c r="AG10" i="60"/>
  <c r="AH10" i="60"/>
  <c r="AI10" i="60"/>
  <c r="AJ10" i="60"/>
  <c r="AK10" i="60"/>
  <c r="AL10" i="60"/>
  <c r="AM10" i="60"/>
  <c r="AN10" i="60"/>
  <c r="AO10" i="60"/>
  <c r="AP10" i="60"/>
  <c r="AQ10" i="60"/>
  <c r="AR10" i="60"/>
  <c r="AS10" i="60"/>
  <c r="AT10" i="60"/>
  <c r="AU10" i="60"/>
  <c r="AV10" i="60"/>
  <c r="AW10" i="60"/>
  <c r="AX10" i="60"/>
  <c r="AY10" i="60"/>
  <c r="AZ10" i="60"/>
  <c r="BA10" i="60"/>
  <c r="BB10" i="60"/>
  <c r="BC10" i="60"/>
  <c r="BD10" i="60"/>
  <c r="BE10" i="60"/>
  <c r="BF10" i="60"/>
  <c r="BG10" i="60"/>
  <c r="BH10" i="60"/>
  <c r="BI10" i="60"/>
  <c r="BJ10" i="60"/>
  <c r="BK10" i="60"/>
  <c r="BL10" i="60"/>
  <c r="BM10" i="60"/>
  <c r="BN10" i="60"/>
  <c r="BO10" i="60"/>
  <c r="BP10" i="60"/>
  <c r="BQ10" i="60"/>
  <c r="BR10" i="60"/>
  <c r="BS10" i="60"/>
  <c r="BT10" i="60"/>
  <c r="BU10" i="60"/>
  <c r="BV10" i="60"/>
  <c r="BW10" i="60"/>
  <c r="BX10" i="60"/>
  <c r="BY10" i="60"/>
  <c r="BZ10" i="60"/>
  <c r="CA10" i="60"/>
  <c r="CB10" i="60"/>
  <c r="CC10" i="60"/>
  <c r="CD10" i="60"/>
  <c r="CE10" i="60"/>
  <c r="CF10" i="60"/>
  <c r="CG10" i="60"/>
  <c r="CH10" i="60"/>
  <c r="CI10" i="60"/>
  <c r="CJ10" i="60"/>
  <c r="CK10" i="60"/>
  <c r="CL10" i="60"/>
  <c r="CM10" i="60"/>
  <c r="CN10" i="60"/>
  <c r="CO10" i="60"/>
  <c r="CP10" i="60"/>
  <c r="CQ10" i="60"/>
  <c r="CR10" i="60"/>
  <c r="CS10" i="60"/>
  <c r="CT10" i="60"/>
  <c r="CU10" i="60"/>
  <c r="CV10" i="60"/>
  <c r="CW10" i="60"/>
  <c r="CX10" i="60"/>
  <c r="CY10" i="60"/>
  <c r="CZ10" i="60"/>
  <c r="DA10" i="60"/>
  <c r="DB10" i="60"/>
  <c r="DC10" i="60"/>
  <c r="DD10" i="60"/>
  <c r="D11" i="60"/>
  <c r="E11" i="60"/>
  <c r="F11" i="60"/>
  <c r="G11" i="60"/>
  <c r="H11" i="60"/>
  <c r="I11" i="60"/>
  <c r="J11" i="60"/>
  <c r="K11" i="60"/>
  <c r="L11" i="60"/>
  <c r="M11" i="60"/>
  <c r="N11" i="60"/>
  <c r="O11" i="60"/>
  <c r="P11" i="60"/>
  <c r="Q11" i="60"/>
  <c r="R11" i="60"/>
  <c r="S11" i="60"/>
  <c r="T11" i="60"/>
  <c r="U11" i="60"/>
  <c r="V11" i="60"/>
  <c r="W11" i="60"/>
  <c r="X11" i="60"/>
  <c r="Y11" i="60"/>
  <c r="Z11" i="60"/>
  <c r="AA11" i="60"/>
  <c r="AB11" i="60"/>
  <c r="AC11" i="60"/>
  <c r="AD11" i="60"/>
  <c r="AE11" i="60"/>
  <c r="AF11" i="60"/>
  <c r="AG11" i="60"/>
  <c r="AH11" i="60"/>
  <c r="AI11" i="60"/>
  <c r="AJ11" i="60"/>
  <c r="AK11" i="60"/>
  <c r="AL11" i="60"/>
  <c r="AM11" i="60"/>
  <c r="AN11" i="60"/>
  <c r="AO11" i="60"/>
  <c r="AP11" i="60"/>
  <c r="AQ11" i="60"/>
  <c r="AR11" i="60"/>
  <c r="AS11" i="60"/>
  <c r="AT11" i="60"/>
  <c r="AU11" i="60"/>
  <c r="AV11" i="60"/>
  <c r="AW11" i="60"/>
  <c r="AX11" i="60"/>
  <c r="AY11" i="60"/>
  <c r="AZ11" i="60"/>
  <c r="BA11" i="60"/>
  <c r="BB11" i="60"/>
  <c r="BC11" i="60"/>
  <c r="BD11" i="60"/>
  <c r="BE11" i="60"/>
  <c r="BF11" i="60"/>
  <c r="BG11" i="60"/>
  <c r="BH11" i="60"/>
  <c r="BI11" i="60"/>
  <c r="BJ11" i="60"/>
  <c r="BK11" i="60"/>
  <c r="BL11" i="60"/>
  <c r="BM11" i="60"/>
  <c r="BN11" i="60"/>
  <c r="BO11" i="60"/>
  <c r="BP11" i="60"/>
  <c r="BQ11" i="60"/>
  <c r="BR11" i="60"/>
  <c r="BS11" i="60"/>
  <c r="BT11" i="60"/>
  <c r="BU11" i="60"/>
  <c r="BV11" i="60"/>
  <c r="BW11" i="60"/>
  <c r="BX11" i="60"/>
  <c r="BY11" i="60"/>
  <c r="BZ11" i="60"/>
  <c r="CA11" i="60"/>
  <c r="CB11" i="60"/>
  <c r="CC11" i="60"/>
  <c r="CD11" i="60"/>
  <c r="CE11" i="60"/>
  <c r="CF11" i="60"/>
  <c r="CG11" i="60"/>
  <c r="CH11" i="60"/>
  <c r="CI11" i="60"/>
  <c r="CJ11" i="60"/>
  <c r="CK11" i="60"/>
  <c r="CL11" i="60"/>
  <c r="CM11" i="60"/>
  <c r="CN11" i="60"/>
  <c r="CO11" i="60"/>
  <c r="CP11" i="60"/>
  <c r="CQ11" i="60"/>
  <c r="CR11" i="60"/>
  <c r="CS11" i="60"/>
  <c r="CT11" i="60"/>
  <c r="CU11" i="60"/>
  <c r="CV11" i="60"/>
  <c r="CW11" i="60"/>
  <c r="CX11" i="60"/>
  <c r="CY11" i="60"/>
  <c r="CZ11" i="60"/>
  <c r="DA11" i="60"/>
  <c r="DB11" i="60"/>
  <c r="DC11" i="60"/>
  <c r="DD11" i="60"/>
  <c r="D12" i="60"/>
  <c r="E12" i="60"/>
  <c r="F12" i="60"/>
  <c r="G12" i="60"/>
  <c r="H12" i="60"/>
  <c r="I12" i="60"/>
  <c r="J12" i="60"/>
  <c r="K12" i="60"/>
  <c r="L12" i="60"/>
  <c r="M12" i="60"/>
  <c r="N12" i="60"/>
  <c r="O12" i="60"/>
  <c r="P12" i="60"/>
  <c r="Q12" i="60"/>
  <c r="R12" i="60"/>
  <c r="S12" i="60"/>
  <c r="T12" i="60"/>
  <c r="U12" i="60"/>
  <c r="V12" i="60"/>
  <c r="W12" i="60"/>
  <c r="X12" i="60"/>
  <c r="Y12" i="60"/>
  <c r="Z12" i="60"/>
  <c r="AA12" i="60"/>
  <c r="AB12" i="60"/>
  <c r="AC12" i="60"/>
  <c r="AD12" i="60"/>
  <c r="AE12" i="60"/>
  <c r="AF12" i="60"/>
  <c r="AG12" i="60"/>
  <c r="AH12" i="60"/>
  <c r="AI12" i="60"/>
  <c r="AJ12" i="60"/>
  <c r="AK12" i="60"/>
  <c r="AL12" i="60"/>
  <c r="AM12" i="60"/>
  <c r="AN12" i="60"/>
  <c r="AO12" i="60"/>
  <c r="AP12" i="60"/>
  <c r="AQ12" i="60"/>
  <c r="AR12" i="60"/>
  <c r="AS12" i="60"/>
  <c r="AT12" i="60"/>
  <c r="AU12" i="60"/>
  <c r="AV12" i="60"/>
  <c r="AW12" i="60"/>
  <c r="AX12" i="60"/>
  <c r="AY12" i="60"/>
  <c r="AZ12" i="60"/>
  <c r="BA12" i="60"/>
  <c r="BB12" i="60"/>
  <c r="BC12" i="60"/>
  <c r="BD12" i="60"/>
  <c r="BE12" i="60"/>
  <c r="BF12" i="60"/>
  <c r="BG12" i="60"/>
  <c r="BH12" i="60"/>
  <c r="BI12" i="60"/>
  <c r="BJ12" i="60"/>
  <c r="BK12" i="60"/>
  <c r="BL12" i="60"/>
  <c r="BM12" i="60"/>
  <c r="BN12" i="60"/>
  <c r="BO12" i="60"/>
  <c r="BP12" i="60"/>
  <c r="BQ12" i="60"/>
  <c r="BR12" i="60"/>
  <c r="BS12" i="60"/>
  <c r="BT12" i="60"/>
  <c r="BU12" i="60"/>
  <c r="BV12" i="60"/>
  <c r="BW12" i="60"/>
  <c r="BX12" i="60"/>
  <c r="BY12" i="60"/>
  <c r="BZ12" i="60"/>
  <c r="CA12" i="60"/>
  <c r="CB12" i="60"/>
  <c r="CC12" i="60"/>
  <c r="CD12" i="60"/>
  <c r="CE12" i="60"/>
  <c r="CF12" i="60"/>
  <c r="CG12" i="60"/>
  <c r="CH12" i="60"/>
  <c r="CI12" i="60"/>
  <c r="CJ12" i="60"/>
  <c r="CK12" i="60"/>
  <c r="CL12" i="60"/>
  <c r="CM12" i="60"/>
  <c r="CN12" i="60"/>
  <c r="CO12" i="60"/>
  <c r="CP12" i="60"/>
  <c r="CQ12" i="60"/>
  <c r="CR12" i="60"/>
  <c r="CS12" i="60"/>
  <c r="CT12" i="60"/>
  <c r="CU12" i="60"/>
  <c r="CV12" i="60"/>
  <c r="CW12" i="60"/>
  <c r="CX12" i="60"/>
  <c r="CY12" i="60"/>
  <c r="CZ12" i="60"/>
  <c r="DA12" i="60"/>
  <c r="DB12" i="60"/>
  <c r="DC12" i="60"/>
  <c r="DD12" i="60"/>
  <c r="D13" i="60"/>
  <c r="E13" i="60"/>
  <c r="F13" i="60"/>
  <c r="G13" i="60"/>
  <c r="H13" i="60"/>
  <c r="I13" i="60"/>
  <c r="J13" i="60"/>
  <c r="K13" i="60"/>
  <c r="L13" i="60"/>
  <c r="M13" i="60"/>
  <c r="N13" i="60"/>
  <c r="O13" i="60"/>
  <c r="P13" i="60"/>
  <c r="Q13" i="60"/>
  <c r="R13" i="60"/>
  <c r="S13" i="60"/>
  <c r="T13" i="60"/>
  <c r="U13" i="60"/>
  <c r="V13" i="60"/>
  <c r="W13" i="60"/>
  <c r="X13" i="60"/>
  <c r="Y13" i="60"/>
  <c r="Z13" i="60"/>
  <c r="AA13" i="60"/>
  <c r="AB13" i="60"/>
  <c r="AC13" i="60"/>
  <c r="AD13" i="60"/>
  <c r="AE13" i="60"/>
  <c r="AF13" i="60"/>
  <c r="AG13" i="60"/>
  <c r="AH13" i="60"/>
  <c r="AI13" i="60"/>
  <c r="AJ13" i="60"/>
  <c r="AK13" i="60"/>
  <c r="AL13" i="60"/>
  <c r="AM13" i="60"/>
  <c r="AN13" i="60"/>
  <c r="AO13" i="60"/>
  <c r="AP13" i="60"/>
  <c r="AQ13" i="60"/>
  <c r="AR13" i="60"/>
  <c r="AS13" i="60"/>
  <c r="AT13" i="60"/>
  <c r="AU13" i="60"/>
  <c r="AV13" i="60"/>
  <c r="AW13" i="60"/>
  <c r="AX13" i="60"/>
  <c r="AY13" i="60"/>
  <c r="AZ13" i="60"/>
  <c r="BA13" i="60"/>
  <c r="BB13" i="60"/>
  <c r="BC13" i="60"/>
  <c r="BD13" i="60"/>
  <c r="BE13" i="60"/>
  <c r="BF13" i="60"/>
  <c r="BG13" i="60"/>
  <c r="BH13" i="60"/>
  <c r="BI13" i="60"/>
  <c r="BJ13" i="60"/>
  <c r="BK13" i="60"/>
  <c r="BL13" i="60"/>
  <c r="BM13" i="60"/>
  <c r="BN13" i="60"/>
  <c r="BO13" i="60"/>
  <c r="BP13" i="60"/>
  <c r="BQ13" i="60"/>
  <c r="BR13" i="60"/>
  <c r="BS13" i="60"/>
  <c r="BT13" i="60"/>
  <c r="BU13" i="60"/>
  <c r="BV13" i="60"/>
  <c r="BW13" i="60"/>
  <c r="BX13" i="60"/>
  <c r="BY13" i="60"/>
  <c r="BZ13" i="60"/>
  <c r="CA13" i="60"/>
  <c r="CB13" i="60"/>
  <c r="CC13" i="60"/>
  <c r="CD13" i="60"/>
  <c r="CE13" i="60"/>
  <c r="CF13" i="60"/>
  <c r="CG13" i="60"/>
  <c r="CH13" i="60"/>
  <c r="CI13" i="60"/>
  <c r="CJ13" i="60"/>
  <c r="CK13" i="60"/>
  <c r="CL13" i="60"/>
  <c r="CM13" i="60"/>
  <c r="CN13" i="60"/>
  <c r="CO13" i="60"/>
  <c r="CP13" i="60"/>
  <c r="CQ13" i="60"/>
  <c r="CR13" i="60"/>
  <c r="CS13" i="60"/>
  <c r="CT13" i="60"/>
  <c r="CU13" i="60"/>
  <c r="CV13" i="60"/>
  <c r="CW13" i="60"/>
  <c r="CX13" i="60"/>
  <c r="CY13" i="60"/>
  <c r="CZ13" i="60"/>
  <c r="DA13" i="60"/>
  <c r="DB13" i="60"/>
  <c r="DC13" i="60"/>
  <c r="DD13" i="60"/>
  <c r="D14" i="60"/>
  <c r="E14" i="60"/>
  <c r="F14" i="60"/>
  <c r="G14" i="60"/>
  <c r="H14" i="60"/>
  <c r="I14" i="60"/>
  <c r="J14" i="60"/>
  <c r="K14" i="60"/>
  <c r="L14" i="60"/>
  <c r="M14" i="60"/>
  <c r="N14" i="60"/>
  <c r="O14" i="60"/>
  <c r="P14" i="60"/>
  <c r="Q14" i="60"/>
  <c r="R14" i="60"/>
  <c r="S14" i="60"/>
  <c r="T14" i="60"/>
  <c r="U14" i="60"/>
  <c r="V14" i="60"/>
  <c r="W14" i="60"/>
  <c r="X14" i="60"/>
  <c r="Y14" i="60"/>
  <c r="Z14" i="60"/>
  <c r="AA14" i="60"/>
  <c r="AB14" i="60"/>
  <c r="AC14" i="60"/>
  <c r="AD14" i="60"/>
  <c r="AE14" i="60"/>
  <c r="AF14" i="60"/>
  <c r="AG14" i="60"/>
  <c r="AH14" i="60"/>
  <c r="AI14" i="60"/>
  <c r="AJ14" i="60"/>
  <c r="AK14" i="60"/>
  <c r="AL14" i="60"/>
  <c r="AM14" i="60"/>
  <c r="AN14" i="60"/>
  <c r="AO14" i="60"/>
  <c r="AP14" i="60"/>
  <c r="AQ14" i="60"/>
  <c r="AR14" i="60"/>
  <c r="AS14" i="60"/>
  <c r="AT14" i="60"/>
  <c r="AU14" i="60"/>
  <c r="AV14" i="60"/>
  <c r="AW14" i="60"/>
  <c r="AX14" i="60"/>
  <c r="AY14" i="60"/>
  <c r="AZ14" i="60"/>
  <c r="BA14" i="60"/>
  <c r="BB14" i="60"/>
  <c r="BC14" i="60"/>
  <c r="BD14" i="60"/>
  <c r="BE14" i="60"/>
  <c r="BF14" i="60"/>
  <c r="BG14" i="60"/>
  <c r="BH14" i="60"/>
  <c r="BI14" i="60"/>
  <c r="BJ14" i="60"/>
  <c r="BK14" i="60"/>
  <c r="BL14" i="60"/>
  <c r="BM14" i="60"/>
  <c r="BN14" i="60"/>
  <c r="BO14" i="60"/>
  <c r="BP14" i="60"/>
  <c r="BQ14" i="60"/>
  <c r="BR14" i="60"/>
  <c r="BS14" i="60"/>
  <c r="BT14" i="60"/>
  <c r="BU14" i="60"/>
  <c r="BV14" i="60"/>
  <c r="BW14" i="60"/>
  <c r="BX14" i="60"/>
  <c r="BY14" i="60"/>
  <c r="BZ14" i="60"/>
  <c r="CA14" i="60"/>
  <c r="CB14" i="60"/>
  <c r="CC14" i="60"/>
  <c r="CD14" i="60"/>
  <c r="CE14" i="60"/>
  <c r="CF14" i="60"/>
  <c r="CG14" i="60"/>
  <c r="CH14" i="60"/>
  <c r="CI14" i="60"/>
  <c r="CJ14" i="60"/>
  <c r="CK14" i="60"/>
  <c r="CL14" i="60"/>
  <c r="CM14" i="60"/>
  <c r="CN14" i="60"/>
  <c r="CO14" i="60"/>
  <c r="CP14" i="60"/>
  <c r="CQ14" i="60"/>
  <c r="CR14" i="60"/>
  <c r="CS14" i="60"/>
  <c r="CT14" i="60"/>
  <c r="CU14" i="60"/>
  <c r="CV14" i="60"/>
  <c r="CW14" i="60"/>
  <c r="CX14" i="60"/>
  <c r="CY14" i="60"/>
  <c r="CZ14" i="60"/>
  <c r="DA14" i="60"/>
  <c r="DB14" i="60"/>
  <c r="DC14" i="60"/>
  <c r="DD14" i="60"/>
  <c r="D15" i="60"/>
  <c r="E15" i="60"/>
  <c r="F15" i="60"/>
  <c r="G15" i="60"/>
  <c r="H15" i="60"/>
  <c r="I15" i="60"/>
  <c r="J15" i="60"/>
  <c r="K15" i="60"/>
  <c r="L15" i="60"/>
  <c r="M15" i="60"/>
  <c r="N15" i="60"/>
  <c r="O15" i="60"/>
  <c r="P15" i="60"/>
  <c r="Q15" i="60"/>
  <c r="R15" i="60"/>
  <c r="S15" i="60"/>
  <c r="T15" i="60"/>
  <c r="U15" i="60"/>
  <c r="V15" i="60"/>
  <c r="W15" i="60"/>
  <c r="X15" i="60"/>
  <c r="Y15" i="60"/>
  <c r="Z15" i="60"/>
  <c r="AA15" i="60"/>
  <c r="AB15" i="60"/>
  <c r="AC15" i="60"/>
  <c r="AD15" i="60"/>
  <c r="AE15" i="60"/>
  <c r="AF15" i="60"/>
  <c r="AG15" i="60"/>
  <c r="AH15" i="60"/>
  <c r="AI15" i="60"/>
  <c r="AJ15" i="60"/>
  <c r="AK15" i="60"/>
  <c r="AL15" i="60"/>
  <c r="AM15" i="60"/>
  <c r="AN15" i="60"/>
  <c r="AO15" i="60"/>
  <c r="AP15" i="60"/>
  <c r="AQ15" i="60"/>
  <c r="AR15" i="60"/>
  <c r="AS15" i="60"/>
  <c r="AT15" i="60"/>
  <c r="AU15" i="60"/>
  <c r="AV15" i="60"/>
  <c r="AW15" i="60"/>
  <c r="AX15" i="60"/>
  <c r="AY15" i="60"/>
  <c r="AZ15" i="60"/>
  <c r="BA15" i="60"/>
  <c r="BB15" i="60"/>
  <c r="BC15" i="60"/>
  <c r="BD15" i="60"/>
  <c r="BE15" i="60"/>
  <c r="BF15" i="60"/>
  <c r="BG15" i="60"/>
  <c r="BH15" i="60"/>
  <c r="BI15" i="60"/>
  <c r="BJ15" i="60"/>
  <c r="BK15" i="60"/>
  <c r="BL15" i="60"/>
  <c r="BM15" i="60"/>
  <c r="BN15" i="60"/>
  <c r="BO15" i="60"/>
  <c r="BP15" i="60"/>
  <c r="BQ15" i="60"/>
  <c r="BR15" i="60"/>
  <c r="BS15" i="60"/>
  <c r="BT15" i="60"/>
  <c r="BU15" i="60"/>
  <c r="BV15" i="60"/>
  <c r="BW15" i="60"/>
  <c r="BX15" i="60"/>
  <c r="BY15" i="60"/>
  <c r="BZ15" i="60"/>
  <c r="CA15" i="60"/>
  <c r="CB15" i="60"/>
  <c r="CC15" i="60"/>
  <c r="CD15" i="60"/>
  <c r="CE15" i="60"/>
  <c r="CF15" i="60"/>
  <c r="CG15" i="60"/>
  <c r="CH15" i="60"/>
  <c r="CI15" i="60"/>
  <c r="CJ15" i="60"/>
  <c r="CK15" i="60"/>
  <c r="CL15" i="60"/>
  <c r="CM15" i="60"/>
  <c r="CN15" i="60"/>
  <c r="CO15" i="60"/>
  <c r="CP15" i="60"/>
  <c r="CQ15" i="60"/>
  <c r="CR15" i="60"/>
  <c r="CS15" i="60"/>
  <c r="CT15" i="60"/>
  <c r="CU15" i="60"/>
  <c r="CV15" i="60"/>
  <c r="CW15" i="60"/>
  <c r="CX15" i="60"/>
  <c r="CY15" i="60"/>
  <c r="CZ15" i="60"/>
  <c r="DA15" i="60"/>
  <c r="DB15" i="60"/>
  <c r="DC15" i="60"/>
  <c r="DD15" i="60"/>
  <c r="D16" i="60"/>
  <c r="E16" i="60"/>
  <c r="F16" i="60"/>
  <c r="G16" i="60"/>
  <c r="H16" i="60"/>
  <c r="I16" i="60"/>
  <c r="J16" i="60"/>
  <c r="K16" i="60"/>
  <c r="L16" i="60"/>
  <c r="M16" i="60"/>
  <c r="N16" i="60"/>
  <c r="O16" i="60"/>
  <c r="P16" i="60"/>
  <c r="Q16" i="60"/>
  <c r="R16" i="60"/>
  <c r="S16" i="60"/>
  <c r="T16" i="60"/>
  <c r="U16" i="60"/>
  <c r="V16" i="60"/>
  <c r="W16" i="60"/>
  <c r="X16" i="60"/>
  <c r="Y16" i="60"/>
  <c r="Z16" i="60"/>
  <c r="AA16" i="60"/>
  <c r="AB16" i="60"/>
  <c r="AC16" i="60"/>
  <c r="AD16" i="60"/>
  <c r="AE16" i="60"/>
  <c r="AF16" i="60"/>
  <c r="AG16" i="60"/>
  <c r="AH16" i="60"/>
  <c r="AI16" i="60"/>
  <c r="AJ16" i="60"/>
  <c r="AK16" i="60"/>
  <c r="AL16" i="60"/>
  <c r="AM16" i="60"/>
  <c r="AN16" i="60"/>
  <c r="AO16" i="60"/>
  <c r="AP16" i="60"/>
  <c r="AQ16" i="60"/>
  <c r="AR16" i="60"/>
  <c r="AS16" i="60"/>
  <c r="AT16" i="60"/>
  <c r="AU16" i="60"/>
  <c r="AV16" i="60"/>
  <c r="AW16" i="60"/>
  <c r="AX16" i="60"/>
  <c r="AY16" i="60"/>
  <c r="AZ16" i="60"/>
  <c r="BA16" i="60"/>
  <c r="BB16" i="60"/>
  <c r="BC16" i="60"/>
  <c r="BD16" i="60"/>
  <c r="BE16" i="60"/>
  <c r="BF16" i="60"/>
  <c r="BG16" i="60"/>
  <c r="BH16" i="60"/>
  <c r="BI16" i="60"/>
  <c r="BJ16" i="60"/>
  <c r="BK16" i="60"/>
  <c r="BL16" i="60"/>
  <c r="BM16" i="60"/>
  <c r="BN16" i="60"/>
  <c r="BO16" i="60"/>
  <c r="BP16" i="60"/>
  <c r="BQ16" i="60"/>
  <c r="BR16" i="60"/>
  <c r="BS16" i="60"/>
  <c r="BT16" i="60"/>
  <c r="BU16" i="60"/>
  <c r="BV16" i="60"/>
  <c r="BW16" i="60"/>
  <c r="BX16" i="60"/>
  <c r="BY16" i="60"/>
  <c r="BZ16" i="60"/>
  <c r="CA16" i="60"/>
  <c r="CB16" i="60"/>
  <c r="CC16" i="60"/>
  <c r="CD16" i="60"/>
  <c r="CE16" i="60"/>
  <c r="CF16" i="60"/>
  <c r="CG16" i="60"/>
  <c r="CH16" i="60"/>
  <c r="CI16" i="60"/>
  <c r="CJ16" i="60"/>
  <c r="CK16" i="60"/>
  <c r="CL16" i="60"/>
  <c r="CM16" i="60"/>
  <c r="CN16" i="60"/>
  <c r="CO16" i="60"/>
  <c r="CP16" i="60"/>
  <c r="CQ16" i="60"/>
  <c r="CR16" i="60"/>
  <c r="CS16" i="60"/>
  <c r="CT16" i="60"/>
  <c r="CU16" i="60"/>
  <c r="CV16" i="60"/>
  <c r="CW16" i="60"/>
  <c r="CX16" i="60"/>
  <c r="CY16" i="60"/>
  <c r="CZ16" i="60"/>
  <c r="DA16" i="60"/>
  <c r="DB16" i="60"/>
  <c r="DC16" i="60"/>
  <c r="DD16" i="60"/>
  <c r="D17" i="60"/>
  <c r="E17" i="60"/>
  <c r="F17" i="60"/>
  <c r="G17" i="60"/>
  <c r="H17" i="60"/>
  <c r="I17" i="60"/>
  <c r="J17" i="60"/>
  <c r="K17" i="60"/>
  <c r="L17" i="60"/>
  <c r="M17" i="60"/>
  <c r="N17" i="60"/>
  <c r="O17" i="60"/>
  <c r="P17" i="60"/>
  <c r="Q17" i="60"/>
  <c r="R17" i="60"/>
  <c r="S17" i="60"/>
  <c r="T17" i="60"/>
  <c r="U17" i="60"/>
  <c r="V17" i="60"/>
  <c r="W17" i="60"/>
  <c r="X17" i="60"/>
  <c r="Y17" i="60"/>
  <c r="Z17" i="60"/>
  <c r="AA17" i="60"/>
  <c r="AB17" i="60"/>
  <c r="AC17" i="60"/>
  <c r="AD17" i="60"/>
  <c r="AE17" i="60"/>
  <c r="AF17" i="60"/>
  <c r="AG17" i="60"/>
  <c r="AH17" i="60"/>
  <c r="AI17" i="60"/>
  <c r="AJ17" i="60"/>
  <c r="AK17" i="60"/>
  <c r="AL17" i="60"/>
  <c r="AM17" i="60"/>
  <c r="AN17" i="60"/>
  <c r="AO17" i="60"/>
  <c r="AP17" i="60"/>
  <c r="AQ17" i="60"/>
  <c r="AR17" i="60"/>
  <c r="AS17" i="60"/>
  <c r="AT17" i="60"/>
  <c r="AU17" i="60"/>
  <c r="AV17" i="60"/>
  <c r="AW17" i="60"/>
  <c r="AX17" i="60"/>
  <c r="AY17" i="60"/>
  <c r="AZ17" i="60"/>
  <c r="BA17" i="60"/>
  <c r="BB17" i="60"/>
  <c r="BC17" i="60"/>
  <c r="BD17" i="60"/>
  <c r="BE17" i="60"/>
  <c r="BF17" i="60"/>
  <c r="BG17" i="60"/>
  <c r="BH17" i="60"/>
  <c r="BI17" i="60"/>
  <c r="BJ17" i="60"/>
  <c r="BK17" i="60"/>
  <c r="BL17" i="60"/>
  <c r="BM17" i="60"/>
  <c r="BN17" i="60"/>
  <c r="BO17" i="60"/>
  <c r="BP17" i="60"/>
  <c r="BQ17" i="60"/>
  <c r="BR17" i="60"/>
  <c r="BS17" i="60"/>
  <c r="BT17" i="60"/>
  <c r="BU17" i="60"/>
  <c r="BV17" i="60"/>
  <c r="BW17" i="60"/>
  <c r="BX17" i="60"/>
  <c r="BY17" i="60"/>
  <c r="BZ17" i="60"/>
  <c r="CA17" i="60"/>
  <c r="CB17" i="60"/>
  <c r="CC17" i="60"/>
  <c r="CD17" i="60"/>
  <c r="CE17" i="60"/>
  <c r="CF17" i="60"/>
  <c r="CG17" i="60"/>
  <c r="CH17" i="60"/>
  <c r="CI17" i="60"/>
  <c r="CJ17" i="60"/>
  <c r="CK17" i="60"/>
  <c r="CL17" i="60"/>
  <c r="CM17" i="60"/>
  <c r="CN17" i="60"/>
  <c r="CO17" i="60"/>
  <c r="CP17" i="60"/>
  <c r="CQ17" i="60"/>
  <c r="CR17" i="60"/>
  <c r="CS17" i="60"/>
  <c r="CT17" i="60"/>
  <c r="CU17" i="60"/>
  <c r="CV17" i="60"/>
  <c r="CW17" i="60"/>
  <c r="CX17" i="60"/>
  <c r="CY17" i="60"/>
  <c r="CZ17" i="60"/>
  <c r="DA17" i="60"/>
  <c r="DB17" i="60"/>
  <c r="DC17" i="60"/>
  <c r="DD17" i="60"/>
  <c r="D18" i="60"/>
  <c r="E18" i="60"/>
  <c r="F18" i="60"/>
  <c r="G18" i="60"/>
  <c r="H18" i="60"/>
  <c r="I18" i="60"/>
  <c r="J18" i="60"/>
  <c r="K18" i="60"/>
  <c r="L18" i="60"/>
  <c r="M18" i="60"/>
  <c r="N18" i="60"/>
  <c r="O18" i="60"/>
  <c r="P18" i="60"/>
  <c r="Q18" i="60"/>
  <c r="R18" i="60"/>
  <c r="S18" i="60"/>
  <c r="T18" i="60"/>
  <c r="U18" i="60"/>
  <c r="V18" i="60"/>
  <c r="W18" i="60"/>
  <c r="X18" i="60"/>
  <c r="Y18" i="60"/>
  <c r="Z18" i="60"/>
  <c r="AA18" i="60"/>
  <c r="AB18" i="60"/>
  <c r="AC18" i="60"/>
  <c r="AD18" i="60"/>
  <c r="AE18" i="60"/>
  <c r="AF18" i="60"/>
  <c r="AG18" i="60"/>
  <c r="AH18" i="60"/>
  <c r="AI18" i="60"/>
  <c r="AJ18" i="60"/>
  <c r="AK18" i="60"/>
  <c r="AL18" i="60"/>
  <c r="AM18" i="60"/>
  <c r="AN18" i="60"/>
  <c r="AO18" i="60"/>
  <c r="AP18" i="60"/>
  <c r="AQ18" i="60"/>
  <c r="AR18" i="60"/>
  <c r="AS18" i="60"/>
  <c r="AT18" i="60"/>
  <c r="AU18" i="60"/>
  <c r="AV18" i="60"/>
  <c r="AW18" i="60"/>
  <c r="AX18" i="60"/>
  <c r="AY18" i="60"/>
  <c r="AZ18" i="60"/>
  <c r="BA18" i="60"/>
  <c r="BB18" i="60"/>
  <c r="BC18" i="60"/>
  <c r="BD18" i="60"/>
  <c r="BE18" i="60"/>
  <c r="BF18" i="60"/>
  <c r="BG18" i="60"/>
  <c r="BH18" i="60"/>
  <c r="BI18" i="60"/>
  <c r="BJ18" i="60"/>
  <c r="BK18" i="60"/>
  <c r="BL18" i="60"/>
  <c r="BM18" i="60"/>
  <c r="BN18" i="60"/>
  <c r="BO18" i="60"/>
  <c r="BP18" i="60"/>
  <c r="BQ18" i="60"/>
  <c r="BR18" i="60"/>
  <c r="BS18" i="60"/>
  <c r="BT18" i="60"/>
  <c r="BU18" i="60"/>
  <c r="BV18" i="60"/>
  <c r="BW18" i="60"/>
  <c r="BX18" i="60"/>
  <c r="BY18" i="60"/>
  <c r="BZ18" i="60"/>
  <c r="CA18" i="60"/>
  <c r="CB18" i="60"/>
  <c r="CC18" i="60"/>
  <c r="CD18" i="60"/>
  <c r="CE18" i="60"/>
  <c r="CF18" i="60"/>
  <c r="CG18" i="60"/>
  <c r="CH18" i="60"/>
  <c r="CI18" i="60"/>
  <c r="CJ18" i="60"/>
  <c r="CK18" i="60"/>
  <c r="CL18" i="60"/>
  <c r="CM18" i="60"/>
  <c r="CN18" i="60"/>
  <c r="CO18" i="60"/>
  <c r="CP18" i="60"/>
  <c r="CQ18" i="60"/>
  <c r="CR18" i="60"/>
  <c r="CS18" i="60"/>
  <c r="CT18" i="60"/>
  <c r="CU18" i="60"/>
  <c r="CV18" i="60"/>
  <c r="CW18" i="60"/>
  <c r="CX18" i="60"/>
  <c r="CY18" i="60"/>
  <c r="CZ18" i="60"/>
  <c r="DA18" i="60"/>
  <c r="DB18" i="60"/>
  <c r="DC18" i="60"/>
  <c r="DD18" i="60"/>
  <c r="D19" i="60"/>
  <c r="E19" i="60"/>
  <c r="F19" i="60"/>
  <c r="G19" i="60"/>
  <c r="H19" i="60"/>
  <c r="I19" i="60"/>
  <c r="J19" i="60"/>
  <c r="K19" i="60"/>
  <c r="L19" i="60"/>
  <c r="M19" i="60"/>
  <c r="N19" i="60"/>
  <c r="O19" i="60"/>
  <c r="P19" i="60"/>
  <c r="Q19" i="60"/>
  <c r="R19" i="60"/>
  <c r="S19" i="60"/>
  <c r="T19" i="60"/>
  <c r="U19" i="60"/>
  <c r="V19" i="60"/>
  <c r="W19" i="60"/>
  <c r="X19" i="60"/>
  <c r="Y19" i="60"/>
  <c r="Z19" i="60"/>
  <c r="AA19" i="60"/>
  <c r="AB19" i="60"/>
  <c r="AC19" i="60"/>
  <c r="AD19" i="60"/>
  <c r="AE19" i="60"/>
  <c r="AF19" i="60"/>
  <c r="AG19" i="60"/>
  <c r="AH19" i="60"/>
  <c r="AI19" i="60"/>
  <c r="AJ19" i="60"/>
  <c r="AK19" i="60"/>
  <c r="AL19" i="60"/>
  <c r="AM19" i="60"/>
  <c r="AN19" i="60"/>
  <c r="AO19" i="60"/>
  <c r="AP19" i="60"/>
  <c r="AQ19" i="60"/>
  <c r="AR19" i="60"/>
  <c r="AS19" i="60"/>
  <c r="AT19" i="60"/>
  <c r="AU19" i="60"/>
  <c r="AV19" i="60"/>
  <c r="AW19" i="60"/>
  <c r="AX19" i="60"/>
  <c r="AY19" i="60"/>
  <c r="AZ19" i="60"/>
  <c r="BA19" i="60"/>
  <c r="BB19" i="60"/>
  <c r="BC19" i="60"/>
  <c r="BD19" i="60"/>
  <c r="BE19" i="60"/>
  <c r="BF19" i="60"/>
  <c r="BG19" i="60"/>
  <c r="BH19" i="60"/>
  <c r="BI19" i="60"/>
  <c r="BJ19" i="60"/>
  <c r="BK19" i="60"/>
  <c r="BL19" i="60"/>
  <c r="BM19" i="60"/>
  <c r="BN19" i="60"/>
  <c r="BO19" i="60"/>
  <c r="BP19" i="60"/>
  <c r="BQ19" i="60"/>
  <c r="BR19" i="60"/>
  <c r="BS19" i="60"/>
  <c r="BT19" i="60"/>
  <c r="BU19" i="60"/>
  <c r="BV19" i="60"/>
  <c r="BW19" i="60"/>
  <c r="BX19" i="60"/>
  <c r="BY19" i="60"/>
  <c r="BZ19" i="60"/>
  <c r="CA19" i="60"/>
  <c r="CB19" i="60"/>
  <c r="CC19" i="60"/>
  <c r="CD19" i="60"/>
  <c r="CE19" i="60"/>
  <c r="CF19" i="60"/>
  <c r="CG19" i="60"/>
  <c r="CH19" i="60"/>
  <c r="CI19" i="60"/>
  <c r="CJ19" i="60"/>
  <c r="CK19" i="60"/>
  <c r="CL19" i="60"/>
  <c r="CM19" i="60"/>
  <c r="CN19" i="60"/>
  <c r="CO19" i="60"/>
  <c r="CP19" i="60"/>
  <c r="CQ19" i="60"/>
  <c r="CR19" i="60"/>
  <c r="CS19" i="60"/>
  <c r="CT19" i="60"/>
  <c r="CU19" i="60"/>
  <c r="CV19" i="60"/>
  <c r="CW19" i="60"/>
  <c r="CX19" i="60"/>
  <c r="CY19" i="60"/>
  <c r="CZ19" i="60"/>
  <c r="DA19" i="60"/>
  <c r="DB19" i="60"/>
  <c r="DC19" i="60"/>
  <c r="DD19" i="60"/>
  <c r="D20" i="60"/>
  <c r="E20" i="60"/>
  <c r="F20" i="60"/>
  <c r="G20" i="60"/>
  <c r="H20" i="60"/>
  <c r="I20" i="60"/>
  <c r="J20" i="60"/>
  <c r="K20" i="60"/>
  <c r="L20" i="60"/>
  <c r="M20" i="60"/>
  <c r="N20" i="60"/>
  <c r="O20" i="60"/>
  <c r="P20" i="60"/>
  <c r="Q20" i="60"/>
  <c r="R20" i="60"/>
  <c r="S20" i="60"/>
  <c r="T20" i="60"/>
  <c r="U20" i="60"/>
  <c r="V20" i="60"/>
  <c r="W20" i="60"/>
  <c r="X20" i="60"/>
  <c r="Y20" i="60"/>
  <c r="Z20" i="60"/>
  <c r="AA20" i="60"/>
  <c r="AB20" i="60"/>
  <c r="AC20" i="60"/>
  <c r="AD20" i="60"/>
  <c r="AE20" i="60"/>
  <c r="AF20" i="60"/>
  <c r="AG20" i="60"/>
  <c r="AH20" i="60"/>
  <c r="AI20" i="60"/>
  <c r="AJ20" i="60"/>
  <c r="AK20" i="60"/>
  <c r="AL20" i="60"/>
  <c r="AM20" i="60"/>
  <c r="AN20" i="60"/>
  <c r="AO20" i="60"/>
  <c r="AP20" i="60"/>
  <c r="AQ20" i="60"/>
  <c r="AR20" i="60"/>
  <c r="AS20" i="60"/>
  <c r="AT20" i="60"/>
  <c r="AU20" i="60"/>
  <c r="AV20" i="60"/>
  <c r="AW20" i="60"/>
  <c r="AX20" i="60"/>
  <c r="AY20" i="60"/>
  <c r="AZ20" i="60"/>
  <c r="BA20" i="60"/>
  <c r="BB20" i="60"/>
  <c r="BC20" i="60"/>
  <c r="BD20" i="60"/>
  <c r="BE20" i="60"/>
  <c r="BF20" i="60"/>
  <c r="BG20" i="60"/>
  <c r="BH20" i="60"/>
  <c r="BI20" i="60"/>
  <c r="BJ20" i="60"/>
  <c r="BK20" i="60"/>
  <c r="BL20" i="60"/>
  <c r="BM20" i="60"/>
  <c r="BN20" i="60"/>
  <c r="BO20" i="60"/>
  <c r="BP20" i="60"/>
  <c r="BQ20" i="60"/>
  <c r="BR20" i="60"/>
  <c r="BS20" i="60"/>
  <c r="BT20" i="60"/>
  <c r="BU20" i="60"/>
  <c r="BV20" i="60"/>
  <c r="BW20" i="60"/>
  <c r="BX20" i="60"/>
  <c r="BY20" i="60"/>
  <c r="BZ20" i="60"/>
  <c r="CA20" i="60"/>
  <c r="CB20" i="60"/>
  <c r="CC20" i="60"/>
  <c r="CD20" i="60"/>
  <c r="CE20" i="60"/>
  <c r="CF20" i="60"/>
  <c r="CG20" i="60"/>
  <c r="CH20" i="60"/>
  <c r="CI20" i="60"/>
  <c r="CJ20" i="60"/>
  <c r="CK20" i="60"/>
  <c r="CL20" i="60"/>
  <c r="CM20" i="60"/>
  <c r="CN20" i="60"/>
  <c r="CO20" i="60"/>
  <c r="CP20" i="60"/>
  <c r="CQ20" i="60"/>
  <c r="CR20" i="60"/>
  <c r="CS20" i="60"/>
  <c r="CT20" i="60"/>
  <c r="CU20" i="60"/>
  <c r="CV20" i="60"/>
  <c r="CW20" i="60"/>
  <c r="CX20" i="60"/>
  <c r="CY20" i="60"/>
  <c r="CZ20" i="60"/>
  <c r="DA20" i="60"/>
  <c r="DB20" i="60"/>
  <c r="DC20" i="60"/>
  <c r="DD20" i="60"/>
  <c r="D21" i="60"/>
  <c r="E21" i="60"/>
  <c r="F21" i="60"/>
  <c r="G21" i="60"/>
  <c r="H21" i="60"/>
  <c r="I21" i="60"/>
  <c r="J21" i="60"/>
  <c r="K21" i="60"/>
  <c r="L21" i="60"/>
  <c r="M21" i="60"/>
  <c r="N21" i="60"/>
  <c r="O21" i="60"/>
  <c r="P21" i="60"/>
  <c r="Q21" i="60"/>
  <c r="R21" i="60"/>
  <c r="S21" i="60"/>
  <c r="T21" i="60"/>
  <c r="U21" i="60"/>
  <c r="V21" i="60"/>
  <c r="W21" i="60"/>
  <c r="X21" i="60"/>
  <c r="Y21" i="60"/>
  <c r="Z21" i="60"/>
  <c r="AA21" i="60"/>
  <c r="AB21" i="60"/>
  <c r="AC21" i="60"/>
  <c r="AD21" i="60"/>
  <c r="AE21" i="60"/>
  <c r="AF21" i="60"/>
  <c r="AG21" i="60"/>
  <c r="AH21" i="60"/>
  <c r="AI21" i="60"/>
  <c r="AJ21" i="60"/>
  <c r="AK21" i="60"/>
  <c r="AL21" i="60"/>
  <c r="AM21" i="60"/>
  <c r="AN21" i="60"/>
  <c r="AO21" i="60"/>
  <c r="AP21" i="60"/>
  <c r="AQ21" i="60"/>
  <c r="AR21" i="60"/>
  <c r="AS21" i="60"/>
  <c r="AT21" i="60"/>
  <c r="AU21" i="60"/>
  <c r="AV21" i="60"/>
  <c r="AW21" i="60"/>
  <c r="AX21" i="60"/>
  <c r="AY21" i="60"/>
  <c r="AZ21" i="60"/>
  <c r="BA21" i="60"/>
  <c r="BB21" i="60"/>
  <c r="BC21" i="60"/>
  <c r="BD21" i="60"/>
  <c r="BE21" i="60"/>
  <c r="BF21" i="60"/>
  <c r="BG21" i="60"/>
  <c r="BH21" i="60"/>
  <c r="BI21" i="60"/>
  <c r="BJ21" i="60"/>
  <c r="BK21" i="60"/>
  <c r="BL21" i="60"/>
  <c r="BM21" i="60"/>
  <c r="BN21" i="60"/>
  <c r="BO21" i="60"/>
  <c r="BP21" i="60"/>
  <c r="BQ21" i="60"/>
  <c r="BR21" i="60"/>
  <c r="BS21" i="60"/>
  <c r="BT21" i="60"/>
  <c r="BU21" i="60"/>
  <c r="BV21" i="60"/>
  <c r="BW21" i="60"/>
  <c r="BX21" i="60"/>
  <c r="BY21" i="60"/>
  <c r="BZ21" i="60"/>
  <c r="CA21" i="60"/>
  <c r="CB21" i="60"/>
  <c r="CC21" i="60"/>
  <c r="CD21" i="60"/>
  <c r="CE21" i="60"/>
  <c r="CF21" i="60"/>
  <c r="CG21" i="60"/>
  <c r="CH21" i="60"/>
  <c r="CI21" i="60"/>
  <c r="CJ21" i="60"/>
  <c r="CK21" i="60"/>
  <c r="CL21" i="60"/>
  <c r="CM21" i="60"/>
  <c r="CN21" i="60"/>
  <c r="CO21" i="60"/>
  <c r="CP21" i="60"/>
  <c r="CQ21" i="60"/>
  <c r="CR21" i="60"/>
  <c r="CS21" i="60"/>
  <c r="CT21" i="60"/>
  <c r="CU21" i="60"/>
  <c r="CV21" i="60"/>
  <c r="CW21" i="60"/>
  <c r="CX21" i="60"/>
  <c r="CY21" i="60"/>
  <c r="CZ21" i="60"/>
  <c r="DA21" i="60"/>
  <c r="DB21" i="60"/>
  <c r="DC21" i="60"/>
  <c r="DD21" i="60"/>
  <c r="D22" i="60"/>
  <c r="E22" i="60"/>
  <c r="F22" i="60"/>
  <c r="G22" i="60"/>
  <c r="H22" i="60"/>
  <c r="I22" i="60"/>
  <c r="J22" i="60"/>
  <c r="K22" i="60"/>
  <c r="L22" i="60"/>
  <c r="M22" i="60"/>
  <c r="N22" i="60"/>
  <c r="O22" i="60"/>
  <c r="P22" i="60"/>
  <c r="Q22" i="60"/>
  <c r="R22" i="60"/>
  <c r="S22" i="60"/>
  <c r="T22" i="60"/>
  <c r="U22" i="60"/>
  <c r="V22" i="60"/>
  <c r="W22" i="60"/>
  <c r="X22" i="60"/>
  <c r="Y22" i="60"/>
  <c r="Z22" i="60"/>
  <c r="AA22" i="60"/>
  <c r="AB22" i="60"/>
  <c r="AC22" i="60"/>
  <c r="AD22" i="60"/>
  <c r="AE22" i="60"/>
  <c r="AF22" i="60"/>
  <c r="AG22" i="60"/>
  <c r="AH22" i="60"/>
  <c r="AI22" i="60"/>
  <c r="AJ22" i="60"/>
  <c r="AK22" i="60"/>
  <c r="AL22" i="60"/>
  <c r="AM22" i="60"/>
  <c r="AN22" i="60"/>
  <c r="AO22" i="60"/>
  <c r="AP22" i="60"/>
  <c r="AQ22" i="60"/>
  <c r="AR22" i="60"/>
  <c r="AS22" i="60"/>
  <c r="AT22" i="60"/>
  <c r="AU22" i="60"/>
  <c r="AV22" i="60"/>
  <c r="AW22" i="60"/>
  <c r="AX22" i="60"/>
  <c r="AY22" i="60"/>
  <c r="AZ22" i="60"/>
  <c r="BA22" i="60"/>
  <c r="BB22" i="60"/>
  <c r="BC22" i="60"/>
  <c r="BD22" i="60"/>
  <c r="BE22" i="60"/>
  <c r="BF22" i="60"/>
  <c r="BG22" i="60"/>
  <c r="BH22" i="60"/>
  <c r="BI22" i="60"/>
  <c r="BJ22" i="60"/>
  <c r="BK22" i="60"/>
  <c r="BL22" i="60"/>
  <c r="BM22" i="60"/>
  <c r="BN22" i="60"/>
  <c r="BO22" i="60"/>
  <c r="BP22" i="60"/>
  <c r="BQ22" i="60"/>
  <c r="BR22" i="60"/>
  <c r="BS22" i="60"/>
  <c r="BT22" i="60"/>
  <c r="BU22" i="60"/>
  <c r="BV22" i="60"/>
  <c r="BW22" i="60"/>
  <c r="BX22" i="60"/>
  <c r="BY22" i="60"/>
  <c r="BZ22" i="60"/>
  <c r="CA22" i="60"/>
  <c r="CB22" i="60"/>
  <c r="CC22" i="60"/>
  <c r="CD22" i="60"/>
  <c r="CE22" i="60"/>
  <c r="CF22" i="60"/>
  <c r="CG22" i="60"/>
  <c r="CH22" i="60"/>
  <c r="CI22" i="60"/>
  <c r="CJ22" i="60"/>
  <c r="CK22" i="60"/>
  <c r="CL22" i="60"/>
  <c r="CM22" i="60"/>
  <c r="CN22" i="60"/>
  <c r="CO22" i="60"/>
  <c r="CP22" i="60"/>
  <c r="CQ22" i="60"/>
  <c r="CR22" i="60"/>
  <c r="CS22" i="60"/>
  <c r="CT22" i="60"/>
  <c r="CU22" i="60"/>
  <c r="CV22" i="60"/>
  <c r="CW22" i="60"/>
  <c r="CX22" i="60"/>
  <c r="CY22" i="60"/>
  <c r="CZ22" i="60"/>
  <c r="DA22" i="60"/>
  <c r="DB22" i="60"/>
  <c r="DC22" i="60"/>
  <c r="DD22" i="60"/>
  <c r="D23" i="60"/>
  <c r="E23" i="60"/>
  <c r="F23" i="60"/>
  <c r="G23" i="60"/>
  <c r="H23" i="60"/>
  <c r="I23" i="60"/>
  <c r="J23" i="60"/>
  <c r="K23" i="60"/>
  <c r="L23" i="60"/>
  <c r="M23" i="60"/>
  <c r="N23" i="60"/>
  <c r="O23" i="60"/>
  <c r="P23" i="60"/>
  <c r="Q23" i="60"/>
  <c r="R23" i="60"/>
  <c r="S23" i="60"/>
  <c r="T23" i="60"/>
  <c r="U23" i="60"/>
  <c r="V23" i="60"/>
  <c r="W23" i="60"/>
  <c r="X23" i="60"/>
  <c r="Y23" i="60"/>
  <c r="Z23" i="60"/>
  <c r="AA23" i="60"/>
  <c r="AB23" i="60"/>
  <c r="AC23" i="60"/>
  <c r="AD23" i="60"/>
  <c r="AE23" i="60"/>
  <c r="AF23" i="60"/>
  <c r="AG23" i="60"/>
  <c r="AH23" i="60"/>
  <c r="AI23" i="60"/>
  <c r="AJ23" i="60"/>
  <c r="AK23" i="60"/>
  <c r="AL23" i="60"/>
  <c r="AM23" i="60"/>
  <c r="AN23" i="60"/>
  <c r="AO23" i="60"/>
  <c r="AP23" i="60"/>
  <c r="AQ23" i="60"/>
  <c r="AR23" i="60"/>
  <c r="AS23" i="60"/>
  <c r="AT23" i="60"/>
  <c r="AU23" i="60"/>
  <c r="AV23" i="60"/>
  <c r="AW23" i="60"/>
  <c r="AX23" i="60"/>
  <c r="AY23" i="60"/>
  <c r="AZ23" i="60"/>
  <c r="BA23" i="60"/>
  <c r="BB23" i="60"/>
  <c r="BC23" i="60"/>
  <c r="BD23" i="60"/>
  <c r="BE23" i="60"/>
  <c r="BF23" i="60"/>
  <c r="BG23" i="60"/>
  <c r="BH23" i="60"/>
  <c r="BI23" i="60"/>
  <c r="BJ23" i="60"/>
  <c r="BK23" i="60"/>
  <c r="BL23" i="60"/>
  <c r="BM23" i="60"/>
  <c r="BN23" i="60"/>
  <c r="BO23" i="60"/>
  <c r="BP23" i="60"/>
  <c r="BQ23" i="60"/>
  <c r="BR23" i="60"/>
  <c r="BS23" i="60"/>
  <c r="BT23" i="60"/>
  <c r="BU23" i="60"/>
  <c r="BV23" i="60"/>
  <c r="BW23" i="60"/>
  <c r="BX23" i="60"/>
  <c r="BY23" i="60"/>
  <c r="BZ23" i="60"/>
  <c r="CA23" i="60"/>
  <c r="CB23" i="60"/>
  <c r="CC23" i="60"/>
  <c r="CD23" i="60"/>
  <c r="CE23" i="60"/>
  <c r="CF23" i="60"/>
  <c r="CG23" i="60"/>
  <c r="CH23" i="60"/>
  <c r="CI23" i="60"/>
  <c r="CJ23" i="60"/>
  <c r="CK23" i="60"/>
  <c r="CL23" i="60"/>
  <c r="CM23" i="60"/>
  <c r="CN23" i="60"/>
  <c r="CO23" i="60"/>
  <c r="CP23" i="60"/>
  <c r="CQ23" i="60"/>
  <c r="CR23" i="60"/>
  <c r="CS23" i="60"/>
  <c r="CT23" i="60"/>
  <c r="CU23" i="60"/>
  <c r="CV23" i="60"/>
  <c r="CW23" i="60"/>
  <c r="CX23" i="60"/>
  <c r="CY23" i="60"/>
  <c r="CZ23" i="60"/>
  <c r="DA23" i="60"/>
  <c r="DB23" i="60"/>
  <c r="DC23" i="60"/>
  <c r="DD23" i="60"/>
  <c r="D24" i="60"/>
  <c r="E24" i="60"/>
  <c r="F24" i="60"/>
  <c r="G24" i="60"/>
  <c r="H24" i="60"/>
  <c r="I24" i="60"/>
  <c r="J24" i="60"/>
  <c r="K24" i="60"/>
  <c r="L24" i="60"/>
  <c r="M24" i="60"/>
  <c r="N24" i="60"/>
  <c r="O24" i="60"/>
  <c r="P24" i="60"/>
  <c r="Q24" i="60"/>
  <c r="R24" i="60"/>
  <c r="S24" i="60"/>
  <c r="T24" i="60"/>
  <c r="U24" i="60"/>
  <c r="V24" i="60"/>
  <c r="W24" i="60"/>
  <c r="X24" i="60"/>
  <c r="Y24" i="60"/>
  <c r="Z24" i="60"/>
  <c r="AA24" i="60"/>
  <c r="AB24" i="60"/>
  <c r="AC24" i="60"/>
  <c r="AD24" i="60"/>
  <c r="AE24" i="60"/>
  <c r="AF24" i="60"/>
  <c r="AG24" i="60"/>
  <c r="AH24" i="60"/>
  <c r="AI24" i="60"/>
  <c r="AJ24" i="60"/>
  <c r="AK24" i="60"/>
  <c r="AL24" i="60"/>
  <c r="AM24" i="60"/>
  <c r="AN24" i="60"/>
  <c r="AO24" i="60"/>
  <c r="AP24" i="60"/>
  <c r="AQ24" i="60"/>
  <c r="AR24" i="60"/>
  <c r="AS24" i="60"/>
  <c r="AT24" i="60"/>
  <c r="AU24" i="60"/>
  <c r="AV24" i="60"/>
  <c r="AW24" i="60"/>
  <c r="AX24" i="60"/>
  <c r="AY24" i="60"/>
  <c r="AZ24" i="60"/>
  <c r="BA24" i="60"/>
  <c r="BB24" i="60"/>
  <c r="BC24" i="60"/>
  <c r="BD24" i="60"/>
  <c r="BE24" i="60"/>
  <c r="BF24" i="60"/>
  <c r="BG24" i="60"/>
  <c r="BH24" i="60"/>
  <c r="BI24" i="60"/>
  <c r="BJ24" i="60"/>
  <c r="BK24" i="60"/>
  <c r="BL24" i="60"/>
  <c r="BM24" i="60"/>
  <c r="BN24" i="60"/>
  <c r="BO24" i="60"/>
  <c r="BP24" i="60"/>
  <c r="BQ24" i="60"/>
  <c r="BR24" i="60"/>
  <c r="BS24" i="60"/>
  <c r="BT24" i="60"/>
  <c r="BU24" i="60"/>
  <c r="BV24" i="60"/>
  <c r="BW24" i="60"/>
  <c r="BX24" i="60"/>
  <c r="BY24" i="60"/>
  <c r="BZ24" i="60"/>
  <c r="CA24" i="60"/>
  <c r="CB24" i="60"/>
  <c r="CC24" i="60"/>
  <c r="CD24" i="60"/>
  <c r="CE24" i="60"/>
  <c r="CF24" i="60"/>
  <c r="CG24" i="60"/>
  <c r="CH24" i="60"/>
  <c r="CI24" i="60"/>
  <c r="CJ24" i="60"/>
  <c r="CK24" i="60"/>
  <c r="CL24" i="60"/>
  <c r="CM24" i="60"/>
  <c r="CN24" i="60"/>
  <c r="CO24" i="60"/>
  <c r="CP24" i="60"/>
  <c r="CQ24" i="60"/>
  <c r="CR24" i="60"/>
  <c r="CS24" i="60"/>
  <c r="CT24" i="60"/>
  <c r="CU24" i="60"/>
  <c r="CV24" i="60"/>
  <c r="CW24" i="60"/>
  <c r="CX24" i="60"/>
  <c r="CY24" i="60"/>
  <c r="CZ24" i="60"/>
  <c r="DA24" i="60"/>
  <c r="DB24" i="60"/>
  <c r="DC24" i="60"/>
  <c r="DD24" i="60"/>
  <c r="D25" i="60"/>
  <c r="E25" i="60"/>
  <c r="F25" i="60"/>
  <c r="G25" i="60"/>
  <c r="H25" i="60"/>
  <c r="I25" i="60"/>
  <c r="J25" i="60"/>
  <c r="K25" i="60"/>
  <c r="L25" i="60"/>
  <c r="M25" i="60"/>
  <c r="N25" i="60"/>
  <c r="O25" i="60"/>
  <c r="P25" i="60"/>
  <c r="Q25" i="60"/>
  <c r="R25" i="60"/>
  <c r="S25" i="60"/>
  <c r="T25" i="60"/>
  <c r="U25" i="60"/>
  <c r="V25" i="60"/>
  <c r="W25" i="60"/>
  <c r="X25" i="60"/>
  <c r="Y25" i="60"/>
  <c r="Z25" i="60"/>
  <c r="AA25" i="60"/>
  <c r="AB25" i="60"/>
  <c r="AC25" i="60"/>
  <c r="AD25" i="60"/>
  <c r="AE25" i="60"/>
  <c r="AF25" i="60"/>
  <c r="AG25" i="60"/>
  <c r="AH25" i="60"/>
  <c r="AI25" i="60"/>
  <c r="AJ25" i="60"/>
  <c r="AK25" i="60"/>
  <c r="AL25" i="60"/>
  <c r="AM25" i="60"/>
  <c r="AN25" i="60"/>
  <c r="AO25" i="60"/>
  <c r="AP25" i="60"/>
  <c r="AQ25" i="60"/>
  <c r="AR25" i="60"/>
  <c r="AS25" i="60"/>
  <c r="AT25" i="60"/>
  <c r="AU25" i="60"/>
  <c r="AV25" i="60"/>
  <c r="AW25" i="60"/>
  <c r="AX25" i="60"/>
  <c r="AY25" i="60"/>
  <c r="AZ25" i="60"/>
  <c r="BA25" i="60"/>
  <c r="BB25" i="60"/>
  <c r="BC25" i="60"/>
  <c r="BD25" i="60"/>
  <c r="BE25" i="60"/>
  <c r="BF25" i="60"/>
  <c r="BG25" i="60"/>
  <c r="BH25" i="60"/>
  <c r="BI25" i="60"/>
  <c r="BJ25" i="60"/>
  <c r="BK25" i="60"/>
  <c r="BL25" i="60"/>
  <c r="BM25" i="60"/>
  <c r="BN25" i="60"/>
  <c r="BO25" i="60"/>
  <c r="BP25" i="60"/>
  <c r="BQ25" i="60"/>
  <c r="BR25" i="60"/>
  <c r="BS25" i="60"/>
  <c r="BT25" i="60"/>
  <c r="BU25" i="60"/>
  <c r="BV25" i="60"/>
  <c r="BW25" i="60"/>
  <c r="BX25" i="60"/>
  <c r="BY25" i="60"/>
  <c r="BZ25" i="60"/>
  <c r="CA25" i="60"/>
  <c r="CB25" i="60"/>
  <c r="CC25" i="60"/>
  <c r="CD25" i="60"/>
  <c r="CE25" i="60"/>
  <c r="CF25" i="60"/>
  <c r="CG25" i="60"/>
  <c r="CH25" i="60"/>
  <c r="CI25" i="60"/>
  <c r="CJ25" i="60"/>
  <c r="CK25" i="60"/>
  <c r="CL25" i="60"/>
  <c r="CM25" i="60"/>
  <c r="CN25" i="60"/>
  <c r="CO25" i="60"/>
  <c r="CP25" i="60"/>
  <c r="CQ25" i="60"/>
  <c r="CR25" i="60"/>
  <c r="CS25" i="60"/>
  <c r="CT25" i="60"/>
  <c r="CU25" i="60"/>
  <c r="CV25" i="60"/>
  <c r="CW25" i="60"/>
  <c r="CX25" i="60"/>
  <c r="CY25" i="60"/>
  <c r="CZ25" i="60"/>
  <c r="DA25" i="60"/>
  <c r="DB25" i="60"/>
  <c r="DC25" i="60"/>
  <c r="DD25" i="60"/>
  <c r="D26" i="60"/>
  <c r="E26" i="60"/>
  <c r="F26" i="60"/>
  <c r="G26" i="60"/>
  <c r="H26" i="60"/>
  <c r="I26" i="60"/>
  <c r="J26" i="60"/>
  <c r="K26" i="60"/>
  <c r="L26" i="60"/>
  <c r="M26" i="60"/>
  <c r="N26" i="60"/>
  <c r="O26" i="60"/>
  <c r="P26" i="60"/>
  <c r="Q26" i="60"/>
  <c r="R26" i="60"/>
  <c r="S26" i="60"/>
  <c r="T26" i="60"/>
  <c r="U26" i="60"/>
  <c r="V26" i="60"/>
  <c r="W26" i="60"/>
  <c r="X26" i="60"/>
  <c r="Y26" i="60"/>
  <c r="Z26" i="60"/>
  <c r="AA26" i="60"/>
  <c r="AB26" i="60"/>
  <c r="AC26" i="60"/>
  <c r="AD26" i="60"/>
  <c r="AE26" i="60"/>
  <c r="AF26" i="60"/>
  <c r="AG26" i="60"/>
  <c r="AH26" i="60"/>
  <c r="AI26" i="60"/>
  <c r="AJ26" i="60"/>
  <c r="AK26" i="60"/>
  <c r="AL26" i="60"/>
  <c r="AM26" i="60"/>
  <c r="AN26" i="60"/>
  <c r="AO26" i="60"/>
  <c r="AP26" i="60"/>
  <c r="AQ26" i="60"/>
  <c r="AR26" i="60"/>
  <c r="AS26" i="60"/>
  <c r="AT26" i="60"/>
  <c r="AU26" i="60"/>
  <c r="AV26" i="60"/>
  <c r="AW26" i="60"/>
  <c r="AX26" i="60"/>
  <c r="AY26" i="60"/>
  <c r="AZ26" i="60"/>
  <c r="BA26" i="60"/>
  <c r="BB26" i="60"/>
  <c r="BC26" i="60"/>
  <c r="BD26" i="60"/>
  <c r="BE26" i="60"/>
  <c r="BF26" i="60"/>
  <c r="BG26" i="60"/>
  <c r="BH26" i="60"/>
  <c r="BI26" i="60"/>
  <c r="BJ26" i="60"/>
  <c r="BK26" i="60"/>
  <c r="BL26" i="60"/>
  <c r="BM26" i="60"/>
  <c r="BN26" i="60"/>
  <c r="BO26" i="60"/>
  <c r="BP26" i="60"/>
  <c r="BQ26" i="60"/>
  <c r="BR26" i="60"/>
  <c r="BS26" i="60"/>
  <c r="BT26" i="60"/>
  <c r="BU26" i="60"/>
  <c r="BV26" i="60"/>
  <c r="BW26" i="60"/>
  <c r="BX26" i="60"/>
  <c r="BY26" i="60"/>
  <c r="BZ26" i="60"/>
  <c r="CA26" i="60"/>
  <c r="CB26" i="60"/>
  <c r="CC26" i="60"/>
  <c r="CD26" i="60"/>
  <c r="CE26" i="60"/>
  <c r="CF26" i="60"/>
  <c r="CG26" i="60"/>
  <c r="CH26" i="60"/>
  <c r="CI26" i="60"/>
  <c r="CJ26" i="60"/>
  <c r="CK26" i="60"/>
  <c r="CL26" i="60"/>
  <c r="CM26" i="60"/>
  <c r="CN26" i="60"/>
  <c r="CO26" i="60"/>
  <c r="CP26" i="60"/>
  <c r="CQ26" i="60"/>
  <c r="CR26" i="60"/>
  <c r="CS26" i="60"/>
  <c r="CT26" i="60"/>
  <c r="CU26" i="60"/>
  <c r="CV26" i="60"/>
  <c r="CW26" i="60"/>
  <c r="CX26" i="60"/>
  <c r="CY26" i="60"/>
  <c r="CZ26" i="60"/>
  <c r="DA26" i="60"/>
  <c r="DB26" i="60"/>
  <c r="DC26" i="60"/>
  <c r="DD26" i="60"/>
  <c r="D27" i="60"/>
  <c r="E27" i="60"/>
  <c r="F27" i="60"/>
  <c r="G27" i="60"/>
  <c r="H27" i="60"/>
  <c r="I27" i="60"/>
  <c r="J27" i="60"/>
  <c r="K27" i="60"/>
  <c r="L27" i="60"/>
  <c r="M27" i="60"/>
  <c r="N27" i="60"/>
  <c r="O27" i="60"/>
  <c r="P27" i="60"/>
  <c r="Q27" i="60"/>
  <c r="R27" i="60"/>
  <c r="S27" i="60"/>
  <c r="T27" i="60"/>
  <c r="U27" i="60"/>
  <c r="V27" i="60"/>
  <c r="W27" i="60"/>
  <c r="X27" i="60"/>
  <c r="Y27" i="60"/>
  <c r="Z27" i="60"/>
  <c r="AA27" i="60"/>
  <c r="AB27" i="60"/>
  <c r="AC27" i="60"/>
  <c r="AD27" i="60"/>
  <c r="AE27" i="60"/>
  <c r="AF27" i="60"/>
  <c r="AG27" i="60"/>
  <c r="AH27" i="60"/>
  <c r="AI27" i="60"/>
  <c r="AJ27" i="60"/>
  <c r="AK27" i="60"/>
  <c r="AL27" i="60"/>
  <c r="AM27" i="60"/>
  <c r="AN27" i="60"/>
  <c r="AO27" i="60"/>
  <c r="AP27" i="60"/>
  <c r="AQ27" i="60"/>
  <c r="AR27" i="60"/>
  <c r="AS27" i="60"/>
  <c r="AT27" i="60"/>
  <c r="AU27" i="60"/>
  <c r="AV27" i="60"/>
  <c r="AW27" i="60"/>
  <c r="AX27" i="60"/>
  <c r="AY27" i="60"/>
  <c r="AZ27" i="60"/>
  <c r="BA27" i="60"/>
  <c r="BB27" i="60"/>
  <c r="BC27" i="60"/>
  <c r="BD27" i="60"/>
  <c r="BE27" i="60"/>
  <c r="BF27" i="60"/>
  <c r="BG27" i="60"/>
  <c r="BH27" i="60"/>
  <c r="BI27" i="60"/>
  <c r="BJ27" i="60"/>
  <c r="BK27" i="60"/>
  <c r="BL27" i="60"/>
  <c r="BM27" i="60"/>
  <c r="BN27" i="60"/>
  <c r="BO27" i="60"/>
  <c r="BP27" i="60"/>
  <c r="BQ27" i="60"/>
  <c r="BR27" i="60"/>
  <c r="BS27" i="60"/>
  <c r="BT27" i="60"/>
  <c r="BU27" i="60"/>
  <c r="BV27" i="60"/>
  <c r="BW27" i="60"/>
  <c r="BX27" i="60"/>
  <c r="BY27" i="60"/>
  <c r="BZ27" i="60"/>
  <c r="CA27" i="60"/>
  <c r="CB27" i="60"/>
  <c r="CC27" i="60"/>
  <c r="CD27" i="60"/>
  <c r="CE27" i="60"/>
  <c r="CF27" i="60"/>
  <c r="CG27" i="60"/>
  <c r="CH27" i="60"/>
  <c r="CI27" i="60"/>
  <c r="CJ27" i="60"/>
  <c r="CK27" i="60"/>
  <c r="CL27" i="60"/>
  <c r="CM27" i="60"/>
  <c r="CN27" i="60"/>
  <c r="CO27" i="60"/>
  <c r="CP27" i="60"/>
  <c r="CQ27" i="60"/>
  <c r="CR27" i="60"/>
  <c r="CS27" i="60"/>
  <c r="CT27" i="60"/>
  <c r="CU27" i="60"/>
  <c r="CV27" i="60"/>
  <c r="CW27" i="60"/>
  <c r="CX27" i="60"/>
  <c r="CY27" i="60"/>
  <c r="CZ27" i="60"/>
  <c r="DA27" i="60"/>
  <c r="DB27" i="60"/>
  <c r="DC27" i="60"/>
  <c r="DD27" i="60"/>
  <c r="D28" i="60"/>
  <c r="E28" i="60"/>
  <c r="F28" i="60"/>
  <c r="G28" i="60"/>
  <c r="H28" i="60"/>
  <c r="I28" i="60"/>
  <c r="J28" i="60"/>
  <c r="K28" i="60"/>
  <c r="L28" i="60"/>
  <c r="M28" i="60"/>
  <c r="N28" i="60"/>
  <c r="O28" i="60"/>
  <c r="P28" i="60"/>
  <c r="Q28" i="60"/>
  <c r="R28" i="60"/>
  <c r="S28" i="60"/>
  <c r="T28" i="60"/>
  <c r="U28" i="60"/>
  <c r="V28" i="60"/>
  <c r="W28" i="60"/>
  <c r="X28" i="60"/>
  <c r="Y28" i="60"/>
  <c r="Z28" i="60"/>
  <c r="AA28" i="60"/>
  <c r="AB28" i="60"/>
  <c r="AC28" i="60"/>
  <c r="AD28" i="60"/>
  <c r="AE28" i="60"/>
  <c r="AF28" i="60"/>
  <c r="AG28" i="60"/>
  <c r="AH28" i="60"/>
  <c r="AI28" i="60"/>
  <c r="AJ28" i="60"/>
  <c r="AK28" i="60"/>
  <c r="AL28" i="60"/>
  <c r="AM28" i="60"/>
  <c r="AN28" i="60"/>
  <c r="AO28" i="60"/>
  <c r="AP28" i="60"/>
  <c r="AQ28" i="60"/>
  <c r="AR28" i="60"/>
  <c r="AS28" i="60"/>
  <c r="AT28" i="60"/>
  <c r="AU28" i="60"/>
  <c r="AV28" i="60"/>
  <c r="AW28" i="60"/>
  <c r="AX28" i="60"/>
  <c r="AY28" i="60"/>
  <c r="AZ28" i="60"/>
  <c r="BA28" i="60"/>
  <c r="BB28" i="60"/>
  <c r="BC28" i="60"/>
  <c r="BD28" i="60"/>
  <c r="BE28" i="60"/>
  <c r="BF28" i="60"/>
  <c r="BG28" i="60"/>
  <c r="BH28" i="60"/>
  <c r="BI28" i="60"/>
  <c r="BJ28" i="60"/>
  <c r="BK28" i="60"/>
  <c r="BL28" i="60"/>
  <c r="BM28" i="60"/>
  <c r="BN28" i="60"/>
  <c r="BO28" i="60"/>
  <c r="BP28" i="60"/>
  <c r="BQ28" i="60"/>
  <c r="BR28" i="60"/>
  <c r="BS28" i="60"/>
  <c r="BT28" i="60"/>
  <c r="BU28" i="60"/>
  <c r="BV28" i="60"/>
  <c r="BW28" i="60"/>
  <c r="BX28" i="60"/>
  <c r="BY28" i="60"/>
  <c r="BZ28" i="60"/>
  <c r="CA28" i="60"/>
  <c r="CB28" i="60"/>
  <c r="CC28" i="60"/>
  <c r="CD28" i="60"/>
  <c r="CE28" i="60"/>
  <c r="CF28" i="60"/>
  <c r="CG28" i="60"/>
  <c r="CH28" i="60"/>
  <c r="CI28" i="60"/>
  <c r="CJ28" i="60"/>
  <c r="CK28" i="60"/>
  <c r="CL28" i="60"/>
  <c r="CM28" i="60"/>
  <c r="CN28" i="60"/>
  <c r="CO28" i="60"/>
  <c r="CP28" i="60"/>
  <c r="CQ28" i="60"/>
  <c r="CR28" i="60"/>
  <c r="CS28" i="60"/>
  <c r="CT28" i="60"/>
  <c r="CU28" i="60"/>
  <c r="CV28" i="60"/>
  <c r="CW28" i="60"/>
  <c r="CX28" i="60"/>
  <c r="CY28" i="60"/>
  <c r="CZ28" i="60"/>
  <c r="DA28" i="60"/>
  <c r="DB28" i="60"/>
  <c r="DC28" i="60"/>
  <c r="DD28" i="60"/>
  <c r="D29" i="60"/>
  <c r="E29" i="60"/>
  <c r="F29" i="60"/>
  <c r="G29" i="60"/>
  <c r="H29" i="60"/>
  <c r="I29" i="60"/>
  <c r="J29" i="60"/>
  <c r="K29" i="60"/>
  <c r="L29" i="60"/>
  <c r="M29" i="60"/>
  <c r="N29" i="60"/>
  <c r="O29" i="60"/>
  <c r="P29" i="60"/>
  <c r="Q29" i="60"/>
  <c r="R29" i="60"/>
  <c r="S29" i="60"/>
  <c r="T29" i="60"/>
  <c r="U29" i="60"/>
  <c r="V29" i="60"/>
  <c r="W29" i="60"/>
  <c r="X29" i="60"/>
  <c r="Y29" i="60"/>
  <c r="Z29" i="60"/>
  <c r="AA29" i="60"/>
  <c r="AB29" i="60"/>
  <c r="AC29" i="60"/>
  <c r="AD29" i="60"/>
  <c r="AE29" i="60"/>
  <c r="AF29" i="60"/>
  <c r="AG29" i="60"/>
  <c r="AH29" i="60"/>
  <c r="AI29" i="60"/>
  <c r="AJ29" i="60"/>
  <c r="AK29" i="60"/>
  <c r="AL29" i="60"/>
  <c r="AM29" i="60"/>
  <c r="AN29" i="60"/>
  <c r="AO29" i="60"/>
  <c r="AP29" i="60"/>
  <c r="AQ29" i="60"/>
  <c r="AR29" i="60"/>
  <c r="AS29" i="60"/>
  <c r="AT29" i="60"/>
  <c r="AU29" i="60"/>
  <c r="AV29" i="60"/>
  <c r="AW29" i="60"/>
  <c r="AX29" i="60"/>
  <c r="AY29" i="60"/>
  <c r="AZ29" i="60"/>
  <c r="BA29" i="60"/>
  <c r="BB29" i="60"/>
  <c r="BC29" i="60"/>
  <c r="BD29" i="60"/>
  <c r="BE29" i="60"/>
  <c r="BF29" i="60"/>
  <c r="BG29" i="60"/>
  <c r="BH29" i="60"/>
  <c r="BI29" i="60"/>
  <c r="BJ29" i="60"/>
  <c r="BK29" i="60"/>
  <c r="BL29" i="60"/>
  <c r="BM29" i="60"/>
  <c r="BN29" i="60"/>
  <c r="BO29" i="60"/>
  <c r="BP29" i="60"/>
  <c r="BQ29" i="60"/>
  <c r="BR29" i="60"/>
  <c r="BS29" i="60"/>
  <c r="BT29" i="60"/>
  <c r="BU29" i="60"/>
  <c r="BV29" i="60"/>
  <c r="BW29" i="60"/>
  <c r="BX29" i="60"/>
  <c r="BY29" i="60"/>
  <c r="BZ29" i="60"/>
  <c r="CA29" i="60"/>
  <c r="CB29" i="60"/>
  <c r="CC29" i="60"/>
  <c r="CD29" i="60"/>
  <c r="CE29" i="60"/>
  <c r="CF29" i="60"/>
  <c r="CG29" i="60"/>
  <c r="CH29" i="60"/>
  <c r="CI29" i="60"/>
  <c r="CJ29" i="60"/>
  <c r="CK29" i="60"/>
  <c r="CL29" i="60"/>
  <c r="CM29" i="60"/>
  <c r="CN29" i="60"/>
  <c r="CO29" i="60"/>
  <c r="CP29" i="60"/>
  <c r="CQ29" i="60"/>
  <c r="CR29" i="60"/>
  <c r="CS29" i="60"/>
  <c r="CT29" i="60"/>
  <c r="CU29" i="60"/>
  <c r="CV29" i="60"/>
  <c r="CW29" i="60"/>
  <c r="CX29" i="60"/>
  <c r="CY29" i="60"/>
  <c r="CZ29" i="60"/>
  <c r="DA29" i="60"/>
  <c r="DB29" i="60"/>
  <c r="DC29" i="60"/>
  <c r="DD29" i="60"/>
  <c r="D30" i="60"/>
  <c r="E30" i="60"/>
  <c r="F30" i="60"/>
  <c r="G30" i="60"/>
  <c r="H30" i="60"/>
  <c r="I30" i="60"/>
  <c r="J30" i="60"/>
  <c r="K30" i="60"/>
  <c r="L30" i="60"/>
  <c r="M30" i="60"/>
  <c r="N30" i="60"/>
  <c r="O30" i="60"/>
  <c r="P30" i="60"/>
  <c r="Q30" i="60"/>
  <c r="R30" i="60"/>
  <c r="S30" i="60"/>
  <c r="T30" i="60"/>
  <c r="U30" i="60"/>
  <c r="V30" i="60"/>
  <c r="W30" i="60"/>
  <c r="X30" i="60"/>
  <c r="Y30" i="60"/>
  <c r="Z30" i="60"/>
  <c r="AA30" i="60"/>
  <c r="AB30" i="60"/>
  <c r="AC30" i="60"/>
  <c r="AD30" i="60"/>
  <c r="AE30" i="60"/>
  <c r="AF30" i="60"/>
  <c r="AG30" i="60"/>
  <c r="AH30" i="60"/>
  <c r="AI30" i="60"/>
  <c r="AJ30" i="60"/>
  <c r="AK30" i="60"/>
  <c r="AL30" i="60"/>
  <c r="AM30" i="60"/>
  <c r="AN30" i="60"/>
  <c r="AO30" i="60"/>
  <c r="AP30" i="60"/>
  <c r="AQ30" i="60"/>
  <c r="AR30" i="60"/>
  <c r="AS30" i="60"/>
  <c r="AT30" i="60"/>
  <c r="AU30" i="60"/>
  <c r="AV30" i="60"/>
  <c r="AW30" i="60"/>
  <c r="AX30" i="60"/>
  <c r="AY30" i="60"/>
  <c r="AZ30" i="60"/>
  <c r="BA30" i="60"/>
  <c r="BB30" i="60"/>
  <c r="BC30" i="60"/>
  <c r="BD30" i="60"/>
  <c r="BE30" i="60"/>
  <c r="BF30" i="60"/>
  <c r="BG30" i="60"/>
  <c r="BH30" i="60"/>
  <c r="BI30" i="60"/>
  <c r="BJ30" i="60"/>
  <c r="BK30" i="60"/>
  <c r="BL30" i="60"/>
  <c r="BM30" i="60"/>
  <c r="BN30" i="60"/>
  <c r="BO30" i="60"/>
  <c r="BP30" i="60"/>
  <c r="BQ30" i="60"/>
  <c r="BR30" i="60"/>
  <c r="BS30" i="60"/>
  <c r="BT30" i="60"/>
  <c r="BU30" i="60"/>
  <c r="BV30" i="60"/>
  <c r="BW30" i="60"/>
  <c r="BX30" i="60"/>
  <c r="BY30" i="60"/>
  <c r="BZ30" i="60"/>
  <c r="CA30" i="60"/>
  <c r="CB30" i="60"/>
  <c r="CC30" i="60"/>
  <c r="CD30" i="60"/>
  <c r="CE30" i="60"/>
  <c r="CF30" i="60"/>
  <c r="CG30" i="60"/>
  <c r="CH30" i="60"/>
  <c r="CI30" i="60"/>
  <c r="CJ30" i="60"/>
  <c r="CK30" i="60"/>
  <c r="CL30" i="60"/>
  <c r="CM30" i="60"/>
  <c r="CN30" i="60"/>
  <c r="CO30" i="60"/>
  <c r="CP30" i="60"/>
  <c r="CQ30" i="60"/>
  <c r="CR30" i="60"/>
  <c r="CS30" i="60"/>
  <c r="CT30" i="60"/>
  <c r="CU30" i="60"/>
  <c r="CV30" i="60"/>
  <c r="CW30" i="60"/>
  <c r="CX30" i="60"/>
  <c r="CY30" i="60"/>
  <c r="CZ30" i="60"/>
  <c r="DA30" i="60"/>
  <c r="DB30" i="60"/>
  <c r="DC30" i="60"/>
  <c r="DD30" i="60"/>
  <c r="D31" i="60"/>
  <c r="E31" i="60"/>
  <c r="F31" i="60"/>
  <c r="G31" i="60"/>
  <c r="H31" i="60"/>
  <c r="I31" i="60"/>
  <c r="J31" i="60"/>
  <c r="K31" i="60"/>
  <c r="L31" i="60"/>
  <c r="M31" i="60"/>
  <c r="N31" i="60"/>
  <c r="O31" i="60"/>
  <c r="P31" i="60"/>
  <c r="Q31" i="60"/>
  <c r="R31" i="60"/>
  <c r="S31" i="60"/>
  <c r="T31" i="60"/>
  <c r="U31" i="60"/>
  <c r="V31" i="60"/>
  <c r="W31" i="60"/>
  <c r="X31" i="60"/>
  <c r="Y31" i="60"/>
  <c r="Z31" i="60"/>
  <c r="AA31" i="60"/>
  <c r="AB31" i="60"/>
  <c r="AC31" i="60"/>
  <c r="AD31" i="60"/>
  <c r="AE31" i="60"/>
  <c r="AF31" i="60"/>
  <c r="AG31" i="60"/>
  <c r="AH31" i="60"/>
  <c r="AI31" i="60"/>
  <c r="AJ31" i="60"/>
  <c r="AK31" i="60"/>
  <c r="AL31" i="60"/>
  <c r="AM31" i="60"/>
  <c r="AN31" i="60"/>
  <c r="AO31" i="60"/>
  <c r="AP31" i="60"/>
  <c r="AQ31" i="60"/>
  <c r="AR31" i="60"/>
  <c r="AS31" i="60"/>
  <c r="AT31" i="60"/>
  <c r="AU31" i="60"/>
  <c r="AV31" i="60"/>
  <c r="AW31" i="60"/>
  <c r="AX31" i="60"/>
  <c r="AY31" i="60"/>
  <c r="AZ31" i="60"/>
  <c r="BA31" i="60"/>
  <c r="BB31" i="60"/>
  <c r="BC31" i="60"/>
  <c r="BD31" i="60"/>
  <c r="BE31" i="60"/>
  <c r="BF31" i="60"/>
  <c r="BG31" i="60"/>
  <c r="BH31" i="60"/>
  <c r="BI31" i="60"/>
  <c r="BJ31" i="60"/>
  <c r="BK31" i="60"/>
  <c r="BL31" i="60"/>
  <c r="BM31" i="60"/>
  <c r="BN31" i="60"/>
  <c r="BO31" i="60"/>
  <c r="BP31" i="60"/>
  <c r="BQ31" i="60"/>
  <c r="BR31" i="60"/>
  <c r="BS31" i="60"/>
  <c r="BT31" i="60"/>
  <c r="BU31" i="60"/>
  <c r="BV31" i="60"/>
  <c r="BW31" i="60"/>
  <c r="BX31" i="60"/>
  <c r="BY31" i="60"/>
  <c r="BZ31" i="60"/>
  <c r="CA31" i="60"/>
  <c r="CB31" i="60"/>
  <c r="CC31" i="60"/>
  <c r="CD31" i="60"/>
  <c r="CE31" i="60"/>
  <c r="CF31" i="60"/>
  <c r="CG31" i="60"/>
  <c r="CH31" i="60"/>
  <c r="CI31" i="60"/>
  <c r="CJ31" i="60"/>
  <c r="CK31" i="60"/>
  <c r="CL31" i="60"/>
  <c r="CM31" i="60"/>
  <c r="CN31" i="60"/>
  <c r="CO31" i="60"/>
  <c r="CP31" i="60"/>
  <c r="CQ31" i="60"/>
  <c r="CR31" i="60"/>
  <c r="CS31" i="60"/>
  <c r="CT31" i="60"/>
  <c r="CU31" i="60"/>
  <c r="CV31" i="60"/>
  <c r="CW31" i="60"/>
  <c r="CX31" i="60"/>
  <c r="CY31" i="60"/>
  <c r="CZ31" i="60"/>
  <c r="DA31" i="60"/>
  <c r="DB31" i="60"/>
  <c r="DC31" i="60"/>
  <c r="DD31" i="60"/>
  <c r="D32" i="60"/>
  <c r="E32" i="60"/>
  <c r="F32" i="60"/>
  <c r="G32" i="60"/>
  <c r="H32" i="60"/>
  <c r="I32" i="60"/>
  <c r="J32" i="60"/>
  <c r="K32" i="60"/>
  <c r="L32" i="60"/>
  <c r="M32" i="60"/>
  <c r="N32" i="60"/>
  <c r="O32" i="60"/>
  <c r="P32" i="60"/>
  <c r="Q32" i="60"/>
  <c r="R32" i="60"/>
  <c r="S32" i="60"/>
  <c r="T32" i="60"/>
  <c r="U32" i="60"/>
  <c r="V32" i="60"/>
  <c r="W32" i="60"/>
  <c r="X32" i="60"/>
  <c r="Y32" i="60"/>
  <c r="Z32" i="60"/>
  <c r="AA32" i="60"/>
  <c r="AB32" i="60"/>
  <c r="AC32" i="60"/>
  <c r="AD32" i="60"/>
  <c r="AE32" i="60"/>
  <c r="AF32" i="60"/>
  <c r="AG32" i="60"/>
  <c r="AH32" i="60"/>
  <c r="AI32" i="60"/>
  <c r="AJ32" i="60"/>
  <c r="AK32" i="60"/>
  <c r="AL32" i="60"/>
  <c r="AM32" i="60"/>
  <c r="AN32" i="60"/>
  <c r="AO32" i="60"/>
  <c r="AP32" i="60"/>
  <c r="AQ32" i="60"/>
  <c r="AR32" i="60"/>
  <c r="AS32" i="60"/>
  <c r="AT32" i="60"/>
  <c r="AU32" i="60"/>
  <c r="AV32" i="60"/>
  <c r="AW32" i="60"/>
  <c r="AX32" i="60"/>
  <c r="AY32" i="60"/>
  <c r="AZ32" i="60"/>
  <c r="BA32" i="60"/>
  <c r="BB32" i="60"/>
  <c r="BC32" i="60"/>
  <c r="BD32" i="60"/>
  <c r="BE32" i="60"/>
  <c r="BF32" i="60"/>
  <c r="BG32" i="60"/>
  <c r="BH32" i="60"/>
  <c r="BI32" i="60"/>
  <c r="BJ32" i="60"/>
  <c r="BK32" i="60"/>
  <c r="BL32" i="60"/>
  <c r="BM32" i="60"/>
  <c r="BN32" i="60"/>
  <c r="BO32" i="60"/>
  <c r="BP32" i="60"/>
  <c r="BQ32" i="60"/>
  <c r="BR32" i="60"/>
  <c r="BS32" i="60"/>
  <c r="BT32" i="60"/>
  <c r="BU32" i="60"/>
  <c r="BV32" i="60"/>
  <c r="BW32" i="60"/>
  <c r="BX32" i="60"/>
  <c r="BY32" i="60"/>
  <c r="BZ32" i="60"/>
  <c r="CA32" i="60"/>
  <c r="CB32" i="60"/>
  <c r="CC32" i="60"/>
  <c r="CD32" i="60"/>
  <c r="CE32" i="60"/>
  <c r="CF32" i="60"/>
  <c r="CG32" i="60"/>
  <c r="CH32" i="60"/>
  <c r="CI32" i="60"/>
  <c r="CJ32" i="60"/>
  <c r="CK32" i="60"/>
  <c r="CL32" i="60"/>
  <c r="CM32" i="60"/>
  <c r="CN32" i="60"/>
  <c r="CO32" i="60"/>
  <c r="CP32" i="60"/>
  <c r="CQ32" i="60"/>
  <c r="CR32" i="60"/>
  <c r="CS32" i="60"/>
  <c r="CT32" i="60"/>
  <c r="CU32" i="60"/>
  <c r="CV32" i="60"/>
  <c r="CW32" i="60"/>
  <c r="CX32" i="60"/>
  <c r="CY32" i="60"/>
  <c r="CZ32" i="60"/>
  <c r="DA32" i="60"/>
  <c r="DB32" i="60"/>
  <c r="DC32" i="60"/>
  <c r="DD32" i="60"/>
  <c r="D33" i="60"/>
  <c r="E33" i="60"/>
  <c r="F33" i="60"/>
  <c r="G33" i="60"/>
  <c r="H33" i="60"/>
  <c r="I33" i="60"/>
  <c r="J33" i="60"/>
  <c r="K33" i="60"/>
  <c r="L33" i="60"/>
  <c r="M33" i="60"/>
  <c r="N33" i="60"/>
  <c r="O33" i="60"/>
  <c r="P33" i="60"/>
  <c r="Q33" i="60"/>
  <c r="R33" i="60"/>
  <c r="S33" i="60"/>
  <c r="T33" i="60"/>
  <c r="U33" i="60"/>
  <c r="V33" i="60"/>
  <c r="W33" i="60"/>
  <c r="X33" i="60"/>
  <c r="Y33" i="60"/>
  <c r="Z33" i="60"/>
  <c r="AA33" i="60"/>
  <c r="AB33" i="60"/>
  <c r="AC33" i="60"/>
  <c r="AD33" i="60"/>
  <c r="AE33" i="60"/>
  <c r="AF33" i="60"/>
  <c r="AG33" i="60"/>
  <c r="AH33" i="60"/>
  <c r="AI33" i="60"/>
  <c r="AJ33" i="60"/>
  <c r="AK33" i="60"/>
  <c r="AL33" i="60"/>
  <c r="AM33" i="60"/>
  <c r="AN33" i="60"/>
  <c r="AO33" i="60"/>
  <c r="AP33" i="60"/>
  <c r="AQ33" i="60"/>
  <c r="AR33" i="60"/>
  <c r="AS33" i="60"/>
  <c r="AT33" i="60"/>
  <c r="AU33" i="60"/>
  <c r="AV33" i="60"/>
  <c r="AW33" i="60"/>
  <c r="AX33" i="60"/>
  <c r="AY33" i="60"/>
  <c r="AZ33" i="60"/>
  <c r="BA33" i="60"/>
  <c r="BB33" i="60"/>
  <c r="BC33" i="60"/>
  <c r="BD33" i="60"/>
  <c r="BE33" i="60"/>
  <c r="BF33" i="60"/>
  <c r="BG33" i="60"/>
  <c r="BH33" i="60"/>
  <c r="BI33" i="60"/>
  <c r="BJ33" i="60"/>
  <c r="BK33" i="60"/>
  <c r="BL33" i="60"/>
  <c r="BM33" i="60"/>
  <c r="BN33" i="60"/>
  <c r="BO33" i="60"/>
  <c r="BP33" i="60"/>
  <c r="BQ33" i="60"/>
  <c r="BR33" i="60"/>
  <c r="BS33" i="60"/>
  <c r="BT33" i="60"/>
  <c r="BU33" i="60"/>
  <c r="BV33" i="60"/>
  <c r="BW33" i="60"/>
  <c r="BX33" i="60"/>
  <c r="BY33" i="60"/>
  <c r="BZ33" i="60"/>
  <c r="CA33" i="60"/>
  <c r="CB33" i="60"/>
  <c r="CC33" i="60"/>
  <c r="CD33" i="60"/>
  <c r="CE33" i="60"/>
  <c r="CF33" i="60"/>
  <c r="CG33" i="60"/>
  <c r="CH33" i="60"/>
  <c r="CI33" i="60"/>
  <c r="CJ33" i="60"/>
  <c r="CK33" i="60"/>
  <c r="CL33" i="60"/>
  <c r="CM33" i="60"/>
  <c r="CN33" i="60"/>
  <c r="CO33" i="60"/>
  <c r="CP33" i="60"/>
  <c r="CQ33" i="60"/>
  <c r="CR33" i="60"/>
  <c r="CS33" i="60"/>
  <c r="CT33" i="60"/>
  <c r="CU33" i="60"/>
  <c r="CV33" i="60"/>
  <c r="CW33" i="60"/>
  <c r="CX33" i="60"/>
  <c r="CY33" i="60"/>
  <c r="CZ33" i="60"/>
  <c r="DA33" i="60"/>
  <c r="DB33" i="60"/>
  <c r="DC33" i="60"/>
  <c r="DD33" i="60"/>
  <c r="D34" i="60"/>
  <c r="E34" i="60"/>
  <c r="F34" i="60"/>
  <c r="G34" i="60"/>
  <c r="H34" i="60"/>
  <c r="I34" i="60"/>
  <c r="J34" i="60"/>
  <c r="K34" i="60"/>
  <c r="L34" i="60"/>
  <c r="M34" i="60"/>
  <c r="N34" i="60"/>
  <c r="O34" i="60"/>
  <c r="P34" i="60"/>
  <c r="Q34" i="60"/>
  <c r="R34" i="60"/>
  <c r="S34" i="60"/>
  <c r="T34" i="60"/>
  <c r="U34" i="60"/>
  <c r="V34" i="60"/>
  <c r="W34" i="60"/>
  <c r="X34" i="60"/>
  <c r="Y34" i="60"/>
  <c r="Z34" i="60"/>
  <c r="AA34" i="60"/>
  <c r="AB34" i="60"/>
  <c r="AC34" i="60"/>
  <c r="AD34" i="60"/>
  <c r="AE34" i="60"/>
  <c r="AF34" i="60"/>
  <c r="AG34" i="60"/>
  <c r="AH34" i="60"/>
  <c r="AI34" i="60"/>
  <c r="AJ34" i="60"/>
  <c r="AK34" i="60"/>
  <c r="AL34" i="60"/>
  <c r="AM34" i="60"/>
  <c r="AN34" i="60"/>
  <c r="AO34" i="60"/>
  <c r="AP34" i="60"/>
  <c r="AQ34" i="60"/>
  <c r="AR34" i="60"/>
  <c r="AS34" i="60"/>
  <c r="AT34" i="60"/>
  <c r="AU34" i="60"/>
  <c r="AV34" i="60"/>
  <c r="AW34" i="60"/>
  <c r="AX34" i="60"/>
  <c r="AY34" i="60"/>
  <c r="AZ34" i="60"/>
  <c r="BA34" i="60"/>
  <c r="BB34" i="60"/>
  <c r="BC34" i="60"/>
  <c r="BD34" i="60"/>
  <c r="BE34" i="60"/>
  <c r="BF34" i="60"/>
  <c r="BG34" i="60"/>
  <c r="BH34" i="60"/>
  <c r="BI34" i="60"/>
  <c r="BJ34" i="60"/>
  <c r="BK34" i="60"/>
  <c r="BL34" i="60"/>
  <c r="BM34" i="60"/>
  <c r="BN34" i="60"/>
  <c r="BO34" i="60"/>
  <c r="BP34" i="60"/>
  <c r="BQ34" i="60"/>
  <c r="BR34" i="60"/>
  <c r="BS34" i="60"/>
  <c r="BT34" i="60"/>
  <c r="BU34" i="60"/>
  <c r="BV34" i="60"/>
  <c r="BW34" i="60"/>
  <c r="BX34" i="60"/>
  <c r="BY34" i="60"/>
  <c r="BZ34" i="60"/>
  <c r="CA34" i="60"/>
  <c r="CB34" i="60"/>
  <c r="CC34" i="60"/>
  <c r="CD34" i="60"/>
  <c r="CE34" i="60"/>
  <c r="CF34" i="60"/>
  <c r="CG34" i="60"/>
  <c r="CH34" i="60"/>
  <c r="CI34" i="60"/>
  <c r="CJ34" i="60"/>
  <c r="CK34" i="60"/>
  <c r="CL34" i="60"/>
  <c r="CM34" i="60"/>
  <c r="CN34" i="60"/>
  <c r="CO34" i="60"/>
  <c r="CP34" i="60"/>
  <c r="CQ34" i="60"/>
  <c r="CR34" i="60"/>
  <c r="CS34" i="60"/>
  <c r="CT34" i="60"/>
  <c r="CU34" i="60"/>
  <c r="CV34" i="60"/>
  <c r="CW34" i="60"/>
  <c r="CX34" i="60"/>
  <c r="CY34" i="60"/>
  <c r="CZ34" i="60"/>
  <c r="DA34" i="60"/>
  <c r="DB34" i="60"/>
  <c r="DC34" i="60"/>
  <c r="DD34" i="60"/>
  <c r="D35" i="60"/>
  <c r="E35" i="60"/>
  <c r="F35" i="60"/>
  <c r="G35" i="60"/>
  <c r="H35" i="60"/>
  <c r="I35" i="60"/>
  <c r="J35" i="60"/>
  <c r="K35" i="60"/>
  <c r="L35" i="60"/>
  <c r="M35" i="60"/>
  <c r="N35" i="60"/>
  <c r="O35" i="60"/>
  <c r="P35" i="60"/>
  <c r="Q35" i="60"/>
  <c r="R35" i="60"/>
  <c r="S35" i="60"/>
  <c r="T35" i="60"/>
  <c r="U35" i="60"/>
  <c r="V35" i="60"/>
  <c r="W35" i="60"/>
  <c r="X35" i="60"/>
  <c r="Y35" i="60"/>
  <c r="Z35" i="60"/>
  <c r="AA35" i="60"/>
  <c r="AB35" i="60"/>
  <c r="AC35" i="60"/>
  <c r="AD35" i="60"/>
  <c r="AE35" i="60"/>
  <c r="AF35" i="60"/>
  <c r="AG35" i="60"/>
  <c r="AH35" i="60"/>
  <c r="AI35" i="60"/>
  <c r="AJ35" i="60"/>
  <c r="AK35" i="60"/>
  <c r="AL35" i="60"/>
  <c r="AM35" i="60"/>
  <c r="AN35" i="60"/>
  <c r="AO35" i="60"/>
  <c r="AP35" i="60"/>
  <c r="AQ35" i="60"/>
  <c r="AR35" i="60"/>
  <c r="AS35" i="60"/>
  <c r="AT35" i="60"/>
  <c r="AU35" i="60"/>
  <c r="AV35" i="60"/>
  <c r="AW35" i="60"/>
  <c r="AX35" i="60"/>
  <c r="AY35" i="60"/>
  <c r="AZ35" i="60"/>
  <c r="BA35" i="60"/>
  <c r="BB35" i="60"/>
  <c r="BC35" i="60"/>
  <c r="BD35" i="60"/>
  <c r="BE35" i="60"/>
  <c r="BF35" i="60"/>
  <c r="BG35" i="60"/>
  <c r="BH35" i="60"/>
  <c r="BI35" i="60"/>
  <c r="BJ35" i="60"/>
  <c r="BK35" i="60"/>
  <c r="BL35" i="60"/>
  <c r="BM35" i="60"/>
  <c r="BN35" i="60"/>
  <c r="BO35" i="60"/>
  <c r="BP35" i="60"/>
  <c r="BQ35" i="60"/>
  <c r="BR35" i="60"/>
  <c r="BS35" i="60"/>
  <c r="BT35" i="60"/>
  <c r="BU35" i="60"/>
  <c r="BV35" i="60"/>
  <c r="BW35" i="60"/>
  <c r="BX35" i="60"/>
  <c r="BY35" i="60"/>
  <c r="BZ35" i="60"/>
  <c r="CA35" i="60"/>
  <c r="CB35" i="60"/>
  <c r="CC35" i="60"/>
  <c r="CD35" i="60"/>
  <c r="CE35" i="60"/>
  <c r="CF35" i="60"/>
  <c r="CG35" i="60"/>
  <c r="CH35" i="60"/>
  <c r="CI35" i="60"/>
  <c r="CJ35" i="60"/>
  <c r="CK35" i="60"/>
  <c r="CL35" i="60"/>
  <c r="CM35" i="60"/>
  <c r="CN35" i="60"/>
  <c r="CO35" i="60"/>
  <c r="CP35" i="60"/>
  <c r="CQ35" i="60"/>
  <c r="CR35" i="60"/>
  <c r="CS35" i="60"/>
  <c r="CT35" i="60"/>
  <c r="CU35" i="60"/>
  <c r="CV35" i="60"/>
  <c r="CW35" i="60"/>
  <c r="CX35" i="60"/>
  <c r="CY35" i="60"/>
  <c r="CZ35" i="60"/>
  <c r="DA35" i="60"/>
  <c r="DB35" i="60"/>
  <c r="DC35" i="60"/>
  <c r="DD35" i="60"/>
  <c r="D36" i="60"/>
  <c r="E36" i="60"/>
  <c r="F36" i="60"/>
  <c r="G36" i="60"/>
  <c r="H36" i="60"/>
  <c r="I36" i="60"/>
  <c r="J36" i="60"/>
  <c r="K36" i="60"/>
  <c r="L36" i="60"/>
  <c r="M36" i="60"/>
  <c r="N36" i="60"/>
  <c r="O36" i="60"/>
  <c r="P36" i="60"/>
  <c r="Q36" i="60"/>
  <c r="R36" i="60"/>
  <c r="S36" i="60"/>
  <c r="T36" i="60"/>
  <c r="U36" i="60"/>
  <c r="V36" i="60"/>
  <c r="W36" i="60"/>
  <c r="X36" i="60"/>
  <c r="Y36" i="60"/>
  <c r="Z36" i="60"/>
  <c r="AA36" i="60"/>
  <c r="AB36" i="60"/>
  <c r="AC36" i="60"/>
  <c r="AD36" i="60"/>
  <c r="AE36" i="60"/>
  <c r="AF36" i="60"/>
  <c r="AG36" i="60"/>
  <c r="AH36" i="60"/>
  <c r="AI36" i="60"/>
  <c r="AJ36" i="60"/>
  <c r="AK36" i="60"/>
  <c r="AL36" i="60"/>
  <c r="AM36" i="60"/>
  <c r="AN36" i="60"/>
  <c r="AO36" i="60"/>
  <c r="AP36" i="60"/>
  <c r="AQ36" i="60"/>
  <c r="AR36" i="60"/>
  <c r="AS36" i="60"/>
  <c r="AT36" i="60"/>
  <c r="AU36" i="60"/>
  <c r="AV36" i="60"/>
  <c r="AW36" i="60"/>
  <c r="AX36" i="60"/>
  <c r="AY36" i="60"/>
  <c r="AZ36" i="60"/>
  <c r="BA36" i="60"/>
  <c r="BB36" i="60"/>
  <c r="BC36" i="60"/>
  <c r="BD36" i="60"/>
  <c r="BE36" i="60"/>
  <c r="BF36" i="60"/>
  <c r="BG36" i="60"/>
  <c r="BH36" i="60"/>
  <c r="BI36" i="60"/>
  <c r="BJ36" i="60"/>
  <c r="BK36" i="60"/>
  <c r="BL36" i="60"/>
  <c r="BM36" i="60"/>
  <c r="BN36" i="60"/>
  <c r="BO36" i="60"/>
  <c r="BP36" i="60"/>
  <c r="BQ36" i="60"/>
  <c r="BR36" i="60"/>
  <c r="BS36" i="60"/>
  <c r="BT36" i="60"/>
  <c r="BU36" i="60"/>
  <c r="BV36" i="60"/>
  <c r="BW36" i="60"/>
  <c r="BX36" i="60"/>
  <c r="BY36" i="60"/>
  <c r="BZ36" i="60"/>
  <c r="CA36" i="60"/>
  <c r="CB36" i="60"/>
  <c r="CC36" i="60"/>
  <c r="CD36" i="60"/>
  <c r="CE36" i="60"/>
  <c r="CF36" i="60"/>
  <c r="CG36" i="60"/>
  <c r="CH36" i="60"/>
  <c r="CI36" i="60"/>
  <c r="CJ36" i="60"/>
  <c r="CK36" i="60"/>
  <c r="CL36" i="60"/>
  <c r="CM36" i="60"/>
  <c r="CN36" i="60"/>
  <c r="CO36" i="60"/>
  <c r="CP36" i="60"/>
  <c r="CQ36" i="60"/>
  <c r="CR36" i="60"/>
  <c r="CS36" i="60"/>
  <c r="CT36" i="60"/>
  <c r="CU36" i="60"/>
  <c r="CV36" i="60"/>
  <c r="CW36" i="60"/>
  <c r="CX36" i="60"/>
  <c r="CY36" i="60"/>
  <c r="CZ36" i="60"/>
  <c r="DA36" i="60"/>
  <c r="DB36" i="60"/>
  <c r="DC36" i="60"/>
  <c r="DD36" i="60"/>
  <c r="D37" i="60"/>
  <c r="E37" i="60"/>
  <c r="F37" i="60"/>
  <c r="G37" i="60"/>
  <c r="H37" i="60"/>
  <c r="I37" i="60"/>
  <c r="J37" i="60"/>
  <c r="K37" i="60"/>
  <c r="L37" i="60"/>
  <c r="M37" i="60"/>
  <c r="N37" i="60"/>
  <c r="O37" i="60"/>
  <c r="P37" i="60"/>
  <c r="Q37" i="60"/>
  <c r="R37" i="60"/>
  <c r="S37" i="60"/>
  <c r="T37" i="60"/>
  <c r="U37" i="60"/>
  <c r="V37" i="60"/>
  <c r="W37" i="60"/>
  <c r="X37" i="60"/>
  <c r="Y37" i="60"/>
  <c r="Z37" i="60"/>
  <c r="AA37" i="60"/>
  <c r="AB37" i="60"/>
  <c r="AC37" i="60"/>
  <c r="AD37" i="60"/>
  <c r="AE37" i="60"/>
  <c r="AF37" i="60"/>
  <c r="AG37" i="60"/>
  <c r="AH37" i="60"/>
  <c r="AI37" i="60"/>
  <c r="AJ37" i="60"/>
  <c r="AK37" i="60"/>
  <c r="AL37" i="60"/>
  <c r="AM37" i="60"/>
  <c r="AN37" i="60"/>
  <c r="AO37" i="60"/>
  <c r="AP37" i="60"/>
  <c r="AQ37" i="60"/>
  <c r="AR37" i="60"/>
  <c r="AS37" i="60"/>
  <c r="AT37" i="60"/>
  <c r="AU37" i="60"/>
  <c r="AV37" i="60"/>
  <c r="AW37" i="60"/>
  <c r="AX37" i="60"/>
  <c r="AY37" i="60"/>
  <c r="AZ37" i="60"/>
  <c r="BA37" i="60"/>
  <c r="BB37" i="60"/>
  <c r="BC37" i="60"/>
  <c r="BD37" i="60"/>
  <c r="BE37" i="60"/>
  <c r="BF37" i="60"/>
  <c r="BG37" i="60"/>
  <c r="BH37" i="60"/>
  <c r="BI37" i="60"/>
  <c r="BJ37" i="60"/>
  <c r="BK37" i="60"/>
  <c r="BL37" i="60"/>
  <c r="BM37" i="60"/>
  <c r="BN37" i="60"/>
  <c r="BO37" i="60"/>
  <c r="BP37" i="60"/>
  <c r="BQ37" i="60"/>
  <c r="BR37" i="60"/>
  <c r="BS37" i="60"/>
  <c r="BT37" i="60"/>
  <c r="BU37" i="60"/>
  <c r="BV37" i="60"/>
  <c r="BW37" i="60"/>
  <c r="BX37" i="60"/>
  <c r="BY37" i="60"/>
  <c r="BZ37" i="60"/>
  <c r="CA37" i="60"/>
  <c r="CB37" i="60"/>
  <c r="CC37" i="60"/>
  <c r="CD37" i="60"/>
  <c r="CE37" i="60"/>
  <c r="CF37" i="60"/>
  <c r="CG37" i="60"/>
  <c r="CH37" i="60"/>
  <c r="CI37" i="60"/>
  <c r="CJ37" i="60"/>
  <c r="CK37" i="60"/>
  <c r="CL37" i="60"/>
  <c r="CM37" i="60"/>
  <c r="CN37" i="60"/>
  <c r="CO37" i="60"/>
  <c r="CP37" i="60"/>
  <c r="CQ37" i="60"/>
  <c r="CR37" i="60"/>
  <c r="CS37" i="60"/>
  <c r="CT37" i="60"/>
  <c r="CU37" i="60"/>
  <c r="CV37" i="60"/>
  <c r="CW37" i="60"/>
  <c r="CX37" i="60"/>
  <c r="CY37" i="60"/>
  <c r="CZ37" i="60"/>
  <c r="DA37" i="60"/>
  <c r="DB37" i="60"/>
  <c r="DC37" i="60"/>
  <c r="DD37" i="60"/>
  <c r="D38" i="60"/>
  <c r="E38" i="60"/>
  <c r="F38" i="60"/>
  <c r="G38" i="60"/>
  <c r="H38" i="60"/>
  <c r="I38" i="60"/>
  <c r="J38" i="60"/>
  <c r="K38" i="60"/>
  <c r="L38" i="60"/>
  <c r="M38" i="60"/>
  <c r="N38" i="60"/>
  <c r="O38" i="60"/>
  <c r="P38" i="60"/>
  <c r="Q38" i="60"/>
  <c r="R38" i="60"/>
  <c r="S38" i="60"/>
  <c r="T38" i="60"/>
  <c r="U38" i="60"/>
  <c r="V38" i="60"/>
  <c r="W38" i="60"/>
  <c r="X38" i="60"/>
  <c r="Y38" i="60"/>
  <c r="Z38" i="60"/>
  <c r="AA38" i="60"/>
  <c r="AB38" i="60"/>
  <c r="AC38" i="60"/>
  <c r="AD38" i="60"/>
  <c r="AE38" i="60"/>
  <c r="AF38" i="60"/>
  <c r="AG38" i="60"/>
  <c r="AH38" i="60"/>
  <c r="AI38" i="60"/>
  <c r="AJ38" i="60"/>
  <c r="AK38" i="60"/>
  <c r="AL38" i="60"/>
  <c r="AM38" i="60"/>
  <c r="AN38" i="60"/>
  <c r="AO38" i="60"/>
  <c r="AP38" i="60"/>
  <c r="AQ38" i="60"/>
  <c r="AR38" i="60"/>
  <c r="AS38" i="60"/>
  <c r="AT38" i="60"/>
  <c r="AU38" i="60"/>
  <c r="AV38" i="60"/>
  <c r="AW38" i="60"/>
  <c r="AX38" i="60"/>
  <c r="AY38" i="60"/>
  <c r="AZ38" i="60"/>
  <c r="BA38" i="60"/>
  <c r="BB38" i="60"/>
  <c r="BC38" i="60"/>
  <c r="BD38" i="60"/>
  <c r="BE38" i="60"/>
  <c r="BF38" i="60"/>
  <c r="BG38" i="60"/>
  <c r="BH38" i="60"/>
  <c r="BI38" i="60"/>
  <c r="BJ38" i="60"/>
  <c r="BK38" i="60"/>
  <c r="BL38" i="60"/>
  <c r="BM38" i="60"/>
  <c r="BN38" i="60"/>
  <c r="BO38" i="60"/>
  <c r="BP38" i="60"/>
  <c r="BQ38" i="60"/>
  <c r="BR38" i="60"/>
  <c r="BS38" i="60"/>
  <c r="BT38" i="60"/>
  <c r="BU38" i="60"/>
  <c r="BV38" i="60"/>
  <c r="BW38" i="60"/>
  <c r="BX38" i="60"/>
  <c r="BY38" i="60"/>
  <c r="BZ38" i="60"/>
  <c r="CA38" i="60"/>
  <c r="CB38" i="60"/>
  <c r="CC38" i="60"/>
  <c r="CD38" i="60"/>
  <c r="CE38" i="60"/>
  <c r="CF38" i="60"/>
  <c r="CG38" i="60"/>
  <c r="CH38" i="60"/>
  <c r="CI38" i="60"/>
  <c r="CJ38" i="60"/>
  <c r="CK38" i="60"/>
  <c r="CL38" i="60"/>
  <c r="CM38" i="60"/>
  <c r="CN38" i="60"/>
  <c r="CO38" i="60"/>
  <c r="CP38" i="60"/>
  <c r="CQ38" i="60"/>
  <c r="CR38" i="60"/>
  <c r="CS38" i="60"/>
  <c r="CT38" i="60"/>
  <c r="CU38" i="60"/>
  <c r="CV38" i="60"/>
  <c r="CW38" i="60"/>
  <c r="CX38" i="60"/>
  <c r="CY38" i="60"/>
  <c r="CZ38" i="60"/>
  <c r="DA38" i="60"/>
  <c r="DB38" i="60"/>
  <c r="DC38" i="60"/>
  <c r="DD38" i="60"/>
  <c r="D39" i="60"/>
  <c r="E39" i="60"/>
  <c r="F39" i="60"/>
  <c r="G39" i="60"/>
  <c r="H39" i="60"/>
  <c r="I39" i="60"/>
  <c r="J39" i="60"/>
  <c r="K39" i="60"/>
  <c r="L39" i="60"/>
  <c r="M39" i="60"/>
  <c r="N39" i="60"/>
  <c r="O39" i="60"/>
  <c r="P39" i="60"/>
  <c r="Q39" i="60"/>
  <c r="R39" i="60"/>
  <c r="S39" i="60"/>
  <c r="T39" i="60"/>
  <c r="U39" i="60"/>
  <c r="V39" i="60"/>
  <c r="W39" i="60"/>
  <c r="X39" i="60"/>
  <c r="Y39" i="60"/>
  <c r="Z39" i="60"/>
  <c r="AA39" i="60"/>
  <c r="AB39" i="60"/>
  <c r="AC39" i="60"/>
  <c r="AD39" i="60"/>
  <c r="AE39" i="60"/>
  <c r="AF39" i="60"/>
  <c r="AG39" i="60"/>
  <c r="AH39" i="60"/>
  <c r="AI39" i="60"/>
  <c r="AJ39" i="60"/>
  <c r="AK39" i="60"/>
  <c r="AL39" i="60"/>
  <c r="AM39" i="60"/>
  <c r="AN39" i="60"/>
  <c r="AO39" i="60"/>
  <c r="AP39" i="60"/>
  <c r="AQ39" i="60"/>
  <c r="AR39" i="60"/>
  <c r="AS39" i="60"/>
  <c r="AT39" i="60"/>
  <c r="AU39" i="60"/>
  <c r="AV39" i="60"/>
  <c r="AW39" i="60"/>
  <c r="AX39" i="60"/>
  <c r="AY39" i="60"/>
  <c r="AZ39" i="60"/>
  <c r="BA39" i="60"/>
  <c r="BB39" i="60"/>
  <c r="BC39" i="60"/>
  <c r="BD39" i="60"/>
  <c r="BE39" i="60"/>
  <c r="BF39" i="60"/>
  <c r="BG39" i="60"/>
  <c r="BH39" i="60"/>
  <c r="BI39" i="60"/>
  <c r="BJ39" i="60"/>
  <c r="BK39" i="60"/>
  <c r="BL39" i="60"/>
  <c r="BM39" i="60"/>
  <c r="BN39" i="60"/>
  <c r="BO39" i="60"/>
  <c r="BP39" i="60"/>
  <c r="BQ39" i="60"/>
  <c r="BR39" i="60"/>
  <c r="BS39" i="60"/>
  <c r="BT39" i="60"/>
  <c r="BU39" i="60"/>
  <c r="BV39" i="60"/>
  <c r="BW39" i="60"/>
  <c r="BX39" i="60"/>
  <c r="BY39" i="60"/>
  <c r="BZ39" i="60"/>
  <c r="CA39" i="60"/>
  <c r="CB39" i="60"/>
  <c r="CC39" i="60"/>
  <c r="CD39" i="60"/>
  <c r="CE39" i="60"/>
  <c r="CF39" i="60"/>
  <c r="CG39" i="60"/>
  <c r="CH39" i="60"/>
  <c r="CI39" i="60"/>
  <c r="CJ39" i="60"/>
  <c r="CK39" i="60"/>
  <c r="CL39" i="60"/>
  <c r="CM39" i="60"/>
  <c r="CN39" i="60"/>
  <c r="CO39" i="60"/>
  <c r="CP39" i="60"/>
  <c r="CQ39" i="60"/>
  <c r="CR39" i="60"/>
  <c r="CS39" i="60"/>
  <c r="CT39" i="60"/>
  <c r="CU39" i="60"/>
  <c r="CV39" i="60"/>
  <c r="CW39" i="60"/>
  <c r="CX39" i="60"/>
  <c r="CY39" i="60"/>
  <c r="CZ39" i="60"/>
  <c r="DA39" i="60"/>
  <c r="DB39" i="60"/>
  <c r="DC39" i="60"/>
  <c r="DD39" i="60"/>
  <c r="D40" i="60"/>
  <c r="E40" i="60"/>
  <c r="F40" i="60"/>
  <c r="G40" i="60"/>
  <c r="H40" i="60"/>
  <c r="I40" i="60"/>
  <c r="J40" i="60"/>
  <c r="K40" i="60"/>
  <c r="L40" i="60"/>
  <c r="M40" i="60"/>
  <c r="N40" i="60"/>
  <c r="O40" i="60"/>
  <c r="P40" i="60"/>
  <c r="Q40" i="60"/>
  <c r="R40" i="60"/>
  <c r="S40" i="60"/>
  <c r="T40" i="60"/>
  <c r="U40" i="60"/>
  <c r="V40" i="60"/>
  <c r="W40" i="60"/>
  <c r="X40" i="60"/>
  <c r="Y40" i="60"/>
  <c r="Z40" i="60"/>
  <c r="AA40" i="60"/>
  <c r="AB40" i="60"/>
  <c r="AC40" i="60"/>
  <c r="AD40" i="60"/>
  <c r="AE40" i="60"/>
  <c r="AF40" i="60"/>
  <c r="AG40" i="60"/>
  <c r="AH40" i="60"/>
  <c r="AI40" i="60"/>
  <c r="AJ40" i="60"/>
  <c r="AK40" i="60"/>
  <c r="AL40" i="60"/>
  <c r="AM40" i="60"/>
  <c r="AN40" i="60"/>
  <c r="AO40" i="60"/>
  <c r="AP40" i="60"/>
  <c r="AQ40" i="60"/>
  <c r="AR40" i="60"/>
  <c r="AS40" i="60"/>
  <c r="AT40" i="60"/>
  <c r="AU40" i="60"/>
  <c r="AV40" i="60"/>
  <c r="AW40" i="60"/>
  <c r="AX40" i="60"/>
  <c r="AY40" i="60"/>
  <c r="AZ40" i="60"/>
  <c r="BA40" i="60"/>
  <c r="BB40" i="60"/>
  <c r="BC40" i="60"/>
  <c r="BD40" i="60"/>
  <c r="BE40" i="60"/>
  <c r="BF40" i="60"/>
  <c r="BG40" i="60"/>
  <c r="BH40" i="60"/>
  <c r="BI40" i="60"/>
  <c r="BJ40" i="60"/>
  <c r="BK40" i="60"/>
  <c r="BL40" i="60"/>
  <c r="BM40" i="60"/>
  <c r="BN40" i="60"/>
  <c r="BO40" i="60"/>
  <c r="BP40" i="60"/>
  <c r="BQ40" i="60"/>
  <c r="BR40" i="60"/>
  <c r="BS40" i="60"/>
  <c r="BT40" i="60"/>
  <c r="BU40" i="60"/>
  <c r="BV40" i="60"/>
  <c r="BW40" i="60"/>
  <c r="BX40" i="60"/>
  <c r="BY40" i="60"/>
  <c r="BZ40" i="60"/>
  <c r="CA40" i="60"/>
  <c r="CB40" i="60"/>
  <c r="CC40" i="60"/>
  <c r="CD40" i="60"/>
  <c r="CE40" i="60"/>
  <c r="CF40" i="60"/>
  <c r="CG40" i="60"/>
  <c r="CH40" i="60"/>
  <c r="CI40" i="60"/>
  <c r="CJ40" i="60"/>
  <c r="CK40" i="60"/>
  <c r="CL40" i="60"/>
  <c r="CM40" i="60"/>
  <c r="CN40" i="60"/>
  <c r="CO40" i="60"/>
  <c r="CP40" i="60"/>
  <c r="CQ40" i="60"/>
  <c r="CR40" i="60"/>
  <c r="CS40" i="60"/>
  <c r="CT40" i="60"/>
  <c r="CU40" i="60"/>
  <c r="CV40" i="60"/>
  <c r="CW40" i="60"/>
  <c r="CX40" i="60"/>
  <c r="CY40" i="60"/>
  <c r="CZ40" i="60"/>
  <c r="DA40" i="60"/>
  <c r="DB40" i="60"/>
  <c r="DC40" i="60"/>
  <c r="DD40" i="60"/>
  <c r="D41" i="60"/>
  <c r="E41" i="60"/>
  <c r="F41" i="60"/>
  <c r="G41" i="60"/>
  <c r="H41" i="60"/>
  <c r="I41" i="60"/>
  <c r="J41" i="60"/>
  <c r="K41" i="60"/>
  <c r="L41" i="60"/>
  <c r="M41" i="60"/>
  <c r="N41" i="60"/>
  <c r="O41" i="60"/>
  <c r="P41" i="60"/>
  <c r="Q41" i="60"/>
  <c r="R41" i="60"/>
  <c r="S41" i="60"/>
  <c r="T41" i="60"/>
  <c r="U41" i="60"/>
  <c r="V41" i="60"/>
  <c r="W41" i="60"/>
  <c r="X41" i="60"/>
  <c r="Y41" i="60"/>
  <c r="Z41" i="60"/>
  <c r="AA41" i="60"/>
  <c r="AB41" i="60"/>
  <c r="AC41" i="60"/>
  <c r="AD41" i="60"/>
  <c r="AE41" i="60"/>
  <c r="AF41" i="60"/>
  <c r="AG41" i="60"/>
  <c r="AH41" i="60"/>
  <c r="AI41" i="60"/>
  <c r="AJ41" i="60"/>
  <c r="AK41" i="60"/>
  <c r="AL41" i="60"/>
  <c r="AM41" i="60"/>
  <c r="AN41" i="60"/>
  <c r="AO41" i="60"/>
  <c r="AP41" i="60"/>
  <c r="AQ41" i="60"/>
  <c r="AR41" i="60"/>
  <c r="AS41" i="60"/>
  <c r="AT41" i="60"/>
  <c r="AU41" i="60"/>
  <c r="AV41" i="60"/>
  <c r="AW41" i="60"/>
  <c r="AX41" i="60"/>
  <c r="AY41" i="60"/>
  <c r="AZ41" i="60"/>
  <c r="BA41" i="60"/>
  <c r="BB41" i="60"/>
  <c r="BC41" i="60"/>
  <c r="BD41" i="60"/>
  <c r="BE41" i="60"/>
  <c r="BF41" i="60"/>
  <c r="BG41" i="60"/>
  <c r="BH41" i="60"/>
  <c r="BI41" i="60"/>
  <c r="BJ41" i="60"/>
  <c r="BK41" i="60"/>
  <c r="BL41" i="60"/>
  <c r="BM41" i="60"/>
  <c r="BN41" i="60"/>
  <c r="BO41" i="60"/>
  <c r="BP41" i="60"/>
  <c r="BQ41" i="60"/>
  <c r="BR41" i="60"/>
  <c r="BS41" i="60"/>
  <c r="BT41" i="60"/>
  <c r="BU41" i="60"/>
  <c r="BV41" i="60"/>
  <c r="BW41" i="60"/>
  <c r="BX41" i="60"/>
  <c r="BY41" i="60"/>
  <c r="BZ41" i="60"/>
  <c r="CA41" i="60"/>
  <c r="CB41" i="60"/>
  <c r="CC41" i="60"/>
  <c r="CD41" i="60"/>
  <c r="CE41" i="60"/>
  <c r="CF41" i="60"/>
  <c r="CG41" i="60"/>
  <c r="CH41" i="60"/>
  <c r="CI41" i="60"/>
  <c r="CJ41" i="60"/>
  <c r="CK41" i="60"/>
  <c r="CL41" i="60"/>
  <c r="CM41" i="60"/>
  <c r="CN41" i="60"/>
  <c r="CO41" i="60"/>
  <c r="CP41" i="60"/>
  <c r="CQ41" i="60"/>
  <c r="CR41" i="60"/>
  <c r="CS41" i="60"/>
  <c r="CT41" i="60"/>
  <c r="CU41" i="60"/>
  <c r="CV41" i="60"/>
  <c r="CW41" i="60"/>
  <c r="CX41" i="60"/>
  <c r="CY41" i="60"/>
  <c r="CZ41" i="60"/>
  <c r="DA41" i="60"/>
  <c r="DB41" i="60"/>
  <c r="DC41" i="60"/>
  <c r="DD41" i="60"/>
  <c r="D42" i="60"/>
  <c r="E42" i="60"/>
  <c r="F42" i="60"/>
  <c r="G42" i="60"/>
  <c r="H42" i="60"/>
  <c r="I42" i="60"/>
  <c r="J42" i="60"/>
  <c r="K42" i="60"/>
  <c r="L42" i="60"/>
  <c r="M42" i="60"/>
  <c r="N42" i="60"/>
  <c r="O42" i="60"/>
  <c r="P42" i="60"/>
  <c r="Q42" i="60"/>
  <c r="R42" i="60"/>
  <c r="S42" i="60"/>
  <c r="T42" i="60"/>
  <c r="U42" i="60"/>
  <c r="V42" i="60"/>
  <c r="W42" i="60"/>
  <c r="X42" i="60"/>
  <c r="Y42" i="60"/>
  <c r="Z42" i="60"/>
  <c r="AA42" i="60"/>
  <c r="AB42" i="60"/>
  <c r="AC42" i="60"/>
  <c r="AD42" i="60"/>
  <c r="AE42" i="60"/>
  <c r="AF42" i="60"/>
  <c r="AG42" i="60"/>
  <c r="AH42" i="60"/>
  <c r="AI42" i="60"/>
  <c r="AJ42" i="60"/>
  <c r="AK42" i="60"/>
  <c r="AL42" i="60"/>
  <c r="AM42" i="60"/>
  <c r="AN42" i="60"/>
  <c r="AO42" i="60"/>
  <c r="AP42" i="60"/>
  <c r="AQ42" i="60"/>
  <c r="AR42" i="60"/>
  <c r="AS42" i="60"/>
  <c r="AT42" i="60"/>
  <c r="AU42" i="60"/>
  <c r="AV42" i="60"/>
  <c r="AW42" i="60"/>
  <c r="AX42" i="60"/>
  <c r="AY42" i="60"/>
  <c r="AZ42" i="60"/>
  <c r="BA42" i="60"/>
  <c r="BB42" i="60"/>
  <c r="BC42" i="60"/>
  <c r="BD42" i="60"/>
  <c r="BE42" i="60"/>
  <c r="BF42" i="60"/>
  <c r="BG42" i="60"/>
  <c r="BH42" i="60"/>
  <c r="BI42" i="60"/>
  <c r="BJ42" i="60"/>
  <c r="BK42" i="60"/>
  <c r="BL42" i="60"/>
  <c r="BM42" i="60"/>
  <c r="BN42" i="60"/>
  <c r="BO42" i="60"/>
  <c r="BP42" i="60"/>
  <c r="BQ42" i="60"/>
  <c r="BR42" i="60"/>
  <c r="BS42" i="60"/>
  <c r="BT42" i="60"/>
  <c r="BU42" i="60"/>
  <c r="BV42" i="60"/>
  <c r="BW42" i="60"/>
  <c r="BX42" i="60"/>
  <c r="BY42" i="60"/>
  <c r="BZ42" i="60"/>
  <c r="CA42" i="60"/>
  <c r="CB42" i="60"/>
  <c r="CC42" i="60"/>
  <c r="CD42" i="60"/>
  <c r="CE42" i="60"/>
  <c r="CF42" i="60"/>
  <c r="CG42" i="60"/>
  <c r="CH42" i="60"/>
  <c r="CI42" i="60"/>
  <c r="CJ42" i="60"/>
  <c r="CK42" i="60"/>
  <c r="CL42" i="60"/>
  <c r="CM42" i="60"/>
  <c r="CN42" i="60"/>
  <c r="CO42" i="60"/>
  <c r="CP42" i="60"/>
  <c r="CQ42" i="60"/>
  <c r="CR42" i="60"/>
  <c r="CS42" i="60"/>
  <c r="CT42" i="60"/>
  <c r="CU42" i="60"/>
  <c r="CV42" i="60"/>
  <c r="CW42" i="60"/>
  <c r="CX42" i="60"/>
  <c r="CY42" i="60"/>
  <c r="CZ42" i="60"/>
  <c r="DA42" i="60"/>
  <c r="DB42" i="60"/>
  <c r="DC42" i="60"/>
  <c r="DD42" i="60"/>
  <c r="D43" i="60"/>
  <c r="E43" i="60"/>
  <c r="F43" i="60"/>
  <c r="G43" i="60"/>
  <c r="H43" i="60"/>
  <c r="I43" i="60"/>
  <c r="J43" i="60"/>
  <c r="K43" i="60"/>
  <c r="L43" i="60"/>
  <c r="M43" i="60"/>
  <c r="N43" i="60"/>
  <c r="O43" i="60"/>
  <c r="P43" i="60"/>
  <c r="Q43" i="60"/>
  <c r="R43" i="60"/>
  <c r="S43" i="60"/>
  <c r="T43" i="60"/>
  <c r="U43" i="60"/>
  <c r="V43" i="60"/>
  <c r="W43" i="60"/>
  <c r="X43" i="60"/>
  <c r="Y43" i="60"/>
  <c r="Z43" i="60"/>
  <c r="AA43" i="60"/>
  <c r="AB43" i="60"/>
  <c r="AC43" i="60"/>
  <c r="AD43" i="60"/>
  <c r="AE43" i="60"/>
  <c r="AF43" i="60"/>
  <c r="AG43" i="60"/>
  <c r="AH43" i="60"/>
  <c r="AI43" i="60"/>
  <c r="AJ43" i="60"/>
  <c r="AK43" i="60"/>
  <c r="AL43" i="60"/>
  <c r="AM43" i="60"/>
  <c r="AN43" i="60"/>
  <c r="AO43" i="60"/>
  <c r="AP43" i="60"/>
  <c r="AQ43" i="60"/>
  <c r="AR43" i="60"/>
  <c r="AS43" i="60"/>
  <c r="AT43" i="60"/>
  <c r="AU43" i="60"/>
  <c r="AV43" i="60"/>
  <c r="AW43" i="60"/>
  <c r="AX43" i="60"/>
  <c r="AY43" i="60"/>
  <c r="AZ43" i="60"/>
  <c r="BA43" i="60"/>
  <c r="BB43" i="60"/>
  <c r="BC43" i="60"/>
  <c r="BD43" i="60"/>
  <c r="BE43" i="60"/>
  <c r="BF43" i="60"/>
  <c r="BG43" i="60"/>
  <c r="BH43" i="60"/>
  <c r="BI43" i="60"/>
  <c r="BJ43" i="60"/>
  <c r="BK43" i="60"/>
  <c r="BL43" i="60"/>
  <c r="BM43" i="60"/>
  <c r="BN43" i="60"/>
  <c r="BO43" i="60"/>
  <c r="BP43" i="60"/>
  <c r="BQ43" i="60"/>
  <c r="BR43" i="60"/>
  <c r="BS43" i="60"/>
  <c r="BT43" i="60"/>
  <c r="BU43" i="60"/>
  <c r="BV43" i="60"/>
  <c r="BW43" i="60"/>
  <c r="BX43" i="60"/>
  <c r="BY43" i="60"/>
  <c r="BZ43" i="60"/>
  <c r="CA43" i="60"/>
  <c r="CB43" i="60"/>
  <c r="CC43" i="60"/>
  <c r="CD43" i="60"/>
  <c r="CE43" i="60"/>
  <c r="CF43" i="60"/>
  <c r="CG43" i="60"/>
  <c r="CH43" i="60"/>
  <c r="CI43" i="60"/>
  <c r="CJ43" i="60"/>
  <c r="CK43" i="60"/>
  <c r="CL43" i="60"/>
  <c r="CM43" i="60"/>
  <c r="CN43" i="60"/>
  <c r="CO43" i="60"/>
  <c r="CP43" i="60"/>
  <c r="CQ43" i="60"/>
  <c r="CR43" i="60"/>
  <c r="CS43" i="60"/>
  <c r="CT43" i="60"/>
  <c r="CU43" i="60"/>
  <c r="CV43" i="60"/>
  <c r="CW43" i="60"/>
  <c r="CX43" i="60"/>
  <c r="CY43" i="60"/>
  <c r="CZ43" i="60"/>
  <c r="DA43" i="60"/>
  <c r="DB43" i="60"/>
  <c r="DC43" i="60"/>
  <c r="DD43" i="60"/>
  <c r="D44" i="60"/>
  <c r="E44" i="60"/>
  <c r="F44" i="60"/>
  <c r="G44" i="60"/>
  <c r="H44" i="60"/>
  <c r="I44" i="60"/>
  <c r="J44" i="60"/>
  <c r="K44" i="60"/>
  <c r="L44" i="60"/>
  <c r="M44" i="60"/>
  <c r="N44" i="60"/>
  <c r="O44" i="60"/>
  <c r="P44" i="60"/>
  <c r="Q44" i="60"/>
  <c r="R44" i="60"/>
  <c r="S44" i="60"/>
  <c r="T44" i="60"/>
  <c r="U44" i="60"/>
  <c r="V44" i="60"/>
  <c r="W44" i="60"/>
  <c r="X44" i="60"/>
  <c r="Y44" i="60"/>
  <c r="Z44" i="60"/>
  <c r="AA44" i="60"/>
  <c r="AB44" i="60"/>
  <c r="AC44" i="60"/>
  <c r="AD44" i="60"/>
  <c r="AE44" i="60"/>
  <c r="AF44" i="60"/>
  <c r="AG44" i="60"/>
  <c r="AH44" i="60"/>
  <c r="AI44" i="60"/>
  <c r="AJ44" i="60"/>
  <c r="AK44" i="60"/>
  <c r="AL44" i="60"/>
  <c r="AM44" i="60"/>
  <c r="AN44" i="60"/>
  <c r="AO44" i="60"/>
  <c r="AP44" i="60"/>
  <c r="AQ44" i="60"/>
  <c r="AR44" i="60"/>
  <c r="AS44" i="60"/>
  <c r="AT44" i="60"/>
  <c r="AU44" i="60"/>
  <c r="AV44" i="60"/>
  <c r="AW44" i="60"/>
  <c r="AX44" i="60"/>
  <c r="AY44" i="60"/>
  <c r="AZ44" i="60"/>
  <c r="BA44" i="60"/>
  <c r="BB44" i="60"/>
  <c r="BC44" i="60"/>
  <c r="BD44" i="60"/>
  <c r="BE44" i="60"/>
  <c r="BF44" i="60"/>
  <c r="BG44" i="60"/>
  <c r="BH44" i="60"/>
  <c r="BI44" i="60"/>
  <c r="BJ44" i="60"/>
  <c r="BK44" i="60"/>
  <c r="BL44" i="60"/>
  <c r="BM44" i="60"/>
  <c r="BN44" i="60"/>
  <c r="BO44" i="60"/>
  <c r="BP44" i="60"/>
  <c r="BQ44" i="60"/>
  <c r="BR44" i="60"/>
  <c r="BS44" i="60"/>
  <c r="BT44" i="60"/>
  <c r="BU44" i="60"/>
  <c r="BV44" i="60"/>
  <c r="BW44" i="60"/>
  <c r="BX44" i="60"/>
  <c r="BY44" i="60"/>
  <c r="BZ44" i="60"/>
  <c r="CA44" i="60"/>
  <c r="CB44" i="60"/>
  <c r="CC44" i="60"/>
  <c r="CD44" i="60"/>
  <c r="CE44" i="60"/>
  <c r="CF44" i="60"/>
  <c r="CG44" i="60"/>
  <c r="CH44" i="60"/>
  <c r="CI44" i="60"/>
  <c r="CJ44" i="60"/>
  <c r="CK44" i="60"/>
  <c r="CL44" i="60"/>
  <c r="CM44" i="60"/>
  <c r="CN44" i="60"/>
  <c r="CO44" i="60"/>
  <c r="CP44" i="60"/>
  <c r="CQ44" i="60"/>
  <c r="CR44" i="60"/>
  <c r="CS44" i="60"/>
  <c r="CT44" i="60"/>
  <c r="CU44" i="60"/>
  <c r="CV44" i="60"/>
  <c r="CW44" i="60"/>
  <c r="CX44" i="60"/>
  <c r="CY44" i="60"/>
  <c r="CZ44" i="60"/>
  <c r="DA44" i="60"/>
  <c r="DB44" i="60"/>
  <c r="DC44" i="60"/>
  <c r="DD44" i="60"/>
  <c r="D45" i="60"/>
  <c r="E45" i="60"/>
  <c r="F45" i="60"/>
  <c r="G45" i="60"/>
  <c r="H45" i="60"/>
  <c r="I45" i="60"/>
  <c r="J45" i="60"/>
  <c r="K45" i="60"/>
  <c r="L45" i="60"/>
  <c r="M45" i="60"/>
  <c r="N45" i="60"/>
  <c r="O45" i="60"/>
  <c r="P45" i="60"/>
  <c r="Q45" i="60"/>
  <c r="R45" i="60"/>
  <c r="S45" i="60"/>
  <c r="T45" i="60"/>
  <c r="U45" i="60"/>
  <c r="V45" i="60"/>
  <c r="W45" i="60"/>
  <c r="X45" i="60"/>
  <c r="Y45" i="60"/>
  <c r="Z45" i="60"/>
  <c r="AA45" i="60"/>
  <c r="AB45" i="60"/>
  <c r="AC45" i="60"/>
  <c r="AD45" i="60"/>
  <c r="AE45" i="60"/>
  <c r="AF45" i="60"/>
  <c r="AG45" i="60"/>
  <c r="AH45" i="60"/>
  <c r="AI45" i="60"/>
  <c r="AJ45" i="60"/>
  <c r="AK45" i="60"/>
  <c r="AL45" i="60"/>
  <c r="AM45" i="60"/>
  <c r="AN45" i="60"/>
  <c r="AO45" i="60"/>
  <c r="AP45" i="60"/>
  <c r="AQ45" i="60"/>
  <c r="AR45" i="60"/>
  <c r="AS45" i="60"/>
  <c r="AT45" i="60"/>
  <c r="AU45" i="60"/>
  <c r="AV45" i="60"/>
  <c r="AW45" i="60"/>
  <c r="AX45" i="60"/>
  <c r="AY45" i="60"/>
  <c r="AZ45" i="60"/>
  <c r="BA45" i="60"/>
  <c r="BB45" i="60"/>
  <c r="BC45" i="60"/>
  <c r="BD45" i="60"/>
  <c r="BE45" i="60"/>
  <c r="BF45" i="60"/>
  <c r="BG45" i="60"/>
  <c r="BH45" i="60"/>
  <c r="BI45" i="60"/>
  <c r="BJ45" i="60"/>
  <c r="BK45" i="60"/>
  <c r="BL45" i="60"/>
  <c r="BM45" i="60"/>
  <c r="BN45" i="60"/>
  <c r="BO45" i="60"/>
  <c r="BP45" i="60"/>
  <c r="BQ45" i="60"/>
  <c r="BR45" i="60"/>
  <c r="BS45" i="60"/>
  <c r="BT45" i="60"/>
  <c r="BU45" i="60"/>
  <c r="BV45" i="60"/>
  <c r="BW45" i="60"/>
  <c r="BX45" i="60"/>
  <c r="BY45" i="60"/>
  <c r="BZ45" i="60"/>
  <c r="CA45" i="60"/>
  <c r="CB45" i="60"/>
  <c r="CC45" i="60"/>
  <c r="CD45" i="60"/>
  <c r="CE45" i="60"/>
  <c r="CF45" i="60"/>
  <c r="CG45" i="60"/>
  <c r="CH45" i="60"/>
  <c r="CI45" i="60"/>
  <c r="CJ45" i="60"/>
  <c r="CK45" i="60"/>
  <c r="CL45" i="60"/>
  <c r="CM45" i="60"/>
  <c r="CN45" i="60"/>
  <c r="CO45" i="60"/>
  <c r="CP45" i="60"/>
  <c r="CQ45" i="60"/>
  <c r="CR45" i="60"/>
  <c r="CS45" i="60"/>
  <c r="CT45" i="60"/>
  <c r="CU45" i="60"/>
  <c r="CV45" i="60"/>
  <c r="CW45" i="60"/>
  <c r="CX45" i="60"/>
  <c r="CY45" i="60"/>
  <c r="CZ45" i="60"/>
  <c r="DA45" i="60"/>
  <c r="DB45" i="60"/>
  <c r="DC45" i="60"/>
  <c r="DD45" i="60"/>
  <c r="C29" i="60"/>
  <c r="C28" i="60"/>
  <c r="C27" i="60"/>
  <c r="C26" i="60"/>
  <c r="C25" i="60"/>
  <c r="C24" i="60"/>
  <c r="C23" i="60"/>
  <c r="C22" i="60"/>
  <c r="C20" i="60"/>
  <c r="C21" i="60"/>
  <c r="C19" i="60"/>
  <c r="C18" i="60"/>
  <c r="C17" i="60"/>
  <c r="C16" i="60"/>
  <c r="C15" i="60"/>
  <c r="C14" i="60"/>
  <c r="C13" i="60"/>
  <c r="C12" i="60"/>
  <c r="C11" i="60"/>
  <c r="C10" i="60"/>
  <c r="C9" i="60"/>
  <c r="C8" i="60"/>
  <c r="C45" i="60"/>
  <c r="C44" i="60"/>
  <c r="C43" i="60"/>
  <c r="C42" i="60"/>
  <c r="C41" i="60"/>
  <c r="C40" i="60"/>
  <c r="C39" i="60"/>
  <c r="C38" i="60"/>
  <c r="C37" i="60"/>
  <c r="C36" i="60"/>
  <c r="C35" i="60"/>
  <c r="C34" i="60"/>
  <c r="C33" i="60"/>
  <c r="C32" i="60"/>
  <c r="C31" i="60"/>
  <c r="C30" i="60"/>
  <c r="C7" i="60"/>
  <c r="C6" i="60"/>
  <c r="C5" i="60"/>
  <c r="DM45" i="60"/>
  <c r="DR45" i="60" s="1"/>
  <c r="DY45" i="60" s="1"/>
  <c r="EC110" i="59"/>
  <c r="EC111" i="59"/>
  <c r="DZ5" i="59"/>
  <c r="DY111" i="59"/>
  <c r="DY107" i="59"/>
  <c r="DY108" i="59"/>
  <c r="DY109" i="59"/>
  <c r="DY110" i="59"/>
  <c r="DY106" i="59"/>
  <c r="DY105" i="59"/>
  <c r="DY104" i="59"/>
  <c r="DY6" i="59"/>
  <c r="DY7" i="59"/>
  <c r="DY8" i="59"/>
  <c r="DY9" i="59"/>
  <c r="DY10" i="59"/>
  <c r="DY11" i="59"/>
  <c r="DY12" i="59"/>
  <c r="DY13" i="59"/>
  <c r="DY14" i="59"/>
  <c r="DY15" i="59"/>
  <c r="DY16" i="59"/>
  <c r="DY17" i="59"/>
  <c r="DY18" i="59"/>
  <c r="DY19" i="59"/>
  <c r="DY20" i="59"/>
  <c r="DY21" i="59"/>
  <c r="DY22" i="59"/>
  <c r="DY23" i="59"/>
  <c r="DY24" i="59"/>
  <c r="DY25" i="59"/>
  <c r="DY26" i="59"/>
  <c r="DY27" i="59"/>
  <c r="DY28" i="59"/>
  <c r="DY29" i="59"/>
  <c r="DY30" i="59"/>
  <c r="DY31" i="59"/>
  <c r="DY32" i="59"/>
  <c r="DY33" i="59"/>
  <c r="DY34" i="59"/>
  <c r="DY35" i="59"/>
  <c r="DY36" i="59"/>
  <c r="DY37" i="59"/>
  <c r="DY38" i="59"/>
  <c r="DY39" i="59"/>
  <c r="DY40" i="59"/>
  <c r="DY41" i="59"/>
  <c r="DY42" i="59"/>
  <c r="DY43" i="59"/>
  <c r="DY44" i="59"/>
  <c r="DY45" i="59"/>
  <c r="DY46" i="59"/>
  <c r="DY47" i="59"/>
  <c r="DY48" i="59"/>
  <c r="DY49" i="59"/>
  <c r="DY50" i="59"/>
  <c r="DY51" i="59"/>
  <c r="DY52" i="59"/>
  <c r="DY53" i="59"/>
  <c r="DY54" i="59"/>
  <c r="DY55" i="59"/>
  <c r="DY56" i="59"/>
  <c r="DY57" i="59"/>
  <c r="DY58" i="59"/>
  <c r="DY59" i="59"/>
  <c r="DY60" i="59"/>
  <c r="DY61" i="59"/>
  <c r="DY62" i="59"/>
  <c r="DY63" i="59"/>
  <c r="DY64" i="59"/>
  <c r="DY65" i="59"/>
  <c r="DY66" i="59"/>
  <c r="DY67" i="59"/>
  <c r="DY68" i="59"/>
  <c r="DY69" i="59"/>
  <c r="DY70" i="59"/>
  <c r="DY71" i="59"/>
  <c r="DY72" i="59"/>
  <c r="DY73" i="59"/>
  <c r="DY74" i="59"/>
  <c r="DY75" i="59"/>
  <c r="DY76" i="59"/>
  <c r="DY77" i="59"/>
  <c r="DY78" i="59"/>
  <c r="DY79" i="59"/>
  <c r="DY80" i="59"/>
  <c r="DY81" i="59"/>
  <c r="DY82" i="59"/>
  <c r="DY83" i="59"/>
  <c r="DY84" i="59"/>
  <c r="DY85" i="59"/>
  <c r="DY86" i="59"/>
  <c r="DY87" i="59"/>
  <c r="DY88" i="59"/>
  <c r="DY89" i="59"/>
  <c r="DY90" i="59"/>
  <c r="DY91" i="59"/>
  <c r="DY92" i="59"/>
  <c r="DY93" i="59"/>
  <c r="DY94" i="59"/>
  <c r="DY95" i="59"/>
  <c r="DY96" i="59"/>
  <c r="DY97" i="59"/>
  <c r="DY98" i="59"/>
  <c r="DY99" i="59"/>
  <c r="DY100" i="59"/>
  <c r="DY101" i="59"/>
  <c r="DY102" i="59"/>
  <c r="DY103" i="59"/>
  <c r="DY5" i="59"/>
  <c r="DX5" i="59"/>
  <c r="DS5" i="59"/>
  <c r="DX110" i="59"/>
  <c r="DX109" i="59"/>
  <c r="DX108" i="59"/>
  <c r="DX107" i="59"/>
  <c r="DX106" i="59"/>
  <c r="DX105" i="59"/>
  <c r="DX104" i="59"/>
  <c r="DX6" i="59"/>
  <c r="DX7" i="59"/>
  <c r="DX8" i="59"/>
  <c r="DX9" i="59"/>
  <c r="DX10" i="59"/>
  <c r="DX11" i="59"/>
  <c r="DX12" i="59"/>
  <c r="DX13" i="59"/>
  <c r="DX14" i="59"/>
  <c r="DX15" i="59"/>
  <c r="DX16" i="59"/>
  <c r="DX17" i="59"/>
  <c r="DX18" i="59"/>
  <c r="DX19" i="59"/>
  <c r="DX20" i="59"/>
  <c r="DX21" i="59"/>
  <c r="DX22" i="59"/>
  <c r="DX23" i="59"/>
  <c r="DX24" i="59"/>
  <c r="DX25" i="59"/>
  <c r="DX26" i="59"/>
  <c r="DX27" i="59"/>
  <c r="DX28" i="59"/>
  <c r="DX29" i="59"/>
  <c r="DX30" i="59"/>
  <c r="DX31" i="59"/>
  <c r="DX32" i="59"/>
  <c r="DX33" i="59"/>
  <c r="DX34" i="59"/>
  <c r="DX35" i="59"/>
  <c r="DX36" i="59"/>
  <c r="DX37" i="59"/>
  <c r="DX38" i="59"/>
  <c r="DX39" i="59"/>
  <c r="DX40" i="59"/>
  <c r="DX41" i="59"/>
  <c r="DX42" i="59"/>
  <c r="DX43" i="59"/>
  <c r="DX44" i="59"/>
  <c r="DX45" i="59"/>
  <c r="DX46" i="59"/>
  <c r="DX47" i="59"/>
  <c r="DX48" i="59"/>
  <c r="DX49" i="59"/>
  <c r="DX50" i="59"/>
  <c r="DX51" i="59"/>
  <c r="DX52" i="59"/>
  <c r="DX53" i="59"/>
  <c r="DX54" i="59"/>
  <c r="DX55" i="59"/>
  <c r="DX56" i="59"/>
  <c r="DX57" i="59"/>
  <c r="DX58" i="59"/>
  <c r="DX59" i="59"/>
  <c r="DX60" i="59"/>
  <c r="DX61" i="59"/>
  <c r="DX62" i="59"/>
  <c r="DX63" i="59"/>
  <c r="DX64" i="59"/>
  <c r="DX65" i="59"/>
  <c r="DX66" i="59"/>
  <c r="DX67" i="59"/>
  <c r="DX68" i="59"/>
  <c r="DX69" i="59"/>
  <c r="DX70" i="59"/>
  <c r="DX71" i="59"/>
  <c r="DX72" i="59"/>
  <c r="DX73" i="59"/>
  <c r="DX74" i="59"/>
  <c r="DX75" i="59"/>
  <c r="DX76" i="59"/>
  <c r="DX77" i="59"/>
  <c r="DX78" i="59"/>
  <c r="DX79" i="59"/>
  <c r="DX80" i="59"/>
  <c r="DX81" i="59"/>
  <c r="DX82" i="59"/>
  <c r="DX83" i="59"/>
  <c r="DX84" i="59"/>
  <c r="DX85" i="59"/>
  <c r="DX86" i="59"/>
  <c r="DX87" i="59"/>
  <c r="DX88" i="59"/>
  <c r="DX89" i="59"/>
  <c r="DX90" i="59"/>
  <c r="DX91" i="59"/>
  <c r="DX92" i="59"/>
  <c r="DX93" i="59"/>
  <c r="DX94" i="59"/>
  <c r="DX95" i="59"/>
  <c r="DX96" i="59"/>
  <c r="DX97" i="59"/>
  <c r="DX98" i="59"/>
  <c r="DX99" i="59"/>
  <c r="DX100" i="59"/>
  <c r="DX101" i="59"/>
  <c r="DX102" i="59"/>
  <c r="DX103" i="59"/>
  <c r="DR108" i="59"/>
  <c r="DR107" i="59"/>
  <c r="DR106" i="59"/>
  <c r="DR105" i="59"/>
  <c r="DR104" i="59"/>
  <c r="DR103" i="59"/>
  <c r="DR111" i="59"/>
  <c r="DR6" i="59"/>
  <c r="DR7" i="59"/>
  <c r="DR8" i="59"/>
  <c r="DR9" i="59"/>
  <c r="DR10" i="59"/>
  <c r="DR11" i="59"/>
  <c r="DR12" i="59"/>
  <c r="DR13" i="59"/>
  <c r="DR14" i="59"/>
  <c r="DR15" i="59"/>
  <c r="DR16" i="59"/>
  <c r="DR17" i="59"/>
  <c r="DR18" i="59"/>
  <c r="DR19" i="59"/>
  <c r="DR20" i="59"/>
  <c r="DR21" i="59"/>
  <c r="DR22" i="59"/>
  <c r="DR23" i="59"/>
  <c r="DR24" i="59"/>
  <c r="DR25" i="59"/>
  <c r="DR26" i="59"/>
  <c r="DR27" i="59"/>
  <c r="DR28" i="59"/>
  <c r="DR29" i="59"/>
  <c r="DR30" i="59"/>
  <c r="DR31" i="59"/>
  <c r="DR32" i="59"/>
  <c r="DR33" i="59"/>
  <c r="DR34" i="59"/>
  <c r="DR35" i="59"/>
  <c r="DR36" i="59"/>
  <c r="DR37" i="59"/>
  <c r="DR38" i="59"/>
  <c r="DR39" i="59"/>
  <c r="DR40" i="59"/>
  <c r="DR41" i="59"/>
  <c r="DR42" i="59"/>
  <c r="DR43" i="59"/>
  <c r="DR44" i="59"/>
  <c r="DR45" i="59"/>
  <c r="DR46" i="59"/>
  <c r="DR47" i="59"/>
  <c r="DR48" i="59"/>
  <c r="DR49" i="59"/>
  <c r="DR50" i="59"/>
  <c r="DR51" i="59"/>
  <c r="DR52" i="59"/>
  <c r="DR53" i="59"/>
  <c r="DR54" i="59"/>
  <c r="DR55" i="59"/>
  <c r="DR56" i="59"/>
  <c r="DR57" i="59"/>
  <c r="DR58" i="59"/>
  <c r="DR59" i="59"/>
  <c r="DR60" i="59"/>
  <c r="DR61" i="59"/>
  <c r="DR62" i="59"/>
  <c r="DR63" i="59"/>
  <c r="DR64" i="59"/>
  <c r="DR65" i="59"/>
  <c r="DR66" i="59"/>
  <c r="DR67" i="59"/>
  <c r="DR68" i="59"/>
  <c r="DR69" i="59"/>
  <c r="DR70" i="59"/>
  <c r="DR71" i="59"/>
  <c r="DR72" i="59"/>
  <c r="DR73" i="59"/>
  <c r="DR74" i="59"/>
  <c r="DR75" i="59"/>
  <c r="DR76" i="59"/>
  <c r="DR77" i="59"/>
  <c r="DR78" i="59"/>
  <c r="DR79" i="59"/>
  <c r="DR80" i="59"/>
  <c r="DR81" i="59"/>
  <c r="DR82" i="59"/>
  <c r="DR83" i="59"/>
  <c r="DR84" i="59"/>
  <c r="DR85" i="59"/>
  <c r="DR86" i="59"/>
  <c r="DR87" i="59"/>
  <c r="DR88" i="59"/>
  <c r="DR89" i="59"/>
  <c r="DR90" i="59"/>
  <c r="DR91" i="59"/>
  <c r="DR92" i="59"/>
  <c r="DR93" i="59"/>
  <c r="DR94" i="59"/>
  <c r="DR95" i="59"/>
  <c r="DR96" i="59"/>
  <c r="DR97" i="59"/>
  <c r="DR98" i="59"/>
  <c r="DR99" i="59"/>
  <c r="DR100" i="59"/>
  <c r="DR101" i="59"/>
  <c r="DR102" i="59"/>
  <c r="DR109" i="59"/>
  <c r="DR110" i="59"/>
  <c r="DR5" i="59"/>
  <c r="DQ111" i="59"/>
  <c r="DQ110" i="59"/>
  <c r="DQ109" i="59"/>
  <c r="DQ108" i="59"/>
  <c r="DQ107" i="59"/>
  <c r="DQ106" i="59"/>
  <c r="DQ105" i="59"/>
  <c r="DQ104" i="59"/>
  <c r="DQ6" i="59"/>
  <c r="DQ7" i="59"/>
  <c r="DQ8" i="59"/>
  <c r="DQ9" i="59"/>
  <c r="DQ10" i="59"/>
  <c r="DQ11" i="59"/>
  <c r="DQ12" i="59"/>
  <c r="DQ13" i="59"/>
  <c r="DQ14" i="59"/>
  <c r="DQ15" i="59"/>
  <c r="DQ16" i="59"/>
  <c r="DQ17" i="59"/>
  <c r="DQ18" i="59"/>
  <c r="DQ19" i="59"/>
  <c r="DQ20" i="59"/>
  <c r="DQ21" i="59"/>
  <c r="DQ22" i="59"/>
  <c r="DQ23" i="59"/>
  <c r="DQ24" i="59"/>
  <c r="DQ25" i="59"/>
  <c r="DQ26" i="59"/>
  <c r="DQ27" i="59"/>
  <c r="DQ28" i="59"/>
  <c r="DQ29" i="59"/>
  <c r="DQ30" i="59"/>
  <c r="DQ31" i="59"/>
  <c r="DQ32" i="59"/>
  <c r="DQ33" i="59"/>
  <c r="DQ34" i="59"/>
  <c r="DQ35" i="59"/>
  <c r="DQ36" i="59"/>
  <c r="DQ37" i="59"/>
  <c r="DQ38" i="59"/>
  <c r="DQ39" i="59"/>
  <c r="DQ40" i="59"/>
  <c r="DQ41" i="59"/>
  <c r="DQ42" i="59"/>
  <c r="DQ43" i="59"/>
  <c r="DQ44" i="59"/>
  <c r="DQ45" i="59"/>
  <c r="DQ46" i="59"/>
  <c r="DQ47" i="59"/>
  <c r="DQ48" i="59"/>
  <c r="DQ49" i="59"/>
  <c r="DQ50" i="59"/>
  <c r="DQ51" i="59"/>
  <c r="DQ52" i="59"/>
  <c r="DQ53" i="59"/>
  <c r="DQ54" i="59"/>
  <c r="DQ55" i="59"/>
  <c r="DQ56" i="59"/>
  <c r="DQ57" i="59"/>
  <c r="DQ58" i="59"/>
  <c r="DQ59" i="59"/>
  <c r="DQ60" i="59"/>
  <c r="DQ61" i="59"/>
  <c r="DQ62" i="59"/>
  <c r="DQ63" i="59"/>
  <c r="DQ64" i="59"/>
  <c r="DQ65" i="59"/>
  <c r="DQ66" i="59"/>
  <c r="DQ67" i="59"/>
  <c r="DQ68" i="59"/>
  <c r="DQ69" i="59"/>
  <c r="DQ70" i="59"/>
  <c r="DQ71" i="59"/>
  <c r="DQ72" i="59"/>
  <c r="DQ73" i="59"/>
  <c r="DQ74" i="59"/>
  <c r="DQ75" i="59"/>
  <c r="DQ76" i="59"/>
  <c r="DQ77" i="59"/>
  <c r="DQ78" i="59"/>
  <c r="DQ79" i="59"/>
  <c r="DQ80" i="59"/>
  <c r="DQ81" i="59"/>
  <c r="DQ82" i="59"/>
  <c r="DQ83" i="59"/>
  <c r="DQ84" i="59"/>
  <c r="DQ85" i="59"/>
  <c r="DQ86" i="59"/>
  <c r="DQ87" i="59"/>
  <c r="DQ88" i="59"/>
  <c r="DQ89" i="59"/>
  <c r="DQ90" i="59"/>
  <c r="DQ91" i="59"/>
  <c r="DQ92" i="59"/>
  <c r="DQ93" i="59"/>
  <c r="DQ94" i="59"/>
  <c r="DQ95" i="59"/>
  <c r="DQ96" i="59"/>
  <c r="DQ97" i="59"/>
  <c r="DQ98" i="59"/>
  <c r="DQ99" i="59"/>
  <c r="DQ100" i="59"/>
  <c r="DQ101" i="59"/>
  <c r="DQ102" i="59"/>
  <c r="DQ103" i="59"/>
  <c r="DQ5" i="59"/>
  <c r="DN5" i="59"/>
  <c r="DM54" i="59"/>
  <c r="DM110" i="59"/>
  <c r="DM111" i="59"/>
  <c r="DJ111" i="59"/>
  <c r="DI111" i="59"/>
  <c r="DH111" i="59"/>
  <c r="DG111" i="59"/>
  <c r="DF111" i="59"/>
  <c r="DE5" i="59"/>
  <c r="DE8" i="59"/>
  <c r="DE6" i="59"/>
  <c r="DE95" i="59"/>
  <c r="DE7" i="59"/>
  <c r="DE9" i="59"/>
  <c r="DE10" i="59"/>
  <c r="DE11" i="59"/>
  <c r="DE12" i="59"/>
  <c r="DE13" i="59"/>
  <c r="DE14" i="59"/>
  <c r="DE15" i="59"/>
  <c r="DE16" i="59"/>
  <c r="DE17" i="59"/>
  <c r="DE18" i="59"/>
  <c r="DE19" i="59"/>
  <c r="DE20" i="59"/>
  <c r="DE21" i="59"/>
  <c r="DE22" i="59"/>
  <c r="DE23" i="59"/>
  <c r="DE24" i="59"/>
  <c r="DE25" i="59"/>
  <c r="DE26" i="59"/>
  <c r="DE27" i="59"/>
  <c r="DE28" i="59"/>
  <c r="DE29" i="59"/>
  <c r="DE30" i="59"/>
  <c r="DE31" i="59"/>
  <c r="DE32" i="59"/>
  <c r="DE33" i="59"/>
  <c r="DE34" i="59"/>
  <c r="DE35" i="59"/>
  <c r="DE36" i="59"/>
  <c r="DE37" i="59"/>
  <c r="DE38" i="59"/>
  <c r="DE39" i="59"/>
  <c r="DE40" i="59"/>
  <c r="DE41" i="59"/>
  <c r="DE42" i="59"/>
  <c r="DE43" i="59"/>
  <c r="DE44" i="59"/>
  <c r="DE45" i="59"/>
  <c r="DE46" i="59"/>
  <c r="DE47" i="59"/>
  <c r="DE48" i="59"/>
  <c r="DE49" i="59"/>
  <c r="DE50" i="59"/>
  <c r="DE51" i="59"/>
  <c r="DE52" i="59"/>
  <c r="DE53" i="59"/>
  <c r="DE54" i="59"/>
  <c r="DE55" i="59"/>
  <c r="DN55" i="59" s="1"/>
  <c r="DE56" i="59"/>
  <c r="DE57" i="59"/>
  <c r="DE58" i="59"/>
  <c r="DE59" i="59"/>
  <c r="DN59" i="59" s="1"/>
  <c r="DE60" i="59"/>
  <c r="DE61" i="59"/>
  <c r="DE62" i="59"/>
  <c r="DE63" i="59"/>
  <c r="DE64" i="59"/>
  <c r="DE65" i="59"/>
  <c r="DE66" i="59"/>
  <c r="DE67" i="59"/>
  <c r="DE68" i="59"/>
  <c r="DE69" i="59"/>
  <c r="DE70" i="59"/>
  <c r="DE71" i="59"/>
  <c r="DE72" i="59"/>
  <c r="DE73" i="59"/>
  <c r="DE74" i="59"/>
  <c r="DE75" i="59"/>
  <c r="DE76" i="59"/>
  <c r="DE77" i="59"/>
  <c r="DE78" i="59"/>
  <c r="DE79" i="59"/>
  <c r="DE80" i="59"/>
  <c r="DE81" i="59"/>
  <c r="DE82" i="59"/>
  <c r="DE83" i="59"/>
  <c r="DE84" i="59"/>
  <c r="DE85" i="59"/>
  <c r="DE86" i="59"/>
  <c r="DE87" i="59"/>
  <c r="DE88" i="59"/>
  <c r="DE89" i="59"/>
  <c r="DE90" i="59"/>
  <c r="DE91" i="59"/>
  <c r="DE92" i="59"/>
  <c r="DE93" i="59"/>
  <c r="DE94" i="59"/>
  <c r="DE96" i="59"/>
  <c r="DE97" i="59"/>
  <c r="DE98" i="59"/>
  <c r="DE99" i="59"/>
  <c r="DE100" i="59"/>
  <c r="DE101" i="59"/>
  <c r="DE102" i="59"/>
  <c r="DE103" i="59"/>
  <c r="DE104" i="59"/>
  <c r="DE105" i="59"/>
  <c r="DE106" i="59"/>
  <c r="DE107" i="59"/>
  <c r="DE108" i="59"/>
  <c r="DE109" i="59"/>
  <c r="DE110" i="59"/>
  <c r="C111" i="59"/>
  <c r="D111" i="59"/>
  <c r="E111" i="59"/>
  <c r="F111" i="59"/>
  <c r="G111" i="59"/>
  <c r="H111" i="59"/>
  <c r="I111" i="59"/>
  <c r="J111" i="59"/>
  <c r="K111" i="59"/>
  <c r="L111" i="59"/>
  <c r="M111" i="59"/>
  <c r="N111" i="59"/>
  <c r="O111" i="59"/>
  <c r="P111" i="59"/>
  <c r="Q111" i="59"/>
  <c r="R111" i="59"/>
  <c r="S111" i="59"/>
  <c r="T111" i="59"/>
  <c r="U111" i="59"/>
  <c r="V111" i="59"/>
  <c r="W111" i="59"/>
  <c r="X111" i="59"/>
  <c r="Y111" i="59"/>
  <c r="Z111" i="59"/>
  <c r="AA111" i="59"/>
  <c r="AB111" i="59"/>
  <c r="AC111" i="59"/>
  <c r="AD111" i="59"/>
  <c r="AE111" i="59"/>
  <c r="AF111" i="59"/>
  <c r="AG111" i="59"/>
  <c r="AH111" i="59"/>
  <c r="AI111" i="59"/>
  <c r="AJ111" i="59"/>
  <c r="AK111" i="59"/>
  <c r="AL111" i="59"/>
  <c r="AM111" i="59"/>
  <c r="AN111" i="59"/>
  <c r="AO111" i="59"/>
  <c r="AP111" i="59"/>
  <c r="AQ111" i="59"/>
  <c r="AR111" i="59"/>
  <c r="AS111" i="59"/>
  <c r="AT111" i="59"/>
  <c r="AU111" i="59"/>
  <c r="AV111" i="59"/>
  <c r="AW111" i="59"/>
  <c r="AX111" i="59"/>
  <c r="AY111" i="59"/>
  <c r="AZ111" i="59"/>
  <c r="BA111" i="59"/>
  <c r="BB111" i="59"/>
  <c r="BC111" i="59"/>
  <c r="BD111" i="59"/>
  <c r="BE111" i="59"/>
  <c r="BF111" i="59"/>
  <c r="BG111" i="59"/>
  <c r="BH111" i="59"/>
  <c r="BI111" i="59"/>
  <c r="BJ111" i="59"/>
  <c r="BK111" i="59"/>
  <c r="BL111" i="59"/>
  <c r="BM111" i="59"/>
  <c r="BN111" i="59"/>
  <c r="BO111" i="59"/>
  <c r="BP111" i="59"/>
  <c r="BQ111" i="59"/>
  <c r="BR111" i="59"/>
  <c r="BS111" i="59"/>
  <c r="BT111" i="59"/>
  <c r="BU111" i="59"/>
  <c r="BV111" i="59"/>
  <c r="BW111" i="59"/>
  <c r="BX111" i="59"/>
  <c r="BY111" i="59"/>
  <c r="BZ111" i="59"/>
  <c r="CA111" i="59"/>
  <c r="CB111" i="59"/>
  <c r="CC111" i="59"/>
  <c r="CD111" i="59"/>
  <c r="CE111" i="59"/>
  <c r="CF111" i="59"/>
  <c r="CG111" i="59"/>
  <c r="CH111" i="59"/>
  <c r="CI111" i="59"/>
  <c r="CJ111" i="59"/>
  <c r="CK111" i="59"/>
  <c r="CL111" i="59"/>
  <c r="CM111" i="59"/>
  <c r="CN111" i="59"/>
  <c r="CO111" i="59"/>
  <c r="CP111" i="59"/>
  <c r="CQ111" i="59"/>
  <c r="CR111" i="59"/>
  <c r="CS111" i="59"/>
  <c r="CT111" i="59"/>
  <c r="CU111" i="59"/>
  <c r="CV111" i="59"/>
  <c r="CW111" i="59"/>
  <c r="CX111" i="59"/>
  <c r="CY111" i="59"/>
  <c r="CZ111" i="59"/>
  <c r="DA111" i="59"/>
  <c r="DB111" i="59"/>
  <c r="DC111" i="59"/>
  <c r="DD111" i="59"/>
  <c r="DE112" i="59"/>
  <c r="DE113" i="59"/>
  <c r="DE114" i="59"/>
  <c r="DE115" i="59"/>
  <c r="DE116" i="59"/>
  <c r="DE117" i="59"/>
  <c r="DE118" i="59"/>
  <c r="C119" i="59"/>
  <c r="D119" i="59"/>
  <c r="E119" i="59"/>
  <c r="F119" i="59"/>
  <c r="F120" i="59" s="1"/>
  <c r="F122" i="59" s="1"/>
  <c r="G119" i="59"/>
  <c r="H119" i="59"/>
  <c r="I119" i="59"/>
  <c r="J119" i="59"/>
  <c r="J120" i="59" s="1"/>
  <c r="K119" i="59"/>
  <c r="K120" i="59" s="1"/>
  <c r="K122" i="59" s="1"/>
  <c r="L119" i="59"/>
  <c r="M119" i="59"/>
  <c r="N119" i="59"/>
  <c r="N120" i="59" s="1"/>
  <c r="O119" i="59"/>
  <c r="P119" i="59"/>
  <c r="Q119" i="59"/>
  <c r="R119" i="59"/>
  <c r="R120" i="59" s="1"/>
  <c r="S119" i="59"/>
  <c r="T119" i="59"/>
  <c r="U119" i="59"/>
  <c r="V119" i="59"/>
  <c r="V120" i="59" s="1"/>
  <c r="W119" i="59"/>
  <c r="X119" i="59"/>
  <c r="Y119" i="59"/>
  <c r="Z119" i="59"/>
  <c r="Z120" i="59" s="1"/>
  <c r="AA119" i="59"/>
  <c r="AB119" i="59"/>
  <c r="AC119" i="59"/>
  <c r="AD119" i="59"/>
  <c r="AD120" i="59" s="1"/>
  <c r="AE119" i="59"/>
  <c r="AF119" i="59"/>
  <c r="AG119" i="59"/>
  <c r="AH119" i="59"/>
  <c r="AH120" i="59" s="1"/>
  <c r="AI119" i="59"/>
  <c r="AJ119" i="59"/>
  <c r="AK119" i="59"/>
  <c r="AL119" i="59"/>
  <c r="AM119" i="59"/>
  <c r="AN119" i="59"/>
  <c r="AO119" i="59"/>
  <c r="AP119" i="59"/>
  <c r="AP120" i="59" s="1"/>
  <c r="AQ119" i="59"/>
  <c r="AR119" i="59"/>
  <c r="AS119" i="59"/>
  <c r="AT119" i="59"/>
  <c r="AT120" i="59" s="1"/>
  <c r="AU119" i="59"/>
  <c r="AV119" i="59"/>
  <c r="AW119" i="59"/>
  <c r="AX119" i="59"/>
  <c r="AX120" i="59" s="1"/>
  <c r="AY119" i="59"/>
  <c r="AZ119" i="59"/>
  <c r="BA119" i="59"/>
  <c r="BB119" i="59"/>
  <c r="BB120" i="59" s="1"/>
  <c r="BC119" i="59"/>
  <c r="BD119" i="59"/>
  <c r="BE119" i="59"/>
  <c r="BF119" i="59"/>
  <c r="BF120" i="59" s="1"/>
  <c r="BG119" i="59"/>
  <c r="BH119" i="59"/>
  <c r="BI119" i="59"/>
  <c r="BJ119" i="59"/>
  <c r="BJ120" i="59" s="1"/>
  <c r="BK119" i="59"/>
  <c r="BL119" i="59"/>
  <c r="BM119" i="59"/>
  <c r="BN119" i="59"/>
  <c r="BN120" i="59" s="1"/>
  <c r="BO119" i="59"/>
  <c r="BP119" i="59"/>
  <c r="BQ119" i="59"/>
  <c r="BR119" i="59"/>
  <c r="BR120" i="59" s="1"/>
  <c r="BS119" i="59"/>
  <c r="BT119" i="59"/>
  <c r="BU119" i="59"/>
  <c r="BV119" i="59"/>
  <c r="BV120" i="59" s="1"/>
  <c r="BW119" i="59"/>
  <c r="BW120" i="59" s="1"/>
  <c r="BW122" i="59" s="1"/>
  <c r="BX119" i="59"/>
  <c r="BY119" i="59"/>
  <c r="BZ119" i="59"/>
  <c r="BZ120" i="59" s="1"/>
  <c r="CA119" i="59"/>
  <c r="CB119" i="59"/>
  <c r="CC119" i="59"/>
  <c r="CD119" i="59"/>
  <c r="CD120" i="59" s="1"/>
  <c r="CE119" i="59"/>
  <c r="CF119" i="59"/>
  <c r="CG119" i="59"/>
  <c r="CH119" i="59"/>
  <c r="CH120" i="59" s="1"/>
  <c r="CI119" i="59"/>
  <c r="CJ119" i="59"/>
  <c r="CK119" i="59"/>
  <c r="CL119" i="59"/>
  <c r="CL120" i="59" s="1"/>
  <c r="CM119" i="59"/>
  <c r="CN119" i="59"/>
  <c r="CO119" i="59"/>
  <c r="CP119" i="59"/>
  <c r="CQ119" i="59"/>
  <c r="CR119" i="59"/>
  <c r="CS119" i="59"/>
  <c r="CT119" i="59"/>
  <c r="CU119" i="59"/>
  <c r="CV119" i="59"/>
  <c r="CW119" i="59"/>
  <c r="CX119" i="59"/>
  <c r="CX120" i="59" s="1"/>
  <c r="CY119" i="59"/>
  <c r="CZ119" i="59"/>
  <c r="DA119" i="59"/>
  <c r="DB119" i="59"/>
  <c r="DC119" i="59"/>
  <c r="DD119" i="59"/>
  <c r="AL120" i="59"/>
  <c r="DG122" i="59"/>
  <c r="DF122" i="59"/>
  <c r="DW111" i="59"/>
  <c r="DV111" i="59"/>
  <c r="DU111" i="59"/>
  <c r="DT111" i="59"/>
  <c r="DP111" i="59"/>
  <c r="DO111" i="59"/>
  <c r="DL111" i="59"/>
  <c r="DK111" i="59"/>
  <c r="DN110" i="59"/>
  <c r="DM109" i="59"/>
  <c r="DM108" i="59"/>
  <c r="DM107" i="59"/>
  <c r="DM106" i="59"/>
  <c r="DM105" i="59"/>
  <c r="DM104" i="59"/>
  <c r="DM103" i="59"/>
  <c r="DM102" i="59"/>
  <c r="DN102" i="59" s="1"/>
  <c r="DM101" i="59"/>
  <c r="DM100" i="59"/>
  <c r="DM99" i="59"/>
  <c r="DM98" i="59"/>
  <c r="DM97" i="59"/>
  <c r="DM96" i="59"/>
  <c r="DM95" i="59"/>
  <c r="DM94" i="59"/>
  <c r="DM93" i="59"/>
  <c r="DM92" i="59"/>
  <c r="DM91" i="59"/>
  <c r="DM90" i="59"/>
  <c r="DM89" i="59"/>
  <c r="DN89" i="59" s="1"/>
  <c r="DM88" i="59"/>
  <c r="DM87" i="59"/>
  <c r="DM86" i="59"/>
  <c r="DM85" i="59"/>
  <c r="DN85" i="59" s="1"/>
  <c r="DM84" i="59"/>
  <c r="DM83" i="59"/>
  <c r="DM82" i="59"/>
  <c r="DM81" i="59"/>
  <c r="DN81" i="59" s="1"/>
  <c r="DM80" i="59"/>
  <c r="DM79" i="59"/>
  <c r="DM78" i="59"/>
  <c r="DM77" i="59"/>
  <c r="DN77" i="59" s="1"/>
  <c r="DM76" i="59"/>
  <c r="DM75" i="59"/>
  <c r="DM74" i="59"/>
  <c r="DM73" i="59"/>
  <c r="DN73" i="59" s="1"/>
  <c r="DM72" i="59"/>
  <c r="DM71" i="59"/>
  <c r="DM70" i="59"/>
  <c r="DM69" i="59"/>
  <c r="DM68" i="59"/>
  <c r="DM67" i="59"/>
  <c r="DM66" i="59"/>
  <c r="DM65" i="59"/>
  <c r="DM64" i="59"/>
  <c r="DM63" i="59"/>
  <c r="DM62" i="59"/>
  <c r="DM61" i="59"/>
  <c r="DM60" i="59"/>
  <c r="DM59" i="59"/>
  <c r="DM58" i="59"/>
  <c r="DM57" i="59"/>
  <c r="DM56" i="59"/>
  <c r="DM55" i="59"/>
  <c r="DM53" i="59"/>
  <c r="DM52" i="59"/>
  <c r="DM51" i="59"/>
  <c r="DM50" i="59"/>
  <c r="DM49" i="59"/>
  <c r="DM48" i="59"/>
  <c r="DM47" i="59"/>
  <c r="DM46" i="59"/>
  <c r="DM45" i="59"/>
  <c r="DM44" i="59"/>
  <c r="DM43" i="59"/>
  <c r="DM42" i="59"/>
  <c r="DM41" i="59"/>
  <c r="DM40" i="59"/>
  <c r="DM39" i="59"/>
  <c r="DM38" i="59"/>
  <c r="DM37" i="59"/>
  <c r="DM36" i="59"/>
  <c r="DM35" i="59"/>
  <c r="DM34" i="59"/>
  <c r="DM33" i="59"/>
  <c r="DM32" i="59"/>
  <c r="DM31" i="59"/>
  <c r="DM30" i="59"/>
  <c r="DM29" i="59"/>
  <c r="DN29" i="59" s="1"/>
  <c r="DM28" i="59"/>
  <c r="DM27" i="59"/>
  <c r="DM26" i="59"/>
  <c r="DM25" i="59"/>
  <c r="DN25" i="59" s="1"/>
  <c r="DM24" i="59"/>
  <c r="DM23" i="59"/>
  <c r="DM22" i="59"/>
  <c r="DM21" i="59"/>
  <c r="DN21" i="59" s="1"/>
  <c r="DM20" i="59"/>
  <c r="DM19" i="59"/>
  <c r="DM18" i="59"/>
  <c r="DM17" i="59"/>
  <c r="DN17" i="59" s="1"/>
  <c r="DM16" i="59"/>
  <c r="DM15" i="59"/>
  <c r="DM14" i="59"/>
  <c r="DM13" i="59"/>
  <c r="DN13" i="59" s="1"/>
  <c r="DM12" i="59"/>
  <c r="DM11" i="59"/>
  <c r="DM10" i="59"/>
  <c r="DM9" i="59"/>
  <c r="DN9" i="59" s="1"/>
  <c r="DM8" i="59"/>
  <c r="DM7" i="59"/>
  <c r="DM6" i="59"/>
  <c r="DN6" i="59" s="1"/>
  <c r="DM5" i="59"/>
  <c r="AP58" i="58"/>
  <c r="AO58" i="58"/>
  <c r="AN58" i="58"/>
  <c r="AM58" i="58"/>
  <c r="AL58" i="58"/>
  <c r="AK58" i="58"/>
  <c r="AJ58" i="58"/>
  <c r="AI58" i="58"/>
  <c r="AH58" i="58"/>
  <c r="AG58" i="58"/>
  <c r="AF58" i="58"/>
  <c r="AE58" i="58"/>
  <c r="AD58" i="58"/>
  <c r="AC58" i="58"/>
  <c r="AB58" i="58"/>
  <c r="AA58" i="58"/>
  <c r="Z58" i="58"/>
  <c r="Y58" i="58"/>
  <c r="X58" i="58"/>
  <c r="W58" i="58"/>
  <c r="V58" i="58"/>
  <c r="U58" i="58"/>
  <c r="T58" i="58"/>
  <c r="S58" i="58"/>
  <c r="R58" i="58"/>
  <c r="Q58" i="58"/>
  <c r="P58" i="58"/>
  <c r="O58" i="58"/>
  <c r="N58" i="58"/>
  <c r="M58" i="58"/>
  <c r="L58" i="58"/>
  <c r="K58" i="58"/>
  <c r="J58" i="58"/>
  <c r="I58" i="58"/>
  <c r="H58" i="58"/>
  <c r="G58" i="58"/>
  <c r="F58" i="58"/>
  <c r="E58" i="58"/>
  <c r="D58" i="58"/>
  <c r="C58" i="58"/>
  <c r="BP7" i="58" s="1" a="1"/>
  <c r="AP56" i="58"/>
  <c r="AO56" i="58"/>
  <c r="AN56" i="58"/>
  <c r="AM56" i="58"/>
  <c r="AL56" i="58"/>
  <c r="AK56" i="58"/>
  <c r="AJ56" i="58"/>
  <c r="AI56" i="58"/>
  <c r="AH56" i="58"/>
  <c r="AG56" i="58"/>
  <c r="AF56" i="58"/>
  <c r="AE56" i="58"/>
  <c r="AD56" i="58"/>
  <c r="AC56" i="58"/>
  <c r="AB56" i="58"/>
  <c r="AA56" i="58"/>
  <c r="Z56" i="58"/>
  <c r="Y56" i="58"/>
  <c r="X56" i="58"/>
  <c r="W56" i="58"/>
  <c r="V56" i="58"/>
  <c r="U56" i="58"/>
  <c r="T56" i="58"/>
  <c r="S56" i="58"/>
  <c r="R56" i="58"/>
  <c r="Q56" i="58"/>
  <c r="P56" i="58"/>
  <c r="O56" i="58"/>
  <c r="N56" i="58"/>
  <c r="M56" i="58"/>
  <c r="L56" i="58"/>
  <c r="K56" i="58"/>
  <c r="J56" i="58"/>
  <c r="I56" i="58"/>
  <c r="H56" i="58"/>
  <c r="G56" i="58"/>
  <c r="F56" i="58"/>
  <c r="E56" i="58"/>
  <c r="D56" i="58"/>
  <c r="C56" i="58"/>
  <c r="BN7" i="58" s="1" a="1"/>
  <c r="BJ46" i="58"/>
  <c r="BJ48" i="58" s="1"/>
  <c r="BH46" i="58"/>
  <c r="BF46" i="58"/>
  <c r="BJ45" i="58"/>
  <c r="BL45" i="58" s="1"/>
  <c r="BH45" i="58"/>
  <c r="BF45" i="58"/>
  <c r="BJ44" i="58"/>
  <c r="BL44" i="58" s="1"/>
  <c r="BH44" i="58"/>
  <c r="BF44" i="58"/>
  <c r="BJ43" i="58"/>
  <c r="BH43" i="58"/>
  <c r="BF43" i="58"/>
  <c r="BJ42" i="58"/>
  <c r="BL42" i="58" s="1"/>
  <c r="BH42" i="58"/>
  <c r="BF42" i="58"/>
  <c r="BJ41" i="58"/>
  <c r="BL41" i="58" s="1"/>
  <c r="BH41" i="58"/>
  <c r="BF41" i="58"/>
  <c r="BJ40" i="58"/>
  <c r="BL40" i="58" s="1"/>
  <c r="BH40" i="58"/>
  <c r="BF40" i="58"/>
  <c r="BJ39" i="58"/>
  <c r="BL39" i="58" s="1"/>
  <c r="BH39" i="58"/>
  <c r="BF39" i="58"/>
  <c r="BJ38" i="58"/>
  <c r="BL38" i="58" s="1"/>
  <c r="BH38" i="58"/>
  <c r="BF38" i="58"/>
  <c r="BJ37" i="58"/>
  <c r="BL37" i="58" s="1"/>
  <c r="BH37" i="58"/>
  <c r="BF37" i="58"/>
  <c r="BJ36" i="58"/>
  <c r="BL36" i="58" s="1"/>
  <c r="BH36" i="58"/>
  <c r="BF36" i="58"/>
  <c r="BJ35" i="58"/>
  <c r="BL35" i="58" s="1"/>
  <c r="BH35" i="58"/>
  <c r="BF35" i="58"/>
  <c r="BJ34" i="58"/>
  <c r="BL34" i="58" s="1"/>
  <c r="BH34" i="58"/>
  <c r="BF34" i="58"/>
  <c r="BJ33" i="58"/>
  <c r="BL33" i="58" s="1"/>
  <c r="BH33" i="58"/>
  <c r="BF33" i="58"/>
  <c r="BJ32" i="58"/>
  <c r="BL32" i="58" s="1"/>
  <c r="BH32" i="58"/>
  <c r="BF32" i="58"/>
  <c r="BJ31" i="58"/>
  <c r="BL31" i="58" s="1"/>
  <c r="BH31" i="58"/>
  <c r="BF31" i="58"/>
  <c r="BJ30" i="58"/>
  <c r="BL30" i="58" s="1"/>
  <c r="BH30" i="58"/>
  <c r="BF30" i="58"/>
  <c r="BJ29" i="58"/>
  <c r="BL29" i="58" s="1"/>
  <c r="BH29" i="58"/>
  <c r="BF29" i="58"/>
  <c r="BJ28" i="58"/>
  <c r="BL28" i="58" s="1"/>
  <c r="BH28" i="58"/>
  <c r="BF28" i="58"/>
  <c r="BJ27" i="58"/>
  <c r="BL27" i="58" s="1"/>
  <c r="BH27" i="58"/>
  <c r="BF27" i="58"/>
  <c r="BJ26" i="58"/>
  <c r="BL26" i="58" s="1"/>
  <c r="BH26" i="58"/>
  <c r="BF26" i="58"/>
  <c r="BJ25" i="58"/>
  <c r="BL25" i="58" s="1"/>
  <c r="BH25" i="58"/>
  <c r="BF25" i="58"/>
  <c r="BJ24" i="58"/>
  <c r="BL24" i="58" s="1"/>
  <c r="BH24" i="58"/>
  <c r="BF24" i="58"/>
  <c r="BJ23" i="58"/>
  <c r="BL23" i="58" s="1"/>
  <c r="BH23" i="58"/>
  <c r="BF23" i="58"/>
  <c r="BJ22" i="58"/>
  <c r="BL22" i="58" s="1"/>
  <c r="BH22" i="58"/>
  <c r="BF22" i="58"/>
  <c r="BJ21" i="58"/>
  <c r="BL21" i="58" s="1"/>
  <c r="BH21" i="58"/>
  <c r="BF21" i="58"/>
  <c r="BJ20" i="58"/>
  <c r="BL20" i="58" s="1"/>
  <c r="BH20" i="58"/>
  <c r="BF20" i="58"/>
  <c r="BJ19" i="58"/>
  <c r="BL19" i="58" s="1"/>
  <c r="BH19" i="58"/>
  <c r="BF19" i="58"/>
  <c r="BJ18" i="58"/>
  <c r="BF18" i="58"/>
  <c r="BH18" i="58" s="1"/>
  <c r="BJ17" i="58"/>
  <c r="BF17" i="58"/>
  <c r="BH17" i="58" s="1"/>
  <c r="BJ16" i="58"/>
  <c r="BF16" i="58"/>
  <c r="BH16" i="58" s="1"/>
  <c r="BJ15" i="58"/>
  <c r="BL15" i="58" s="1"/>
  <c r="BF15" i="58"/>
  <c r="BH15" i="58" s="1"/>
  <c r="BJ14" i="58"/>
  <c r="BL14" i="58" s="1"/>
  <c r="BF14" i="58"/>
  <c r="BH14" i="58" s="1"/>
  <c r="BJ13" i="58"/>
  <c r="BL13" i="58" s="1"/>
  <c r="BF13" i="58"/>
  <c r="BH13" i="58" s="1"/>
  <c r="BJ12" i="58"/>
  <c r="BL12" i="58" s="1"/>
  <c r="BF12" i="58"/>
  <c r="BH12" i="58" s="1"/>
  <c r="BJ11" i="58"/>
  <c r="BL11" i="58" s="1"/>
  <c r="BF11" i="58"/>
  <c r="BH11" i="58" s="1"/>
  <c r="BJ10" i="58"/>
  <c r="BL10" i="58" s="1"/>
  <c r="BF10" i="58"/>
  <c r="BH10" i="58" s="1"/>
  <c r="BJ9" i="58"/>
  <c r="BL9" i="58" s="1"/>
  <c r="BF9" i="58"/>
  <c r="BH9" i="58" s="1"/>
  <c r="BJ8" i="58"/>
  <c r="BL8" i="58" s="1"/>
  <c r="BF8" i="58"/>
  <c r="BH8" i="58" s="1"/>
  <c r="BJ7" i="58"/>
  <c r="BL7" i="58" s="1"/>
  <c r="BH7" i="58"/>
  <c r="BF7" i="58"/>
  <c r="AM48" i="57" l="1"/>
  <c r="DX46" i="60"/>
  <c r="DY41" i="60"/>
  <c r="DR5" i="60"/>
  <c r="C46" i="60"/>
  <c r="C55" i="60" s="1"/>
  <c r="C57" i="60" s="1"/>
  <c r="DM42" i="60"/>
  <c r="DR42" i="60" s="1"/>
  <c r="DM43" i="60"/>
  <c r="DR43" i="60" s="1"/>
  <c r="DM44" i="60"/>
  <c r="DR44" i="60" s="1"/>
  <c r="DY44" i="60" s="1"/>
  <c r="DE5" i="60"/>
  <c r="DE41" i="60"/>
  <c r="DE44" i="60"/>
  <c r="DE45" i="60"/>
  <c r="DE43" i="60"/>
  <c r="DE42" i="60"/>
  <c r="DE7" i="60"/>
  <c r="DM35" i="60"/>
  <c r="DR35" i="60" s="1"/>
  <c r="DY35" i="60" s="1"/>
  <c r="DM38" i="60"/>
  <c r="DR38" i="60" s="1"/>
  <c r="DY38" i="60" s="1"/>
  <c r="DM10" i="60"/>
  <c r="DR10" i="60" s="1"/>
  <c r="DY10" i="60" s="1"/>
  <c r="DM16" i="60"/>
  <c r="DR16" i="60" s="1"/>
  <c r="DY16" i="60" s="1"/>
  <c r="DM23" i="60"/>
  <c r="DR23" i="60" s="1"/>
  <c r="DY23" i="60" s="1"/>
  <c r="DI46" i="60"/>
  <c r="DE28" i="60"/>
  <c r="DE34" i="60"/>
  <c r="DE10" i="60"/>
  <c r="DM13" i="60"/>
  <c r="DR13" i="60" s="1"/>
  <c r="DY13" i="60" s="1"/>
  <c r="DM21" i="60"/>
  <c r="DR21" i="60" s="1"/>
  <c r="DY21" i="60" s="1"/>
  <c r="DE27" i="60"/>
  <c r="DM40" i="60"/>
  <c r="DR40" i="60" s="1"/>
  <c r="DY40" i="60" s="1"/>
  <c r="E46" i="60"/>
  <c r="E55" i="60" s="1"/>
  <c r="E57" i="60" s="1"/>
  <c r="I46" i="60"/>
  <c r="I55" i="60" s="1"/>
  <c r="I57" i="60" s="1"/>
  <c r="M46" i="60"/>
  <c r="M55" i="60" s="1"/>
  <c r="M57" i="60" s="1"/>
  <c r="Q46" i="60"/>
  <c r="Q55" i="60" s="1"/>
  <c r="Q57" i="60" s="1"/>
  <c r="U46" i="60"/>
  <c r="U55" i="60" s="1"/>
  <c r="U57" i="60" s="1"/>
  <c r="Y46" i="60"/>
  <c r="Y55" i="60" s="1"/>
  <c r="Y57" i="60" s="1"/>
  <c r="AC46" i="60"/>
  <c r="AC55" i="60" s="1"/>
  <c r="AC57" i="60" s="1"/>
  <c r="AG46" i="60"/>
  <c r="AG55" i="60" s="1"/>
  <c r="AG57" i="60" s="1"/>
  <c r="AK46" i="60"/>
  <c r="AK55" i="60" s="1"/>
  <c r="AK57" i="60" s="1"/>
  <c r="AO46" i="60"/>
  <c r="AO55" i="60" s="1"/>
  <c r="AO57" i="60" s="1"/>
  <c r="AS46" i="60"/>
  <c r="AS55" i="60" s="1"/>
  <c r="AS57" i="60" s="1"/>
  <c r="AW46" i="60"/>
  <c r="AW55" i="60" s="1"/>
  <c r="AW57" i="60" s="1"/>
  <c r="BA46" i="60"/>
  <c r="BA55" i="60" s="1"/>
  <c r="BA57" i="60" s="1"/>
  <c r="BE46" i="60"/>
  <c r="BE55" i="60" s="1"/>
  <c r="BE57" i="60" s="1"/>
  <c r="BI46" i="60"/>
  <c r="BI55" i="60" s="1"/>
  <c r="BI57" i="60" s="1"/>
  <c r="BM46" i="60"/>
  <c r="BM55" i="60" s="1"/>
  <c r="BM57" i="60" s="1"/>
  <c r="BQ46" i="60"/>
  <c r="BQ55" i="60" s="1"/>
  <c r="BQ57" i="60" s="1"/>
  <c r="BU46" i="60"/>
  <c r="BU55" i="60" s="1"/>
  <c r="BU57" i="60" s="1"/>
  <c r="BY46" i="60"/>
  <c r="BY55" i="60" s="1"/>
  <c r="BY57" i="60" s="1"/>
  <c r="CC46" i="60"/>
  <c r="CC55" i="60" s="1"/>
  <c r="CC57" i="60" s="1"/>
  <c r="CG46" i="60"/>
  <c r="CG55" i="60" s="1"/>
  <c r="CG57" i="60" s="1"/>
  <c r="CK46" i="60"/>
  <c r="CK55" i="60" s="1"/>
  <c r="CK57" i="60" s="1"/>
  <c r="CO46" i="60"/>
  <c r="CO55" i="60" s="1"/>
  <c r="CO57" i="60" s="1"/>
  <c r="CS46" i="60"/>
  <c r="CS55" i="60" s="1"/>
  <c r="CS57" i="60" s="1"/>
  <c r="CW46" i="60"/>
  <c r="CW55" i="60" s="1"/>
  <c r="CW57" i="60" s="1"/>
  <c r="DA46" i="60"/>
  <c r="DA55" i="60" s="1"/>
  <c r="DA57" i="60" s="1"/>
  <c r="DF46" i="60"/>
  <c r="DM8" i="60"/>
  <c r="DR8" i="60" s="1"/>
  <c r="DE11" i="60"/>
  <c r="DM15" i="60"/>
  <c r="DR15" i="60" s="1"/>
  <c r="DY15" i="60" s="1"/>
  <c r="DE16" i="60"/>
  <c r="DE19" i="60"/>
  <c r="DM19" i="60"/>
  <c r="DR19" i="60" s="1"/>
  <c r="DY19" i="60" s="1"/>
  <c r="DE21" i="60"/>
  <c r="DN21" i="60" s="1"/>
  <c r="DE22" i="60"/>
  <c r="DM22" i="60"/>
  <c r="DR22" i="60" s="1"/>
  <c r="DY22" i="60" s="1"/>
  <c r="DM26" i="60"/>
  <c r="DE31" i="60"/>
  <c r="DE32" i="60"/>
  <c r="DE38" i="60"/>
  <c r="DM39" i="60"/>
  <c r="DR39" i="60" s="1"/>
  <c r="DY39" i="60" s="1"/>
  <c r="DS45" i="60"/>
  <c r="F46" i="60"/>
  <c r="F55" i="60" s="1"/>
  <c r="F57" i="60" s="1"/>
  <c r="J46" i="60"/>
  <c r="J55" i="60" s="1"/>
  <c r="J57" i="60" s="1"/>
  <c r="N46" i="60"/>
  <c r="N55" i="60" s="1"/>
  <c r="N57" i="60" s="1"/>
  <c r="R46" i="60"/>
  <c r="R55" i="60" s="1"/>
  <c r="R57" i="60" s="1"/>
  <c r="V46" i="60"/>
  <c r="V55" i="60" s="1"/>
  <c r="V57" i="60" s="1"/>
  <c r="Z46" i="60"/>
  <c r="Z55" i="60" s="1"/>
  <c r="Z57" i="60" s="1"/>
  <c r="AD46" i="60"/>
  <c r="AD55" i="60" s="1"/>
  <c r="AD57" i="60" s="1"/>
  <c r="AH46" i="60"/>
  <c r="AH55" i="60" s="1"/>
  <c r="AH57" i="60" s="1"/>
  <c r="AL46" i="60"/>
  <c r="AL55" i="60" s="1"/>
  <c r="AL57" i="60" s="1"/>
  <c r="AP46" i="60"/>
  <c r="AP55" i="60" s="1"/>
  <c r="AP57" i="60" s="1"/>
  <c r="AT46" i="60"/>
  <c r="AT55" i="60" s="1"/>
  <c r="AT57" i="60" s="1"/>
  <c r="AX46" i="60"/>
  <c r="AX55" i="60" s="1"/>
  <c r="AX57" i="60" s="1"/>
  <c r="BB46" i="60"/>
  <c r="BB55" i="60" s="1"/>
  <c r="BB57" i="60" s="1"/>
  <c r="BF46" i="60"/>
  <c r="BF55" i="60" s="1"/>
  <c r="BF57" i="60" s="1"/>
  <c r="BJ46" i="60"/>
  <c r="BJ55" i="60" s="1"/>
  <c r="BJ57" i="60" s="1"/>
  <c r="BN46" i="60"/>
  <c r="BN55" i="60" s="1"/>
  <c r="BN57" i="60" s="1"/>
  <c r="BR46" i="60"/>
  <c r="BR55" i="60" s="1"/>
  <c r="BR57" i="60" s="1"/>
  <c r="BV46" i="60"/>
  <c r="BV55" i="60" s="1"/>
  <c r="BV57" i="60" s="1"/>
  <c r="BZ46" i="60"/>
  <c r="BZ55" i="60" s="1"/>
  <c r="BZ57" i="60" s="1"/>
  <c r="CD46" i="60"/>
  <c r="CD55" i="60" s="1"/>
  <c r="CD57" i="60" s="1"/>
  <c r="CH46" i="60"/>
  <c r="CH55" i="60" s="1"/>
  <c r="CH57" i="60" s="1"/>
  <c r="CL46" i="60"/>
  <c r="CL55" i="60" s="1"/>
  <c r="CL57" i="60" s="1"/>
  <c r="CP46" i="60"/>
  <c r="CP55" i="60" s="1"/>
  <c r="CP57" i="60" s="1"/>
  <c r="CT46" i="60"/>
  <c r="CT55" i="60" s="1"/>
  <c r="CT57" i="60" s="1"/>
  <c r="CX46" i="60"/>
  <c r="CX55" i="60" s="1"/>
  <c r="CX57" i="60" s="1"/>
  <c r="DB46" i="60"/>
  <c r="DB55" i="60" s="1"/>
  <c r="DB57" i="60" s="1"/>
  <c r="DM7" i="60"/>
  <c r="DE8" i="60"/>
  <c r="DM9" i="60"/>
  <c r="DR9" i="60" s="1"/>
  <c r="DY9" i="60" s="1"/>
  <c r="DM12" i="60"/>
  <c r="DR12" i="60" s="1"/>
  <c r="DY12" i="60" s="1"/>
  <c r="DE13" i="60"/>
  <c r="DE14" i="60"/>
  <c r="DM14" i="60"/>
  <c r="DR14" i="60" s="1"/>
  <c r="DY14" i="60" s="1"/>
  <c r="DM17" i="60"/>
  <c r="DR17" i="60" s="1"/>
  <c r="DY17" i="60" s="1"/>
  <c r="DE26" i="60"/>
  <c r="DM27" i="60"/>
  <c r="DR27" i="60" s="1"/>
  <c r="DY27" i="60" s="1"/>
  <c r="DM30" i="60"/>
  <c r="DR30" i="60" s="1"/>
  <c r="DY30" i="60" s="1"/>
  <c r="DM32" i="60"/>
  <c r="DR32" i="60" s="1"/>
  <c r="DY32" i="60" s="1"/>
  <c r="DE35" i="60"/>
  <c r="DE36" i="60"/>
  <c r="DE54" i="60"/>
  <c r="DH46" i="60"/>
  <c r="DL46" i="60"/>
  <c r="DE6" i="60"/>
  <c r="DM6" i="60"/>
  <c r="DR6" i="60" s="1"/>
  <c r="DY6" i="60" s="1"/>
  <c r="DE12" i="60"/>
  <c r="DE15" i="60"/>
  <c r="DE18" i="60"/>
  <c r="DM18" i="60"/>
  <c r="DR18" i="60" s="1"/>
  <c r="DY18" i="60" s="1"/>
  <c r="DE23" i="60"/>
  <c r="DM24" i="60"/>
  <c r="DR24" i="60" s="1"/>
  <c r="DY24" i="60" s="1"/>
  <c r="DE30" i="60"/>
  <c r="DM31" i="60"/>
  <c r="DR31" i="60" s="1"/>
  <c r="DY31" i="60" s="1"/>
  <c r="DM33" i="60"/>
  <c r="DR33" i="60" s="1"/>
  <c r="DY33" i="60" s="1"/>
  <c r="DM34" i="60"/>
  <c r="DR34" i="60" s="1"/>
  <c r="DY34" i="60" s="1"/>
  <c r="DE39" i="60"/>
  <c r="DE40" i="60"/>
  <c r="DN45" i="60"/>
  <c r="DM11" i="60"/>
  <c r="DR11" i="60" s="1"/>
  <c r="DY11" i="60" s="1"/>
  <c r="G46" i="60"/>
  <c r="G55" i="60" s="1"/>
  <c r="G57" i="60" s="1"/>
  <c r="K46" i="60"/>
  <c r="K55" i="60" s="1"/>
  <c r="K57" i="60" s="1"/>
  <c r="O46" i="60"/>
  <c r="O55" i="60" s="1"/>
  <c r="O57" i="60" s="1"/>
  <c r="S46" i="60"/>
  <c r="S55" i="60" s="1"/>
  <c r="S57" i="60" s="1"/>
  <c r="W46" i="60"/>
  <c r="W55" i="60" s="1"/>
  <c r="W57" i="60" s="1"/>
  <c r="AA46" i="60"/>
  <c r="AA55" i="60" s="1"/>
  <c r="AA57" i="60" s="1"/>
  <c r="AE46" i="60"/>
  <c r="AE55" i="60" s="1"/>
  <c r="AE57" i="60" s="1"/>
  <c r="AI46" i="60"/>
  <c r="AI55" i="60" s="1"/>
  <c r="AI57" i="60" s="1"/>
  <c r="AM46" i="60"/>
  <c r="AM55" i="60" s="1"/>
  <c r="AM57" i="60" s="1"/>
  <c r="AQ46" i="60"/>
  <c r="AQ55" i="60" s="1"/>
  <c r="AQ57" i="60" s="1"/>
  <c r="AU46" i="60"/>
  <c r="AU55" i="60" s="1"/>
  <c r="AU57" i="60" s="1"/>
  <c r="AY46" i="60"/>
  <c r="AY55" i="60" s="1"/>
  <c r="AY57" i="60" s="1"/>
  <c r="BC46" i="60"/>
  <c r="BC55" i="60" s="1"/>
  <c r="BC57" i="60" s="1"/>
  <c r="BG46" i="60"/>
  <c r="BG55" i="60" s="1"/>
  <c r="BG57" i="60" s="1"/>
  <c r="BK46" i="60"/>
  <c r="BK55" i="60" s="1"/>
  <c r="BK57" i="60" s="1"/>
  <c r="BO46" i="60"/>
  <c r="BO55" i="60" s="1"/>
  <c r="BO57" i="60" s="1"/>
  <c r="BS46" i="60"/>
  <c r="BS55" i="60" s="1"/>
  <c r="BS57" i="60" s="1"/>
  <c r="BW46" i="60"/>
  <c r="BW55" i="60" s="1"/>
  <c r="BW57" i="60" s="1"/>
  <c r="CA46" i="60"/>
  <c r="CA55" i="60" s="1"/>
  <c r="CA57" i="60" s="1"/>
  <c r="CE46" i="60"/>
  <c r="CE55" i="60" s="1"/>
  <c r="CE57" i="60" s="1"/>
  <c r="CI46" i="60"/>
  <c r="CI55" i="60" s="1"/>
  <c r="CI57" i="60" s="1"/>
  <c r="CM46" i="60"/>
  <c r="CM55" i="60" s="1"/>
  <c r="CM57" i="60" s="1"/>
  <c r="CQ46" i="60"/>
  <c r="CQ55" i="60" s="1"/>
  <c r="CQ57" i="60" s="1"/>
  <c r="CU46" i="60"/>
  <c r="CU55" i="60" s="1"/>
  <c r="CU57" i="60" s="1"/>
  <c r="CY46" i="60"/>
  <c r="CY55" i="60" s="1"/>
  <c r="CY57" i="60" s="1"/>
  <c r="DC46" i="60"/>
  <c r="DC55" i="60" s="1"/>
  <c r="DC57" i="60" s="1"/>
  <c r="DG46" i="60"/>
  <c r="DJ46" i="60"/>
  <c r="DV46" i="60"/>
  <c r="D46" i="60"/>
  <c r="D55" i="60" s="1"/>
  <c r="D57" i="60" s="1"/>
  <c r="L46" i="60"/>
  <c r="L55" i="60" s="1"/>
  <c r="L57" i="60" s="1"/>
  <c r="AR46" i="60"/>
  <c r="AR55" i="60" s="1"/>
  <c r="AR57" i="60" s="1"/>
  <c r="BH46" i="60"/>
  <c r="BH55" i="60" s="1"/>
  <c r="BH57" i="60" s="1"/>
  <c r="BX46" i="60"/>
  <c r="BX55" i="60" s="1"/>
  <c r="BX57" i="60" s="1"/>
  <c r="DD46" i="60"/>
  <c r="DD55" i="60" s="1"/>
  <c r="DD57" i="60" s="1"/>
  <c r="DO46" i="60"/>
  <c r="DT46" i="60"/>
  <c r="DW46" i="60"/>
  <c r="H46" i="60"/>
  <c r="H55" i="60" s="1"/>
  <c r="H57" i="60" s="1"/>
  <c r="AB46" i="60"/>
  <c r="AB55" i="60" s="1"/>
  <c r="AB57" i="60" s="1"/>
  <c r="CN46" i="60"/>
  <c r="CN55" i="60" s="1"/>
  <c r="CN57" i="60" s="1"/>
  <c r="DE9" i="60"/>
  <c r="DE17" i="60"/>
  <c r="DM20" i="60"/>
  <c r="DR20" i="60" s="1"/>
  <c r="DY20" i="60" s="1"/>
  <c r="DE24" i="60"/>
  <c r="DE25" i="60"/>
  <c r="DP46" i="60"/>
  <c r="DE20" i="60"/>
  <c r="P46" i="60"/>
  <c r="P55" i="60" s="1"/>
  <c r="P57" i="60" s="1"/>
  <c r="T46" i="60"/>
  <c r="T55" i="60" s="1"/>
  <c r="T57" i="60" s="1"/>
  <c r="X46" i="60"/>
  <c r="X55" i="60" s="1"/>
  <c r="X57" i="60" s="1"/>
  <c r="AF46" i="60"/>
  <c r="AF55" i="60" s="1"/>
  <c r="AF57" i="60" s="1"/>
  <c r="AJ46" i="60"/>
  <c r="AJ55" i="60" s="1"/>
  <c r="AJ57" i="60" s="1"/>
  <c r="AN46" i="60"/>
  <c r="AN55" i="60" s="1"/>
  <c r="AN57" i="60" s="1"/>
  <c r="AV46" i="60"/>
  <c r="AV55" i="60" s="1"/>
  <c r="AV57" i="60" s="1"/>
  <c r="AZ46" i="60"/>
  <c r="AZ55" i="60" s="1"/>
  <c r="AZ57" i="60" s="1"/>
  <c r="BD46" i="60"/>
  <c r="BD55" i="60" s="1"/>
  <c r="BD57" i="60" s="1"/>
  <c r="BL46" i="60"/>
  <c r="BL55" i="60" s="1"/>
  <c r="BL57" i="60" s="1"/>
  <c r="BP46" i="60"/>
  <c r="BP55" i="60" s="1"/>
  <c r="BP57" i="60" s="1"/>
  <c r="BT46" i="60"/>
  <c r="BT55" i="60" s="1"/>
  <c r="BT57" i="60" s="1"/>
  <c r="CB46" i="60"/>
  <c r="CB55" i="60" s="1"/>
  <c r="CB57" i="60" s="1"/>
  <c r="CF46" i="60"/>
  <c r="CF55" i="60" s="1"/>
  <c r="CF57" i="60" s="1"/>
  <c r="CJ46" i="60"/>
  <c r="CJ55" i="60" s="1"/>
  <c r="CJ57" i="60" s="1"/>
  <c r="CR46" i="60"/>
  <c r="CR55" i="60" s="1"/>
  <c r="CR57" i="60" s="1"/>
  <c r="CV46" i="60"/>
  <c r="CV55" i="60" s="1"/>
  <c r="CV57" i="60" s="1"/>
  <c r="CZ46" i="60"/>
  <c r="CZ55" i="60" s="1"/>
  <c r="CZ57" i="60" s="1"/>
  <c r="DK46" i="60"/>
  <c r="DU46" i="60"/>
  <c r="DM28" i="60"/>
  <c r="DR28" i="60" s="1"/>
  <c r="DY28" i="60" s="1"/>
  <c r="DM29" i="60"/>
  <c r="DR29" i="60" s="1"/>
  <c r="DY29" i="60" s="1"/>
  <c r="DE33" i="60"/>
  <c r="DM36" i="60"/>
  <c r="DR36" i="60" s="1"/>
  <c r="DY36" i="60" s="1"/>
  <c r="DM37" i="60"/>
  <c r="DR37" i="60" s="1"/>
  <c r="DY37" i="60" s="1"/>
  <c r="DN44" i="60"/>
  <c r="DN42" i="60"/>
  <c r="DM25" i="60"/>
  <c r="DR25" i="60" s="1"/>
  <c r="DY25" i="60" s="1"/>
  <c r="DE29" i="60"/>
  <c r="DE37" i="60"/>
  <c r="DZ65" i="59"/>
  <c r="DS11" i="59"/>
  <c r="DZ31" i="59"/>
  <c r="DS96" i="59"/>
  <c r="DS18" i="59"/>
  <c r="DZ26" i="59"/>
  <c r="DN19" i="59"/>
  <c r="DS27" i="59"/>
  <c r="CU120" i="59"/>
  <c r="CU122" i="59" s="1"/>
  <c r="CE120" i="59"/>
  <c r="CE122" i="59" s="1"/>
  <c r="BG120" i="59"/>
  <c r="BG122" i="59" s="1"/>
  <c r="AI120" i="59"/>
  <c r="AI122" i="59" s="1"/>
  <c r="S120" i="59"/>
  <c r="S122" i="59" s="1"/>
  <c r="DN66" i="59"/>
  <c r="DN26" i="59"/>
  <c r="DN22" i="59"/>
  <c r="DN18" i="59"/>
  <c r="DN14" i="59"/>
  <c r="DN10" i="59"/>
  <c r="DZ8" i="59"/>
  <c r="DZ42" i="59"/>
  <c r="DS73" i="59"/>
  <c r="DZ77" i="59"/>
  <c r="DZ81" i="59"/>
  <c r="DZ14" i="59"/>
  <c r="DN54" i="59"/>
  <c r="DZ64" i="59"/>
  <c r="DS75" i="59"/>
  <c r="DS9" i="59"/>
  <c r="DS12" i="59"/>
  <c r="DS23" i="59"/>
  <c r="DZ53" i="59"/>
  <c r="DN58" i="59"/>
  <c r="DN99" i="59"/>
  <c r="DN72" i="59"/>
  <c r="DS64" i="59"/>
  <c r="DN56" i="59"/>
  <c r="DN16" i="59"/>
  <c r="DZ20" i="59"/>
  <c r="DZ21" i="59"/>
  <c r="DN27" i="59"/>
  <c r="DZ28" i="59"/>
  <c r="DZ32" i="59"/>
  <c r="DZ73" i="59"/>
  <c r="DS76" i="59"/>
  <c r="DZ94" i="59"/>
  <c r="DC120" i="59"/>
  <c r="DC122" i="59" s="1"/>
  <c r="CM120" i="59"/>
  <c r="CM122" i="59" s="1"/>
  <c r="BO120" i="59"/>
  <c r="BO122" i="59" s="1"/>
  <c r="AY120" i="59"/>
  <c r="AY122" i="59" s="1"/>
  <c r="AQ120" i="59"/>
  <c r="AQ122" i="59" s="1"/>
  <c r="AA120" i="59"/>
  <c r="AA122" i="59" s="1"/>
  <c r="C120" i="59"/>
  <c r="C122" i="59" s="1"/>
  <c r="DN108" i="59"/>
  <c r="DN104" i="59"/>
  <c r="DN96" i="59"/>
  <c r="DN87" i="59"/>
  <c r="DN75" i="59"/>
  <c r="DN71" i="59"/>
  <c r="DN11" i="59"/>
  <c r="DZ6" i="59"/>
  <c r="DS71" i="59"/>
  <c r="DZ102" i="59"/>
  <c r="DN83" i="59"/>
  <c r="DN79" i="59"/>
  <c r="DZ12" i="59"/>
  <c r="DS15" i="59"/>
  <c r="DZ18" i="59"/>
  <c r="DS25" i="59"/>
  <c r="DS46" i="59"/>
  <c r="DS58" i="59"/>
  <c r="DS83" i="59"/>
  <c r="DS88" i="59"/>
  <c r="DB120" i="59"/>
  <c r="DB122" i="59" s="1"/>
  <c r="CT120" i="59"/>
  <c r="CT122" i="59" s="1"/>
  <c r="CP120" i="59"/>
  <c r="DE119" i="59"/>
  <c r="CY120" i="59"/>
  <c r="CY122" i="59" s="1"/>
  <c r="CQ120" i="59"/>
  <c r="CQ122" i="59" s="1"/>
  <c r="CI120" i="59"/>
  <c r="CI122" i="59" s="1"/>
  <c r="CA120" i="59"/>
  <c r="CA122" i="59" s="1"/>
  <c r="BS120" i="59"/>
  <c r="BS122" i="59" s="1"/>
  <c r="BK120" i="59"/>
  <c r="BK122" i="59" s="1"/>
  <c r="BC120" i="59"/>
  <c r="BC122" i="59" s="1"/>
  <c r="AU120" i="59"/>
  <c r="AU122" i="59" s="1"/>
  <c r="AM120" i="59"/>
  <c r="AM122" i="59" s="1"/>
  <c r="AE120" i="59"/>
  <c r="AE122" i="59" s="1"/>
  <c r="W120" i="59"/>
  <c r="W122" i="59" s="1"/>
  <c r="O120" i="59"/>
  <c r="O122" i="59" s="1"/>
  <c r="G120" i="59"/>
  <c r="G122" i="59" s="1"/>
  <c r="DN65" i="59"/>
  <c r="DS79" i="59"/>
  <c r="DS85" i="59"/>
  <c r="DN91" i="59"/>
  <c r="DS7" i="59"/>
  <c r="DZ10" i="59"/>
  <c r="DS17" i="59"/>
  <c r="DS19" i="59"/>
  <c r="DZ22" i="59"/>
  <c r="DZ54" i="59"/>
  <c r="DN61" i="59"/>
  <c r="DS62" i="59"/>
  <c r="DZ66" i="59"/>
  <c r="DZ80" i="59"/>
  <c r="DS97" i="59"/>
  <c r="DZ107" i="59"/>
  <c r="DA120" i="59"/>
  <c r="DA122" i="59" s="1"/>
  <c r="CW120" i="59"/>
  <c r="CW122" i="59" s="1"/>
  <c r="CS120" i="59"/>
  <c r="CS122" i="59" s="1"/>
  <c r="CO120" i="59"/>
  <c r="CO122" i="59" s="1"/>
  <c r="CK120" i="59"/>
  <c r="CK122" i="59" s="1"/>
  <c r="CG120" i="59"/>
  <c r="CG122" i="59" s="1"/>
  <c r="CC120" i="59"/>
  <c r="CC122" i="59" s="1"/>
  <c r="BY120" i="59"/>
  <c r="BY122" i="59" s="1"/>
  <c r="BU120" i="59"/>
  <c r="BU122" i="59" s="1"/>
  <c r="BQ120" i="59"/>
  <c r="BQ122" i="59" s="1"/>
  <c r="BM120" i="59"/>
  <c r="BM122" i="59" s="1"/>
  <c r="BI120" i="59"/>
  <c r="BI122" i="59" s="1"/>
  <c r="BE120" i="59"/>
  <c r="BE122" i="59" s="1"/>
  <c r="BA120" i="59"/>
  <c r="BA122" i="59" s="1"/>
  <c r="AW120" i="59"/>
  <c r="AW122" i="59" s="1"/>
  <c r="AS120" i="59"/>
  <c r="AS122" i="59" s="1"/>
  <c r="AO120" i="59"/>
  <c r="AO122" i="59" s="1"/>
  <c r="AK120" i="59"/>
  <c r="AK122" i="59" s="1"/>
  <c r="AG120" i="59"/>
  <c r="AG122" i="59" s="1"/>
  <c r="AC120" i="59"/>
  <c r="AC122" i="59" s="1"/>
  <c r="Y120" i="59"/>
  <c r="Y122" i="59" s="1"/>
  <c r="U120" i="59"/>
  <c r="U122" i="59" s="1"/>
  <c r="Q120" i="59"/>
  <c r="Q122" i="59" s="1"/>
  <c r="M120" i="59"/>
  <c r="M122" i="59" s="1"/>
  <c r="I120" i="59"/>
  <c r="I122" i="59" s="1"/>
  <c r="E120" i="59"/>
  <c r="E122" i="59" s="1"/>
  <c r="DE111" i="59"/>
  <c r="DD120" i="59"/>
  <c r="DD122" i="59" s="1"/>
  <c r="CZ120" i="59"/>
  <c r="CV120" i="59"/>
  <c r="CV122" i="59" s="1"/>
  <c r="CR120" i="59"/>
  <c r="CR122" i="59" s="1"/>
  <c r="CN120" i="59"/>
  <c r="CN122" i="59" s="1"/>
  <c r="CJ120" i="59"/>
  <c r="CF120" i="59"/>
  <c r="CF122" i="59" s="1"/>
  <c r="CB120" i="59"/>
  <c r="CB122" i="59" s="1"/>
  <c r="BX120" i="59"/>
  <c r="BX122" i="59" s="1"/>
  <c r="BT120" i="59"/>
  <c r="BP120" i="59"/>
  <c r="BP122" i="59" s="1"/>
  <c r="BL120" i="59"/>
  <c r="BL122" i="59" s="1"/>
  <c r="BH120" i="59"/>
  <c r="BH122" i="59" s="1"/>
  <c r="BD120" i="59"/>
  <c r="AZ120" i="59"/>
  <c r="AZ122" i="59" s="1"/>
  <c r="AV120" i="59"/>
  <c r="AV122" i="59" s="1"/>
  <c r="AR120" i="59"/>
  <c r="AR122" i="59" s="1"/>
  <c r="AN120" i="59"/>
  <c r="AJ120" i="59"/>
  <c r="AF120" i="59"/>
  <c r="AF122" i="59" s="1"/>
  <c r="AB120" i="59"/>
  <c r="AB122" i="59" s="1"/>
  <c r="X120" i="59"/>
  <c r="T120" i="59"/>
  <c r="T122" i="59" s="1"/>
  <c r="P120" i="59"/>
  <c r="P122" i="59" s="1"/>
  <c r="L120" i="59"/>
  <c r="L122" i="59" s="1"/>
  <c r="H120" i="59"/>
  <c r="H122" i="59" s="1"/>
  <c r="D120" i="59"/>
  <c r="D122" i="59" s="1"/>
  <c r="DN100" i="59"/>
  <c r="DN92" i="59"/>
  <c r="DS87" i="59"/>
  <c r="DN67" i="59"/>
  <c r="DS104" i="59"/>
  <c r="DS40" i="59"/>
  <c r="DN15" i="59"/>
  <c r="DN23" i="59"/>
  <c r="DN30" i="59"/>
  <c r="DN53" i="59"/>
  <c r="DZ56" i="59"/>
  <c r="DN63" i="59"/>
  <c r="DN64" i="59"/>
  <c r="DN98" i="59"/>
  <c r="DZ104" i="59"/>
  <c r="DS42" i="59"/>
  <c r="DS55" i="59"/>
  <c r="DS67" i="59"/>
  <c r="DS92" i="59"/>
  <c r="DZ95" i="59"/>
  <c r="DN97" i="59"/>
  <c r="DS101" i="59"/>
  <c r="DZ103" i="59"/>
  <c r="DZ109" i="59"/>
  <c r="X122" i="59"/>
  <c r="AJ122" i="59"/>
  <c r="AN122" i="59"/>
  <c r="BD122" i="59"/>
  <c r="BT122" i="59"/>
  <c r="CJ122" i="59"/>
  <c r="CZ122" i="59"/>
  <c r="DS13" i="59"/>
  <c r="DX111" i="59"/>
  <c r="DN7" i="59"/>
  <c r="DN20" i="59"/>
  <c r="DS30" i="59"/>
  <c r="DZ36" i="59"/>
  <c r="DZ48" i="59"/>
  <c r="DS56" i="59"/>
  <c r="DS59" i="59"/>
  <c r="DS63" i="59"/>
  <c r="DZ72" i="59"/>
  <c r="DZ78" i="59"/>
  <c r="DZ82" i="59"/>
  <c r="DZ86" i="59"/>
  <c r="DZ87" i="59"/>
  <c r="DZ90" i="59"/>
  <c r="DZ91" i="59"/>
  <c r="DZ99" i="59"/>
  <c r="DN106" i="59"/>
  <c r="DZ24" i="59"/>
  <c r="DZ40" i="59"/>
  <c r="DS57" i="59"/>
  <c r="DN68" i="59"/>
  <c r="DZ70" i="59"/>
  <c r="DS70" i="59"/>
  <c r="DZ74" i="59"/>
  <c r="DS74" i="59"/>
  <c r="DZ92" i="59"/>
  <c r="DS8" i="59"/>
  <c r="DZ11" i="59"/>
  <c r="DZ13" i="59"/>
  <c r="DS14" i="59"/>
  <c r="DZ15" i="59"/>
  <c r="DS16" i="59"/>
  <c r="DS24" i="59"/>
  <c r="DZ27" i="59"/>
  <c r="DN31" i="59"/>
  <c r="DN35" i="59"/>
  <c r="DN39" i="59"/>
  <c r="DN43" i="59"/>
  <c r="DZ46" i="59"/>
  <c r="DN47" i="59"/>
  <c r="DN51" i="59"/>
  <c r="DN60" i="59"/>
  <c r="DS69" i="59"/>
  <c r="DS94" i="59"/>
  <c r="DN8" i="59"/>
  <c r="DN12" i="59"/>
  <c r="DN24" i="59"/>
  <c r="DN28" i="59"/>
  <c r="DS48" i="59"/>
  <c r="DN52" i="59"/>
  <c r="DN57" i="59"/>
  <c r="DZ57" i="59"/>
  <c r="DZ61" i="59"/>
  <c r="DS61" i="59"/>
  <c r="DN70" i="59"/>
  <c r="DZ84" i="59"/>
  <c r="DS84" i="59"/>
  <c r="DZ16" i="59"/>
  <c r="DN33" i="59"/>
  <c r="DN37" i="59"/>
  <c r="DN41" i="59"/>
  <c r="DN45" i="59"/>
  <c r="DN49" i="59"/>
  <c r="DN62" i="59"/>
  <c r="DS65" i="59"/>
  <c r="DN69" i="59"/>
  <c r="DZ69" i="59"/>
  <c r="DS81" i="59"/>
  <c r="DN93" i="59"/>
  <c r="DN32" i="59"/>
  <c r="DN34" i="59"/>
  <c r="DN36" i="59"/>
  <c r="DN38" i="59"/>
  <c r="DN40" i="59"/>
  <c r="DN42" i="59"/>
  <c r="DN44" i="59"/>
  <c r="DN46" i="59"/>
  <c r="DN48" i="59"/>
  <c r="DN50" i="59"/>
  <c r="DN76" i="59"/>
  <c r="DN80" i="59"/>
  <c r="DN84" i="59"/>
  <c r="DN88" i="59"/>
  <c r="DN94" i="59"/>
  <c r="DS102" i="59"/>
  <c r="DN95" i="59"/>
  <c r="DZ97" i="59"/>
  <c r="DN74" i="59"/>
  <c r="DN78" i="59"/>
  <c r="DN82" i="59"/>
  <c r="DN86" i="59"/>
  <c r="DN90" i="59"/>
  <c r="DN101" i="59"/>
  <c r="J122" i="59"/>
  <c r="N122" i="59"/>
  <c r="R122" i="59"/>
  <c r="V122" i="59"/>
  <c r="Z122" i="59"/>
  <c r="AD122" i="59"/>
  <c r="AH122" i="59"/>
  <c r="AL122" i="59"/>
  <c r="AP122" i="59"/>
  <c r="AT122" i="59"/>
  <c r="AX122" i="59"/>
  <c r="BB122" i="59"/>
  <c r="BF122" i="59"/>
  <c r="BJ122" i="59"/>
  <c r="BN122" i="59"/>
  <c r="BR122" i="59"/>
  <c r="BV122" i="59"/>
  <c r="BZ122" i="59"/>
  <c r="CD122" i="59"/>
  <c r="CH122" i="59"/>
  <c r="CL122" i="59"/>
  <c r="CP122" i="59"/>
  <c r="CX122" i="59"/>
  <c r="DN103" i="59"/>
  <c r="DN105" i="59"/>
  <c r="DN107" i="59"/>
  <c r="DN109" i="59"/>
  <c r="BP46" i="58"/>
  <c r="BP42" i="58"/>
  <c r="BP38" i="58"/>
  <c r="BP34" i="58"/>
  <c r="BP30" i="58"/>
  <c r="BP26" i="58"/>
  <c r="BP22" i="58"/>
  <c r="BP18" i="58"/>
  <c r="BP14" i="58"/>
  <c r="BP10" i="58"/>
  <c r="BP39" i="58"/>
  <c r="BP27" i="58"/>
  <c r="BP15" i="58"/>
  <c r="BP7" i="58"/>
  <c r="BP45" i="58"/>
  <c r="BP41" i="58"/>
  <c r="BP37" i="58"/>
  <c r="BP33" i="58"/>
  <c r="BP29" i="58"/>
  <c r="BP25" i="58"/>
  <c r="BP21" i="58"/>
  <c r="BP17" i="58"/>
  <c r="BP13" i="58"/>
  <c r="BP9" i="58"/>
  <c r="BP31" i="58"/>
  <c r="BP19" i="58"/>
  <c r="BP44" i="58"/>
  <c r="BP40" i="58"/>
  <c r="BP36" i="58"/>
  <c r="BP32" i="58"/>
  <c r="BP28" i="58"/>
  <c r="BP24" i="58"/>
  <c r="BP20" i="58"/>
  <c r="BP16" i="58"/>
  <c r="BP12" i="58"/>
  <c r="BP8" i="58"/>
  <c r="BP43" i="58"/>
  <c r="BP35" i="58"/>
  <c r="BP23" i="58"/>
  <c r="BP11" i="58"/>
  <c r="BL43" i="58"/>
  <c r="BN43" i="58"/>
  <c r="BN39" i="58"/>
  <c r="BN35" i="58"/>
  <c r="BN31" i="58"/>
  <c r="BN27" i="58"/>
  <c r="BN23" i="58"/>
  <c r="BN19" i="58"/>
  <c r="BN15" i="58"/>
  <c r="BN11" i="58"/>
  <c r="BN7" i="58"/>
  <c r="BN32" i="58"/>
  <c r="BN20" i="58"/>
  <c r="BN12" i="58"/>
  <c r="BN46" i="58"/>
  <c r="BN42" i="58"/>
  <c r="BN38" i="58"/>
  <c r="BN34" i="58"/>
  <c r="BN30" i="58"/>
  <c r="BN26" i="58"/>
  <c r="BN22" i="58"/>
  <c r="BN18" i="58"/>
  <c r="BN14" i="58"/>
  <c r="BN10" i="58"/>
  <c r="BN21" i="58"/>
  <c r="BN13" i="58"/>
  <c r="BN40" i="58"/>
  <c r="BN28" i="58"/>
  <c r="BN16" i="58"/>
  <c r="BN45" i="58"/>
  <c r="BN41" i="58"/>
  <c r="BN37" i="58"/>
  <c r="BN33" i="58"/>
  <c r="BN29" i="58"/>
  <c r="BN25" i="58"/>
  <c r="BN17" i="58"/>
  <c r="BN9" i="58"/>
  <c r="BN44" i="58"/>
  <c r="BN36" i="58"/>
  <c r="BN24" i="58"/>
  <c r="BN8" i="58"/>
  <c r="BL17" i="58"/>
  <c r="BL16" i="58"/>
  <c r="BL46" i="58" s="1"/>
  <c r="DZ41" i="60" l="1"/>
  <c r="DN41" i="60"/>
  <c r="DS42" i="60"/>
  <c r="DY42" i="60"/>
  <c r="DS41" i="60"/>
  <c r="DM46" i="60"/>
  <c r="DR7" i="60"/>
  <c r="DY7" i="60" s="1"/>
  <c r="DZ7" i="60" s="1"/>
  <c r="DR26" i="60"/>
  <c r="DY26" i="60" s="1"/>
  <c r="DZ26" i="60" s="1"/>
  <c r="DN43" i="60"/>
  <c r="DZ5" i="60"/>
  <c r="DN5" i="60"/>
  <c r="DS43" i="60"/>
  <c r="DY43" i="60"/>
  <c r="DS8" i="60"/>
  <c r="DY8" i="60"/>
  <c r="DY5" i="60"/>
  <c r="DS5" i="60"/>
  <c r="DZ17" i="60"/>
  <c r="DZ27" i="60"/>
  <c r="DN22" i="60"/>
  <c r="DZ45" i="60"/>
  <c r="DE46" i="60"/>
  <c r="DE55" i="60" s="1"/>
  <c r="DE57" i="60" s="1"/>
  <c r="DS6" i="60"/>
  <c r="DN8" i="60"/>
  <c r="DN16" i="60"/>
  <c r="DZ8" i="60"/>
  <c r="DN34" i="60"/>
  <c r="DS16" i="60"/>
  <c r="DZ29" i="60"/>
  <c r="DZ6" i="60"/>
  <c r="DS20" i="60"/>
  <c r="DN40" i="60"/>
  <c r="DS18" i="60"/>
  <c r="DN6" i="60"/>
  <c r="DN27" i="60"/>
  <c r="DS21" i="60"/>
  <c r="DN35" i="60"/>
  <c r="DZ40" i="60"/>
  <c r="DN10" i="60"/>
  <c r="DS31" i="60"/>
  <c r="DN26" i="60"/>
  <c r="DN14" i="60"/>
  <c r="DS15" i="60"/>
  <c r="DS10" i="60"/>
  <c r="DS23" i="60"/>
  <c r="DS38" i="60"/>
  <c r="DN23" i="60"/>
  <c r="DN30" i="60"/>
  <c r="DZ38" i="60"/>
  <c r="DZ10" i="60"/>
  <c r="DS24" i="60"/>
  <c r="DS33" i="60"/>
  <c r="DN38" i="60"/>
  <c r="DZ24" i="60"/>
  <c r="DN13" i="60"/>
  <c r="DN32" i="60"/>
  <c r="DS26" i="60"/>
  <c r="DN7" i="60"/>
  <c r="DN39" i="60"/>
  <c r="DN18" i="60"/>
  <c r="DS12" i="60"/>
  <c r="DS39" i="60"/>
  <c r="DZ23" i="60"/>
  <c r="DZ43" i="60"/>
  <c r="DZ18" i="60"/>
  <c r="DZ13" i="60"/>
  <c r="DN15" i="60"/>
  <c r="DS19" i="60"/>
  <c r="DZ31" i="60"/>
  <c r="DN12" i="60"/>
  <c r="DN31" i="60"/>
  <c r="DZ32" i="60"/>
  <c r="DZ12" i="60"/>
  <c r="DZ19" i="60"/>
  <c r="DZ39" i="60"/>
  <c r="DS30" i="60"/>
  <c r="DN19" i="60"/>
  <c r="DS32" i="60"/>
  <c r="DS14" i="60"/>
  <c r="DN33" i="60"/>
  <c r="DN9" i="60"/>
  <c r="DZ33" i="60"/>
  <c r="DS29" i="60"/>
  <c r="DN20" i="60"/>
  <c r="DN37" i="60"/>
  <c r="DN29" i="60"/>
  <c r="DZ44" i="60"/>
  <c r="DS44" i="60"/>
  <c r="DS28" i="60"/>
  <c r="DZ28" i="60"/>
  <c r="DZ9" i="60"/>
  <c r="DS9" i="60"/>
  <c r="DS37" i="60"/>
  <c r="DZ37" i="60"/>
  <c r="DN36" i="60"/>
  <c r="DN25" i="60"/>
  <c r="DN28" i="60"/>
  <c r="DN17" i="60"/>
  <c r="DN11" i="60"/>
  <c r="DS25" i="60"/>
  <c r="DZ25" i="60"/>
  <c r="DZ35" i="60"/>
  <c r="DS35" i="60"/>
  <c r="DZ42" i="60"/>
  <c r="DS36" i="60"/>
  <c r="DZ36" i="60"/>
  <c r="DN24" i="60"/>
  <c r="DS11" i="60"/>
  <c r="DZ11" i="60"/>
  <c r="DZ63" i="59"/>
  <c r="DZ9" i="59"/>
  <c r="DS99" i="59"/>
  <c r="DS86" i="59"/>
  <c r="DS20" i="59"/>
  <c r="DS91" i="59"/>
  <c r="DZ101" i="59"/>
  <c r="DS77" i="59"/>
  <c r="DS78" i="59"/>
  <c r="DS95" i="59"/>
  <c r="DZ76" i="59"/>
  <c r="DS31" i="59"/>
  <c r="DZ88" i="59"/>
  <c r="DS109" i="59"/>
  <c r="DZ79" i="59"/>
  <c r="DS53" i="59"/>
  <c r="DS66" i="59"/>
  <c r="DZ25" i="59"/>
  <c r="DS6" i="59"/>
  <c r="DS32" i="59"/>
  <c r="DS10" i="59"/>
  <c r="DZ83" i="59"/>
  <c r="DZ96" i="59"/>
  <c r="DS26" i="59"/>
  <c r="DS28" i="59"/>
  <c r="DS54" i="59"/>
  <c r="DS80" i="59"/>
  <c r="DZ71" i="59"/>
  <c r="DZ85" i="59"/>
  <c r="DZ59" i="59"/>
  <c r="DZ17" i="59"/>
  <c r="DS21" i="59"/>
  <c r="DE120" i="59"/>
  <c r="DE122" i="59" s="1"/>
  <c r="DZ62" i="59"/>
  <c r="DZ23" i="59"/>
  <c r="DZ58" i="59"/>
  <c r="DZ67" i="59"/>
  <c r="DS107" i="59"/>
  <c r="DZ75" i="59"/>
  <c r="DZ55" i="59"/>
  <c r="DS103" i="59"/>
  <c r="DZ19" i="59"/>
  <c r="DZ7" i="59"/>
  <c r="DS90" i="59"/>
  <c r="DS36" i="59"/>
  <c r="DS22" i="59"/>
  <c r="DZ34" i="59"/>
  <c r="DS34" i="59"/>
  <c r="DZ50" i="59"/>
  <c r="DS50" i="59"/>
  <c r="DS72" i="59"/>
  <c r="DS82" i="59"/>
  <c r="DZ105" i="59"/>
  <c r="DS105" i="59"/>
  <c r="DS106" i="59"/>
  <c r="DZ106" i="59"/>
  <c r="DS98" i="59"/>
  <c r="DZ98" i="59"/>
  <c r="DZ30" i="59"/>
  <c r="DZ38" i="59"/>
  <c r="DS38" i="59"/>
  <c r="DS44" i="59"/>
  <c r="DZ44" i="59"/>
  <c r="DS100" i="59"/>
  <c r="DZ100" i="59"/>
  <c r="DZ37" i="59"/>
  <c r="DS37" i="59"/>
  <c r="DS39" i="59"/>
  <c r="DZ39" i="59"/>
  <c r="DS110" i="59"/>
  <c r="DZ110" i="59"/>
  <c r="EB5" i="59" a="1"/>
  <c r="DZ41" i="59"/>
  <c r="DS41" i="59"/>
  <c r="DZ52" i="59"/>
  <c r="DS52" i="59"/>
  <c r="DS43" i="59"/>
  <c r="DZ43" i="59"/>
  <c r="DN111" i="59"/>
  <c r="DS108" i="59"/>
  <c r="DZ108" i="59"/>
  <c r="DZ93" i="59"/>
  <c r="DS93" i="59"/>
  <c r="DZ45" i="59"/>
  <c r="DS45" i="59"/>
  <c r="DS47" i="59"/>
  <c r="DZ47" i="59"/>
  <c r="DZ68" i="59"/>
  <c r="DS68" i="59"/>
  <c r="DS89" i="59"/>
  <c r="DZ89" i="59"/>
  <c r="DZ49" i="59"/>
  <c r="DS49" i="59"/>
  <c r="DZ33" i="59"/>
  <c r="DS33" i="59"/>
  <c r="DS29" i="59"/>
  <c r="DZ29" i="59"/>
  <c r="DZ60" i="59"/>
  <c r="DS60" i="59"/>
  <c r="DS51" i="59"/>
  <c r="DZ51" i="59"/>
  <c r="DS35" i="59"/>
  <c r="DZ35" i="59"/>
  <c r="DR46" i="60" l="1"/>
  <c r="DS7" i="60"/>
  <c r="DS46" i="60"/>
  <c r="DY46" i="60"/>
  <c r="DS27" i="60"/>
  <c r="DS17" i="60"/>
  <c r="DS40" i="60"/>
  <c r="DZ20" i="60"/>
  <c r="DZ16" i="60"/>
  <c r="DZ21" i="60"/>
  <c r="DZ15" i="60"/>
  <c r="DS13" i="60"/>
  <c r="DZ30" i="60"/>
  <c r="DZ22" i="60"/>
  <c r="DS22" i="60"/>
  <c r="DZ14" i="60"/>
  <c r="DZ46" i="60" s="1"/>
  <c r="DS34" i="60"/>
  <c r="DZ34" i="60"/>
  <c r="DN46" i="60"/>
  <c r="DS111" i="59"/>
  <c r="EB107" i="59"/>
  <c r="EC107" i="59" s="1"/>
  <c r="EB103" i="59"/>
  <c r="EC103" i="59" s="1"/>
  <c r="EB99" i="59"/>
  <c r="EC99" i="59" s="1"/>
  <c r="EB95" i="59"/>
  <c r="EC95" i="59" s="1"/>
  <c r="EB91" i="59"/>
  <c r="EC91" i="59" s="1"/>
  <c r="EB87" i="59"/>
  <c r="EC87" i="59" s="1"/>
  <c r="EB83" i="59"/>
  <c r="EC83" i="59" s="1"/>
  <c r="EB79" i="59"/>
  <c r="EC79" i="59" s="1"/>
  <c r="EB75" i="59"/>
  <c r="EC75" i="59" s="1"/>
  <c r="EB71" i="59"/>
  <c r="EC71" i="59" s="1"/>
  <c r="EB67" i="59"/>
  <c r="EC67" i="59" s="1"/>
  <c r="EB63" i="59"/>
  <c r="EC63" i="59" s="1"/>
  <c r="EB59" i="59"/>
  <c r="EC59" i="59" s="1"/>
  <c r="EB55" i="59"/>
  <c r="EC55" i="59" s="1"/>
  <c r="EB51" i="59"/>
  <c r="EC51" i="59" s="1"/>
  <c r="EB47" i="59"/>
  <c r="EC47" i="59" s="1"/>
  <c r="EB43" i="59"/>
  <c r="EB39" i="59"/>
  <c r="EC39" i="59" s="1"/>
  <c r="EB35" i="59"/>
  <c r="EC35" i="59" s="1"/>
  <c r="EB31" i="59"/>
  <c r="EC31" i="59" s="1"/>
  <c r="EB27" i="59"/>
  <c r="EC27" i="59" s="1"/>
  <c r="EB23" i="59"/>
  <c r="EC23" i="59" s="1"/>
  <c r="EB19" i="59"/>
  <c r="EC19" i="59" s="1"/>
  <c r="EB15" i="59"/>
  <c r="EC15" i="59" s="1"/>
  <c r="EB11" i="59"/>
  <c r="EC11" i="59" s="1"/>
  <c r="EB7" i="59"/>
  <c r="EC7" i="59" s="1"/>
  <c r="EB110" i="59"/>
  <c r="EB106" i="59"/>
  <c r="EC106" i="59" s="1"/>
  <c r="EB102" i="59"/>
  <c r="EC102" i="59" s="1"/>
  <c r="EB98" i="59"/>
  <c r="EC98" i="59" s="1"/>
  <c r="EB94" i="59"/>
  <c r="EC94" i="59" s="1"/>
  <c r="EB90" i="59"/>
  <c r="EC90" i="59" s="1"/>
  <c r="EB86" i="59"/>
  <c r="EC86" i="59" s="1"/>
  <c r="EB82" i="59"/>
  <c r="EC82" i="59" s="1"/>
  <c r="EB78" i="59"/>
  <c r="EC78" i="59" s="1"/>
  <c r="EB74" i="59"/>
  <c r="EC74" i="59" s="1"/>
  <c r="EB70" i="59"/>
  <c r="EC70" i="59" s="1"/>
  <c r="EB66" i="59"/>
  <c r="EC66" i="59" s="1"/>
  <c r="EB62" i="59"/>
  <c r="EC62" i="59" s="1"/>
  <c r="EB58" i="59"/>
  <c r="EC58" i="59" s="1"/>
  <c r="EB54" i="59"/>
  <c r="EC54" i="59" s="1"/>
  <c r="EB50" i="59"/>
  <c r="EC50" i="59" s="1"/>
  <c r="EB42" i="59"/>
  <c r="EC42" i="59" s="1"/>
  <c r="EB38" i="59"/>
  <c r="EC38" i="59" s="1"/>
  <c r="EB34" i="59"/>
  <c r="EC34" i="59" s="1"/>
  <c r="EB30" i="59"/>
  <c r="EC30" i="59" s="1"/>
  <c r="EB26" i="59"/>
  <c r="EC26" i="59" s="1"/>
  <c r="EB22" i="59"/>
  <c r="EC22" i="59" s="1"/>
  <c r="EB18" i="59"/>
  <c r="EC18" i="59" s="1"/>
  <c r="EB14" i="59"/>
  <c r="EC14" i="59" s="1"/>
  <c r="EB10" i="59"/>
  <c r="EC10" i="59" s="1"/>
  <c r="EB6" i="59"/>
  <c r="EC6" i="59" s="1"/>
  <c r="EB108" i="59"/>
  <c r="EC108" i="59" s="1"/>
  <c r="EB104" i="59"/>
  <c r="EC104" i="59" s="1"/>
  <c r="EB100" i="59"/>
  <c r="EC100" i="59" s="1"/>
  <c r="EB96" i="59"/>
  <c r="EC96" i="59" s="1"/>
  <c r="EB92" i="59"/>
  <c r="EC92" i="59" s="1"/>
  <c r="EB88" i="59"/>
  <c r="EC88" i="59" s="1"/>
  <c r="EB84" i="59"/>
  <c r="EC84" i="59" s="1"/>
  <c r="EB80" i="59"/>
  <c r="EC80" i="59" s="1"/>
  <c r="EB76" i="59"/>
  <c r="EC76" i="59" s="1"/>
  <c r="EB72" i="59"/>
  <c r="EC72" i="59" s="1"/>
  <c r="EB68" i="59"/>
  <c r="EC68" i="59" s="1"/>
  <c r="EB64" i="59"/>
  <c r="EC64" i="59" s="1"/>
  <c r="EB60" i="59"/>
  <c r="EC60" i="59" s="1"/>
  <c r="EB56" i="59"/>
  <c r="EC56" i="59" s="1"/>
  <c r="EB46" i="59"/>
  <c r="EC46" i="59" s="1"/>
  <c r="EB109" i="59"/>
  <c r="EC109" i="59" s="1"/>
  <c r="EB105" i="59"/>
  <c r="EC105" i="59" s="1"/>
  <c r="EB101" i="59"/>
  <c r="EC101" i="59" s="1"/>
  <c r="EB97" i="59"/>
  <c r="EC97" i="59" s="1"/>
  <c r="EB93" i="59"/>
  <c r="EC93" i="59" s="1"/>
  <c r="EB89" i="59"/>
  <c r="EB85" i="59"/>
  <c r="EC85" i="59" s="1"/>
  <c r="EB81" i="59"/>
  <c r="EC81" i="59" s="1"/>
  <c r="EB77" i="59"/>
  <c r="EC77" i="59" s="1"/>
  <c r="EB73" i="59"/>
  <c r="EC73" i="59" s="1"/>
  <c r="EB69" i="59"/>
  <c r="EC69" i="59" s="1"/>
  <c r="EB65" i="59"/>
  <c r="EC65" i="59" s="1"/>
  <c r="EB61" i="59"/>
  <c r="EC61" i="59" s="1"/>
  <c r="EB57" i="59"/>
  <c r="EC57" i="59" s="1"/>
  <c r="EB53" i="59"/>
  <c r="EC53" i="59" s="1"/>
  <c r="EB49" i="59"/>
  <c r="EC49" i="59" s="1"/>
  <c r="EB45" i="59"/>
  <c r="EC45" i="59" s="1"/>
  <c r="EB41" i="59"/>
  <c r="EC41" i="59" s="1"/>
  <c r="EB37" i="59"/>
  <c r="EC37" i="59" s="1"/>
  <c r="EB33" i="59"/>
  <c r="EC33" i="59" s="1"/>
  <c r="EB29" i="59"/>
  <c r="EC29" i="59" s="1"/>
  <c r="EB25" i="59"/>
  <c r="EC25" i="59" s="1"/>
  <c r="EB21" i="59"/>
  <c r="EC21" i="59" s="1"/>
  <c r="EB17" i="59"/>
  <c r="EC17" i="59" s="1"/>
  <c r="EB13" i="59"/>
  <c r="EC13" i="59" s="1"/>
  <c r="EB9" i="59"/>
  <c r="EC9" i="59" s="1"/>
  <c r="EB5" i="59"/>
  <c r="EB40" i="59"/>
  <c r="EC40" i="59" s="1"/>
  <c r="EB24" i="59"/>
  <c r="EC24" i="59" s="1"/>
  <c r="EB8" i="59"/>
  <c r="EC8" i="59" s="1"/>
  <c r="EB52" i="59"/>
  <c r="EC52" i="59" s="1"/>
  <c r="EB36" i="59"/>
  <c r="EC36" i="59" s="1"/>
  <c r="EB20" i="59"/>
  <c r="EC20" i="59" s="1"/>
  <c r="EB48" i="59"/>
  <c r="EC48" i="59" s="1"/>
  <c r="EB32" i="59"/>
  <c r="EC32" i="59" s="1"/>
  <c r="EB16" i="59"/>
  <c r="EC16" i="59" s="1"/>
  <c r="EB44" i="59"/>
  <c r="EC44" i="59" s="1"/>
  <c r="EB28" i="59"/>
  <c r="EC28" i="59" s="1"/>
  <c r="EB12" i="59"/>
  <c r="EC12" i="59" s="1"/>
  <c r="EC89" i="59"/>
  <c r="EC43" i="59"/>
  <c r="DZ111" i="59" l="1"/>
  <c r="EC5" i="59"/>
  <c r="AQ55" i="57" l="1"/>
  <c r="AP55" i="57"/>
  <c r="AM55" i="57"/>
  <c r="AM56" i="57" s="1"/>
  <c r="AL55" i="57"/>
  <c r="AK55" i="57"/>
  <c r="AJ55" i="57"/>
  <c r="AI55" i="57"/>
  <c r="AH55" i="57"/>
  <c r="AG55" i="57"/>
  <c r="AF55" i="57"/>
  <c r="AE55" i="57"/>
  <c r="AD55" i="57"/>
  <c r="AC55" i="57"/>
  <c r="AB55" i="57"/>
  <c r="AA55" i="57"/>
  <c r="Z55" i="57"/>
  <c r="Y55" i="57"/>
  <c r="X55" i="57"/>
  <c r="W55" i="57"/>
  <c r="V55" i="57"/>
  <c r="U55" i="57"/>
  <c r="T55" i="57"/>
  <c r="S55" i="57"/>
  <c r="R55" i="57"/>
  <c r="Q55" i="57"/>
  <c r="P55" i="57"/>
  <c r="O55" i="57"/>
  <c r="N55" i="57"/>
  <c r="M55" i="57"/>
  <c r="L55" i="57"/>
  <c r="K55" i="57"/>
  <c r="J55" i="57"/>
  <c r="I55" i="57"/>
  <c r="H55" i="57"/>
  <c r="G55" i="57"/>
  <c r="F55" i="57"/>
  <c r="E55" i="57"/>
  <c r="D55" i="57"/>
  <c r="AO55" i="57"/>
  <c r="AN55" i="57"/>
  <c r="AY47" i="57"/>
  <c r="BB47" i="57" s="1"/>
  <c r="BE47" i="57" s="1"/>
  <c r="AY46" i="57"/>
  <c r="BB46" i="57" s="1"/>
  <c r="BE46" i="57" s="1"/>
  <c r="AR44" i="57"/>
  <c r="AR43" i="57"/>
  <c r="AY42" i="57"/>
  <c r="BB42" i="57" s="1"/>
  <c r="BE42" i="57" s="1"/>
  <c r="AR42" i="57"/>
  <c r="AY41" i="57"/>
  <c r="BB41" i="57" s="1"/>
  <c r="BE41" i="57" s="1"/>
  <c r="AR41" i="57"/>
  <c r="AY40" i="57"/>
  <c r="BB40" i="57" s="1"/>
  <c r="BE40" i="57" s="1"/>
  <c r="AR40" i="57"/>
  <c r="AY39" i="57"/>
  <c r="BB39" i="57" s="1"/>
  <c r="BE39" i="57" s="1"/>
  <c r="AR39" i="57"/>
  <c r="BB38" i="57"/>
  <c r="BE38" i="57" s="1"/>
  <c r="AY38" i="57"/>
  <c r="AR38" i="57"/>
  <c r="AY37" i="57"/>
  <c r="BB37" i="57" s="1"/>
  <c r="BE37" i="57" s="1"/>
  <c r="AR37" i="57"/>
  <c r="AY36" i="57"/>
  <c r="BB36" i="57" s="1"/>
  <c r="BE36" i="57" s="1"/>
  <c r="AR36" i="57"/>
  <c r="AY35" i="57"/>
  <c r="BB35" i="57" s="1"/>
  <c r="BE35" i="57" s="1"/>
  <c r="AY34" i="57"/>
  <c r="BB34" i="57" s="1"/>
  <c r="BE34" i="57" s="1"/>
  <c r="AY33" i="57"/>
  <c r="BB33" i="57" s="1"/>
  <c r="BE33" i="57" s="1"/>
  <c r="AR33" i="57"/>
  <c r="AY32" i="57"/>
  <c r="BB32" i="57" s="1"/>
  <c r="BE32" i="57" s="1"/>
  <c r="AR32" i="57"/>
  <c r="BC32" i="57" s="1"/>
  <c r="BF32" i="57" s="1"/>
  <c r="AY31" i="57"/>
  <c r="BB31" i="57" s="1"/>
  <c r="BE31" i="57" s="1"/>
  <c r="AY30" i="57"/>
  <c r="BB30" i="57" s="1"/>
  <c r="BE30" i="57" s="1"/>
  <c r="AY29" i="57"/>
  <c r="BB29" i="57" s="1"/>
  <c r="BE29" i="57" s="1"/>
  <c r="AR29" i="57"/>
  <c r="AY28" i="57"/>
  <c r="BB28" i="57" s="1"/>
  <c r="BE28" i="57" s="1"/>
  <c r="AR28" i="57"/>
  <c r="AY27" i="57"/>
  <c r="BB27" i="57" s="1"/>
  <c r="BE27" i="57" s="1"/>
  <c r="AY26" i="57"/>
  <c r="BB26" i="57" s="1"/>
  <c r="BE26" i="57" s="1"/>
  <c r="AY25" i="57"/>
  <c r="BB25" i="57" s="1"/>
  <c r="BE25" i="57" s="1"/>
  <c r="AR25" i="57"/>
  <c r="AY24" i="57"/>
  <c r="BB24" i="57" s="1"/>
  <c r="BE24" i="57" s="1"/>
  <c r="AR24" i="57"/>
  <c r="BC24" i="57" s="1"/>
  <c r="BF24" i="57" s="1"/>
  <c r="AY23" i="57"/>
  <c r="BB23" i="57" s="1"/>
  <c r="BE23" i="57" s="1"/>
  <c r="AY22" i="57"/>
  <c r="BB22" i="57" s="1"/>
  <c r="BE22" i="57" s="1"/>
  <c r="AY21" i="57"/>
  <c r="BB21" i="57" s="1"/>
  <c r="BE21" i="57" s="1"/>
  <c r="AR21" i="57"/>
  <c r="AY20" i="57"/>
  <c r="BB20" i="57" s="1"/>
  <c r="BE20" i="57" s="1"/>
  <c r="AR20" i="57"/>
  <c r="AY19" i="57"/>
  <c r="BB19" i="57" s="1"/>
  <c r="BE19" i="57" s="1"/>
  <c r="AY18" i="57"/>
  <c r="BB18" i="57" s="1"/>
  <c r="BE18" i="57" s="1"/>
  <c r="AY17" i="57"/>
  <c r="BB17" i="57" s="1"/>
  <c r="BE17" i="57" s="1"/>
  <c r="AR17" i="57"/>
  <c r="AY16" i="57"/>
  <c r="BB16" i="57" s="1"/>
  <c r="BE16" i="57" s="1"/>
  <c r="AR16" i="57"/>
  <c r="BB15" i="57"/>
  <c r="BE15" i="57" s="1"/>
  <c r="AY15" i="57"/>
  <c r="AR15" i="57"/>
  <c r="AY14" i="57"/>
  <c r="BB14" i="57" s="1"/>
  <c r="BE14" i="57" s="1"/>
  <c r="AR14" i="57"/>
  <c r="AY13" i="57"/>
  <c r="BB13" i="57" s="1"/>
  <c r="BE13" i="57" s="1"/>
  <c r="AR13" i="57"/>
  <c r="AY12" i="57"/>
  <c r="BB12" i="57" s="1"/>
  <c r="BE12" i="57" s="1"/>
  <c r="AY11" i="57"/>
  <c r="BB11" i="57" s="1"/>
  <c r="BE11" i="57" s="1"/>
  <c r="AR11" i="57"/>
  <c r="AY10" i="57"/>
  <c r="BB10" i="57" s="1"/>
  <c r="BE10" i="57" s="1"/>
  <c r="BE9" i="57"/>
  <c r="AY9" i="57"/>
  <c r="BB9" i="57" s="1"/>
  <c r="AY8" i="57"/>
  <c r="BB8" i="57" s="1"/>
  <c r="BE8" i="57" s="1"/>
  <c r="AG56" i="57"/>
  <c r="AG60" i="57" s="1"/>
  <c r="AQ56" i="57"/>
  <c r="AI48" i="57"/>
  <c r="AI56" i="57" s="1"/>
  <c r="AI60" i="57" s="1"/>
  <c r="AE48" i="57"/>
  <c r="AA48" i="57"/>
  <c r="W48" i="57"/>
  <c r="S48" i="57"/>
  <c r="S56" i="57" s="1"/>
  <c r="S60" i="57" s="1"/>
  <c r="O48" i="57"/>
  <c r="K48" i="57"/>
  <c r="G48" i="57"/>
  <c r="AZ14" i="57" l="1"/>
  <c r="BJ14" i="57" s="1"/>
  <c r="BC20" i="57"/>
  <c r="BF20" i="57" s="1"/>
  <c r="BC28" i="57"/>
  <c r="BF28" i="57" s="1"/>
  <c r="AZ36" i="57"/>
  <c r="BJ36" i="57" s="1"/>
  <c r="AZ38" i="57"/>
  <c r="BJ38" i="57" s="1"/>
  <c r="AZ42" i="57"/>
  <c r="BJ42" i="57" s="1"/>
  <c r="M58" i="57"/>
  <c r="F58" i="57"/>
  <c r="G56" i="57"/>
  <c r="G60" i="57" s="1"/>
  <c r="K56" i="57"/>
  <c r="K60" i="57" s="1"/>
  <c r="AA56" i="57"/>
  <c r="AA60" i="57" s="1"/>
  <c r="W56" i="57"/>
  <c r="O56" i="57"/>
  <c r="O60" i="57" s="1"/>
  <c r="AE56" i="57"/>
  <c r="AE60" i="57" s="1"/>
  <c r="BC38" i="57"/>
  <c r="BF38" i="57" s="1"/>
  <c r="BC14" i="57"/>
  <c r="BF14" i="57" s="1"/>
  <c r="BC36" i="57"/>
  <c r="BF36" i="57" s="1"/>
  <c r="AZ41" i="57"/>
  <c r="BJ41" i="57" s="1"/>
  <c r="BC41" i="57"/>
  <c r="BF41" i="57" s="1"/>
  <c r="AZ17" i="57"/>
  <c r="BJ17" i="57" s="1"/>
  <c r="BC17" i="57"/>
  <c r="BF17" i="57" s="1"/>
  <c r="AZ13" i="57"/>
  <c r="BJ13" i="57" s="1"/>
  <c r="BC13" i="57"/>
  <c r="BF13" i="57" s="1"/>
  <c r="W60" i="57"/>
  <c r="W58" i="57"/>
  <c r="AM60" i="57"/>
  <c r="AM58" i="57"/>
  <c r="AZ40" i="57"/>
  <c r="BJ40" i="57" s="1"/>
  <c r="BC40" i="57"/>
  <c r="BF40" i="57" s="1"/>
  <c r="AZ39" i="57"/>
  <c r="BJ39" i="57" s="1"/>
  <c r="BC39" i="57"/>
  <c r="BF39" i="57" s="1"/>
  <c r="AQ60" i="57"/>
  <c r="AQ58" i="57"/>
  <c r="BC21" i="57"/>
  <c r="BF21" i="57" s="1"/>
  <c r="AZ21" i="57"/>
  <c r="BJ21" i="57" s="1"/>
  <c r="Q48" i="57"/>
  <c r="Q56" i="57" s="1"/>
  <c r="Q60" i="57" s="1"/>
  <c r="AZ11" i="57"/>
  <c r="BJ11" i="57" s="1"/>
  <c r="BC11" i="57"/>
  <c r="BF11" i="57" s="1"/>
  <c r="BC25" i="57"/>
  <c r="BF25" i="57" s="1"/>
  <c r="AZ25" i="57"/>
  <c r="BJ25" i="57" s="1"/>
  <c r="BC33" i="57"/>
  <c r="BF33" i="57" s="1"/>
  <c r="AZ33" i="57"/>
  <c r="BJ33" i="57" s="1"/>
  <c r="AZ37" i="57"/>
  <c r="BJ37" i="57" s="1"/>
  <c r="BC37" i="57"/>
  <c r="BF37" i="57" s="1"/>
  <c r="C48" i="57"/>
  <c r="C56" i="57" s="1"/>
  <c r="AZ16" i="57"/>
  <c r="BJ16" i="57" s="1"/>
  <c r="BC16" i="57"/>
  <c r="BF16" i="57" s="1"/>
  <c r="BC29" i="57"/>
  <c r="BF29" i="57" s="1"/>
  <c r="AZ29" i="57"/>
  <c r="BJ29" i="57" s="1"/>
  <c r="M48" i="57"/>
  <c r="M56" i="57" s="1"/>
  <c r="M60" i="57" s="1"/>
  <c r="AC48" i="57"/>
  <c r="AC56" i="57" s="1"/>
  <c r="AC60" i="57" s="1"/>
  <c r="AR8" i="57"/>
  <c r="AR9" i="57"/>
  <c r="AR10" i="57"/>
  <c r="AR12" i="57"/>
  <c r="AZ15" i="57"/>
  <c r="BJ15" i="57" s="1"/>
  <c r="BC15" i="57"/>
  <c r="BF15" i="57" s="1"/>
  <c r="AR18" i="57"/>
  <c r="G58" i="57"/>
  <c r="AA58" i="57"/>
  <c r="D48" i="57"/>
  <c r="D56" i="57" s="1"/>
  <c r="D60" i="57" s="1"/>
  <c r="L48" i="57"/>
  <c r="L56" i="57" s="1"/>
  <c r="L60" i="57" s="1"/>
  <c r="P48" i="57"/>
  <c r="P56" i="57" s="1"/>
  <c r="P60" i="57" s="1"/>
  <c r="T48" i="57"/>
  <c r="T56" i="57" s="1"/>
  <c r="T60" i="57" s="1"/>
  <c r="X48" i="57"/>
  <c r="X56" i="57" s="1"/>
  <c r="X60" i="57" s="1"/>
  <c r="AB48" i="57"/>
  <c r="AB56" i="57" s="1"/>
  <c r="AB60" i="57" s="1"/>
  <c r="AF48" i="57"/>
  <c r="AF56" i="57" s="1"/>
  <c r="AF60" i="57" s="1"/>
  <c r="AJ48" i="57"/>
  <c r="AJ56" i="57" s="1"/>
  <c r="AJ60" i="57" s="1"/>
  <c r="AN48" i="57"/>
  <c r="AN56" i="57" s="1"/>
  <c r="AN60" i="57" s="1"/>
  <c r="AY43" i="57"/>
  <c r="BB43" i="57" s="1"/>
  <c r="BE43" i="57" s="1"/>
  <c r="O58" i="57"/>
  <c r="S58" i="57"/>
  <c r="AI58" i="57"/>
  <c r="H48" i="57"/>
  <c r="H56" i="57" s="1"/>
  <c r="H60" i="57" s="1"/>
  <c r="E48" i="57"/>
  <c r="E56" i="57" s="1"/>
  <c r="E60" i="57" s="1"/>
  <c r="I48" i="57"/>
  <c r="I56" i="57" s="1"/>
  <c r="I60" i="57" s="1"/>
  <c r="U48" i="57"/>
  <c r="U56" i="57" s="1"/>
  <c r="U60" i="57" s="1"/>
  <c r="Y48" i="57"/>
  <c r="Y56" i="57" s="1"/>
  <c r="Y60" i="57" s="1"/>
  <c r="AK48" i="57"/>
  <c r="AK56" i="57" s="1"/>
  <c r="AK60" i="57" s="1"/>
  <c r="AO48" i="57"/>
  <c r="AO56" i="57" s="1"/>
  <c r="AO60" i="57" s="1"/>
  <c r="AR19" i="57"/>
  <c r="AZ20" i="57"/>
  <c r="BJ20" i="57" s="1"/>
  <c r="AR23" i="57"/>
  <c r="AZ24" i="57"/>
  <c r="BJ24" i="57" s="1"/>
  <c r="AR27" i="57"/>
  <c r="AZ28" i="57"/>
  <c r="BJ28" i="57" s="1"/>
  <c r="AR31" i="57"/>
  <c r="AZ32" i="57"/>
  <c r="BJ32" i="57" s="1"/>
  <c r="AR35" i="57"/>
  <c r="F48" i="57"/>
  <c r="F56" i="57" s="1"/>
  <c r="F60" i="57" s="1"/>
  <c r="J48" i="57"/>
  <c r="J56" i="57" s="1"/>
  <c r="J60" i="57" s="1"/>
  <c r="N48" i="57"/>
  <c r="N56" i="57" s="1"/>
  <c r="N60" i="57" s="1"/>
  <c r="R48" i="57"/>
  <c r="R56" i="57" s="1"/>
  <c r="R60" i="57" s="1"/>
  <c r="V48" i="57"/>
  <c r="V56" i="57" s="1"/>
  <c r="V60" i="57" s="1"/>
  <c r="Z48" i="57"/>
  <c r="Z56" i="57" s="1"/>
  <c r="Z60" i="57" s="1"/>
  <c r="AD48" i="57"/>
  <c r="AD56" i="57" s="1"/>
  <c r="AD60" i="57" s="1"/>
  <c r="AH48" i="57"/>
  <c r="AH56" i="57" s="1"/>
  <c r="AH60" i="57" s="1"/>
  <c r="AL48" i="57"/>
  <c r="AL56" i="57" s="1"/>
  <c r="AL60" i="57" s="1"/>
  <c r="AP56" i="57"/>
  <c r="AP60" i="57" s="1"/>
  <c r="AR22" i="57"/>
  <c r="AR26" i="57"/>
  <c r="AR30" i="57"/>
  <c r="AR34" i="57"/>
  <c r="BC42" i="57"/>
  <c r="BF42" i="57" s="1"/>
  <c r="AY44" i="57"/>
  <c r="BB44" i="57" s="1"/>
  <c r="BE44" i="57" s="1"/>
  <c r="AR45" i="57"/>
  <c r="AR46" i="57"/>
  <c r="AR47" i="57"/>
  <c r="AY45" i="57"/>
  <c r="BB45" i="57" s="1"/>
  <c r="BE45" i="57" s="1"/>
  <c r="AC58" i="57"/>
  <c r="AG58" i="57"/>
  <c r="V39" i="55"/>
  <c r="AZ43" i="57" l="1"/>
  <c r="BJ43" i="57" s="1"/>
  <c r="C60" i="57"/>
  <c r="C58" i="57"/>
  <c r="P58" i="57"/>
  <c r="K58" i="57"/>
  <c r="AH58" i="57"/>
  <c r="T58" i="57"/>
  <c r="Y58" i="57"/>
  <c r="AB58" i="57"/>
  <c r="AE58" i="57"/>
  <c r="AR48" i="57"/>
  <c r="AR56" i="57" s="1"/>
  <c r="AO58" i="57"/>
  <c r="AK58" i="57"/>
  <c r="AJ58" i="57"/>
  <c r="AF58" i="57"/>
  <c r="AD58" i="57"/>
  <c r="U58" i="57"/>
  <c r="Q58" i="57"/>
  <c r="I58" i="57"/>
  <c r="N58" i="57"/>
  <c r="L58" i="57"/>
  <c r="H58" i="57"/>
  <c r="E58" i="57"/>
  <c r="BL48" i="57"/>
  <c r="BL42" i="57"/>
  <c r="BL41" i="57"/>
  <c r="BL40" i="57"/>
  <c r="BL39" i="57"/>
  <c r="BL38" i="57"/>
  <c r="BL37" i="57"/>
  <c r="BL36" i="57"/>
  <c r="BL35" i="57"/>
  <c r="BL34" i="57"/>
  <c r="BL30" i="57"/>
  <c r="BL26" i="57"/>
  <c r="BL22" i="57"/>
  <c r="BL13" i="57"/>
  <c r="BL31" i="57"/>
  <c r="BL27" i="57"/>
  <c r="BL23" i="57"/>
  <c r="BL19" i="57"/>
  <c r="BL16" i="57"/>
  <c r="BL12" i="57"/>
  <c r="BL32" i="57"/>
  <c r="BL28" i="57"/>
  <c r="BL24" i="57"/>
  <c r="BL20" i="57"/>
  <c r="BL17" i="57"/>
  <c r="BL15" i="57"/>
  <c r="BL11" i="57"/>
  <c r="BL33" i="57"/>
  <c r="BL25" i="57"/>
  <c r="BL14" i="57"/>
  <c r="BL47" i="57"/>
  <c r="BL46" i="57"/>
  <c r="BL45" i="57"/>
  <c r="BL29" i="57"/>
  <c r="BL21" i="57"/>
  <c r="BL10" i="57"/>
  <c r="BL9" i="57"/>
  <c r="BL8" i="57"/>
  <c r="BL18" i="57"/>
  <c r="BC47" i="57"/>
  <c r="BF47" i="57" s="1"/>
  <c r="AZ47" i="57"/>
  <c r="BJ47" i="57" s="1"/>
  <c r="BC30" i="57"/>
  <c r="BF30" i="57" s="1"/>
  <c r="AZ30" i="57"/>
  <c r="BJ30" i="57" s="1"/>
  <c r="BC44" i="57"/>
  <c r="BF44" i="57" s="1"/>
  <c r="BC9" i="57"/>
  <c r="BF9" i="57" s="1"/>
  <c r="AZ9" i="57"/>
  <c r="BJ9" i="57" s="1"/>
  <c r="Z58" i="57"/>
  <c r="J58" i="57"/>
  <c r="BC34" i="57"/>
  <c r="BF34" i="57" s="1"/>
  <c r="AZ34" i="57"/>
  <c r="BJ34" i="57" s="1"/>
  <c r="BC31" i="57"/>
  <c r="BF31" i="57" s="1"/>
  <c r="AZ31" i="57"/>
  <c r="BJ31" i="57" s="1"/>
  <c r="AN58" i="57"/>
  <c r="BB48" i="57"/>
  <c r="AP58" i="57"/>
  <c r="X58" i="57"/>
  <c r="BC46" i="57"/>
  <c r="BF46" i="57" s="1"/>
  <c r="AZ46" i="57"/>
  <c r="BJ46" i="57" s="1"/>
  <c r="BL43" i="57"/>
  <c r="BC26" i="57"/>
  <c r="BF26" i="57" s="1"/>
  <c r="AZ26" i="57"/>
  <c r="BJ26" i="57" s="1"/>
  <c r="AZ35" i="57"/>
  <c r="BJ35" i="57" s="1"/>
  <c r="BC35" i="57"/>
  <c r="BF35" i="57" s="1"/>
  <c r="BC27" i="57"/>
  <c r="BF27" i="57" s="1"/>
  <c r="AZ27" i="57"/>
  <c r="BJ27" i="57" s="1"/>
  <c r="BC19" i="57"/>
  <c r="BF19" i="57" s="1"/>
  <c r="AZ19" i="57"/>
  <c r="BJ19" i="57" s="1"/>
  <c r="AZ44" i="57"/>
  <c r="BJ44" i="57" s="1"/>
  <c r="BC8" i="57"/>
  <c r="BF8" i="57" s="1"/>
  <c r="AZ8" i="57"/>
  <c r="BJ8" i="57" s="1"/>
  <c r="AL58" i="57"/>
  <c r="V58" i="57"/>
  <c r="BC23" i="57"/>
  <c r="BF23" i="57" s="1"/>
  <c r="AZ23" i="57"/>
  <c r="BJ23" i="57" s="1"/>
  <c r="AZ18" i="57"/>
  <c r="BJ18" i="57" s="1"/>
  <c r="BC18" i="57"/>
  <c r="BF18" i="57" s="1"/>
  <c r="BC10" i="57"/>
  <c r="BF10" i="57" s="1"/>
  <c r="AZ10" i="57"/>
  <c r="BJ10" i="57" s="1"/>
  <c r="BL44" i="57"/>
  <c r="D58" i="57"/>
  <c r="AZ45" i="57"/>
  <c r="BJ45" i="57" s="1"/>
  <c r="BC45" i="57"/>
  <c r="BF45" i="57" s="1"/>
  <c r="BC22" i="57"/>
  <c r="BF22" i="57" s="1"/>
  <c r="AZ22" i="57"/>
  <c r="BJ22" i="57" s="1"/>
  <c r="AZ12" i="57"/>
  <c r="BJ12" i="57" s="1"/>
  <c r="BC12" i="57"/>
  <c r="BF12" i="57" s="1"/>
  <c r="BE48" i="57"/>
  <c r="R58" i="57"/>
  <c r="BC43" i="57"/>
  <c r="BF43" i="57" s="1"/>
  <c r="S50" i="55"/>
  <c r="CT49" i="55"/>
  <c r="CN49" i="55"/>
  <c r="AK49" i="55"/>
  <c r="X49" i="55"/>
  <c r="AB47" i="55" s="1"/>
  <c r="S49" i="55"/>
  <c r="DV48" i="55"/>
  <c r="DU48" i="55"/>
  <c r="DJ48" i="55"/>
  <c r="DI48" i="55"/>
  <c r="DD48" i="55"/>
  <c r="CZ48" i="55"/>
  <c r="CY48" i="55"/>
  <c r="CT48" i="55"/>
  <c r="CN48" i="55"/>
  <c r="CJ48" i="55"/>
  <c r="CI48" i="55"/>
  <c r="BX48" i="55"/>
  <c r="BU48" i="55"/>
  <c r="BT48" i="55"/>
  <c r="BK48" i="55"/>
  <c r="BJ48" i="55"/>
  <c r="BA48" i="55"/>
  <c r="AW48" i="55"/>
  <c r="AV48" i="55"/>
  <c r="AQ48" i="55"/>
  <c r="AK48" i="55"/>
  <c r="AH48" i="55"/>
  <c r="AG48" i="55"/>
  <c r="S48" i="55"/>
  <c r="DV47" i="55"/>
  <c r="DU47" i="55"/>
  <c r="DJ47" i="55"/>
  <c r="DI47" i="55"/>
  <c r="DD47" i="55"/>
  <c r="CZ47" i="55"/>
  <c r="CY47" i="55"/>
  <c r="CT47" i="55"/>
  <c r="CN47" i="55"/>
  <c r="CJ47" i="55"/>
  <c r="CI47" i="55"/>
  <c r="BX47" i="55"/>
  <c r="BU47" i="55"/>
  <c r="BT47" i="55"/>
  <c r="BK47" i="55"/>
  <c r="BJ47" i="55"/>
  <c r="BA47" i="55"/>
  <c r="AW47" i="55"/>
  <c r="AV47" i="55"/>
  <c r="AQ47" i="55"/>
  <c r="AK47" i="55"/>
  <c r="AH47" i="55"/>
  <c r="AG47" i="55"/>
  <c r="S47" i="55"/>
  <c r="DV46" i="55"/>
  <c r="DU46" i="55"/>
  <c r="DJ46" i="55"/>
  <c r="DI46" i="55"/>
  <c r="DD46" i="55"/>
  <c r="CZ46" i="55"/>
  <c r="CY46" i="55"/>
  <c r="CT46" i="55"/>
  <c r="CN46" i="55"/>
  <c r="CJ46" i="55"/>
  <c r="CI46" i="55"/>
  <c r="BX46" i="55"/>
  <c r="BU46" i="55"/>
  <c r="BT46" i="55"/>
  <c r="BK46" i="55"/>
  <c r="BJ46" i="55"/>
  <c r="BA46" i="55"/>
  <c r="AW46" i="55"/>
  <c r="AV46" i="55"/>
  <c r="AQ46" i="55"/>
  <c r="AK46" i="55"/>
  <c r="AH46" i="55"/>
  <c r="AG46" i="55"/>
  <c r="S46" i="55"/>
  <c r="DV45" i="55"/>
  <c r="DU45" i="55"/>
  <c r="DJ45" i="55"/>
  <c r="DI45" i="55"/>
  <c r="DD45" i="55"/>
  <c r="CZ45" i="55"/>
  <c r="CY45" i="55"/>
  <c r="CT45" i="55"/>
  <c r="CN45" i="55"/>
  <c r="CJ45" i="55"/>
  <c r="CI45" i="55"/>
  <c r="BX45" i="55"/>
  <c r="BU45" i="55"/>
  <c r="BT45" i="55"/>
  <c r="BK45" i="55"/>
  <c r="BJ45" i="55"/>
  <c r="BA45" i="55"/>
  <c r="AW45" i="55"/>
  <c r="AV45" i="55"/>
  <c r="AQ45" i="55"/>
  <c r="AK45" i="55"/>
  <c r="AH45" i="55"/>
  <c r="AG45" i="55"/>
  <c r="S45" i="55"/>
  <c r="DV44" i="55"/>
  <c r="DU44" i="55"/>
  <c r="DJ44" i="55"/>
  <c r="DI44" i="55"/>
  <c r="DD44" i="55"/>
  <c r="CZ44" i="55"/>
  <c r="CY44" i="55"/>
  <c r="CT44" i="55"/>
  <c r="CN44" i="55"/>
  <c r="CJ44" i="55"/>
  <c r="CI44" i="55"/>
  <c r="BX44" i="55"/>
  <c r="BU44" i="55"/>
  <c r="BT44" i="55"/>
  <c r="BK44" i="55"/>
  <c r="BJ44" i="55"/>
  <c r="BA44" i="55"/>
  <c r="AW44" i="55"/>
  <c r="AV44" i="55"/>
  <c r="AQ44" i="55"/>
  <c r="AK44" i="55"/>
  <c r="AH44" i="55"/>
  <c r="AG44" i="55"/>
  <c r="V44" i="55"/>
  <c r="X44" i="55" s="1"/>
  <c r="AB42" i="55" s="1"/>
  <c r="S44" i="55"/>
  <c r="DV43" i="55"/>
  <c r="DU43" i="55"/>
  <c r="DJ43" i="55"/>
  <c r="DI43" i="55"/>
  <c r="DD43" i="55"/>
  <c r="CZ43" i="55"/>
  <c r="CY43" i="55"/>
  <c r="CT43" i="55"/>
  <c r="CN43" i="55"/>
  <c r="CJ43" i="55"/>
  <c r="CI43" i="55"/>
  <c r="BX43" i="55"/>
  <c r="BU43" i="55"/>
  <c r="BT43" i="55"/>
  <c r="BK43" i="55"/>
  <c r="BJ43" i="55"/>
  <c r="BA43" i="55"/>
  <c r="AW43" i="55"/>
  <c r="AV43" i="55"/>
  <c r="AQ43" i="55"/>
  <c r="AK43" i="55"/>
  <c r="AH43" i="55"/>
  <c r="AG43" i="55"/>
  <c r="V43" i="55"/>
  <c r="X43" i="55"/>
  <c r="AB41" i="55" s="1"/>
  <c r="S43" i="55"/>
  <c r="DV42" i="55"/>
  <c r="DU42" i="55"/>
  <c r="DJ42" i="55"/>
  <c r="DI42" i="55"/>
  <c r="DD42" i="55"/>
  <c r="CZ42" i="55"/>
  <c r="CY42" i="55"/>
  <c r="CT42" i="55"/>
  <c r="CN42" i="55"/>
  <c r="CJ42" i="55"/>
  <c r="CI42" i="55"/>
  <c r="BX42" i="55"/>
  <c r="BU42" i="55"/>
  <c r="BT42" i="55"/>
  <c r="BK42" i="55"/>
  <c r="BJ42" i="55"/>
  <c r="BA42" i="55"/>
  <c r="AW42" i="55"/>
  <c r="AV42" i="55"/>
  <c r="AQ42" i="55"/>
  <c r="AK42" i="55"/>
  <c r="AH42" i="55"/>
  <c r="AG42" i="55"/>
  <c r="S42" i="55"/>
  <c r="DV41" i="55"/>
  <c r="DU41" i="55"/>
  <c r="DJ41" i="55"/>
  <c r="DI41" i="55"/>
  <c r="DD41" i="55"/>
  <c r="CZ41" i="55"/>
  <c r="CY41" i="55"/>
  <c r="CT41" i="55"/>
  <c r="CN41" i="55"/>
  <c r="CJ41" i="55"/>
  <c r="CI41" i="55"/>
  <c r="BX41" i="55"/>
  <c r="BU41" i="55"/>
  <c r="BT41" i="55"/>
  <c r="BK41" i="55"/>
  <c r="BJ41" i="55"/>
  <c r="BA41" i="55"/>
  <c r="AW41" i="55"/>
  <c r="AV41" i="55"/>
  <c r="AQ41" i="55"/>
  <c r="AK41" i="55"/>
  <c r="AH41" i="55"/>
  <c r="AG41" i="55"/>
  <c r="V41" i="55"/>
  <c r="X41" i="55" s="1"/>
  <c r="AB39" i="55" s="1"/>
  <c r="S41" i="55"/>
  <c r="DV40" i="55"/>
  <c r="DU40" i="55"/>
  <c r="DJ40" i="55"/>
  <c r="DI40" i="55"/>
  <c r="DD40" i="55"/>
  <c r="CZ40" i="55"/>
  <c r="CY40" i="55"/>
  <c r="CT40" i="55"/>
  <c r="CN40" i="55"/>
  <c r="CJ40" i="55"/>
  <c r="CI40" i="55"/>
  <c r="BX40" i="55"/>
  <c r="BU40" i="55"/>
  <c r="BT40" i="55"/>
  <c r="BK40" i="55"/>
  <c r="BJ40" i="55"/>
  <c r="BA40" i="55"/>
  <c r="AW40" i="55"/>
  <c r="AV40" i="55"/>
  <c r="AQ40" i="55"/>
  <c r="AK40" i="55"/>
  <c r="AH40" i="55"/>
  <c r="AG40" i="55"/>
  <c r="S40" i="55"/>
  <c r="DV39" i="55"/>
  <c r="DU39" i="55"/>
  <c r="DJ39" i="55"/>
  <c r="DI39" i="55"/>
  <c r="DD39" i="55"/>
  <c r="CZ39" i="55"/>
  <c r="CY39" i="55"/>
  <c r="CT39" i="55"/>
  <c r="CN39" i="55"/>
  <c r="CJ39" i="55"/>
  <c r="CI39" i="55"/>
  <c r="BX39" i="55"/>
  <c r="BU39" i="55"/>
  <c r="BT39" i="55"/>
  <c r="BK39" i="55"/>
  <c r="BJ39" i="55"/>
  <c r="BA39" i="55"/>
  <c r="AW39" i="55"/>
  <c r="AV39" i="55"/>
  <c r="AQ39" i="55"/>
  <c r="AK39" i="55"/>
  <c r="AH39" i="55"/>
  <c r="AG39" i="55"/>
  <c r="DV38" i="55"/>
  <c r="DU38" i="55"/>
  <c r="DJ38" i="55"/>
  <c r="DI38" i="55"/>
  <c r="DD38" i="55"/>
  <c r="CZ38" i="55"/>
  <c r="CY38" i="55"/>
  <c r="CT38" i="55"/>
  <c r="CN38" i="55"/>
  <c r="CJ38" i="55"/>
  <c r="CI38" i="55"/>
  <c r="BX38" i="55"/>
  <c r="BU38" i="55"/>
  <c r="BT38" i="55"/>
  <c r="BK38" i="55"/>
  <c r="BJ38" i="55"/>
  <c r="BA38" i="55"/>
  <c r="AW38" i="55"/>
  <c r="AV38" i="55"/>
  <c r="AQ38" i="55"/>
  <c r="AK38" i="55"/>
  <c r="AH38" i="55"/>
  <c r="AG38" i="55"/>
  <c r="DV37" i="55"/>
  <c r="DU37" i="55"/>
  <c r="DJ37" i="55"/>
  <c r="DI37" i="55"/>
  <c r="DD37" i="55"/>
  <c r="CZ37" i="55"/>
  <c r="CY37" i="55"/>
  <c r="CT37" i="55"/>
  <c r="CN37" i="55"/>
  <c r="CJ37" i="55"/>
  <c r="CI37" i="55"/>
  <c r="BX37" i="55"/>
  <c r="BU37" i="55"/>
  <c r="BT37" i="55"/>
  <c r="BK37" i="55"/>
  <c r="BJ37" i="55"/>
  <c r="BA37" i="55"/>
  <c r="AW37" i="55"/>
  <c r="AV37" i="55"/>
  <c r="AQ37" i="55"/>
  <c r="AK37" i="55"/>
  <c r="AH37" i="55"/>
  <c r="AG37" i="55"/>
  <c r="DV36" i="55"/>
  <c r="DU36" i="55"/>
  <c r="DJ36" i="55"/>
  <c r="DI36" i="55"/>
  <c r="DD36" i="55"/>
  <c r="CZ36" i="55"/>
  <c r="CY36" i="55"/>
  <c r="CT36" i="55"/>
  <c r="CN36" i="55"/>
  <c r="CJ36" i="55"/>
  <c r="CI36" i="55"/>
  <c r="BX36" i="55"/>
  <c r="BU36" i="55"/>
  <c r="BT36" i="55"/>
  <c r="BK36" i="55"/>
  <c r="BJ36" i="55"/>
  <c r="BA36" i="55"/>
  <c r="AW36" i="55"/>
  <c r="AV36" i="55"/>
  <c r="AQ36" i="55"/>
  <c r="AK36" i="55"/>
  <c r="AH36" i="55"/>
  <c r="AG36" i="55"/>
  <c r="X36" i="55"/>
  <c r="AB36" i="55" s="1"/>
  <c r="S36" i="55"/>
  <c r="DV35" i="55"/>
  <c r="DU35" i="55"/>
  <c r="DJ35" i="55"/>
  <c r="DI35" i="55"/>
  <c r="DD35" i="55"/>
  <c r="CZ35" i="55"/>
  <c r="CY35" i="55"/>
  <c r="CT35" i="55"/>
  <c r="CN35" i="55"/>
  <c r="CJ35" i="55"/>
  <c r="CI35" i="55"/>
  <c r="BX35" i="55"/>
  <c r="BU35" i="55"/>
  <c r="BT35" i="55"/>
  <c r="BK35" i="55"/>
  <c r="BJ35" i="55"/>
  <c r="BA35" i="55"/>
  <c r="AW35" i="55"/>
  <c r="AV35" i="55"/>
  <c r="AQ35" i="55"/>
  <c r="AK35" i="55"/>
  <c r="AH35" i="55"/>
  <c r="AG35" i="55"/>
  <c r="V35" i="55"/>
  <c r="X35" i="55" s="1"/>
  <c r="AB35" i="55" s="1"/>
  <c r="S35" i="55"/>
  <c r="DV34" i="55"/>
  <c r="DU34" i="55"/>
  <c r="DJ34" i="55"/>
  <c r="DI34" i="55"/>
  <c r="DD34" i="55"/>
  <c r="CZ34" i="55"/>
  <c r="CY34" i="55"/>
  <c r="CT34" i="55"/>
  <c r="CN34" i="55"/>
  <c r="CJ34" i="55"/>
  <c r="CI34" i="55"/>
  <c r="BX34" i="55"/>
  <c r="BU34" i="55"/>
  <c r="BT34" i="55"/>
  <c r="BK34" i="55"/>
  <c r="BJ34" i="55"/>
  <c r="BA34" i="55"/>
  <c r="AW34" i="55"/>
  <c r="AV34" i="55"/>
  <c r="AQ34" i="55"/>
  <c r="AK34" i="55"/>
  <c r="AH34" i="55"/>
  <c r="AG34" i="55"/>
  <c r="V34" i="55"/>
  <c r="S34" i="55"/>
  <c r="DV33" i="55"/>
  <c r="DU33" i="55"/>
  <c r="DJ33" i="55"/>
  <c r="DI33" i="55"/>
  <c r="DD33" i="55"/>
  <c r="CZ33" i="55"/>
  <c r="CY33" i="55"/>
  <c r="CT33" i="55"/>
  <c r="CN33" i="55"/>
  <c r="CJ33" i="55"/>
  <c r="CI33" i="55"/>
  <c r="BX33" i="55"/>
  <c r="BU33" i="55"/>
  <c r="BT33" i="55"/>
  <c r="BK33" i="55"/>
  <c r="BJ33" i="55"/>
  <c r="BA33" i="55"/>
  <c r="AW33" i="55"/>
  <c r="AV33" i="55"/>
  <c r="AQ33" i="55"/>
  <c r="AK33" i="55"/>
  <c r="AH33" i="55"/>
  <c r="AG33" i="55"/>
  <c r="V33" i="55"/>
  <c r="S33" i="55"/>
  <c r="DV32" i="55"/>
  <c r="DU32" i="55"/>
  <c r="DJ32" i="55"/>
  <c r="DI32" i="55"/>
  <c r="DD32" i="55"/>
  <c r="CZ32" i="55"/>
  <c r="CY32" i="55"/>
  <c r="CT32" i="55"/>
  <c r="CN32" i="55"/>
  <c r="CJ32" i="55"/>
  <c r="CI32" i="55"/>
  <c r="BX32" i="55"/>
  <c r="BU32" i="55"/>
  <c r="BT32" i="55"/>
  <c r="BK32" i="55"/>
  <c r="BJ32" i="55"/>
  <c r="BA32" i="55"/>
  <c r="AW32" i="55"/>
  <c r="AV32" i="55"/>
  <c r="AQ32" i="55"/>
  <c r="AK32" i="55"/>
  <c r="AH32" i="55"/>
  <c r="AG32" i="55"/>
  <c r="V32" i="55"/>
  <c r="S32" i="55"/>
  <c r="DV31" i="55"/>
  <c r="DU31" i="55"/>
  <c r="DJ31" i="55"/>
  <c r="DI31" i="55"/>
  <c r="DD31" i="55"/>
  <c r="CZ31" i="55"/>
  <c r="CY31" i="55"/>
  <c r="CT31" i="55"/>
  <c r="CN31" i="55"/>
  <c r="CJ31" i="55"/>
  <c r="CI31" i="55"/>
  <c r="BX31" i="55"/>
  <c r="BU31" i="55"/>
  <c r="BT31" i="55"/>
  <c r="BK31" i="55"/>
  <c r="BJ31" i="55"/>
  <c r="BA31" i="55"/>
  <c r="AW31" i="55"/>
  <c r="AV31" i="55"/>
  <c r="AQ31" i="55"/>
  <c r="AK31" i="55"/>
  <c r="AH31" i="55"/>
  <c r="AG31" i="55"/>
  <c r="V31" i="55"/>
  <c r="S31" i="55"/>
  <c r="DV30" i="55"/>
  <c r="DU30" i="55"/>
  <c r="DJ30" i="55"/>
  <c r="DI30" i="55"/>
  <c r="DD30" i="55"/>
  <c r="CZ30" i="55"/>
  <c r="CY30" i="55"/>
  <c r="CT30" i="55"/>
  <c r="CN30" i="55"/>
  <c r="CJ30" i="55"/>
  <c r="CI30" i="55"/>
  <c r="BX30" i="55"/>
  <c r="BU30" i="55"/>
  <c r="BT30" i="55"/>
  <c r="BK30" i="55"/>
  <c r="BJ30" i="55"/>
  <c r="BA30" i="55"/>
  <c r="AW30" i="55"/>
  <c r="AV30" i="55"/>
  <c r="AQ30" i="55"/>
  <c r="AK30" i="55"/>
  <c r="AH30" i="55"/>
  <c r="AG30" i="55"/>
  <c r="X30" i="55"/>
  <c r="AB30" i="55" s="1"/>
  <c r="V30" i="55"/>
  <c r="S30" i="55"/>
  <c r="DV29" i="55"/>
  <c r="DU29" i="55"/>
  <c r="DJ29" i="55"/>
  <c r="DI29" i="55"/>
  <c r="DD29" i="55"/>
  <c r="CZ29" i="55"/>
  <c r="CY29" i="55"/>
  <c r="CT29" i="55"/>
  <c r="CN29" i="55"/>
  <c r="CJ29" i="55"/>
  <c r="CI29" i="55"/>
  <c r="BX29" i="55"/>
  <c r="BU29" i="55"/>
  <c r="BT29" i="55"/>
  <c r="BK29" i="55"/>
  <c r="BJ29" i="55"/>
  <c r="BA29" i="55"/>
  <c r="AW29" i="55"/>
  <c r="AV29" i="55"/>
  <c r="AQ29" i="55"/>
  <c r="AK29" i="55"/>
  <c r="AH29" i="55"/>
  <c r="AG29" i="55"/>
  <c r="V29" i="55"/>
  <c r="S29" i="55"/>
  <c r="DV28" i="55"/>
  <c r="DU28" i="55"/>
  <c r="DJ28" i="55"/>
  <c r="DI28" i="55"/>
  <c r="DD28" i="55"/>
  <c r="CZ28" i="55"/>
  <c r="CY28" i="55"/>
  <c r="CT28" i="55"/>
  <c r="CN28" i="55"/>
  <c r="CJ28" i="55"/>
  <c r="CI28" i="55"/>
  <c r="BX28" i="55"/>
  <c r="BU28" i="55"/>
  <c r="BT28" i="55"/>
  <c r="BK28" i="55"/>
  <c r="BJ28" i="55"/>
  <c r="BA28" i="55"/>
  <c r="AW28" i="55"/>
  <c r="AV28" i="55"/>
  <c r="AQ28" i="55"/>
  <c r="AK28" i="55"/>
  <c r="AH28" i="55"/>
  <c r="AG28" i="55"/>
  <c r="V28" i="55"/>
  <c r="S28" i="55"/>
  <c r="DV27" i="55"/>
  <c r="DU27" i="55"/>
  <c r="DJ27" i="55"/>
  <c r="DI27" i="55"/>
  <c r="DD27" i="55"/>
  <c r="CZ27" i="55"/>
  <c r="CY27" i="55"/>
  <c r="CT27" i="55"/>
  <c r="CN27" i="55"/>
  <c r="CJ27" i="55"/>
  <c r="CI27" i="55"/>
  <c r="BX27" i="55"/>
  <c r="BU27" i="55"/>
  <c r="BT27" i="55"/>
  <c r="BK27" i="55"/>
  <c r="BJ27" i="55"/>
  <c r="BA27" i="55"/>
  <c r="AW27" i="55"/>
  <c r="AV27" i="55"/>
  <c r="AQ27" i="55"/>
  <c r="AK27" i="55"/>
  <c r="AH27" i="55"/>
  <c r="AG27" i="55"/>
  <c r="V27" i="55"/>
  <c r="S27" i="55"/>
  <c r="DV26" i="55"/>
  <c r="DU26" i="55"/>
  <c r="DJ26" i="55"/>
  <c r="DI26" i="55"/>
  <c r="DD26" i="55"/>
  <c r="CZ26" i="55"/>
  <c r="CY26" i="55"/>
  <c r="CT26" i="55"/>
  <c r="CN26" i="55"/>
  <c r="CJ26" i="55"/>
  <c r="CI26" i="55"/>
  <c r="BX26" i="55"/>
  <c r="BU26" i="55"/>
  <c r="BT26" i="55"/>
  <c r="BK26" i="55"/>
  <c r="BJ26" i="55"/>
  <c r="BA26" i="55"/>
  <c r="AW26" i="55"/>
  <c r="AV26" i="55"/>
  <c r="AQ26" i="55"/>
  <c r="AK26" i="55"/>
  <c r="AH26" i="55"/>
  <c r="AG26" i="55"/>
  <c r="V26" i="55"/>
  <c r="X26" i="55" s="1"/>
  <c r="AB26" i="55" s="1"/>
  <c r="S26" i="55"/>
  <c r="DV25" i="55"/>
  <c r="DU25" i="55"/>
  <c r="DJ25" i="55"/>
  <c r="DI25" i="55"/>
  <c r="DD25" i="55"/>
  <c r="CZ25" i="55"/>
  <c r="CY25" i="55"/>
  <c r="CT25" i="55"/>
  <c r="CN25" i="55"/>
  <c r="CJ25" i="55"/>
  <c r="CI25" i="55"/>
  <c r="BX25" i="55"/>
  <c r="BU25" i="55"/>
  <c r="BT25" i="55"/>
  <c r="BK25" i="55"/>
  <c r="BJ25" i="55"/>
  <c r="BA25" i="55"/>
  <c r="AW25" i="55"/>
  <c r="AV25" i="55"/>
  <c r="AQ25" i="55"/>
  <c r="AK25" i="55"/>
  <c r="AH25" i="55"/>
  <c r="AG25" i="55"/>
  <c r="V25" i="55"/>
  <c r="S25" i="55"/>
  <c r="DV24" i="55"/>
  <c r="DU24" i="55"/>
  <c r="DJ24" i="55"/>
  <c r="DI24" i="55"/>
  <c r="DD24" i="55"/>
  <c r="CZ24" i="55"/>
  <c r="CY24" i="55"/>
  <c r="CT24" i="55"/>
  <c r="CN24" i="55"/>
  <c r="CJ24" i="55"/>
  <c r="CI24" i="55"/>
  <c r="BX24" i="55"/>
  <c r="BU24" i="55"/>
  <c r="BT24" i="55"/>
  <c r="BK24" i="55"/>
  <c r="BJ24" i="55"/>
  <c r="BA24" i="55"/>
  <c r="AW24" i="55"/>
  <c r="AV24" i="55"/>
  <c r="AQ24" i="55"/>
  <c r="AK24" i="55"/>
  <c r="AH24" i="55"/>
  <c r="AG24" i="55"/>
  <c r="V24" i="55"/>
  <c r="S24" i="55"/>
  <c r="DV23" i="55"/>
  <c r="DU23" i="55"/>
  <c r="DJ23" i="55"/>
  <c r="DI23" i="55"/>
  <c r="DD23" i="55"/>
  <c r="CZ23" i="55"/>
  <c r="CY23" i="55"/>
  <c r="CT23" i="55"/>
  <c r="CN23" i="55"/>
  <c r="CJ23" i="55"/>
  <c r="CI23" i="55"/>
  <c r="BX23" i="55"/>
  <c r="BU23" i="55"/>
  <c r="BT23" i="55"/>
  <c r="BK23" i="55"/>
  <c r="BJ23" i="55"/>
  <c r="BA23" i="55"/>
  <c r="AW23" i="55"/>
  <c r="AV23" i="55"/>
  <c r="AQ23" i="55"/>
  <c r="AK23" i="55"/>
  <c r="AH23" i="55"/>
  <c r="AG23" i="55"/>
  <c r="V23" i="55"/>
  <c r="X23" i="55" s="1"/>
  <c r="AB23" i="55" s="1"/>
  <c r="S23" i="55"/>
  <c r="DV22" i="55"/>
  <c r="DU22" i="55"/>
  <c r="DJ22" i="55"/>
  <c r="DI22" i="55"/>
  <c r="DD22" i="55"/>
  <c r="CZ22" i="55"/>
  <c r="CY22" i="55"/>
  <c r="CT22" i="55"/>
  <c r="CN22" i="55"/>
  <c r="CJ22" i="55"/>
  <c r="CI22" i="55"/>
  <c r="BX22" i="55"/>
  <c r="BU22" i="55"/>
  <c r="BT22" i="55"/>
  <c r="BK22" i="55"/>
  <c r="BJ22" i="55"/>
  <c r="BA22" i="55"/>
  <c r="AW22" i="55"/>
  <c r="AV22" i="55"/>
  <c r="AQ22" i="55"/>
  <c r="AK22" i="55"/>
  <c r="AH22" i="55"/>
  <c r="AG22" i="55"/>
  <c r="V22" i="55"/>
  <c r="X22" i="55" s="1"/>
  <c r="AB22" i="55" s="1"/>
  <c r="S22" i="55"/>
  <c r="DV21" i="55"/>
  <c r="DU21" i="55"/>
  <c r="DJ21" i="55"/>
  <c r="DI21" i="55"/>
  <c r="DD21" i="55"/>
  <c r="CZ21" i="55"/>
  <c r="CY21" i="55"/>
  <c r="CT21" i="55"/>
  <c r="CN21" i="55"/>
  <c r="CJ21" i="55"/>
  <c r="CI21" i="55"/>
  <c r="BX21" i="55"/>
  <c r="BU21" i="55"/>
  <c r="BT21" i="55"/>
  <c r="BK21" i="55"/>
  <c r="BJ21" i="55"/>
  <c r="BA21" i="55"/>
  <c r="AW21" i="55"/>
  <c r="AV21" i="55"/>
  <c r="AQ21" i="55"/>
  <c r="AK21" i="55"/>
  <c r="AH21" i="55"/>
  <c r="AG21" i="55"/>
  <c r="V21" i="55"/>
  <c r="X21" i="55"/>
  <c r="AB21" i="55" s="1"/>
  <c r="S21" i="55"/>
  <c r="DV20" i="55"/>
  <c r="DU20" i="55"/>
  <c r="DJ20" i="55"/>
  <c r="DI20" i="55"/>
  <c r="DD20" i="55"/>
  <c r="CZ20" i="55"/>
  <c r="CY20" i="55"/>
  <c r="CT20" i="55"/>
  <c r="CN20" i="55"/>
  <c r="CJ20" i="55"/>
  <c r="CI20" i="55"/>
  <c r="BX20" i="55"/>
  <c r="BU20" i="55"/>
  <c r="BT20" i="55"/>
  <c r="BK20" i="55"/>
  <c r="BJ20" i="55"/>
  <c r="BA20" i="55"/>
  <c r="AW20" i="55"/>
  <c r="AV20" i="55"/>
  <c r="AQ20" i="55"/>
  <c r="AK20" i="55"/>
  <c r="AH20" i="55"/>
  <c r="AG20" i="55"/>
  <c r="V20" i="55"/>
  <c r="S20" i="55"/>
  <c r="DV19" i="55"/>
  <c r="DU19" i="55"/>
  <c r="DJ19" i="55"/>
  <c r="DI19" i="55"/>
  <c r="DD19" i="55"/>
  <c r="CZ19" i="55"/>
  <c r="CY19" i="55"/>
  <c r="CT19" i="55"/>
  <c r="CN19" i="55"/>
  <c r="CJ19" i="55"/>
  <c r="CI19" i="55"/>
  <c r="BX19" i="55"/>
  <c r="BU19" i="55"/>
  <c r="BT19" i="55"/>
  <c r="BK19" i="55"/>
  <c r="BJ19" i="55"/>
  <c r="BA19" i="55"/>
  <c r="AW19" i="55"/>
  <c r="AV19" i="55"/>
  <c r="AQ19" i="55"/>
  <c r="AK19" i="55"/>
  <c r="AH19" i="55"/>
  <c r="AG19" i="55"/>
  <c r="V19" i="55"/>
  <c r="X19" i="55" s="1"/>
  <c r="AB19" i="55" s="1"/>
  <c r="S19" i="55"/>
  <c r="DV18" i="55"/>
  <c r="DU18" i="55"/>
  <c r="DJ18" i="55"/>
  <c r="DI18" i="55"/>
  <c r="DD18" i="55"/>
  <c r="CZ18" i="55"/>
  <c r="CY18" i="55"/>
  <c r="CT18" i="55"/>
  <c r="CN18" i="55"/>
  <c r="CJ18" i="55"/>
  <c r="CI18" i="55"/>
  <c r="BX18" i="55"/>
  <c r="BU18" i="55"/>
  <c r="BT18" i="55"/>
  <c r="BK18" i="55"/>
  <c r="BJ18" i="55"/>
  <c r="BA18" i="55"/>
  <c r="AW18" i="55"/>
  <c r="AV18" i="55"/>
  <c r="AQ18" i="55"/>
  <c r="AK18" i="55"/>
  <c r="AH18" i="55"/>
  <c r="AG18" i="55"/>
  <c r="V18" i="55"/>
  <c r="S18" i="55"/>
  <c r="DV17" i="55"/>
  <c r="DU17" i="55"/>
  <c r="DJ17" i="55"/>
  <c r="DI17" i="55"/>
  <c r="DD17" i="55"/>
  <c r="CZ17" i="55"/>
  <c r="CY17" i="55"/>
  <c r="CT17" i="55"/>
  <c r="CN17" i="55"/>
  <c r="CJ17" i="55"/>
  <c r="CI17" i="55"/>
  <c r="BX17" i="55"/>
  <c r="BU17" i="55"/>
  <c r="BT17" i="55"/>
  <c r="BK17" i="55"/>
  <c r="BJ17" i="55"/>
  <c r="BA17" i="55"/>
  <c r="AW17" i="55"/>
  <c r="AV17" i="55"/>
  <c r="AQ17" i="55"/>
  <c r="AK17" i="55"/>
  <c r="AH17" i="55"/>
  <c r="AG17" i="55"/>
  <c r="S17" i="55"/>
  <c r="DV16" i="55"/>
  <c r="DU16" i="55"/>
  <c r="DJ16" i="55"/>
  <c r="DI16" i="55"/>
  <c r="DD16" i="55"/>
  <c r="CZ16" i="55"/>
  <c r="CY16" i="55"/>
  <c r="CT16" i="55"/>
  <c r="CN16" i="55"/>
  <c r="CJ16" i="55"/>
  <c r="CI16" i="55"/>
  <c r="BX16" i="55"/>
  <c r="BU16" i="55"/>
  <c r="BT16" i="55"/>
  <c r="BK16" i="55"/>
  <c r="BJ16" i="55"/>
  <c r="BA16" i="55"/>
  <c r="AW16" i="55"/>
  <c r="AV16" i="55"/>
  <c r="AQ16" i="55"/>
  <c r="AK16" i="55"/>
  <c r="AH16" i="55"/>
  <c r="AG16" i="55"/>
  <c r="S16" i="55"/>
  <c r="DV15" i="55"/>
  <c r="DU15" i="55"/>
  <c r="DJ15" i="55"/>
  <c r="DI15" i="55"/>
  <c r="DD15" i="55"/>
  <c r="CZ15" i="55"/>
  <c r="CY15" i="55"/>
  <c r="CT15" i="55"/>
  <c r="CN15" i="55"/>
  <c r="CJ15" i="55"/>
  <c r="CI15" i="55"/>
  <c r="BX15" i="55"/>
  <c r="BU15" i="55"/>
  <c r="BT15" i="55"/>
  <c r="BK15" i="55"/>
  <c r="BJ15" i="55"/>
  <c r="BA15" i="55"/>
  <c r="AW15" i="55"/>
  <c r="AV15" i="55"/>
  <c r="AQ15" i="55"/>
  <c r="AK15" i="55"/>
  <c r="AH15" i="55"/>
  <c r="AG15" i="55"/>
  <c r="V15" i="55"/>
  <c r="S15" i="55"/>
  <c r="DV14" i="55"/>
  <c r="DU14" i="55"/>
  <c r="DJ14" i="55"/>
  <c r="DI14" i="55"/>
  <c r="DD14" i="55"/>
  <c r="CZ14" i="55"/>
  <c r="CY14" i="55"/>
  <c r="CT14" i="55"/>
  <c r="CN14" i="55"/>
  <c r="CJ14" i="55"/>
  <c r="CI14" i="55"/>
  <c r="BX14" i="55"/>
  <c r="BU14" i="55"/>
  <c r="BT14" i="55"/>
  <c r="BK14" i="55"/>
  <c r="BJ14" i="55"/>
  <c r="BA14" i="55"/>
  <c r="AW14" i="55"/>
  <c r="AV14" i="55"/>
  <c r="AQ14" i="55"/>
  <c r="AK14" i="55"/>
  <c r="AH14" i="55"/>
  <c r="AG14" i="55"/>
  <c r="V14" i="55"/>
  <c r="S14" i="55"/>
  <c r="DV13" i="55"/>
  <c r="DU13" i="55"/>
  <c r="DJ13" i="55"/>
  <c r="DI13" i="55"/>
  <c r="DD13" i="55"/>
  <c r="CZ13" i="55"/>
  <c r="CY13" i="55"/>
  <c r="CT13" i="55"/>
  <c r="CN13" i="55"/>
  <c r="CJ13" i="55"/>
  <c r="CI13" i="55"/>
  <c r="BX13" i="55"/>
  <c r="BU13" i="55"/>
  <c r="BT13" i="55"/>
  <c r="BK13" i="55"/>
  <c r="BJ13" i="55"/>
  <c r="BA13" i="55"/>
  <c r="AW13" i="55"/>
  <c r="AV13" i="55"/>
  <c r="AQ13" i="55"/>
  <c r="AK13" i="55"/>
  <c r="AH13" i="55"/>
  <c r="AG13" i="55"/>
  <c r="V13" i="55"/>
  <c r="S13" i="55"/>
  <c r="DV12" i="55"/>
  <c r="DU12" i="55"/>
  <c r="DJ12" i="55"/>
  <c r="DI12" i="55"/>
  <c r="DD12" i="55"/>
  <c r="CZ12" i="55"/>
  <c r="CY12" i="55"/>
  <c r="CT12" i="55"/>
  <c r="CN12" i="55"/>
  <c r="CJ12" i="55"/>
  <c r="CI12" i="55"/>
  <c r="BX12" i="55"/>
  <c r="BU12" i="55"/>
  <c r="BT12" i="55"/>
  <c r="BK12" i="55"/>
  <c r="BJ12" i="55"/>
  <c r="BA12" i="55"/>
  <c r="AW12" i="55"/>
  <c r="AV12" i="55"/>
  <c r="AQ12" i="55"/>
  <c r="AK12" i="55"/>
  <c r="AH12" i="55"/>
  <c r="AG12" i="55"/>
  <c r="V12" i="55"/>
  <c r="S12" i="55"/>
  <c r="DV11" i="55"/>
  <c r="DU11" i="55"/>
  <c r="DJ11" i="55"/>
  <c r="DI11" i="55"/>
  <c r="DD11" i="55"/>
  <c r="CZ11" i="55"/>
  <c r="CY11" i="55"/>
  <c r="CT11" i="55"/>
  <c r="CN11" i="55"/>
  <c r="CJ11" i="55"/>
  <c r="CI11" i="55"/>
  <c r="BX11" i="55"/>
  <c r="BU11" i="55"/>
  <c r="BT11" i="55"/>
  <c r="BK11" i="55"/>
  <c r="BJ11" i="55"/>
  <c r="BA11" i="55"/>
  <c r="AW11" i="55"/>
  <c r="AV11" i="55"/>
  <c r="AQ11" i="55"/>
  <c r="AK11" i="55"/>
  <c r="AH11" i="55"/>
  <c r="AG11" i="55"/>
  <c r="V11" i="55"/>
  <c r="AB11" i="55" s="1"/>
  <c r="S11" i="55"/>
  <c r="DV10" i="55"/>
  <c r="DU10" i="55"/>
  <c r="DJ10" i="55"/>
  <c r="DI10" i="55"/>
  <c r="DD10" i="55"/>
  <c r="CZ10" i="55"/>
  <c r="CY10" i="55"/>
  <c r="CT10" i="55"/>
  <c r="CN10" i="55"/>
  <c r="CJ10" i="55"/>
  <c r="CI10" i="55"/>
  <c r="BX10" i="55"/>
  <c r="BU10" i="55"/>
  <c r="BT10" i="55"/>
  <c r="BK10" i="55"/>
  <c r="BJ10" i="55"/>
  <c r="BA10" i="55"/>
  <c r="AW10" i="55"/>
  <c r="AV10" i="55"/>
  <c r="AQ10" i="55"/>
  <c r="AK10" i="55"/>
  <c r="AH10" i="55"/>
  <c r="AG10" i="55"/>
  <c r="V10" i="55"/>
  <c r="AB10" i="55"/>
  <c r="S10" i="55"/>
  <c r="DV9" i="55"/>
  <c r="DU9" i="55"/>
  <c r="DJ9" i="55"/>
  <c r="DI9" i="55"/>
  <c r="DD9" i="55"/>
  <c r="CZ9" i="55"/>
  <c r="CY9" i="55"/>
  <c r="CT9" i="55"/>
  <c r="CN9" i="55"/>
  <c r="CJ9" i="55"/>
  <c r="CI9" i="55"/>
  <c r="BX9" i="55"/>
  <c r="BU9" i="55"/>
  <c r="BT9" i="55"/>
  <c r="BK9" i="55"/>
  <c r="BJ9" i="55"/>
  <c r="BA9" i="55"/>
  <c r="AW9" i="55"/>
  <c r="AV9" i="55"/>
  <c r="AQ9" i="55"/>
  <c r="AK9" i="55"/>
  <c r="AH9" i="55"/>
  <c r="AG9" i="55"/>
  <c r="AB9" i="55"/>
  <c r="S9" i="55"/>
  <c r="DV8" i="55"/>
  <c r="DU8" i="55"/>
  <c r="DJ8" i="55"/>
  <c r="DI8" i="55"/>
  <c r="CZ8" i="55"/>
  <c r="CY8" i="55"/>
  <c r="CT8" i="55"/>
  <c r="CN8" i="55"/>
  <c r="CJ8" i="55"/>
  <c r="CI8" i="55"/>
  <c r="BU8" i="55"/>
  <c r="BT8" i="55"/>
  <c r="BK8" i="55"/>
  <c r="BJ8" i="55"/>
  <c r="AW8" i="55"/>
  <c r="AV8" i="55"/>
  <c r="AH8" i="55"/>
  <c r="AG8" i="55"/>
  <c r="S8" i="55"/>
  <c r="X20" i="55" l="1"/>
  <c r="AB20" i="55" s="1"/>
  <c r="X33" i="55"/>
  <c r="AB33" i="55" s="1"/>
  <c r="X50" i="55"/>
  <c r="AB48" i="55" s="1"/>
  <c r="AR60" i="57"/>
  <c r="AR58" i="57"/>
  <c r="BC48" i="57"/>
  <c r="BF48" i="57"/>
  <c r="BJ48" i="57"/>
  <c r="BN21" i="57"/>
  <c r="X28" i="55"/>
  <c r="AB28" i="55" s="1"/>
  <c r="X27" i="55"/>
  <c r="AB27" i="55" s="1"/>
  <c r="X31" i="55"/>
  <c r="AB31" i="55" s="1"/>
  <c r="X32" i="55"/>
  <c r="AB32" i="55" s="1"/>
  <c r="BN39" i="57" l="1"/>
  <c r="BN32" i="57"/>
  <c r="BN36" i="57"/>
  <c r="BN20" i="57"/>
  <c r="BN41" i="57"/>
  <c r="BN29" i="57"/>
  <c r="BN35" i="57"/>
  <c r="BN33" i="57"/>
  <c r="BN24" i="57"/>
  <c r="BN25" i="57"/>
  <c r="BN30" i="57"/>
  <c r="BN22" i="57"/>
  <c r="BN43" i="57"/>
  <c r="BN38" i="57"/>
  <c r="BN9" i="57"/>
  <c r="BN16" i="57"/>
  <c r="BN13" i="57"/>
  <c r="BN26" i="57"/>
  <c r="BN15" i="57"/>
  <c r="BN40" i="57"/>
  <c r="BN27" i="57"/>
  <c r="BN34" i="57"/>
  <c r="BN44" i="57"/>
  <c r="BN37" i="57"/>
  <c r="BN28" i="57"/>
  <c r="BN12" i="57"/>
  <c r="BN23" i="57"/>
  <c r="BN46" i="57"/>
  <c r="BR7" i="57" a="1"/>
  <c r="BP7" i="57" a="1"/>
  <c r="BN42" i="57"/>
  <c r="BN19" i="57"/>
  <c r="BN45" i="57"/>
  <c r="BN47" i="57"/>
  <c r="BN31" i="57"/>
  <c r="BN14" i="57"/>
  <c r="BP45" i="57" l="1"/>
  <c r="BP41" i="57"/>
  <c r="BP37" i="57"/>
  <c r="BP33" i="57"/>
  <c r="BP29" i="57"/>
  <c r="BP25" i="57"/>
  <c r="BP21" i="57"/>
  <c r="BP17" i="57"/>
  <c r="BP13" i="57"/>
  <c r="BP9" i="57"/>
  <c r="BP48" i="57"/>
  <c r="BP44" i="57"/>
  <c r="BP40" i="57"/>
  <c r="BP36" i="57"/>
  <c r="BP32" i="57"/>
  <c r="BP28" i="57"/>
  <c r="BP24" i="57"/>
  <c r="BP20" i="57"/>
  <c r="BP16" i="57"/>
  <c r="BP12" i="57"/>
  <c r="BP8" i="57"/>
  <c r="BP47" i="57"/>
  <c r="BP43" i="57"/>
  <c r="BP39" i="57"/>
  <c r="BP35" i="57"/>
  <c r="BP31" i="57"/>
  <c r="BP27" i="57"/>
  <c r="BP23" i="57"/>
  <c r="BP19" i="57"/>
  <c r="BP15" i="57"/>
  <c r="BP11" i="57"/>
  <c r="BP7" i="57"/>
  <c r="BP34" i="57"/>
  <c r="BP18" i="57"/>
  <c r="BP46" i="57"/>
  <c r="BP30" i="57"/>
  <c r="BP14" i="57"/>
  <c r="BP38" i="57"/>
  <c r="BP42" i="57"/>
  <c r="BP26" i="57"/>
  <c r="BP10" i="57"/>
  <c r="BP22" i="57"/>
  <c r="BR46" i="57"/>
  <c r="BR42" i="57"/>
  <c r="BR38" i="57"/>
  <c r="BR34" i="57"/>
  <c r="BR30" i="57"/>
  <c r="BR26" i="57"/>
  <c r="BR22" i="57"/>
  <c r="BR18" i="57"/>
  <c r="BR14" i="57"/>
  <c r="BR10" i="57"/>
  <c r="BR45" i="57"/>
  <c r="BR41" i="57"/>
  <c r="BR37" i="57"/>
  <c r="BR33" i="57"/>
  <c r="BR29" i="57"/>
  <c r="BR25" i="57"/>
  <c r="BR21" i="57"/>
  <c r="BR17" i="57"/>
  <c r="BR13" i="57"/>
  <c r="BR9" i="57"/>
  <c r="BR48" i="57"/>
  <c r="BR44" i="57"/>
  <c r="BR40" i="57"/>
  <c r="BR36" i="57"/>
  <c r="BR32" i="57"/>
  <c r="BR28" i="57"/>
  <c r="BR24" i="57"/>
  <c r="BR20" i="57"/>
  <c r="BR16" i="57"/>
  <c r="BR12" i="57"/>
  <c r="BR8" i="57"/>
  <c r="BR39" i="57"/>
  <c r="BR23" i="57"/>
  <c r="BR7" i="57"/>
  <c r="BR19" i="57"/>
  <c r="BR43" i="57"/>
  <c r="BR35" i="57"/>
  <c r="BR11" i="57"/>
  <c r="BR47" i="57"/>
  <c r="BR31" i="57"/>
  <c r="BR15" i="57"/>
  <c r="BR27" i="57"/>
  <c r="F23" i="53" l="1"/>
  <c r="E23" i="53"/>
  <c r="K21" i="53" s="1"/>
  <c r="D23" i="53"/>
  <c r="C23" i="53" s="1"/>
  <c r="L22" i="53"/>
  <c r="L23" i="53" s="1"/>
  <c r="I22" i="53"/>
  <c r="C22" i="53"/>
  <c r="C21" i="53"/>
  <c r="J20" i="53"/>
  <c r="I20" i="53" s="1"/>
  <c r="C20" i="53"/>
  <c r="J19" i="53"/>
  <c r="I19" i="53"/>
  <c r="C19" i="53"/>
  <c r="J18" i="53"/>
  <c r="I18" i="53"/>
  <c r="C18" i="53"/>
  <c r="I21" i="53" l="1"/>
  <c r="K23" i="53"/>
  <c r="J23" i="53"/>
  <c r="I23" i="53" s="1"/>
  <c r="H21" i="49" l="1"/>
  <c r="G21" i="49"/>
  <c r="F21" i="49"/>
  <c r="H20" i="49"/>
  <c r="G20" i="49"/>
  <c r="F20" i="49"/>
  <c r="H19" i="49"/>
  <c r="G19" i="49"/>
  <c r="F19" i="49"/>
  <c r="E19" i="49"/>
  <c r="H18" i="49"/>
  <c r="G18" i="49"/>
  <c r="F18" i="49"/>
  <c r="E18" i="49"/>
  <c r="F11" i="49"/>
  <c r="G11" i="49"/>
  <c r="E11" i="49"/>
  <c r="D11" i="49"/>
  <c r="D33" i="49"/>
  <c r="D32" i="49"/>
  <c r="G10" i="49"/>
  <c r="F38" i="47"/>
  <c r="E38" i="47"/>
  <c r="U37" i="47"/>
  <c r="K37" i="47"/>
  <c r="G37" i="47"/>
  <c r="J36" i="47"/>
  <c r="J38" i="47" s="1"/>
  <c r="G36" i="47"/>
  <c r="U35" i="47"/>
  <c r="K35" i="47"/>
  <c r="G35" i="47"/>
  <c r="U34" i="47"/>
  <c r="K34" i="47"/>
  <c r="G34" i="47"/>
  <c r="U33" i="47"/>
  <c r="K33" i="47"/>
  <c r="G33" i="47"/>
  <c r="U32" i="47"/>
  <c r="K32" i="47"/>
  <c r="G32" i="47"/>
  <c r="T31" i="47"/>
  <c r="T39" i="47" s="1"/>
  <c r="S31" i="47"/>
  <c r="S39" i="47" s="1"/>
  <c r="J31" i="47"/>
  <c r="F31" i="47"/>
  <c r="E31" i="47"/>
  <c r="U30" i="47"/>
  <c r="K30" i="47"/>
  <c r="G30" i="47"/>
  <c r="U29" i="47"/>
  <c r="K29" i="47"/>
  <c r="G29" i="47"/>
  <c r="U28" i="47"/>
  <c r="K28" i="47"/>
  <c r="G28" i="47"/>
  <c r="U27" i="47"/>
  <c r="K27" i="47"/>
  <c r="G27" i="47"/>
  <c r="U26" i="47"/>
  <c r="K26" i="47"/>
  <c r="G26" i="47"/>
  <c r="U25" i="47"/>
  <c r="K25" i="47"/>
  <c r="G25" i="47"/>
  <c r="U24" i="47"/>
  <c r="K24" i="47"/>
  <c r="G24" i="47"/>
  <c r="U23" i="47"/>
  <c r="K23" i="47"/>
  <c r="G23" i="47"/>
  <c r="U22" i="47"/>
  <c r="K22" i="47"/>
  <c r="G22" i="47"/>
  <c r="U21" i="47"/>
  <c r="K21" i="47"/>
  <c r="J20" i="47"/>
  <c r="E39" i="47"/>
  <c r="U19" i="47"/>
  <c r="K19" i="47"/>
  <c r="F19" i="47"/>
  <c r="G19" i="47" s="1"/>
  <c r="U18" i="47"/>
  <c r="U20" i="47" s="1"/>
  <c r="K18" i="47"/>
  <c r="F18" i="47"/>
  <c r="K17" i="47"/>
  <c r="K16" i="47"/>
  <c r="E12" i="46"/>
  <c r="K20" i="47" l="1"/>
  <c r="G18" i="47"/>
  <c r="G20" i="47" s="1"/>
  <c r="F20" i="47"/>
  <c r="F39" i="47" s="1"/>
  <c r="K36" i="47"/>
  <c r="K38" i="47" s="1"/>
  <c r="K39" i="47" s="1"/>
  <c r="K31" i="47"/>
  <c r="D12" i="46"/>
  <c r="D13" i="46"/>
  <c r="U31" i="47"/>
  <c r="J39" i="47"/>
  <c r="G31" i="47"/>
  <c r="U16" i="47"/>
  <c r="U36" i="47"/>
  <c r="G38" i="47"/>
  <c r="J13" i="46" l="1"/>
  <c r="I13" i="46"/>
  <c r="G13" i="46"/>
  <c r="G14" i="46" s="1"/>
  <c r="E7" i="47" s="1"/>
  <c r="E13" i="46"/>
  <c r="E14" i="46" s="1"/>
  <c r="H13" i="46"/>
  <c r="F13" i="46"/>
  <c r="F14" i="46" s="1"/>
  <c r="D7" i="47" s="1"/>
  <c r="H21" i="47" s="1"/>
  <c r="G39" i="47"/>
  <c r="U38" i="47"/>
  <c r="U39" i="47" s="1"/>
  <c r="H14" i="46" l="1"/>
  <c r="H25" i="47"/>
  <c r="H19" i="47"/>
  <c r="H18" i="47"/>
  <c r="H36" i="47"/>
  <c r="H37" i="47"/>
  <c r="H23" i="47"/>
  <c r="H26" i="47"/>
  <c r="H22" i="47"/>
  <c r="H28" i="47"/>
  <c r="H27" i="47"/>
  <c r="H32" i="47"/>
  <c r="H29" i="47"/>
  <c r="H17" i="47"/>
  <c r="H35" i="47"/>
  <c r="H30" i="47"/>
  <c r="H24" i="47"/>
  <c r="H34" i="47"/>
  <c r="H33" i="47"/>
  <c r="L29" i="47"/>
  <c r="L18" i="47"/>
  <c r="L36" i="47"/>
  <c r="L19" i="47"/>
  <c r="L26" i="47"/>
  <c r="L21" i="47"/>
  <c r="L27" i="47"/>
  <c r="L17" i="47"/>
  <c r="L34" i="47"/>
  <c r="L23" i="47"/>
  <c r="L30" i="47"/>
  <c r="L37" i="47"/>
  <c r="L32" i="47"/>
  <c r="L28" i="47"/>
  <c r="L33" i="47"/>
  <c r="L35" i="47"/>
  <c r="L24" i="47"/>
  <c r="L22" i="47"/>
  <c r="L25" i="47"/>
  <c r="V25" i="47" l="1"/>
  <c r="AA25" i="47" s="1"/>
  <c r="V15" i="75" s="1"/>
  <c r="V30" i="47"/>
  <c r="AA30" i="47" s="1"/>
  <c r="V23" i="47"/>
  <c r="AA23" i="47" s="1"/>
  <c r="V12" i="75" s="1"/>
  <c r="V35" i="47"/>
  <c r="V21" i="47"/>
  <c r="AA21" i="47" s="1"/>
  <c r="V29" i="47"/>
  <c r="AA29" i="47" s="1"/>
  <c r="AA17" i="47"/>
  <c r="V24" i="47"/>
  <c r="V28" i="47"/>
  <c r="AA28" i="47" s="1"/>
  <c r="V23" i="75" s="1"/>
  <c r="V32" i="47"/>
  <c r="AA32" i="47" s="1"/>
  <c r="V19" i="47"/>
  <c r="AA19" i="47" s="1"/>
  <c r="V41" i="75" s="1"/>
  <c r="V27" i="47"/>
  <c r="V22" i="47"/>
  <c r="AA22" i="47" s="1"/>
  <c r="V11" i="75" s="1"/>
  <c r="V34" i="47"/>
  <c r="AA34" i="47" s="1"/>
  <c r="V26" i="47"/>
  <c r="AA26" i="47" s="1"/>
  <c r="V16" i="75" s="1"/>
  <c r="V36" i="47"/>
  <c r="V33" i="47"/>
  <c r="AA33" i="47" s="1"/>
  <c r="V18" i="47"/>
  <c r="AA18" i="47" s="1"/>
  <c r="V37" i="47"/>
  <c r="AA16" i="47"/>
  <c r="L31" i="47"/>
  <c r="L38" i="47"/>
  <c r="V27" i="75"/>
  <c r="H31" i="47"/>
  <c r="H20" i="47"/>
  <c r="L20" i="47"/>
  <c r="H38" i="47"/>
  <c r="AA36" i="47" l="1"/>
  <c r="V44" i="75" s="1"/>
  <c r="Y44" i="75" s="1"/>
  <c r="AA35" i="47"/>
  <c r="V38" i="75" s="1"/>
  <c r="Y38" i="75" s="1"/>
  <c r="AA37" i="47"/>
  <c r="V42" i="75" s="1"/>
  <c r="Z42" i="75" s="1"/>
  <c r="AA27" i="47"/>
  <c r="V22" i="75" s="1"/>
  <c r="Y22" i="75" s="1"/>
  <c r="AA24" i="47"/>
  <c r="V13" i="75" s="1"/>
  <c r="Y13" i="75" s="1"/>
  <c r="Y23" i="75"/>
  <c r="Z23" i="75"/>
  <c r="Y41" i="75"/>
  <c r="Z41" i="75"/>
  <c r="V10" i="75"/>
  <c r="Y27" i="75"/>
  <c r="Z27" i="75"/>
  <c r="V20" i="47"/>
  <c r="AA20" i="47" s="1"/>
  <c r="V36" i="75"/>
  <c r="H39" i="47"/>
  <c r="L39" i="47"/>
  <c r="V35" i="75"/>
  <c r="V38" i="47"/>
  <c r="Z16" i="75"/>
  <c r="Y16" i="75"/>
  <c r="Y11" i="75"/>
  <c r="Z11" i="75"/>
  <c r="Z12" i="75"/>
  <c r="Y12" i="75"/>
  <c r="Z15" i="75"/>
  <c r="Y15" i="75"/>
  <c r="V31" i="47"/>
  <c r="AA31" i="47" s="1"/>
  <c r="Y42" i="75" l="1"/>
  <c r="AA42" i="75" s="1"/>
  <c r="T46" i="55" s="1"/>
  <c r="X46" i="55" s="1"/>
  <c r="AB44" i="55" s="1"/>
  <c r="Z38" i="75"/>
  <c r="Y35" i="75"/>
  <c r="AA38" i="47"/>
  <c r="Z44" i="75"/>
  <c r="AA44" i="75" s="1"/>
  <c r="T48" i="55" s="1"/>
  <c r="X48" i="55" s="1"/>
  <c r="AB46" i="55" s="1"/>
  <c r="Z22" i="75"/>
  <c r="AA22" i="75" s="1"/>
  <c r="T24" i="55" s="1"/>
  <c r="X24" i="55" s="1"/>
  <c r="AB24" i="55" s="1"/>
  <c r="Z13" i="75"/>
  <c r="AA13" i="75" s="1"/>
  <c r="T15" i="55" s="1"/>
  <c r="X15" i="55" s="1"/>
  <c r="AB15" i="55" s="1"/>
  <c r="AA12" i="75"/>
  <c r="T14" i="55" s="1"/>
  <c r="X14" i="55" s="1"/>
  <c r="AB14" i="55" s="1"/>
  <c r="AA38" i="75"/>
  <c r="T42" i="55" s="1"/>
  <c r="X42" i="55" s="1"/>
  <c r="AB40" i="55" s="1"/>
  <c r="AA23" i="75"/>
  <c r="T25" i="55" s="1"/>
  <c r="X25" i="55" s="1"/>
  <c r="AB25" i="55" s="1"/>
  <c r="V39" i="47"/>
  <c r="AA39" i="47" s="1"/>
  <c r="V14" i="75"/>
  <c r="AA16" i="75"/>
  <c r="T18" i="55" s="1"/>
  <c r="X18" i="55" s="1"/>
  <c r="AB18" i="55" s="1"/>
  <c r="Z10" i="75"/>
  <c r="Y10" i="75"/>
  <c r="AA41" i="75"/>
  <c r="T45" i="55" s="1"/>
  <c r="X45" i="55" s="1"/>
  <c r="AB43" i="55" s="1"/>
  <c r="AA15" i="75"/>
  <c r="T17" i="55" s="1"/>
  <c r="X17" i="55" s="1"/>
  <c r="AB17" i="55" s="1"/>
  <c r="AA11" i="75"/>
  <c r="T13" i="55" s="1"/>
  <c r="X13" i="55" s="1"/>
  <c r="AB13" i="55" s="1"/>
  <c r="V6" i="75"/>
  <c r="Z36" i="75"/>
  <c r="Y36" i="75"/>
  <c r="AA27" i="75"/>
  <c r="T29" i="55" s="1"/>
  <c r="X29" i="55" s="1"/>
  <c r="AB29" i="55" s="1"/>
  <c r="V43" i="75"/>
  <c r="V47" i="75" l="1"/>
  <c r="Z43" i="75"/>
  <c r="Y43" i="75"/>
  <c r="AA36" i="75"/>
  <c r="T40" i="55" s="1"/>
  <c r="X40" i="55" s="1"/>
  <c r="AB38" i="55" s="1"/>
  <c r="Y14" i="75"/>
  <c r="Z14" i="75"/>
  <c r="Z6" i="75"/>
  <c r="Y6" i="75"/>
  <c r="AA10" i="75"/>
  <c r="T12" i="55" s="1"/>
  <c r="X12" i="55" s="1"/>
  <c r="AB12" i="55" s="1"/>
  <c r="Y32" i="75" l="1"/>
  <c r="AA32" i="75" s="1"/>
  <c r="Z35" i="75"/>
  <c r="AA35" i="75" s="1"/>
  <c r="T37" i="55" s="1"/>
  <c r="AA6" i="75"/>
  <c r="AA43" i="75"/>
  <c r="T47" i="55" s="1"/>
  <c r="X47" i="55" s="1"/>
  <c r="AB45" i="55" s="1"/>
  <c r="AA14" i="75"/>
  <c r="T16" i="55" s="1"/>
  <c r="X16" i="55" s="1"/>
  <c r="AB16" i="55" s="1"/>
  <c r="T34" i="55"/>
  <c r="T8" i="55" l="1"/>
  <c r="AA47" i="75"/>
  <c r="Z47" i="75"/>
  <c r="Y47" i="75"/>
  <c r="X34" i="55"/>
  <c r="X8" i="55" l="1"/>
  <c r="AB8" i="55" s="1"/>
  <c r="T51" i="55"/>
  <c r="DK54" i="55" s="1"/>
  <c r="AB34" i="55"/>
  <c r="X51" i="55" l="1"/>
  <c r="E15" i="72"/>
  <c r="AD8" i="55" a="1"/>
  <c r="AB49" i="55"/>
  <c r="AD22" i="55" l="1"/>
  <c r="AD20" i="55"/>
  <c r="AD30" i="55"/>
  <c r="AD48" i="55"/>
  <c r="AD21" i="55"/>
  <c r="AD35" i="55"/>
  <c r="AD23" i="55"/>
  <c r="AD36" i="55"/>
  <c r="AD41" i="55"/>
  <c r="AD46" i="55"/>
  <c r="AD29" i="55"/>
  <c r="AD24" i="55"/>
  <c r="AD8" i="55"/>
  <c r="AD31" i="55"/>
  <c r="AD39" i="55"/>
  <c r="AD28" i="55"/>
  <c r="AD19" i="55"/>
  <c r="AD37" i="55"/>
  <c r="AD45" i="55"/>
  <c r="AD47" i="55"/>
  <c r="AD42" i="55"/>
  <c r="AD9" i="55"/>
  <c r="AD38" i="55"/>
  <c r="AD44" i="55"/>
  <c r="AD11" i="55"/>
  <c r="AD16" i="55"/>
  <c r="AD33" i="55"/>
  <c r="AD12" i="55"/>
  <c r="AD17" i="55"/>
  <c r="AD18" i="55"/>
  <c r="AD27" i="55"/>
  <c r="AD32" i="55"/>
  <c r="AD10" i="55"/>
  <c r="AD25" i="55"/>
  <c r="AD14" i="55"/>
  <c r="AD13" i="55"/>
  <c r="AD15" i="55"/>
  <c r="AD34" i="55"/>
  <c r="AD43" i="55"/>
  <c r="AD26" i="55"/>
  <c r="AD40" i="55"/>
  <c r="DK26" i="55" l="1"/>
  <c r="AI26" i="55"/>
  <c r="AM26" i="55" s="1"/>
  <c r="DL26" i="55" s="1"/>
  <c r="AY26" i="55"/>
  <c r="BC26" i="55" s="1"/>
  <c r="DN26" i="55" s="1"/>
  <c r="AO26" i="55"/>
  <c r="AS26" i="55" s="1"/>
  <c r="DM26" i="55" s="1"/>
  <c r="DK13" i="55"/>
  <c r="AI13" i="55"/>
  <c r="AM13" i="55" s="1"/>
  <c r="DL13" i="55" s="1"/>
  <c r="AY13" i="55"/>
  <c r="BC13" i="55" s="1"/>
  <c r="DN13" i="55" s="1"/>
  <c r="AO13" i="55"/>
  <c r="AS13" i="55" s="1"/>
  <c r="DM13" i="55" s="1"/>
  <c r="AY32" i="55"/>
  <c r="BC32" i="55" s="1"/>
  <c r="DN32" i="55" s="1"/>
  <c r="AI32" i="55"/>
  <c r="AM32" i="55" s="1"/>
  <c r="DL32" i="55" s="1"/>
  <c r="AO32" i="55"/>
  <c r="AS32" i="55" s="1"/>
  <c r="DM32" i="55" s="1"/>
  <c r="DK32" i="55"/>
  <c r="AI12" i="55"/>
  <c r="AM12" i="55" s="1"/>
  <c r="DL12" i="55" s="1"/>
  <c r="AO12" i="55"/>
  <c r="AS12" i="55" s="1"/>
  <c r="DM12" i="55" s="1"/>
  <c r="DK12" i="55"/>
  <c r="AY12" i="55"/>
  <c r="BC12" i="55" s="1"/>
  <c r="DN12" i="55" s="1"/>
  <c r="AI44" i="55"/>
  <c r="AM44" i="55" s="1"/>
  <c r="DL44" i="55" s="1"/>
  <c r="AO44" i="55"/>
  <c r="AS44" i="55" s="1"/>
  <c r="DM44" i="55" s="1"/>
  <c r="DK44" i="55"/>
  <c r="AY44" i="55"/>
  <c r="BC44" i="55" s="1"/>
  <c r="DN44" i="55" s="1"/>
  <c r="AI47" i="55"/>
  <c r="AM47" i="55" s="1"/>
  <c r="DL47" i="55" s="1"/>
  <c r="AO47" i="55"/>
  <c r="AS47" i="55" s="1"/>
  <c r="DM47" i="55" s="1"/>
  <c r="DK47" i="55"/>
  <c r="AY47" i="55"/>
  <c r="BC47" i="55" s="1"/>
  <c r="DN47" i="55" s="1"/>
  <c r="AI28" i="55"/>
  <c r="AM28" i="55" s="1"/>
  <c r="DL28" i="55" s="1"/>
  <c r="AO28" i="55"/>
  <c r="AS28" i="55" s="1"/>
  <c r="DM28" i="55" s="1"/>
  <c r="DK28" i="55"/>
  <c r="AY28" i="55"/>
  <c r="BC28" i="55" s="1"/>
  <c r="DN28" i="55" s="1"/>
  <c r="AY24" i="55"/>
  <c r="BC24" i="55" s="1"/>
  <c r="DN24" i="55" s="1"/>
  <c r="AI24" i="55"/>
  <c r="AM24" i="55" s="1"/>
  <c r="DL24" i="55" s="1"/>
  <c r="AO24" i="55"/>
  <c r="AS24" i="55" s="1"/>
  <c r="DM24" i="55" s="1"/>
  <c r="DK24" i="55"/>
  <c r="AY36" i="55"/>
  <c r="BC36" i="55" s="1"/>
  <c r="DN36" i="55" s="1"/>
  <c r="AI36" i="55"/>
  <c r="AM36" i="55" s="1"/>
  <c r="DL36" i="55" s="1"/>
  <c r="AO36" i="55"/>
  <c r="AS36" i="55" s="1"/>
  <c r="DM36" i="55" s="1"/>
  <c r="DK36" i="55"/>
  <c r="AI48" i="55"/>
  <c r="AM48" i="55" s="1"/>
  <c r="DL48" i="55" s="1"/>
  <c r="AO48" i="55"/>
  <c r="AS48" i="55" s="1"/>
  <c r="DM48" i="55" s="1"/>
  <c r="DK48" i="55"/>
  <c r="AY48" i="55"/>
  <c r="BC48" i="55" s="1"/>
  <c r="DN48" i="55" s="1"/>
  <c r="AY43" i="55"/>
  <c r="BC43" i="55" s="1"/>
  <c r="DN43" i="55" s="1"/>
  <c r="AI43" i="55"/>
  <c r="AM43" i="55" s="1"/>
  <c r="DL43" i="55" s="1"/>
  <c r="AO43" i="55"/>
  <c r="AS43" i="55" s="1"/>
  <c r="DM43" i="55" s="1"/>
  <c r="DK43" i="55"/>
  <c r="AI14" i="55"/>
  <c r="AM14" i="55" s="1"/>
  <c r="DL14" i="55" s="1"/>
  <c r="DK14" i="55"/>
  <c r="AY14" i="55"/>
  <c r="BC14" i="55" s="1"/>
  <c r="DN14" i="55" s="1"/>
  <c r="AO14" i="55"/>
  <c r="AS14" i="55" s="1"/>
  <c r="DM14" i="55" s="1"/>
  <c r="AY27" i="55"/>
  <c r="BC27" i="55" s="1"/>
  <c r="DN27" i="55" s="1"/>
  <c r="AI27" i="55"/>
  <c r="AM27" i="55" s="1"/>
  <c r="DL27" i="55" s="1"/>
  <c r="AO27" i="55"/>
  <c r="AS27" i="55" s="1"/>
  <c r="DM27" i="55" s="1"/>
  <c r="DK27" i="55"/>
  <c r="AI33" i="55"/>
  <c r="AM33" i="55" s="1"/>
  <c r="DL33" i="55" s="1"/>
  <c r="AY33" i="55"/>
  <c r="BC33" i="55" s="1"/>
  <c r="DN33" i="55" s="1"/>
  <c r="AO33" i="55"/>
  <c r="AS33" i="55" s="1"/>
  <c r="DM33" i="55" s="1"/>
  <c r="DK33" i="55"/>
  <c r="AY38" i="55"/>
  <c r="BC38" i="55" s="1"/>
  <c r="DN38" i="55" s="1"/>
  <c r="AI38" i="55"/>
  <c r="AM38" i="55" s="1"/>
  <c r="DL38" i="55" s="1"/>
  <c r="AO38" i="55"/>
  <c r="AS38" i="55" s="1"/>
  <c r="DM38" i="55" s="1"/>
  <c r="DK38" i="55"/>
  <c r="AY45" i="55"/>
  <c r="BC45" i="55" s="1"/>
  <c r="DN45" i="55" s="1"/>
  <c r="AI45" i="55"/>
  <c r="AM45" i="55" s="1"/>
  <c r="DL45" i="55" s="1"/>
  <c r="AO45" i="55"/>
  <c r="AS45" i="55" s="1"/>
  <c r="DM45" i="55" s="1"/>
  <c r="DK45" i="55"/>
  <c r="AY39" i="55"/>
  <c r="BC39" i="55" s="1"/>
  <c r="DN39" i="55" s="1"/>
  <c r="DK39" i="55"/>
  <c r="AI39" i="55"/>
  <c r="AM39" i="55" s="1"/>
  <c r="DL39" i="55" s="1"/>
  <c r="AO39" i="55"/>
  <c r="AS39" i="55" s="1"/>
  <c r="DM39" i="55" s="1"/>
  <c r="AY29" i="55"/>
  <c r="BC29" i="55" s="1"/>
  <c r="DN29" i="55" s="1"/>
  <c r="DK29" i="55"/>
  <c r="AI29" i="55"/>
  <c r="AM29" i="55" s="1"/>
  <c r="DL29" i="55" s="1"/>
  <c r="AO29" i="55"/>
  <c r="AS29" i="55" s="1"/>
  <c r="DM29" i="55" s="1"/>
  <c r="DK23" i="55"/>
  <c r="AI23" i="55"/>
  <c r="AM23" i="55" s="1"/>
  <c r="DL23" i="55" s="1"/>
  <c r="AY23" i="55"/>
  <c r="BC23" i="55" s="1"/>
  <c r="DN23" i="55" s="1"/>
  <c r="AO23" i="55"/>
  <c r="AS23" i="55" s="1"/>
  <c r="DM23" i="55" s="1"/>
  <c r="AI30" i="55"/>
  <c r="AM30" i="55" s="1"/>
  <c r="DL30" i="55" s="1"/>
  <c r="AY30" i="55"/>
  <c r="BC30" i="55" s="1"/>
  <c r="DN30" i="55" s="1"/>
  <c r="AO30" i="55"/>
  <c r="AS30" i="55" s="1"/>
  <c r="DM30" i="55" s="1"/>
  <c r="DK30" i="55"/>
  <c r="DK34" i="55"/>
  <c r="AI34" i="55"/>
  <c r="AM34" i="55" s="1"/>
  <c r="DL34" i="55" s="1"/>
  <c r="AY34" i="55"/>
  <c r="BC34" i="55" s="1"/>
  <c r="DN34" i="55" s="1"/>
  <c r="AO34" i="55"/>
  <c r="AS34" i="55" s="1"/>
  <c r="DM34" i="55" s="1"/>
  <c r="AI25" i="55"/>
  <c r="AM25" i="55" s="1"/>
  <c r="DL25" i="55" s="1"/>
  <c r="AO25" i="55"/>
  <c r="AS25" i="55" s="1"/>
  <c r="DM25" i="55" s="1"/>
  <c r="DK25" i="55"/>
  <c r="AY25" i="55"/>
  <c r="BC25" i="55" s="1"/>
  <c r="DN25" i="55" s="1"/>
  <c r="AI18" i="55"/>
  <c r="AM18" i="55" s="1"/>
  <c r="DL18" i="55" s="1"/>
  <c r="AY18" i="55"/>
  <c r="BC18" i="55" s="1"/>
  <c r="DN18" i="55" s="1"/>
  <c r="AO18" i="55"/>
  <c r="AS18" i="55" s="1"/>
  <c r="DM18" i="55" s="1"/>
  <c r="DK18" i="55"/>
  <c r="AY16" i="55"/>
  <c r="BC16" i="55" s="1"/>
  <c r="DN16" i="55" s="1"/>
  <c r="AI16" i="55"/>
  <c r="AM16" i="55" s="1"/>
  <c r="DL16" i="55" s="1"/>
  <c r="AO16" i="55"/>
  <c r="AS16" i="55" s="1"/>
  <c r="DM16" i="55" s="1"/>
  <c r="DK16" i="55"/>
  <c r="DK9" i="55"/>
  <c r="AY9" i="55"/>
  <c r="BC9" i="55" s="1"/>
  <c r="DN9" i="55" s="1"/>
  <c r="AI9" i="55"/>
  <c r="AO9" i="55"/>
  <c r="AS9" i="55" s="1"/>
  <c r="DM9" i="55" s="1"/>
  <c r="AY37" i="55"/>
  <c r="BC37" i="55" s="1"/>
  <c r="DN37" i="55" s="1"/>
  <c r="AO37" i="55"/>
  <c r="AS37" i="55" s="1"/>
  <c r="DM37" i="55" s="1"/>
  <c r="DK37" i="55"/>
  <c r="AI37" i="55"/>
  <c r="AM37" i="55" s="1"/>
  <c r="DL37" i="55" s="1"/>
  <c r="AI31" i="55"/>
  <c r="AM31" i="55" s="1"/>
  <c r="DL31" i="55" s="1"/>
  <c r="AO31" i="55"/>
  <c r="AS31" i="55" s="1"/>
  <c r="DM31" i="55" s="1"/>
  <c r="DK31" i="55"/>
  <c r="AY31" i="55"/>
  <c r="BC31" i="55" s="1"/>
  <c r="DN31" i="55" s="1"/>
  <c r="AY46" i="55"/>
  <c r="BC46" i="55" s="1"/>
  <c r="DN46" i="55" s="1"/>
  <c r="AI46" i="55"/>
  <c r="AM46" i="55" s="1"/>
  <c r="DL46" i="55" s="1"/>
  <c r="AO46" i="55"/>
  <c r="AS46" i="55" s="1"/>
  <c r="DM46" i="55" s="1"/>
  <c r="DK46" i="55"/>
  <c r="AI35" i="55"/>
  <c r="AM35" i="55" s="1"/>
  <c r="DL35" i="55" s="1"/>
  <c r="DK35" i="55"/>
  <c r="AY35" i="55"/>
  <c r="BC35" i="55" s="1"/>
  <c r="DN35" i="55" s="1"/>
  <c r="AO35" i="55"/>
  <c r="AS35" i="55" s="1"/>
  <c r="DM35" i="55" s="1"/>
  <c r="AY20" i="55"/>
  <c r="BC20" i="55" s="1"/>
  <c r="DN20" i="55" s="1"/>
  <c r="AI20" i="55"/>
  <c r="AM20" i="55" s="1"/>
  <c r="DL20" i="55" s="1"/>
  <c r="AO20" i="55"/>
  <c r="AS20" i="55" s="1"/>
  <c r="DM20" i="55" s="1"/>
  <c r="DK20" i="55"/>
  <c r="AY40" i="55"/>
  <c r="BC40" i="55" s="1"/>
  <c r="DN40" i="55" s="1"/>
  <c r="AI40" i="55"/>
  <c r="AM40" i="55" s="1"/>
  <c r="DL40" i="55" s="1"/>
  <c r="AO40" i="55"/>
  <c r="AS40" i="55" s="1"/>
  <c r="DM40" i="55" s="1"/>
  <c r="DK40" i="55"/>
  <c r="AY15" i="55"/>
  <c r="BC15" i="55" s="1"/>
  <c r="DN15" i="55" s="1"/>
  <c r="AI15" i="55"/>
  <c r="AM15" i="55" s="1"/>
  <c r="DL15" i="55" s="1"/>
  <c r="AO15" i="55"/>
  <c r="AS15" i="55" s="1"/>
  <c r="DM15" i="55" s="1"/>
  <c r="DK15" i="55"/>
  <c r="AO10" i="55"/>
  <c r="AS10" i="55" s="1"/>
  <c r="DM10" i="55" s="1"/>
  <c r="DK10" i="55"/>
  <c r="AY10" i="55"/>
  <c r="BC10" i="55" s="1"/>
  <c r="DN10" i="55" s="1"/>
  <c r="AI10" i="55"/>
  <c r="AM10" i="55" s="1"/>
  <c r="DL10" i="55" s="1"/>
  <c r="AY17" i="55"/>
  <c r="BC17" i="55" s="1"/>
  <c r="DN17" i="55" s="1"/>
  <c r="AI17" i="55"/>
  <c r="AM17" i="55" s="1"/>
  <c r="DL17" i="55" s="1"/>
  <c r="AO17" i="55"/>
  <c r="AS17" i="55" s="1"/>
  <c r="DM17" i="55" s="1"/>
  <c r="DK17" i="55"/>
  <c r="DK11" i="55"/>
  <c r="AI11" i="55"/>
  <c r="AM11" i="55" s="1"/>
  <c r="DL11" i="55" s="1"/>
  <c r="AY11" i="55"/>
  <c r="BC11" i="55" s="1"/>
  <c r="DN11" i="55" s="1"/>
  <c r="AO11" i="55"/>
  <c r="AS11" i="55" s="1"/>
  <c r="DM11" i="55" s="1"/>
  <c r="AY42" i="55"/>
  <c r="BC42" i="55" s="1"/>
  <c r="DN42" i="55" s="1"/>
  <c r="AI42" i="55"/>
  <c r="AM42" i="55" s="1"/>
  <c r="DL42" i="55" s="1"/>
  <c r="AO42" i="55"/>
  <c r="AS42" i="55" s="1"/>
  <c r="DM42" i="55" s="1"/>
  <c r="DK42" i="55"/>
  <c r="DK19" i="55"/>
  <c r="AI19" i="55"/>
  <c r="AM19" i="55" s="1"/>
  <c r="DL19" i="55" s="1"/>
  <c r="AY19" i="55"/>
  <c r="BC19" i="55" s="1"/>
  <c r="DN19" i="55" s="1"/>
  <c r="AO19" i="55"/>
  <c r="AS19" i="55" s="1"/>
  <c r="DM19" i="55" s="1"/>
  <c r="DK8" i="55"/>
  <c r="AD49" i="55"/>
  <c r="AO8" i="55"/>
  <c r="AI8" i="55"/>
  <c r="AM8" i="55" s="1"/>
  <c r="AY8" i="55"/>
  <c r="DK41" i="55"/>
  <c r="AY41" i="55"/>
  <c r="BC41" i="55" s="1"/>
  <c r="DN41" i="55" s="1"/>
  <c r="AO41" i="55"/>
  <c r="AS41" i="55" s="1"/>
  <c r="DM41" i="55" s="1"/>
  <c r="AI41" i="55"/>
  <c r="AM41" i="55" s="1"/>
  <c r="DL41" i="55" s="1"/>
  <c r="AY21" i="55"/>
  <c r="BC21" i="55" s="1"/>
  <c r="DN21" i="55" s="1"/>
  <c r="AI21" i="55"/>
  <c r="AM21" i="55" s="1"/>
  <c r="DL21" i="55" s="1"/>
  <c r="AO21" i="55"/>
  <c r="AS21" i="55" s="1"/>
  <c r="DM21" i="55" s="1"/>
  <c r="DK21" i="55"/>
  <c r="DK22" i="55"/>
  <c r="AI22" i="55"/>
  <c r="AM22" i="55" s="1"/>
  <c r="DL22" i="55" s="1"/>
  <c r="AY22" i="55"/>
  <c r="BC22" i="55" s="1"/>
  <c r="DN22" i="55" s="1"/>
  <c r="AO22" i="55"/>
  <c r="AS22" i="55" s="1"/>
  <c r="DM22" i="55" s="1"/>
  <c r="D18" i="73" l="1"/>
  <c r="D17" i="73"/>
  <c r="BC8" i="55"/>
  <c r="AY49" i="55"/>
  <c r="D4" i="73"/>
  <c r="DK49" i="55"/>
  <c r="D15" i="73"/>
  <c r="D7" i="73"/>
  <c r="DL8" i="55"/>
  <c r="D38" i="73"/>
  <c r="D13" i="73"/>
  <c r="D11" i="73"/>
  <c r="D36" i="73"/>
  <c r="D16" i="73"/>
  <c r="D42" i="73"/>
  <c r="D12" i="73"/>
  <c r="D14" i="73"/>
  <c r="D26" i="73"/>
  <c r="D41" i="73"/>
  <c r="D34" i="73"/>
  <c r="D29" i="73"/>
  <c r="D23" i="73"/>
  <c r="D39" i="73"/>
  <c r="D32" i="73"/>
  <c r="D20" i="73"/>
  <c r="D28" i="73"/>
  <c r="D37" i="73"/>
  <c r="AS8" i="55"/>
  <c r="AO49" i="55"/>
  <c r="D27" i="73"/>
  <c r="D33" i="73"/>
  <c r="AI49" i="55"/>
  <c r="AM9" i="55"/>
  <c r="DL9" i="55" s="1"/>
  <c r="D21" i="73"/>
  <c r="D44" i="73"/>
  <c r="D24" i="73"/>
  <c r="D43" i="73"/>
  <c r="D40" i="73"/>
  <c r="D8" i="73"/>
  <c r="D6" i="73"/>
  <c r="D31" i="73"/>
  <c r="D25" i="73"/>
  <c r="D35" i="73"/>
  <c r="D10" i="73"/>
  <c r="D5" i="73"/>
  <c r="D30" i="73"/>
  <c r="D19" i="73"/>
  <c r="D9" i="73"/>
  <c r="D22" i="73"/>
  <c r="D45" i="73" l="1"/>
  <c r="AM49" i="55"/>
  <c r="E6" i="72"/>
  <c r="D46" i="73"/>
  <c r="DM8" i="55"/>
  <c r="AS49" i="55"/>
  <c r="BH12" i="55" s="1"/>
  <c r="BM49" i="55" s="1"/>
  <c r="DL49" i="55"/>
  <c r="E7" i="72" s="1"/>
  <c r="BC49" i="55"/>
  <c r="DN8" i="55"/>
  <c r="DM49" i="55" l="1"/>
  <c r="E8" i="72" s="1"/>
  <c r="DN49" i="55"/>
  <c r="E9" i="72" s="1"/>
  <c r="BQ9" i="55"/>
  <c r="BQ41" i="55"/>
  <c r="BQ45" i="55"/>
  <c r="BQ35" i="55"/>
  <c r="BQ33" i="55"/>
  <c r="BQ23" i="55"/>
  <c r="BQ38" i="55"/>
  <c r="BQ22" i="55"/>
  <c r="BQ36" i="55"/>
  <c r="BQ17" i="55"/>
  <c r="BQ16" i="55"/>
  <c r="BQ40" i="55"/>
  <c r="BQ14" i="55"/>
  <c r="BQ13" i="55"/>
  <c r="BQ24" i="55"/>
  <c r="BQ42" i="55"/>
  <c r="BQ46" i="55"/>
  <c r="BQ39" i="55"/>
  <c r="BQ32" i="55"/>
  <c r="BQ26" i="55"/>
  <c r="BQ21" i="55"/>
  <c r="BQ8" i="55"/>
  <c r="BQ48" i="55"/>
  <c r="BQ44" i="55"/>
  <c r="BQ43" i="55"/>
  <c r="BQ30" i="55"/>
  <c r="BQ19" i="55"/>
  <c r="BQ31" i="55"/>
  <c r="BQ18" i="55"/>
  <c r="BQ28" i="55"/>
  <c r="BQ12" i="55"/>
  <c r="BQ15" i="55"/>
  <c r="BQ47" i="55"/>
  <c r="BQ34" i="55"/>
  <c r="BQ29" i="55"/>
  <c r="BQ27" i="55"/>
  <c r="BQ25" i="55"/>
  <c r="BQ37" i="55"/>
  <c r="BQ11" i="55"/>
  <c r="BQ10" i="55"/>
  <c r="BQ20" i="55"/>
  <c r="BQ49" i="55" l="1"/>
  <c r="BZ25" i="55"/>
  <c r="CD25" i="55" s="1"/>
  <c r="BV25" i="55"/>
  <c r="BV10" i="55"/>
  <c r="BZ10" i="55"/>
  <c r="CD10" i="55" s="1"/>
  <c r="BZ15" i="55"/>
  <c r="CD15" i="55" s="1"/>
  <c r="BV15" i="55"/>
  <c r="BZ44" i="55"/>
  <c r="CD44" i="55" s="1"/>
  <c r="BV44" i="55"/>
  <c r="BV42" i="55"/>
  <c r="BZ42" i="55"/>
  <c r="CD42" i="55" s="1"/>
  <c r="BV22" i="55"/>
  <c r="BZ22" i="55"/>
  <c r="CD22" i="55" s="1"/>
  <c r="BV11" i="55"/>
  <c r="BZ11" i="55"/>
  <c r="CD11" i="55" s="1"/>
  <c r="BZ29" i="55"/>
  <c r="CD29" i="55" s="1"/>
  <c r="BV29" i="55"/>
  <c r="BV12" i="55"/>
  <c r="BZ12" i="55"/>
  <c r="CD12" i="55" s="1"/>
  <c r="BZ19" i="55"/>
  <c r="CD19" i="55" s="1"/>
  <c r="BV19" i="55"/>
  <c r="BV48" i="55"/>
  <c r="BZ48" i="55"/>
  <c r="CD48" i="55" s="1"/>
  <c r="BZ32" i="55"/>
  <c r="CD32" i="55" s="1"/>
  <c r="BV32" i="55"/>
  <c r="BV24" i="55"/>
  <c r="BZ24" i="55"/>
  <c r="CD24" i="55" s="1"/>
  <c r="BZ16" i="55"/>
  <c r="CD16" i="55" s="1"/>
  <c r="BV16" i="55"/>
  <c r="BZ38" i="55"/>
  <c r="CD38" i="55" s="1"/>
  <c r="BV38" i="55"/>
  <c r="BZ45" i="55"/>
  <c r="CD45" i="55" s="1"/>
  <c r="BV45" i="55"/>
  <c r="BV20" i="55"/>
  <c r="BZ20" i="55"/>
  <c r="CD20" i="55" s="1"/>
  <c r="BZ27" i="55"/>
  <c r="CD27" i="55" s="1"/>
  <c r="BV27" i="55"/>
  <c r="BV31" i="55"/>
  <c r="BZ31" i="55"/>
  <c r="CD31" i="55" s="1"/>
  <c r="BV26" i="55"/>
  <c r="BZ26" i="55"/>
  <c r="CD26" i="55" s="1"/>
  <c r="BZ40" i="55"/>
  <c r="CD40" i="55" s="1"/>
  <c r="BV40" i="55"/>
  <c r="BZ35" i="55"/>
  <c r="CD35" i="55" s="1"/>
  <c r="BV35" i="55"/>
  <c r="BZ37" i="55"/>
  <c r="CD37" i="55" s="1"/>
  <c r="BV37" i="55"/>
  <c r="BZ34" i="55"/>
  <c r="CD34" i="55" s="1"/>
  <c r="BV34" i="55"/>
  <c r="BZ28" i="55"/>
  <c r="CD28" i="55" s="1"/>
  <c r="BV28" i="55"/>
  <c r="BV30" i="55"/>
  <c r="BZ30" i="55"/>
  <c r="CD30" i="55" s="1"/>
  <c r="BV8" i="55"/>
  <c r="BZ8" i="55"/>
  <c r="BV39" i="55"/>
  <c r="BZ39" i="55"/>
  <c r="CD39" i="55" s="1"/>
  <c r="BV13" i="55"/>
  <c r="BZ13" i="55"/>
  <c r="CD13" i="55" s="1"/>
  <c r="BZ17" i="55"/>
  <c r="CD17" i="55" s="1"/>
  <c r="BV17" i="55"/>
  <c r="BV23" i="55"/>
  <c r="BZ23" i="55"/>
  <c r="CD23" i="55" s="1"/>
  <c r="BZ41" i="55"/>
  <c r="CD41" i="55" s="1"/>
  <c r="BV41" i="55"/>
  <c r="BV47" i="55"/>
  <c r="BZ47" i="55"/>
  <c r="CD47" i="55" s="1"/>
  <c r="BZ18" i="55"/>
  <c r="CD18" i="55" s="1"/>
  <c r="BV18" i="55"/>
  <c r="BV43" i="55"/>
  <c r="BZ43" i="55"/>
  <c r="CD43" i="55" s="1"/>
  <c r="BV21" i="55"/>
  <c r="BZ21" i="55"/>
  <c r="CD21" i="55" s="1"/>
  <c r="BV46" i="55"/>
  <c r="BZ46" i="55"/>
  <c r="CD46" i="55" s="1"/>
  <c r="BZ14" i="55"/>
  <c r="CD14" i="55" s="1"/>
  <c r="BV14" i="55"/>
  <c r="BV36" i="55"/>
  <c r="BZ36" i="55"/>
  <c r="CD36" i="55" s="1"/>
  <c r="BZ33" i="55"/>
  <c r="CD33" i="55" s="1"/>
  <c r="BV33" i="55"/>
  <c r="BV9" i="55"/>
  <c r="BZ9" i="55"/>
  <c r="CD9" i="55" s="1"/>
  <c r="BV49" i="55" l="1"/>
  <c r="BZ49" i="55"/>
  <c r="CD8" i="55"/>
  <c r="CF8" i="55" l="1" a="1"/>
  <c r="CD49" i="55"/>
  <c r="CF28" i="55" l="1"/>
  <c r="CF42" i="55"/>
  <c r="CF17" i="55"/>
  <c r="CF27" i="55"/>
  <c r="CF41" i="55"/>
  <c r="CF32" i="55"/>
  <c r="CF46" i="55"/>
  <c r="CF21" i="55"/>
  <c r="CF31" i="55"/>
  <c r="CF45" i="55"/>
  <c r="CF35" i="55"/>
  <c r="CF20" i="55"/>
  <c r="CF9" i="55"/>
  <c r="CF39" i="55"/>
  <c r="CF24" i="55"/>
  <c r="CF13" i="55"/>
  <c r="CF19" i="55"/>
  <c r="CF43" i="55"/>
  <c r="CF48" i="55"/>
  <c r="CF37" i="55"/>
  <c r="CF22" i="55"/>
  <c r="CF12" i="55"/>
  <c r="CF26" i="55"/>
  <c r="CF36" i="55"/>
  <c r="CF11" i="55"/>
  <c r="CF25" i="55"/>
  <c r="CF16" i="55"/>
  <c r="CF30" i="55"/>
  <c r="CF40" i="55"/>
  <c r="CF15" i="55"/>
  <c r="CF29" i="55"/>
  <c r="CF8" i="55"/>
  <c r="CF10" i="55"/>
  <c r="CF34" i="55"/>
  <c r="CF14" i="55"/>
  <c r="CF38" i="55"/>
  <c r="CF44" i="55"/>
  <c r="CF33" i="55"/>
  <c r="CF18" i="55"/>
  <c r="CF23" i="55"/>
  <c r="CF47" i="55"/>
  <c r="CR23" i="55" l="1"/>
  <c r="CV23" i="55" s="1"/>
  <c r="DQ23" i="55" s="1"/>
  <c r="DY23" i="55" s="1"/>
  <c r="DO23" i="55"/>
  <c r="CL23" i="55"/>
  <c r="CP23" i="55" s="1"/>
  <c r="DP23" i="55" s="1"/>
  <c r="DX23" i="55" s="1"/>
  <c r="DB23" i="55"/>
  <c r="DF23" i="55" s="1"/>
  <c r="DR23" i="55" s="1"/>
  <c r="DZ23" i="55" s="1"/>
  <c r="DO38" i="55"/>
  <c r="DB38" i="55"/>
  <c r="DF38" i="55" s="1"/>
  <c r="DR38" i="55" s="1"/>
  <c r="DZ38" i="55" s="1"/>
  <c r="CL38" i="55"/>
  <c r="CP38" i="55" s="1"/>
  <c r="DP38" i="55" s="1"/>
  <c r="DX38" i="55" s="1"/>
  <c r="CR38" i="55"/>
  <c r="CV38" i="55" s="1"/>
  <c r="DQ38" i="55" s="1"/>
  <c r="DY38" i="55" s="1"/>
  <c r="CR8" i="55"/>
  <c r="DB8" i="55"/>
  <c r="CL8" i="55"/>
  <c r="CF49" i="55"/>
  <c r="DO8" i="55"/>
  <c r="CR30" i="55"/>
  <c r="CV30" i="55" s="1"/>
  <c r="DQ30" i="55" s="1"/>
  <c r="DY30" i="55" s="1"/>
  <c r="DB30" i="55"/>
  <c r="DF30" i="55" s="1"/>
  <c r="DR30" i="55" s="1"/>
  <c r="DZ30" i="55" s="1"/>
  <c r="DO30" i="55"/>
  <c r="CL30" i="55"/>
  <c r="CP30" i="55" s="1"/>
  <c r="DP30" i="55" s="1"/>
  <c r="DX30" i="55" s="1"/>
  <c r="DO36" i="55"/>
  <c r="DB36" i="55"/>
  <c r="DF36" i="55" s="1"/>
  <c r="DR36" i="55" s="1"/>
  <c r="DZ36" i="55" s="1"/>
  <c r="CR36" i="55"/>
  <c r="CV36" i="55" s="1"/>
  <c r="DQ36" i="55" s="1"/>
  <c r="DY36" i="55" s="1"/>
  <c r="CL36" i="55"/>
  <c r="CP36" i="55" s="1"/>
  <c r="DP36" i="55" s="1"/>
  <c r="DX36" i="55" s="1"/>
  <c r="CL37" i="55"/>
  <c r="CP37" i="55" s="1"/>
  <c r="DP37" i="55" s="1"/>
  <c r="DX37" i="55" s="1"/>
  <c r="CR37" i="55"/>
  <c r="CV37" i="55" s="1"/>
  <c r="DQ37" i="55" s="1"/>
  <c r="DY37" i="55" s="1"/>
  <c r="DB37" i="55"/>
  <c r="DF37" i="55" s="1"/>
  <c r="DR37" i="55" s="1"/>
  <c r="DZ37" i="55" s="1"/>
  <c r="DO37" i="55"/>
  <c r="DO13" i="55"/>
  <c r="DB13" i="55"/>
  <c r="DF13" i="55" s="1"/>
  <c r="DR13" i="55" s="1"/>
  <c r="DZ13" i="55" s="1"/>
  <c r="CL13" i="55"/>
  <c r="CP13" i="55" s="1"/>
  <c r="DP13" i="55" s="1"/>
  <c r="DX13" i="55" s="1"/>
  <c r="CR13" i="55"/>
  <c r="CV13" i="55" s="1"/>
  <c r="DQ13" i="55" s="1"/>
  <c r="DY13" i="55" s="1"/>
  <c r="DO20" i="55"/>
  <c r="CL20" i="55"/>
  <c r="CP20" i="55" s="1"/>
  <c r="DP20" i="55" s="1"/>
  <c r="DX20" i="55" s="1"/>
  <c r="DB20" i="55"/>
  <c r="DF20" i="55" s="1"/>
  <c r="DR20" i="55" s="1"/>
  <c r="DZ20" i="55" s="1"/>
  <c r="CR20" i="55"/>
  <c r="CV20" i="55" s="1"/>
  <c r="DQ20" i="55" s="1"/>
  <c r="DY20" i="55" s="1"/>
  <c r="DO21" i="55"/>
  <c r="DB21" i="55"/>
  <c r="DF21" i="55" s="1"/>
  <c r="DR21" i="55" s="1"/>
  <c r="DZ21" i="55" s="1"/>
  <c r="CL21" i="55"/>
  <c r="CP21" i="55" s="1"/>
  <c r="DP21" i="55" s="1"/>
  <c r="DX21" i="55" s="1"/>
  <c r="CR21" i="55"/>
  <c r="CV21" i="55" s="1"/>
  <c r="DQ21" i="55" s="1"/>
  <c r="DY21" i="55" s="1"/>
  <c r="DB27" i="55"/>
  <c r="DF27" i="55" s="1"/>
  <c r="DR27" i="55" s="1"/>
  <c r="DZ27" i="55" s="1"/>
  <c r="CL27" i="55"/>
  <c r="CP27" i="55" s="1"/>
  <c r="DP27" i="55" s="1"/>
  <c r="DX27" i="55" s="1"/>
  <c r="DO27" i="55"/>
  <c r="CR27" i="55"/>
  <c r="CV27" i="55" s="1"/>
  <c r="DQ27" i="55" s="1"/>
  <c r="DY27" i="55" s="1"/>
  <c r="DB18" i="55"/>
  <c r="DF18" i="55" s="1"/>
  <c r="DR18" i="55" s="1"/>
  <c r="DZ18" i="55" s="1"/>
  <c r="CL18" i="55"/>
  <c r="CP18" i="55" s="1"/>
  <c r="DP18" i="55" s="1"/>
  <c r="DX18" i="55" s="1"/>
  <c r="CR18" i="55"/>
  <c r="CV18" i="55" s="1"/>
  <c r="DQ18" i="55" s="1"/>
  <c r="DY18" i="55" s="1"/>
  <c r="DO18" i="55"/>
  <c r="DB14" i="55"/>
  <c r="DF14" i="55" s="1"/>
  <c r="DR14" i="55" s="1"/>
  <c r="DZ14" i="55" s="1"/>
  <c r="CR14" i="55"/>
  <c r="CV14" i="55" s="1"/>
  <c r="DQ14" i="55" s="1"/>
  <c r="DY14" i="55" s="1"/>
  <c r="DO14" i="55"/>
  <c r="CL14" i="55"/>
  <c r="CP14" i="55" s="1"/>
  <c r="DP14" i="55" s="1"/>
  <c r="DX14" i="55" s="1"/>
  <c r="DB29" i="55"/>
  <c r="DF29" i="55" s="1"/>
  <c r="DR29" i="55" s="1"/>
  <c r="DZ29" i="55" s="1"/>
  <c r="CL29" i="55"/>
  <c r="CP29" i="55" s="1"/>
  <c r="DP29" i="55" s="1"/>
  <c r="DX29" i="55" s="1"/>
  <c r="CR29" i="55"/>
  <c r="CV29" i="55" s="1"/>
  <c r="DQ29" i="55" s="1"/>
  <c r="DY29" i="55" s="1"/>
  <c r="DO29" i="55"/>
  <c r="DO16" i="55"/>
  <c r="CL16" i="55"/>
  <c r="CP16" i="55" s="1"/>
  <c r="DP16" i="55" s="1"/>
  <c r="DX16" i="55" s="1"/>
  <c r="CR16" i="55"/>
  <c r="CV16" i="55" s="1"/>
  <c r="DQ16" i="55" s="1"/>
  <c r="DY16" i="55" s="1"/>
  <c r="DB16" i="55"/>
  <c r="DF16" i="55" s="1"/>
  <c r="DR16" i="55" s="1"/>
  <c r="DZ16" i="55" s="1"/>
  <c r="DB26" i="55"/>
  <c r="DF26" i="55" s="1"/>
  <c r="DR26" i="55" s="1"/>
  <c r="DZ26" i="55" s="1"/>
  <c r="CL26" i="55"/>
  <c r="CP26" i="55" s="1"/>
  <c r="DP26" i="55" s="1"/>
  <c r="DX26" i="55" s="1"/>
  <c r="CR26" i="55"/>
  <c r="CV26" i="55" s="1"/>
  <c r="DQ26" i="55" s="1"/>
  <c r="DY26" i="55" s="1"/>
  <c r="DO26" i="55"/>
  <c r="DB48" i="55"/>
  <c r="DF48" i="55" s="1"/>
  <c r="DR48" i="55" s="1"/>
  <c r="DZ48" i="55" s="1"/>
  <c r="CL48" i="55"/>
  <c r="CP48" i="55" s="1"/>
  <c r="DP48" i="55" s="1"/>
  <c r="DX48" i="55" s="1"/>
  <c r="CR48" i="55"/>
  <c r="CV48" i="55" s="1"/>
  <c r="DQ48" i="55" s="1"/>
  <c r="DY48" i="55" s="1"/>
  <c r="DO48" i="55"/>
  <c r="CR24" i="55"/>
  <c r="CV24" i="55" s="1"/>
  <c r="DQ24" i="55" s="1"/>
  <c r="DY24" i="55" s="1"/>
  <c r="DO24" i="55"/>
  <c r="CL24" i="55"/>
  <c r="CP24" i="55" s="1"/>
  <c r="DP24" i="55" s="1"/>
  <c r="DX24" i="55" s="1"/>
  <c r="DB24" i="55"/>
  <c r="DF24" i="55" s="1"/>
  <c r="DR24" i="55" s="1"/>
  <c r="DZ24" i="55" s="1"/>
  <c r="CR35" i="55"/>
  <c r="CV35" i="55" s="1"/>
  <c r="DQ35" i="55" s="1"/>
  <c r="DY35" i="55" s="1"/>
  <c r="DO35" i="55"/>
  <c r="CL35" i="55"/>
  <c r="CP35" i="55" s="1"/>
  <c r="DP35" i="55" s="1"/>
  <c r="DX35" i="55" s="1"/>
  <c r="DB35" i="55"/>
  <c r="DF35" i="55" s="1"/>
  <c r="DR35" i="55" s="1"/>
  <c r="DZ35" i="55" s="1"/>
  <c r="DO46" i="55"/>
  <c r="DB46" i="55"/>
  <c r="DF46" i="55" s="1"/>
  <c r="DR46" i="55" s="1"/>
  <c r="DZ46" i="55" s="1"/>
  <c r="CR46" i="55"/>
  <c r="CV46" i="55" s="1"/>
  <c r="DQ46" i="55" s="1"/>
  <c r="DY46" i="55" s="1"/>
  <c r="CL46" i="55"/>
  <c r="CP46" i="55" s="1"/>
  <c r="DP46" i="55" s="1"/>
  <c r="DX46" i="55" s="1"/>
  <c r="DO17" i="55"/>
  <c r="DB17" i="55"/>
  <c r="DF17" i="55" s="1"/>
  <c r="DR17" i="55" s="1"/>
  <c r="DZ17" i="55" s="1"/>
  <c r="CL17" i="55"/>
  <c r="CP17" i="55" s="1"/>
  <c r="DP17" i="55" s="1"/>
  <c r="DX17" i="55" s="1"/>
  <c r="CR17" i="55"/>
  <c r="CV17" i="55" s="1"/>
  <c r="DQ17" i="55" s="1"/>
  <c r="DY17" i="55" s="1"/>
  <c r="DB33" i="55"/>
  <c r="DF33" i="55" s="1"/>
  <c r="DR33" i="55" s="1"/>
  <c r="DZ33" i="55" s="1"/>
  <c r="CL33" i="55"/>
  <c r="CP33" i="55" s="1"/>
  <c r="DP33" i="55" s="1"/>
  <c r="DX33" i="55" s="1"/>
  <c r="DO33" i="55"/>
  <c r="CR33" i="55"/>
  <c r="CV33" i="55" s="1"/>
  <c r="DQ33" i="55" s="1"/>
  <c r="DY33" i="55" s="1"/>
  <c r="CR34" i="55"/>
  <c r="CV34" i="55" s="1"/>
  <c r="DQ34" i="55" s="1"/>
  <c r="DY34" i="55" s="1"/>
  <c r="DO34" i="55"/>
  <c r="DB34" i="55"/>
  <c r="DF34" i="55" s="1"/>
  <c r="DR34" i="55" s="1"/>
  <c r="DZ34" i="55" s="1"/>
  <c r="CL34" i="55"/>
  <c r="CP34" i="55" s="1"/>
  <c r="DP34" i="55" s="1"/>
  <c r="DX34" i="55" s="1"/>
  <c r="DO15" i="55"/>
  <c r="CL15" i="55"/>
  <c r="CP15" i="55" s="1"/>
  <c r="DP15" i="55" s="1"/>
  <c r="DX15" i="55" s="1"/>
  <c r="DB15" i="55"/>
  <c r="DF15" i="55" s="1"/>
  <c r="DR15" i="55" s="1"/>
  <c r="DZ15" i="55" s="1"/>
  <c r="CR15" i="55"/>
  <c r="CV15" i="55" s="1"/>
  <c r="DQ15" i="55" s="1"/>
  <c r="DY15" i="55" s="1"/>
  <c r="DO25" i="55"/>
  <c r="DB25" i="55"/>
  <c r="DF25" i="55" s="1"/>
  <c r="DR25" i="55" s="1"/>
  <c r="DZ25" i="55" s="1"/>
  <c r="CL25" i="55"/>
  <c r="CP25" i="55" s="1"/>
  <c r="DP25" i="55" s="1"/>
  <c r="DX25" i="55" s="1"/>
  <c r="CR25" i="55"/>
  <c r="CV25" i="55" s="1"/>
  <c r="DQ25" i="55" s="1"/>
  <c r="DY25" i="55" s="1"/>
  <c r="DO12" i="55"/>
  <c r="DB12" i="55"/>
  <c r="DF12" i="55" s="1"/>
  <c r="DR12" i="55" s="1"/>
  <c r="DZ12" i="55" s="1"/>
  <c r="CL12" i="55"/>
  <c r="CP12" i="55" s="1"/>
  <c r="DP12" i="55" s="1"/>
  <c r="DX12" i="55" s="1"/>
  <c r="CR12" i="55"/>
  <c r="CV12" i="55" s="1"/>
  <c r="DQ12" i="55" s="1"/>
  <c r="DY12" i="55" s="1"/>
  <c r="DB43" i="55"/>
  <c r="DF43" i="55" s="1"/>
  <c r="DR43" i="55" s="1"/>
  <c r="DZ43" i="55" s="1"/>
  <c r="CL43" i="55"/>
  <c r="CP43" i="55" s="1"/>
  <c r="DP43" i="55" s="1"/>
  <c r="DX43" i="55" s="1"/>
  <c r="CR43" i="55"/>
  <c r="CV43" i="55" s="1"/>
  <c r="DQ43" i="55" s="1"/>
  <c r="DY43" i="55" s="1"/>
  <c r="DO43" i="55"/>
  <c r="DB39" i="55"/>
  <c r="DF39" i="55" s="1"/>
  <c r="DR39" i="55" s="1"/>
  <c r="DZ39" i="55" s="1"/>
  <c r="CL39" i="55"/>
  <c r="CP39" i="55" s="1"/>
  <c r="DP39" i="55" s="1"/>
  <c r="DX39" i="55" s="1"/>
  <c r="DO39" i="55"/>
  <c r="CR39" i="55"/>
  <c r="CV39" i="55" s="1"/>
  <c r="DQ39" i="55" s="1"/>
  <c r="DY39" i="55" s="1"/>
  <c r="DO45" i="55"/>
  <c r="DB45" i="55"/>
  <c r="DF45" i="55" s="1"/>
  <c r="DR45" i="55" s="1"/>
  <c r="DZ45" i="55" s="1"/>
  <c r="CL45" i="55"/>
  <c r="CP45" i="55" s="1"/>
  <c r="DP45" i="55" s="1"/>
  <c r="DX45" i="55" s="1"/>
  <c r="CR45" i="55"/>
  <c r="CV45" i="55" s="1"/>
  <c r="DQ45" i="55" s="1"/>
  <c r="DY45" i="55" s="1"/>
  <c r="CL32" i="55"/>
  <c r="CP32" i="55" s="1"/>
  <c r="DP32" i="55" s="1"/>
  <c r="DX32" i="55" s="1"/>
  <c r="DB32" i="55"/>
  <c r="DF32" i="55" s="1"/>
  <c r="DR32" i="55" s="1"/>
  <c r="DZ32" i="55" s="1"/>
  <c r="DO32" i="55"/>
  <c r="CR32" i="55"/>
  <c r="CV32" i="55" s="1"/>
  <c r="DQ32" i="55" s="1"/>
  <c r="DY32" i="55" s="1"/>
  <c r="CR42" i="55"/>
  <c r="CV42" i="55" s="1"/>
  <c r="DQ42" i="55" s="1"/>
  <c r="DY42" i="55" s="1"/>
  <c r="DO42" i="55"/>
  <c r="DB42" i="55"/>
  <c r="DF42" i="55" s="1"/>
  <c r="DR42" i="55" s="1"/>
  <c r="DZ42" i="55" s="1"/>
  <c r="CL42" i="55"/>
  <c r="CP42" i="55" s="1"/>
  <c r="DP42" i="55" s="1"/>
  <c r="DX42" i="55" s="1"/>
  <c r="DO47" i="55"/>
  <c r="DB47" i="55"/>
  <c r="DF47" i="55" s="1"/>
  <c r="DR47" i="55" s="1"/>
  <c r="DZ47" i="55" s="1"/>
  <c r="CL47" i="55"/>
  <c r="CP47" i="55" s="1"/>
  <c r="DP47" i="55" s="1"/>
  <c r="DX47" i="55" s="1"/>
  <c r="CR47" i="55"/>
  <c r="CV47" i="55" s="1"/>
  <c r="DQ47" i="55" s="1"/>
  <c r="DY47" i="55" s="1"/>
  <c r="DO44" i="55"/>
  <c r="DB44" i="55"/>
  <c r="DF44" i="55" s="1"/>
  <c r="DR44" i="55" s="1"/>
  <c r="DZ44" i="55" s="1"/>
  <c r="CL44" i="55"/>
  <c r="CP44" i="55" s="1"/>
  <c r="DP44" i="55" s="1"/>
  <c r="DX44" i="55" s="1"/>
  <c r="CR44" i="55"/>
  <c r="CV44" i="55" s="1"/>
  <c r="DQ44" i="55" s="1"/>
  <c r="DY44" i="55" s="1"/>
  <c r="CR10" i="55"/>
  <c r="CV10" i="55" s="1"/>
  <c r="DQ10" i="55" s="1"/>
  <c r="DY10" i="55" s="1"/>
  <c r="DO10" i="55"/>
  <c r="DB10" i="55"/>
  <c r="DF10" i="55" s="1"/>
  <c r="DR10" i="55" s="1"/>
  <c r="DZ10" i="55" s="1"/>
  <c r="CL10" i="55"/>
  <c r="CP10" i="55" s="1"/>
  <c r="DP10" i="55" s="1"/>
  <c r="DX10" i="55" s="1"/>
  <c r="DO40" i="55"/>
  <c r="CR40" i="55"/>
  <c r="CV40" i="55" s="1"/>
  <c r="DQ40" i="55" s="1"/>
  <c r="DY40" i="55" s="1"/>
  <c r="CL40" i="55"/>
  <c r="CP40" i="55" s="1"/>
  <c r="DP40" i="55" s="1"/>
  <c r="DX40" i="55" s="1"/>
  <c r="DB40" i="55"/>
  <c r="DF40" i="55" s="1"/>
  <c r="DR40" i="55" s="1"/>
  <c r="DZ40" i="55" s="1"/>
  <c r="CR11" i="55"/>
  <c r="CV11" i="55" s="1"/>
  <c r="DQ11" i="55" s="1"/>
  <c r="DY11" i="55" s="1"/>
  <c r="DO11" i="55"/>
  <c r="CL11" i="55"/>
  <c r="CP11" i="55" s="1"/>
  <c r="DP11" i="55" s="1"/>
  <c r="DX11" i="55" s="1"/>
  <c r="DB11" i="55"/>
  <c r="DF11" i="55" s="1"/>
  <c r="DR11" i="55" s="1"/>
  <c r="DZ11" i="55" s="1"/>
  <c r="DB22" i="55"/>
  <c r="DF22" i="55" s="1"/>
  <c r="DR22" i="55" s="1"/>
  <c r="DZ22" i="55" s="1"/>
  <c r="CL22" i="55"/>
  <c r="CP22" i="55" s="1"/>
  <c r="DP22" i="55" s="1"/>
  <c r="DX22" i="55" s="1"/>
  <c r="CR22" i="55"/>
  <c r="CV22" i="55" s="1"/>
  <c r="DQ22" i="55" s="1"/>
  <c r="DY22" i="55" s="1"/>
  <c r="DO22" i="55"/>
  <c r="CR19" i="55"/>
  <c r="CV19" i="55" s="1"/>
  <c r="DQ19" i="55" s="1"/>
  <c r="DY19" i="55" s="1"/>
  <c r="DO19" i="55"/>
  <c r="CL19" i="55"/>
  <c r="CP19" i="55" s="1"/>
  <c r="DP19" i="55" s="1"/>
  <c r="DX19" i="55" s="1"/>
  <c r="DB19" i="55"/>
  <c r="DF19" i="55" s="1"/>
  <c r="DR19" i="55" s="1"/>
  <c r="DZ19" i="55" s="1"/>
  <c r="CR9" i="55"/>
  <c r="CV9" i="55" s="1"/>
  <c r="DQ9" i="55" s="1"/>
  <c r="DY9" i="55" s="1"/>
  <c r="DB9" i="55"/>
  <c r="DF9" i="55" s="1"/>
  <c r="DR9" i="55" s="1"/>
  <c r="DZ9" i="55" s="1"/>
  <c r="CL9" i="55"/>
  <c r="CP9" i="55" s="1"/>
  <c r="DP9" i="55" s="1"/>
  <c r="DX9" i="55" s="1"/>
  <c r="DO9" i="55"/>
  <c r="DB31" i="55"/>
  <c r="DF31" i="55" s="1"/>
  <c r="DR31" i="55" s="1"/>
  <c r="DZ31" i="55" s="1"/>
  <c r="DO31" i="55"/>
  <c r="CR31" i="55"/>
  <c r="CV31" i="55" s="1"/>
  <c r="DQ31" i="55" s="1"/>
  <c r="DY31" i="55" s="1"/>
  <c r="CL31" i="55"/>
  <c r="CP31" i="55" s="1"/>
  <c r="DP31" i="55" s="1"/>
  <c r="DX31" i="55" s="1"/>
  <c r="DB41" i="55"/>
  <c r="DF41" i="55" s="1"/>
  <c r="DR41" i="55" s="1"/>
  <c r="DZ41" i="55" s="1"/>
  <c r="CL41" i="55"/>
  <c r="CP41" i="55" s="1"/>
  <c r="DP41" i="55" s="1"/>
  <c r="DX41" i="55" s="1"/>
  <c r="CR41" i="55"/>
  <c r="CV41" i="55" s="1"/>
  <c r="DQ41" i="55" s="1"/>
  <c r="DY41" i="55" s="1"/>
  <c r="DO41" i="55"/>
  <c r="DO28" i="55"/>
  <c r="DB28" i="55"/>
  <c r="DF28" i="55" s="1"/>
  <c r="DR28" i="55" s="1"/>
  <c r="DZ28" i="55" s="1"/>
  <c r="CL28" i="55"/>
  <c r="CP28" i="55" s="1"/>
  <c r="DP28" i="55" s="1"/>
  <c r="DX28" i="55" s="1"/>
  <c r="CR28" i="55"/>
  <c r="CV28" i="55" s="1"/>
  <c r="DQ28" i="55" s="1"/>
  <c r="DY28" i="55" s="1"/>
  <c r="E28" i="73" l="1"/>
  <c r="DW32" i="55"/>
  <c r="F28" i="73" s="1"/>
  <c r="E35" i="73"/>
  <c r="DW39" i="55"/>
  <c r="F35" i="73" s="1"/>
  <c r="E29" i="73"/>
  <c r="DW33" i="55"/>
  <c r="F29" i="73" s="1"/>
  <c r="E10" i="73"/>
  <c r="DW14" i="55"/>
  <c r="F10" i="73" s="1"/>
  <c r="E23" i="73"/>
  <c r="DW27" i="55"/>
  <c r="F23" i="73" s="1"/>
  <c r="E26" i="73"/>
  <c r="DW30" i="55"/>
  <c r="F26" i="73" s="1"/>
  <c r="E27" i="73"/>
  <c r="DW31" i="55"/>
  <c r="F27" i="73" s="1"/>
  <c r="E15" i="73"/>
  <c r="DW19" i="55"/>
  <c r="F15" i="73" s="1"/>
  <c r="E6" i="73"/>
  <c r="DW10" i="55"/>
  <c r="F6" i="73" s="1"/>
  <c r="E38" i="73"/>
  <c r="DW42" i="55"/>
  <c r="F38" i="73" s="1"/>
  <c r="E30" i="73"/>
  <c r="DW34" i="55"/>
  <c r="F30" i="73" s="1"/>
  <c r="E31" i="73"/>
  <c r="DW35" i="55"/>
  <c r="F31" i="73" s="1"/>
  <c r="E20" i="73"/>
  <c r="DW24" i="55"/>
  <c r="F20" i="73" s="1"/>
  <c r="CL49" i="55"/>
  <c r="CP8" i="55"/>
  <c r="E7" i="73"/>
  <c r="DW11" i="55"/>
  <c r="F7" i="73" s="1"/>
  <c r="E24" i="73"/>
  <c r="DW28" i="55"/>
  <c r="F24" i="73" s="1"/>
  <c r="E36" i="73"/>
  <c r="DW40" i="55"/>
  <c r="F36" i="73" s="1"/>
  <c r="E40" i="73"/>
  <c r="DW44" i="55"/>
  <c r="F40" i="73" s="1"/>
  <c r="E43" i="73"/>
  <c r="DW47" i="55"/>
  <c r="F43" i="73" s="1"/>
  <c r="E41" i="73"/>
  <c r="DW45" i="55"/>
  <c r="F41" i="73" s="1"/>
  <c r="E8" i="73"/>
  <c r="DW12" i="55"/>
  <c r="F8" i="73" s="1"/>
  <c r="E21" i="73"/>
  <c r="DW25" i="55"/>
  <c r="F21" i="73" s="1"/>
  <c r="E11" i="73"/>
  <c r="DW15" i="55"/>
  <c r="F11" i="73" s="1"/>
  <c r="E13" i="73"/>
  <c r="DW17" i="55"/>
  <c r="F13" i="73" s="1"/>
  <c r="E42" i="73"/>
  <c r="DW46" i="55"/>
  <c r="F42" i="73" s="1"/>
  <c r="E12" i="73"/>
  <c r="DW16" i="55"/>
  <c r="F12" i="73" s="1"/>
  <c r="E17" i="73"/>
  <c r="DW21" i="55"/>
  <c r="F17" i="73" s="1"/>
  <c r="E16" i="73"/>
  <c r="DW20" i="55"/>
  <c r="F16" i="73" s="1"/>
  <c r="E9" i="73"/>
  <c r="DW13" i="55"/>
  <c r="F9" i="73" s="1"/>
  <c r="E32" i="73"/>
  <c r="DW36" i="55"/>
  <c r="F32" i="73" s="1"/>
  <c r="DB49" i="55"/>
  <c r="DF8" i="55"/>
  <c r="E19" i="73"/>
  <c r="DW23" i="55"/>
  <c r="F19" i="73" s="1"/>
  <c r="E37" i="73"/>
  <c r="DW41" i="55"/>
  <c r="F37" i="73" s="1"/>
  <c r="E5" i="73"/>
  <c r="DW9" i="55"/>
  <c r="F5" i="73" s="1"/>
  <c r="E18" i="73"/>
  <c r="DW22" i="55"/>
  <c r="F18" i="73" s="1"/>
  <c r="E39" i="73"/>
  <c r="DW43" i="55"/>
  <c r="F39" i="73" s="1"/>
  <c r="E44" i="73"/>
  <c r="DW48" i="55"/>
  <c r="F44" i="73" s="1"/>
  <c r="E22" i="73"/>
  <c r="DW26" i="55"/>
  <c r="F22" i="73" s="1"/>
  <c r="E25" i="73"/>
  <c r="DW29" i="55"/>
  <c r="F25" i="73" s="1"/>
  <c r="E14" i="73"/>
  <c r="DW18" i="55"/>
  <c r="F14" i="73" s="1"/>
  <c r="E33" i="73"/>
  <c r="DW37" i="55"/>
  <c r="F33" i="73" s="1"/>
  <c r="DO49" i="55"/>
  <c r="E4" i="73"/>
  <c r="DW8" i="55"/>
  <c r="CR49" i="55"/>
  <c r="CV8" i="55"/>
  <c r="E34" i="73"/>
  <c r="DW38" i="55"/>
  <c r="F34" i="73" s="1"/>
  <c r="E45" i="73" l="1"/>
  <c r="CP49" i="55"/>
  <c r="DP8" i="55"/>
  <c r="DQ8" i="55"/>
  <c r="CV49" i="55"/>
  <c r="E46" i="73"/>
  <c r="F6" i="72"/>
  <c r="G6" i="72" s="1"/>
  <c r="D15" i="72" s="1"/>
  <c r="F15" i="72" s="1"/>
  <c r="DF49" i="55"/>
  <c r="DR8" i="55"/>
  <c r="DW49" i="55"/>
  <c r="DJ54" i="55" s="1"/>
  <c r="DL54" i="55" s="1"/>
  <c r="F4" i="73"/>
  <c r="F45" i="73" s="1"/>
  <c r="DR49" i="55" l="1"/>
  <c r="F9" i="72" s="1"/>
  <c r="G9" i="72" s="1"/>
  <c r="DZ8" i="55"/>
  <c r="DZ49" i="55" s="1"/>
  <c r="DQ49" i="55"/>
  <c r="F8" i="72" s="1"/>
  <c r="G8" i="72" s="1"/>
  <c r="DY8" i="55"/>
  <c r="DY49" i="55" s="1"/>
  <c r="DP49" i="55"/>
  <c r="F7" i="72" s="1"/>
  <c r="G7" i="72" s="1"/>
  <c r="DX8" i="55"/>
  <c r="DX49" i="55" s="1"/>
  <c r="F46" i="73"/>
</calcChain>
</file>

<file path=xl/comments1.xml><?xml version="1.0" encoding="utf-8"?>
<comments xmlns="http://schemas.openxmlformats.org/spreadsheetml/2006/main">
  <authors>
    <author>鹿児島県</author>
  </authors>
  <commentList>
    <comment ref="C3" authorId="0" shapeId="0">
      <text>
        <r>
          <rPr>
            <b/>
            <sz val="9"/>
            <color indexed="81"/>
            <rFont val="ＭＳ Ｐゴシック"/>
            <family val="3"/>
            <charset val="128"/>
          </rPr>
          <t xml:space="preserve">
　平成23年(2011年)産業連関表 取引基本表(生産者価格評価)(統合中分類)</t>
        </r>
      </text>
    </comment>
    <comment ref="D5" authorId="0" shapeId="0">
      <text>
        <r>
          <rPr>
            <b/>
            <sz val="9"/>
            <color indexed="81"/>
            <rFont val="ＭＳ Ｐゴシック"/>
            <family val="3"/>
            <charset val="128"/>
          </rPr>
          <t xml:space="preserve">
　平成23年(2011年)産業連関表 商業マージン表　(統合中分類)
</t>
        </r>
      </text>
    </comment>
    <comment ref="E5" authorId="0" shapeId="0">
      <text>
        <r>
          <rPr>
            <b/>
            <sz val="9"/>
            <color indexed="81"/>
            <rFont val="ＭＳ Ｐゴシック"/>
            <family val="3"/>
            <charset val="128"/>
          </rPr>
          <t xml:space="preserve">
　平成23年(2011年)産業連関表 国内貨物運賃表　(統合中分類)
</t>
        </r>
      </text>
    </comment>
  </commentList>
</comments>
</file>

<file path=xl/comments2.xml><?xml version="1.0" encoding="utf-8"?>
<comments xmlns="http://schemas.openxmlformats.org/spreadsheetml/2006/main">
  <authors>
    <author>鹿児島県</author>
  </authors>
  <commentList>
    <comment ref="A1" authorId="0" shapeId="0">
      <text>
        <r>
          <rPr>
            <b/>
            <sz val="9"/>
            <color indexed="81"/>
            <rFont val="ＭＳ Ｐゴシック"/>
            <family val="3"/>
            <charset val="128"/>
          </rPr>
          <t xml:space="preserve">
　106部門の対個人サービス行統合を41部門表として列統合しています</t>
        </r>
      </text>
    </comment>
  </commentList>
</comments>
</file>

<file path=xl/sharedStrings.xml><?xml version="1.0" encoding="utf-8"?>
<sst xmlns="http://schemas.openxmlformats.org/spreadsheetml/2006/main" count="4555" uniqueCount="973">
  <si>
    <r>
      <t>部 門</t>
    </r>
    <r>
      <rPr>
        <sz val="11"/>
        <rFont val="ＭＳ 明朝"/>
        <family val="1"/>
        <charset val="128"/>
      </rPr>
      <t xml:space="preserve"> </t>
    </r>
    <r>
      <rPr>
        <sz val="11"/>
        <rFont val="ＭＳ Ｐゴシック"/>
        <family val="3"/>
        <charset val="128"/>
      </rPr>
      <t>名</t>
    </r>
    <rPh sb="0" eb="1">
      <t>ブ</t>
    </rPh>
    <rPh sb="2" eb="3">
      <t>モン</t>
    </rPh>
    <rPh sb="4" eb="5">
      <t>メイ</t>
    </rPh>
    <phoneticPr fontId="5"/>
  </si>
  <si>
    <t>来場者数の内訳</t>
    <rPh sb="0" eb="3">
      <t>ライジョウシャ</t>
    </rPh>
    <rPh sb="3" eb="4">
      <t>スウ</t>
    </rPh>
    <rPh sb="5" eb="7">
      <t>ウチワケ</t>
    </rPh>
    <phoneticPr fontId="5"/>
  </si>
  <si>
    <t>bの構成比　　c</t>
    <rPh sb="2" eb="5">
      <t>コウセイヒ</t>
    </rPh>
    <phoneticPr fontId="5"/>
  </si>
  <si>
    <t>来場者の見込み数 d=a*c/100</t>
    <rPh sb="0" eb="3">
      <t>ライジョウシャ</t>
    </rPh>
    <rPh sb="4" eb="6">
      <t>ミコ</t>
    </rPh>
    <rPh sb="7" eb="8">
      <t>スウ</t>
    </rPh>
    <phoneticPr fontId="5"/>
  </si>
  <si>
    <t>主催者の来場者見込み数　a</t>
    <rPh sb="0" eb="3">
      <t>シュサイシャ</t>
    </rPh>
    <rPh sb="4" eb="7">
      <t>ライジョウシャ</t>
    </rPh>
    <rPh sb="7" eb="9">
      <t>ミコ</t>
    </rPh>
    <rPh sb="10" eb="11">
      <t>スウ</t>
    </rPh>
    <phoneticPr fontId="5"/>
  </si>
  <si>
    <t>（人）</t>
    <rPh sb="1" eb="2">
      <t>ニン</t>
    </rPh>
    <phoneticPr fontId="5"/>
  </si>
  <si>
    <t>交通費計</t>
  </si>
  <si>
    <t>土産品費計</t>
  </si>
  <si>
    <t>その他経費計</t>
  </si>
  <si>
    <t>農業</t>
  </si>
  <si>
    <t>林業</t>
  </si>
  <si>
    <t>漁業</t>
  </si>
  <si>
    <t>鉱業</t>
  </si>
  <si>
    <t>建設</t>
  </si>
  <si>
    <t>商業</t>
  </si>
  <si>
    <t>金融・保険</t>
  </si>
  <si>
    <t>不動産</t>
  </si>
  <si>
    <t>公務</t>
  </si>
  <si>
    <t>分類不明</t>
  </si>
  <si>
    <t>内生部門計</t>
  </si>
  <si>
    <t>在庫純増</t>
  </si>
  <si>
    <t>需要合計</t>
  </si>
  <si>
    <t>雇用者所得</t>
  </si>
  <si>
    <t>営業余剰</t>
  </si>
  <si>
    <t>資本減耗引当</t>
  </si>
  <si>
    <t>（控除）経常補助金</t>
  </si>
  <si>
    <t>粗付加価値部門計</t>
  </si>
  <si>
    <t>消費パターン</t>
    <rPh sb="0" eb="2">
      <t>ショウヒ</t>
    </rPh>
    <phoneticPr fontId="5"/>
  </si>
  <si>
    <t>食料品</t>
  </si>
  <si>
    <t>その他の製造工業製品</t>
  </si>
  <si>
    <t>事務用品</t>
  </si>
  <si>
    <t>計</t>
    <rPh sb="0" eb="1">
      <t>ケイ</t>
    </rPh>
    <phoneticPr fontId="5"/>
  </si>
  <si>
    <t>消費転換率</t>
    <rPh sb="0" eb="2">
      <t>ショウヒ</t>
    </rPh>
    <rPh sb="2" eb="4">
      <t>テンカン</t>
    </rPh>
    <rPh sb="4" eb="5">
      <t>リツ</t>
    </rPh>
    <phoneticPr fontId="5"/>
  </si>
  <si>
    <t>自給率</t>
    <rPh sb="0" eb="3">
      <t>ジキュウリツ</t>
    </rPh>
    <phoneticPr fontId="5"/>
  </si>
  <si>
    <t>県産品需要額</t>
    <rPh sb="0" eb="3">
      <t>ケンサンピン</t>
    </rPh>
    <rPh sb="3" eb="6">
      <t>ジュヨウガク</t>
    </rPh>
    <phoneticPr fontId="5"/>
  </si>
  <si>
    <t>生産誘発額</t>
    <rPh sb="0" eb="2">
      <t>セイサン</t>
    </rPh>
    <rPh sb="2" eb="5">
      <t>ユウハツガク</t>
    </rPh>
    <phoneticPr fontId="5"/>
  </si>
  <si>
    <t>繊維製品</t>
  </si>
  <si>
    <t>パルプ・紙・木製品</t>
  </si>
  <si>
    <t>化学製品</t>
  </si>
  <si>
    <t>石油・石炭製品</t>
  </si>
  <si>
    <t>窯業・土石製品</t>
  </si>
  <si>
    <t>鉄鋼</t>
  </si>
  <si>
    <t>非鉄金属</t>
  </si>
  <si>
    <t>金属製品</t>
  </si>
  <si>
    <t>観光客数</t>
    <rPh sb="0" eb="3">
      <t>カンコウキャク</t>
    </rPh>
    <rPh sb="3" eb="4">
      <t>スウ</t>
    </rPh>
    <phoneticPr fontId="5"/>
  </si>
  <si>
    <t>宿泊観光客数</t>
    <rPh sb="0" eb="2">
      <t>シュクハク</t>
    </rPh>
    <rPh sb="2" eb="5">
      <t>カンコウキャク</t>
    </rPh>
    <rPh sb="5" eb="6">
      <t>スウ</t>
    </rPh>
    <phoneticPr fontId="5"/>
  </si>
  <si>
    <t>県外宿泊観光客数</t>
    <rPh sb="0" eb="2">
      <t>ケンガイ</t>
    </rPh>
    <rPh sb="2" eb="4">
      <t>シュクハク</t>
    </rPh>
    <rPh sb="4" eb="7">
      <t>カンコウキャク</t>
    </rPh>
    <rPh sb="7" eb="8">
      <t>スウ</t>
    </rPh>
    <phoneticPr fontId="5"/>
  </si>
  <si>
    <t>県内宿泊観光客数</t>
    <rPh sb="0" eb="2">
      <t>ケンナイ</t>
    </rPh>
    <rPh sb="2" eb="4">
      <t>シュクハク</t>
    </rPh>
    <rPh sb="4" eb="7">
      <t>カンコウキャク</t>
    </rPh>
    <rPh sb="7" eb="8">
      <t>スウ</t>
    </rPh>
    <phoneticPr fontId="5"/>
  </si>
  <si>
    <t>（控除）　　　交通費</t>
    <rPh sb="1" eb="3">
      <t>コウジョ</t>
    </rPh>
    <rPh sb="7" eb="10">
      <t>コウツウヒ</t>
    </rPh>
    <phoneticPr fontId="5"/>
  </si>
  <si>
    <t>県外から（宿泊）</t>
    <rPh sb="0" eb="2">
      <t>ケンガイ</t>
    </rPh>
    <rPh sb="5" eb="7">
      <t>シュクハク</t>
    </rPh>
    <phoneticPr fontId="5"/>
  </si>
  <si>
    <t>県内から（宿泊）</t>
    <rPh sb="0" eb="2">
      <t>ケンナイ</t>
    </rPh>
    <rPh sb="5" eb="7">
      <t>シュクハク</t>
    </rPh>
    <phoneticPr fontId="5"/>
  </si>
  <si>
    <t>日帰り</t>
    <rPh sb="0" eb="2">
      <t>ヒガエ</t>
    </rPh>
    <phoneticPr fontId="5"/>
  </si>
  <si>
    <t>ｃ</t>
    <phoneticPr fontId="5"/>
  </si>
  <si>
    <t>電気機械</t>
  </si>
  <si>
    <t>輸送機械</t>
  </si>
  <si>
    <t>電力・ガス・熱供給</t>
  </si>
  <si>
    <t>教育・研究</t>
  </si>
  <si>
    <t>対事業所サービス</t>
  </si>
  <si>
    <t>対個人サービス</t>
  </si>
  <si>
    <t>　</t>
    <phoneticPr fontId="5"/>
  </si>
  <si>
    <t>就業者誘発数</t>
    <rPh sb="0" eb="2">
      <t>シュウギョウ</t>
    </rPh>
    <rPh sb="2" eb="3">
      <t>シャ</t>
    </rPh>
    <rPh sb="3" eb="5">
      <t>ユウハツ</t>
    </rPh>
    <rPh sb="5" eb="6">
      <t>スウ</t>
    </rPh>
    <phoneticPr fontId="5"/>
  </si>
  <si>
    <t>モデル分析:イベント開催に伴う消費支出の波及効果</t>
    <rPh sb="3" eb="5">
      <t>ブンセキ</t>
    </rPh>
    <rPh sb="10" eb="12">
      <t>カイサイ</t>
    </rPh>
    <rPh sb="13" eb="14">
      <t>トモナ</t>
    </rPh>
    <rPh sb="15" eb="17">
      <t>ショウヒ</t>
    </rPh>
    <rPh sb="17" eb="19">
      <t>シシュツ</t>
    </rPh>
    <rPh sb="20" eb="22">
      <t>ハキュウ</t>
    </rPh>
    <rPh sb="22" eb="24">
      <t>コウカ</t>
    </rPh>
    <phoneticPr fontId="5"/>
  </si>
  <si>
    <t>県内でイベントが開催された場合の来場者による消費支出が県経済に与える影響（波及効果）の測定</t>
    <rPh sb="0" eb="2">
      <t>ケンナイ</t>
    </rPh>
    <rPh sb="8" eb="10">
      <t>カイサイ</t>
    </rPh>
    <rPh sb="13" eb="15">
      <t>バアイ</t>
    </rPh>
    <rPh sb="16" eb="19">
      <t>ライジョウシャ</t>
    </rPh>
    <rPh sb="22" eb="24">
      <t>ショウヒ</t>
    </rPh>
    <rPh sb="24" eb="26">
      <t>シシュツ</t>
    </rPh>
    <rPh sb="27" eb="28">
      <t>ケン</t>
    </rPh>
    <rPh sb="28" eb="30">
      <t>ケイザイ</t>
    </rPh>
    <rPh sb="31" eb="32">
      <t>アタ</t>
    </rPh>
    <rPh sb="34" eb="36">
      <t>エイキョウ</t>
    </rPh>
    <rPh sb="37" eb="39">
      <t>ハキュウ</t>
    </rPh>
    <rPh sb="39" eb="41">
      <t>コウカ</t>
    </rPh>
    <rPh sb="43" eb="45">
      <t>ソクテイ</t>
    </rPh>
    <phoneticPr fontId="5"/>
  </si>
  <si>
    <t>イ　ベ　ン　ト　開　催</t>
    <rPh sb="8" eb="9">
      <t>カイ</t>
    </rPh>
    <rPh sb="10" eb="11">
      <t>モヨオ</t>
    </rPh>
    <phoneticPr fontId="5"/>
  </si>
  <si>
    <t>来場者による消費支出</t>
  </si>
  <si>
    <t>事務局の運営経費</t>
  </si>
  <si>
    <t>会場施設建設
等関連投資額</t>
    <rPh sb="0" eb="2">
      <t>カイジョウ</t>
    </rPh>
    <rPh sb="2" eb="4">
      <t>シセツ</t>
    </rPh>
    <rPh sb="4" eb="6">
      <t>ケンセツ</t>
    </rPh>
    <rPh sb="7" eb="8">
      <t>トウ</t>
    </rPh>
    <rPh sb="8" eb="10">
      <t>カンレン</t>
    </rPh>
    <rPh sb="10" eb="13">
      <t>トウシガク</t>
    </rPh>
    <phoneticPr fontId="5"/>
  </si>
  <si>
    <t>　・宿泊費</t>
    <rPh sb="2" eb="3">
      <t>ヤド</t>
    </rPh>
    <rPh sb="3" eb="4">
      <t>ハク</t>
    </rPh>
    <rPh sb="4" eb="5">
      <t>ヒ</t>
    </rPh>
    <phoneticPr fontId="5"/>
  </si>
  <si>
    <t>　　・土産品費</t>
    <rPh sb="3" eb="7">
      <t>ミヤゲヒンヒ</t>
    </rPh>
    <phoneticPr fontId="5"/>
  </si>
  <si>
    <t>消費支出額の測定
産業連関表への格付け</t>
    <rPh sb="0" eb="2">
      <t>ショウヒ</t>
    </rPh>
    <rPh sb="2" eb="4">
      <t>シシュツ</t>
    </rPh>
    <rPh sb="4" eb="5">
      <t>ガク</t>
    </rPh>
    <rPh sb="6" eb="8">
      <t>ソクテイ</t>
    </rPh>
    <rPh sb="9" eb="11">
      <t>サンギョウ</t>
    </rPh>
    <rPh sb="11" eb="14">
      <t>レンカンヒョウ</t>
    </rPh>
    <rPh sb="16" eb="18">
      <t>カクヅ</t>
    </rPh>
    <phoneticPr fontId="5"/>
  </si>
  <si>
    <t>本 事 例 で は 測 定 対 象 外</t>
    <rPh sb="0" eb="1">
      <t>ホン</t>
    </rPh>
    <rPh sb="2" eb="3">
      <t>コト</t>
    </rPh>
    <rPh sb="4" eb="5">
      <t>レイ</t>
    </rPh>
    <rPh sb="10" eb="11">
      <t>ソク</t>
    </rPh>
    <rPh sb="12" eb="13">
      <t>サダム</t>
    </rPh>
    <rPh sb="14" eb="15">
      <t>タイ</t>
    </rPh>
    <rPh sb="16" eb="17">
      <t>ゾウ</t>
    </rPh>
    <rPh sb="18" eb="19">
      <t>ソト</t>
    </rPh>
    <phoneticPr fontId="5"/>
  </si>
  <si>
    <t>運賃・マージンの皮ハギ</t>
    <rPh sb="0" eb="2">
      <t>ウンチン</t>
    </rPh>
    <rPh sb="8" eb="9">
      <t>カワ</t>
    </rPh>
    <phoneticPr fontId="5"/>
  </si>
  <si>
    <t>自　給　率</t>
    <rPh sb="0" eb="1">
      <t>ジ</t>
    </rPh>
    <rPh sb="2" eb="3">
      <t>キュウ</t>
    </rPh>
    <rPh sb="4" eb="5">
      <t>リツ</t>
    </rPh>
    <phoneticPr fontId="5"/>
  </si>
  <si>
    <t>移輸入誘発額</t>
  </si>
  <si>
    <t>逆行列係数</t>
    <rPh sb="0" eb="3">
      <t>ギャクギョウレツ</t>
    </rPh>
    <rPh sb="3" eb="5">
      <t>ケイスウ</t>
    </rPh>
    <phoneticPr fontId="5"/>
  </si>
  <si>
    <t>粗付加価値率
雇用者所得率</t>
    <rPh sb="0" eb="1">
      <t>ホボ</t>
    </rPh>
    <rPh sb="1" eb="3">
      <t>フカ</t>
    </rPh>
    <rPh sb="3" eb="5">
      <t>カチ</t>
    </rPh>
    <rPh sb="5" eb="6">
      <t>リツ</t>
    </rPh>
    <rPh sb="7" eb="10">
      <t>コヨウシャ</t>
    </rPh>
    <rPh sb="10" eb="13">
      <t>ショトクリツ</t>
    </rPh>
    <phoneticPr fontId="5"/>
  </si>
  <si>
    <t>粗付加価値誘発額</t>
    <rPh sb="0" eb="5">
      <t>ソフカカチ</t>
    </rPh>
    <rPh sb="5" eb="8">
      <t>ユウハツガク</t>
    </rPh>
    <phoneticPr fontId="5"/>
  </si>
  <si>
    <t>雇用者所得誘発額が対象</t>
    <rPh sb="9" eb="11">
      <t>タイショウ</t>
    </rPh>
    <phoneticPr fontId="5"/>
  </si>
  <si>
    <t>消費支出誘発額</t>
    <rPh sb="0" eb="2">
      <t>ショウヒ</t>
    </rPh>
    <rPh sb="2" eb="4">
      <t>シシュツ</t>
    </rPh>
    <rPh sb="4" eb="6">
      <t>ユウハツ</t>
    </rPh>
    <rPh sb="6" eb="7">
      <t>ガク</t>
    </rPh>
    <phoneticPr fontId="5"/>
  </si>
  <si>
    <t>移輸入誘発額</t>
    <rPh sb="0" eb="1">
      <t>イ</t>
    </rPh>
    <rPh sb="1" eb="3">
      <t>ユニュウ</t>
    </rPh>
    <rPh sb="3" eb="5">
      <t>ユウハツ</t>
    </rPh>
    <rPh sb="5" eb="6">
      <t>ガク</t>
    </rPh>
    <phoneticPr fontId="5"/>
  </si>
  <si>
    <t>生産誘発額
（第２次間接効果）</t>
    <rPh sb="0" eb="2">
      <t>セイサン</t>
    </rPh>
    <rPh sb="2" eb="5">
      <t>ユウハツガク</t>
    </rPh>
    <rPh sb="7" eb="8">
      <t>ダイ</t>
    </rPh>
    <rPh sb="9" eb="10">
      <t>ジ</t>
    </rPh>
    <rPh sb="10" eb="12">
      <t>カンセツ</t>
    </rPh>
    <rPh sb="12" eb="14">
      <t>コウカ</t>
    </rPh>
    <phoneticPr fontId="5"/>
  </si>
  <si>
    <t>　・交通費</t>
    <phoneticPr fontId="5"/>
  </si>
  <si>
    <t>　　・その他経費</t>
    <phoneticPr fontId="5"/>
  </si>
  <si>
    <t>県内需要増加額
（購入者価格）</t>
    <rPh sb="0" eb="2">
      <t>ケンナイ</t>
    </rPh>
    <rPh sb="2" eb="4">
      <t>ジュヨウ</t>
    </rPh>
    <rPh sb="4" eb="6">
      <t>ゾウカ</t>
    </rPh>
    <rPh sb="6" eb="7">
      <t>ガク</t>
    </rPh>
    <rPh sb="9" eb="12">
      <t>コウニュウシャ</t>
    </rPh>
    <rPh sb="12" eb="14">
      <t>カカク</t>
    </rPh>
    <phoneticPr fontId="5"/>
  </si>
  <si>
    <t>県内需要増加額
（生産者価格）</t>
    <rPh sb="0" eb="2">
      <t>ケンナイ</t>
    </rPh>
    <rPh sb="2" eb="4">
      <t>ジュヨウ</t>
    </rPh>
    <rPh sb="4" eb="6">
      <t>ゾウカ</t>
    </rPh>
    <rPh sb="6" eb="7">
      <t>ガク</t>
    </rPh>
    <rPh sb="9" eb="12">
      <t>セイサンシャ</t>
    </rPh>
    <rPh sb="12" eb="14">
      <t>カカク</t>
    </rPh>
    <phoneticPr fontId="5"/>
  </si>
  <si>
    <t>県産品需要額</t>
    <phoneticPr fontId="5"/>
  </si>
  <si>
    <t>ステップ１</t>
    <phoneticPr fontId="5"/>
  </si>
  <si>
    <t>ステップ２</t>
    <phoneticPr fontId="5"/>
  </si>
  <si>
    <t>ステップ３</t>
    <phoneticPr fontId="5"/>
  </si>
  <si>
    <t>飲料</t>
  </si>
  <si>
    <t>ガラス・ガラス製品</t>
  </si>
  <si>
    <t>陶磁器</t>
  </si>
  <si>
    <t>その他の金属製品</t>
  </si>
  <si>
    <t>娯楽サービス</t>
  </si>
  <si>
    <t>その他の対個人サービス</t>
  </si>
  <si>
    <t>総合効果</t>
  </si>
  <si>
    <t>a</t>
    <phoneticPr fontId="5"/>
  </si>
  <si>
    <t>c</t>
    <phoneticPr fontId="5"/>
  </si>
  <si>
    <t>d</t>
    <phoneticPr fontId="5"/>
  </si>
  <si>
    <t>f</t>
    <phoneticPr fontId="5"/>
  </si>
  <si>
    <t>g=d*E</t>
    <phoneticPr fontId="5"/>
  </si>
  <si>
    <t>G</t>
    <phoneticPr fontId="5"/>
  </si>
  <si>
    <t>h=f*G</t>
    <phoneticPr fontId="5"/>
  </si>
  <si>
    <t>県内需要増加額の測定</t>
    <rPh sb="0" eb="2">
      <t>ケンナイ</t>
    </rPh>
    <rPh sb="2" eb="4">
      <t>ジュヨウ</t>
    </rPh>
    <rPh sb="4" eb="7">
      <t>ゾウカガク</t>
    </rPh>
    <rPh sb="8" eb="10">
      <t>ソクテイ</t>
    </rPh>
    <phoneticPr fontId="5"/>
  </si>
  <si>
    <t>i=hをHで分割</t>
    <rPh sb="6" eb="8">
      <t>ブンカツ</t>
    </rPh>
    <phoneticPr fontId="5"/>
  </si>
  <si>
    <t>ｉ</t>
    <phoneticPr fontId="5"/>
  </si>
  <si>
    <t>Ｂ</t>
    <phoneticPr fontId="5"/>
  </si>
  <si>
    <t>ｊ=ｉ*B</t>
    <phoneticPr fontId="5"/>
  </si>
  <si>
    <t>県産品需要額の測定</t>
    <rPh sb="0" eb="2">
      <t>ケンサン</t>
    </rPh>
    <rPh sb="2" eb="3">
      <t>ピン</t>
    </rPh>
    <rPh sb="3" eb="6">
      <t>ジュヨウガク</t>
    </rPh>
    <rPh sb="7" eb="9">
      <t>ソクテイ</t>
    </rPh>
    <phoneticPr fontId="5"/>
  </si>
  <si>
    <t>Ａ</t>
    <phoneticPr fontId="5"/>
  </si>
  <si>
    <t>ｊ</t>
    <phoneticPr fontId="5"/>
  </si>
  <si>
    <t>k=A*ｊ</t>
    <phoneticPr fontId="5"/>
  </si>
  <si>
    <t>粗付加価値誘発額</t>
    <rPh sb="0" eb="1">
      <t>ソ</t>
    </rPh>
    <rPh sb="1" eb="3">
      <t>フカ</t>
    </rPh>
    <rPh sb="3" eb="5">
      <t>カチ</t>
    </rPh>
    <phoneticPr fontId="5"/>
  </si>
  <si>
    <t>Ｃ</t>
    <phoneticPr fontId="5"/>
  </si>
  <si>
    <t>l=k*Ｃ</t>
    <phoneticPr fontId="5"/>
  </si>
  <si>
    <t>Ｄ</t>
    <phoneticPr fontId="5"/>
  </si>
  <si>
    <t>m=k*D</t>
    <phoneticPr fontId="5"/>
  </si>
  <si>
    <t>n=k*E</t>
    <phoneticPr fontId="5"/>
  </si>
  <si>
    <t>（単位：万円）</t>
  </si>
  <si>
    <t>第２次間接効果</t>
  </si>
  <si>
    <t>生産誘発額</t>
  </si>
  <si>
    <t>うち粗付加価値誘発額</t>
  </si>
  <si>
    <t>うち雇用者所得誘発額</t>
  </si>
  <si>
    <t>就業者誘発数</t>
  </si>
  <si>
    <t>注）　四捨五入の関係で内訳の計と総合効果は一致しない場合がある。</t>
  </si>
  <si>
    <t>（単位：万円，倍）</t>
  </si>
  <si>
    <t>総合効果生産誘発額</t>
  </si>
  <si>
    <t>新規需要額</t>
  </si>
  <si>
    <t>波及効果倍率</t>
  </si>
  <si>
    <t>a</t>
  </si>
  <si>
    <t>b</t>
  </si>
  <si>
    <t>a/b</t>
  </si>
  <si>
    <t>直接・第１次　　間接効果</t>
    <rPh sb="3" eb="4">
      <t>ダイ</t>
    </rPh>
    <rPh sb="5" eb="6">
      <t>ジ</t>
    </rPh>
    <rPh sb="8" eb="10">
      <t>カンセツ</t>
    </rPh>
    <phoneticPr fontId="5"/>
  </si>
  <si>
    <t>総合効果</t>
    <rPh sb="0" eb="2">
      <t>ソウゴウ</t>
    </rPh>
    <rPh sb="2" eb="4">
      <t>コウカ</t>
    </rPh>
    <phoneticPr fontId="5"/>
  </si>
  <si>
    <t>県産品需要額の算出</t>
    <rPh sb="0" eb="3">
      <t>ケンサンヒン</t>
    </rPh>
    <rPh sb="3" eb="6">
      <t>ジュヨウガク</t>
    </rPh>
    <rPh sb="7" eb="9">
      <t>サンシュツ</t>
    </rPh>
    <phoneticPr fontId="5"/>
  </si>
  <si>
    <t>×</t>
  </si>
  <si>
    <t>×</t>
    <phoneticPr fontId="5"/>
  </si>
  <si>
    <t>＝</t>
  </si>
  <si>
    <t>＝</t>
    <phoneticPr fontId="5"/>
  </si>
  <si>
    <t>生産誘発額の測定</t>
    <rPh sb="0" eb="2">
      <t>セイサン</t>
    </rPh>
    <rPh sb="2" eb="5">
      <t>ユウハツガク</t>
    </rPh>
    <rPh sb="6" eb="8">
      <t>ソクテイ</t>
    </rPh>
    <phoneticPr fontId="5"/>
  </si>
  <si>
    <t>粗付加価値誘発額の測定</t>
    <rPh sb="0" eb="1">
      <t>ソ</t>
    </rPh>
    <rPh sb="1" eb="3">
      <t>フカ</t>
    </rPh>
    <rPh sb="3" eb="5">
      <t>カチ</t>
    </rPh>
    <rPh sb="5" eb="8">
      <t>ユウハツガク</t>
    </rPh>
    <rPh sb="9" eb="11">
      <t>ソクテイ</t>
    </rPh>
    <phoneticPr fontId="5"/>
  </si>
  <si>
    <t>雇用者所得誘発額の測定</t>
    <rPh sb="0" eb="3">
      <t>コヨウシャ</t>
    </rPh>
    <rPh sb="3" eb="5">
      <t>ショトク</t>
    </rPh>
    <rPh sb="5" eb="8">
      <t>ユウハツガク</t>
    </rPh>
    <rPh sb="9" eb="11">
      <t>ソクテイ</t>
    </rPh>
    <phoneticPr fontId="5"/>
  </si>
  <si>
    <t>就業者誘発額の測定</t>
    <rPh sb="0" eb="3">
      <t>シュウギョウシャ</t>
    </rPh>
    <rPh sb="3" eb="6">
      <t>ユウハツガク</t>
    </rPh>
    <rPh sb="7" eb="9">
      <t>ソクテイ</t>
    </rPh>
    <phoneticPr fontId="5"/>
  </si>
  <si>
    <t>雇用者所得誘発額</t>
    <rPh sb="0" eb="3">
      <t>コヨウシャ</t>
    </rPh>
    <rPh sb="3" eb="5">
      <t>ショトク</t>
    </rPh>
    <rPh sb="5" eb="8">
      <t>ユウハツガク</t>
    </rPh>
    <phoneticPr fontId="5"/>
  </si>
  <si>
    <t>直接・第１次間接効果</t>
    <rPh sb="0" eb="2">
      <t>チョクセツ</t>
    </rPh>
    <rPh sb="3" eb="4">
      <t>ダイ</t>
    </rPh>
    <rPh sb="5" eb="6">
      <t>ジ</t>
    </rPh>
    <rPh sb="6" eb="8">
      <t>カンセツ</t>
    </rPh>
    <rPh sb="8" eb="10">
      <t>コウカ</t>
    </rPh>
    <phoneticPr fontId="5"/>
  </si>
  <si>
    <t>直接・第１次間接効果雇用者所得誘発額</t>
    <rPh sb="0" eb="2">
      <t>チョクセツ</t>
    </rPh>
    <rPh sb="3" eb="4">
      <t>ダイ</t>
    </rPh>
    <rPh sb="5" eb="6">
      <t>ジ</t>
    </rPh>
    <rPh sb="6" eb="8">
      <t>カンセツ</t>
    </rPh>
    <rPh sb="8" eb="10">
      <t>コウカ</t>
    </rPh>
    <rPh sb="10" eb="13">
      <t>コヨウシャ</t>
    </rPh>
    <rPh sb="13" eb="15">
      <t>ショトク</t>
    </rPh>
    <rPh sb="15" eb="18">
      <t>ユウハツガク</t>
    </rPh>
    <phoneticPr fontId="5"/>
  </si>
  <si>
    <t>消費支出誘発額</t>
    <rPh sb="0" eb="2">
      <t>ショウヒ</t>
    </rPh>
    <rPh sb="2" eb="4">
      <t>シシュツ</t>
    </rPh>
    <rPh sb="4" eb="7">
      <t>ユウハツガク</t>
    </rPh>
    <phoneticPr fontId="5"/>
  </si>
  <si>
    <t>k</t>
    <phoneticPr fontId="5"/>
  </si>
  <si>
    <t>消費支出誘発額の測定</t>
    <rPh sb="0" eb="2">
      <t>ショウヒ</t>
    </rPh>
    <rPh sb="2" eb="4">
      <t>シシュツ</t>
    </rPh>
    <rPh sb="4" eb="7">
      <t>ユウハツガク</t>
    </rPh>
    <rPh sb="8" eb="10">
      <t>ソクテイ</t>
    </rPh>
    <phoneticPr fontId="5"/>
  </si>
  <si>
    <t>粗付加価値誘発額</t>
    <rPh sb="0" eb="1">
      <t>ソ</t>
    </rPh>
    <rPh sb="1" eb="3">
      <t>フカ</t>
    </rPh>
    <rPh sb="3" eb="5">
      <t>カチ</t>
    </rPh>
    <rPh sb="5" eb="8">
      <t>ユウハツガク</t>
    </rPh>
    <phoneticPr fontId="5"/>
  </si>
  <si>
    <t>第２次間接効果</t>
    <rPh sb="0" eb="1">
      <t>ダイ</t>
    </rPh>
    <rPh sb="2" eb="3">
      <t>ジ</t>
    </rPh>
    <rPh sb="3" eb="5">
      <t>カンセツ</t>
    </rPh>
    <rPh sb="5" eb="7">
      <t>コウカ</t>
    </rPh>
    <phoneticPr fontId="5"/>
  </si>
  <si>
    <t>総合生産誘発効果</t>
    <rPh sb="0" eb="2">
      <t>ソウゴウ</t>
    </rPh>
    <rPh sb="2" eb="4">
      <t>セイサン</t>
    </rPh>
    <rPh sb="4" eb="6">
      <t>ユウハツ</t>
    </rPh>
    <rPh sb="6" eb="8">
      <t>コウカ</t>
    </rPh>
    <phoneticPr fontId="5"/>
  </si>
  <si>
    <t>誘発効果倍率</t>
    <rPh sb="0" eb="2">
      <t>ユウハツ</t>
    </rPh>
    <rPh sb="2" eb="4">
      <t>コウカ</t>
    </rPh>
    <rPh sb="4" eb="6">
      <t>バイリツ</t>
    </rPh>
    <phoneticPr fontId="5"/>
  </si>
  <si>
    <t>b</t>
    <phoneticPr fontId="5"/>
  </si>
  <si>
    <t>c=a/b</t>
    <phoneticPr fontId="5"/>
  </si>
  <si>
    <t>貨物運賃額</t>
    <rPh sb="4" eb="5">
      <t>ガク</t>
    </rPh>
    <phoneticPr fontId="5"/>
  </si>
  <si>
    <t>来場者構成</t>
    <rPh sb="0" eb="3">
      <t>ライジョウシャ</t>
    </rPh>
    <rPh sb="3" eb="5">
      <t>コウセイ</t>
    </rPh>
    <phoneticPr fontId="5"/>
  </si>
  <si>
    <t>（購入者価格）</t>
    <rPh sb="1" eb="4">
      <t>コウニュウシャ</t>
    </rPh>
    <rPh sb="4" eb="6">
      <t>カカク</t>
    </rPh>
    <phoneticPr fontId="5"/>
  </si>
  <si>
    <t>（生産者価格）</t>
    <rPh sb="1" eb="4">
      <t>セイサンシャ</t>
    </rPh>
    <rPh sb="4" eb="6">
      <t>カカク</t>
    </rPh>
    <phoneticPr fontId="5"/>
  </si>
  <si>
    <t>合　　　　　　　　　計</t>
    <rPh sb="0" eb="1">
      <t>ゴウ</t>
    </rPh>
    <rPh sb="10" eb="11">
      <t>ケイ</t>
    </rPh>
    <phoneticPr fontId="8"/>
  </si>
  <si>
    <t>宿泊費</t>
    <rPh sb="0" eb="3">
      <t>シュクハクヒ</t>
    </rPh>
    <phoneticPr fontId="5"/>
  </si>
  <si>
    <t>土産物購入費</t>
    <rPh sb="0" eb="3">
      <t>ミヤゲモノ</t>
    </rPh>
    <rPh sb="3" eb="6">
      <t>コウニュウヒ</t>
    </rPh>
    <phoneticPr fontId="5"/>
  </si>
  <si>
    <t>その他経費</t>
    <rPh sb="2" eb="3">
      <t>タ</t>
    </rPh>
    <rPh sb="3" eb="5">
      <t>ケイヒ</t>
    </rPh>
    <phoneticPr fontId="5"/>
  </si>
  <si>
    <t>（円）</t>
    <rPh sb="1" eb="2">
      <t>エン</t>
    </rPh>
    <phoneticPr fontId="5"/>
  </si>
  <si>
    <t>（控除）　　　食料費</t>
    <rPh sb="1" eb="3">
      <t>コウジョ</t>
    </rPh>
    <rPh sb="7" eb="10">
      <t>ショクリョウヒ</t>
    </rPh>
    <phoneticPr fontId="5"/>
  </si>
  <si>
    <t>（万円）</t>
    <rPh sb="1" eb="3">
      <t>マンエン</t>
    </rPh>
    <phoneticPr fontId="5"/>
  </si>
  <si>
    <t>h</t>
    <phoneticPr fontId="5"/>
  </si>
  <si>
    <t>県内需要増加額計</t>
    <rPh sb="0" eb="2">
      <t>ケンナイ</t>
    </rPh>
    <rPh sb="2" eb="4">
      <t>ジュヨウ</t>
    </rPh>
    <rPh sb="4" eb="7">
      <t>ゾウカガク</t>
    </rPh>
    <rPh sb="7" eb="8">
      <t>ケイ</t>
    </rPh>
    <phoneticPr fontId="5"/>
  </si>
  <si>
    <t>調　整　部　門</t>
    <rPh sb="0" eb="1">
      <t>チョウ</t>
    </rPh>
    <rPh sb="2" eb="3">
      <t>ヒトシ</t>
    </rPh>
    <rPh sb="4" eb="5">
      <t>ブ</t>
    </rPh>
    <rPh sb="6" eb="7">
      <t>モン</t>
    </rPh>
    <phoneticPr fontId="24"/>
  </si>
  <si>
    <t>調整後
自給率</t>
    <rPh sb="0" eb="3">
      <t>チョウセイゴ</t>
    </rPh>
    <rPh sb="4" eb="7">
      <t>ジキュウリツ</t>
    </rPh>
    <phoneticPr fontId="24"/>
  </si>
  <si>
    <t>調　整　理　由</t>
    <rPh sb="0" eb="1">
      <t>チョウ</t>
    </rPh>
    <rPh sb="2" eb="3">
      <t>ヒトシ</t>
    </rPh>
    <rPh sb="4" eb="5">
      <t>リ</t>
    </rPh>
    <rPh sb="6" eb="7">
      <t>ヨシ</t>
    </rPh>
    <phoneticPr fontId="24"/>
  </si>
  <si>
    <t>石油･石炭製品</t>
    <rPh sb="0" eb="2">
      <t>セキユ</t>
    </rPh>
    <rPh sb="3" eb="5">
      <t>セキタン</t>
    </rPh>
    <rPh sb="5" eb="7">
      <t>セイヒン</t>
    </rPh>
    <phoneticPr fontId="24"/>
  </si>
  <si>
    <t>%</t>
    <phoneticPr fontId="24"/>
  </si>
  <si>
    <t>　来場者の交通費（ガソリン代）ですが，本県では揮発油，軽油の生産は行っていないためです。</t>
    <rPh sb="1" eb="4">
      <t>ライジョウシャ</t>
    </rPh>
    <phoneticPr fontId="24"/>
  </si>
  <si>
    <t>対事業所サービス</t>
    <rPh sb="0" eb="1">
      <t>タイ</t>
    </rPh>
    <rPh sb="1" eb="4">
      <t>ジギョウショ</t>
    </rPh>
    <phoneticPr fontId="24"/>
  </si>
  <si>
    <t>　県内サービスの提供となることによります。</t>
    <phoneticPr fontId="24"/>
  </si>
  <si>
    <t>対個人サービス</t>
    <rPh sb="0" eb="1">
      <t>タイ</t>
    </rPh>
    <rPh sb="1" eb="3">
      <t>コジン</t>
    </rPh>
    <phoneticPr fontId="24"/>
  </si>
  <si>
    <t>波及効果測定に使う道具（係数等）</t>
    <rPh sb="0" eb="4">
      <t>ハキュウコウカ</t>
    </rPh>
    <rPh sb="4" eb="6">
      <t>ソクテイ</t>
    </rPh>
    <rPh sb="7" eb="8">
      <t>ツカ</t>
    </rPh>
    <rPh sb="9" eb="11">
      <t>ドウグ</t>
    </rPh>
    <rPh sb="12" eb="14">
      <t>ケイスウ</t>
    </rPh>
    <rPh sb="14" eb="15">
      <t>トウ</t>
    </rPh>
    <phoneticPr fontId="5"/>
  </si>
  <si>
    <t>A</t>
    <phoneticPr fontId="5"/>
  </si>
  <si>
    <t>B</t>
    <phoneticPr fontId="5"/>
  </si>
  <si>
    <t>C</t>
    <phoneticPr fontId="5"/>
  </si>
  <si>
    <t>D</t>
    <phoneticPr fontId="5"/>
  </si>
  <si>
    <t>E</t>
    <phoneticPr fontId="5"/>
  </si>
  <si>
    <t>H</t>
    <phoneticPr fontId="5"/>
  </si>
  <si>
    <t>消費転換率　G</t>
    <rPh sb="0" eb="2">
      <t>ショウヒ</t>
    </rPh>
    <rPh sb="2" eb="4">
      <t>テンカン</t>
    </rPh>
    <rPh sb="4" eb="5">
      <t>リツ</t>
    </rPh>
    <phoneticPr fontId="5"/>
  </si>
  <si>
    <t>B'</t>
    <phoneticPr fontId="5"/>
  </si>
  <si>
    <t>c=a*B'</t>
    <phoneticPr fontId="5"/>
  </si>
  <si>
    <t>d=A*c</t>
    <phoneticPr fontId="5"/>
  </si>
  <si>
    <t>ｄ</t>
    <phoneticPr fontId="5"/>
  </si>
  <si>
    <t>e=d*C</t>
    <phoneticPr fontId="5"/>
  </si>
  <si>
    <t>f=d*D</t>
    <phoneticPr fontId="5"/>
  </si>
  <si>
    <t>雇用者所得誘発額</t>
    <rPh sb="0" eb="3">
      <t>コヨウシャ</t>
    </rPh>
    <rPh sb="3" eb="5">
      <t>ショトク</t>
    </rPh>
    <phoneticPr fontId="5"/>
  </si>
  <si>
    <t>県内宿泊来場者</t>
    <rPh sb="0" eb="2">
      <t>ケンナイ</t>
    </rPh>
    <rPh sb="2" eb="4">
      <t>シュクハク</t>
    </rPh>
    <rPh sb="4" eb="7">
      <t>ライジョウシャ</t>
    </rPh>
    <phoneticPr fontId="5"/>
  </si>
  <si>
    <t>県外宿泊来場者</t>
    <rPh sb="0" eb="2">
      <t>ケンガイ</t>
    </rPh>
    <rPh sb="2" eb="3">
      <t>ヤド</t>
    </rPh>
    <rPh sb="3" eb="4">
      <t>ハク</t>
    </rPh>
    <rPh sb="4" eb="7">
      <t>ライジョウシャ</t>
    </rPh>
    <phoneticPr fontId="5"/>
  </si>
  <si>
    <t>注）　県外来場者数計は，仮定による数値です。</t>
    <rPh sb="0" eb="1">
      <t>チュウ</t>
    </rPh>
    <rPh sb="3" eb="5">
      <t>ケンガイ</t>
    </rPh>
    <rPh sb="5" eb="8">
      <t>ライジョウシャ</t>
    </rPh>
    <rPh sb="8" eb="9">
      <t>カズ</t>
    </rPh>
    <rPh sb="9" eb="10">
      <t>ケイ</t>
    </rPh>
    <rPh sb="12" eb="14">
      <t>カテイ</t>
    </rPh>
    <rPh sb="17" eb="19">
      <t>スウチ</t>
    </rPh>
    <phoneticPr fontId="5"/>
  </si>
  <si>
    <t>宿泊費</t>
    <rPh sb="0" eb="3">
      <t>シュクハクヒ</t>
    </rPh>
    <phoneticPr fontId="8"/>
  </si>
  <si>
    <t>計</t>
  </si>
  <si>
    <t>商業マージン</t>
  </si>
  <si>
    <t>「購入者価格」から「生産者価格」への変換（運賃･マージンの皮ハギ）イメージ</t>
    <rPh sb="1" eb="4">
      <t>コウニュウシャ</t>
    </rPh>
    <rPh sb="4" eb="6">
      <t>カカク</t>
    </rPh>
    <rPh sb="10" eb="13">
      <t>セイサンシャ</t>
    </rPh>
    <rPh sb="13" eb="15">
      <t>カカク</t>
    </rPh>
    <rPh sb="18" eb="20">
      <t>ヘンカン</t>
    </rPh>
    <rPh sb="21" eb="23">
      <t>ウンチン</t>
    </rPh>
    <rPh sb="29" eb="30">
      <t>カワ</t>
    </rPh>
    <phoneticPr fontId="5"/>
  </si>
  <si>
    <t>　　　　　「購入者価格」には，「部門Ａ」から「部門C」までの各部門に「商業マージン」と「貨物運賃額」が含まれた形で</t>
    <rPh sb="6" eb="9">
      <t>コウニュウシャ</t>
    </rPh>
    <rPh sb="9" eb="11">
      <t>カカク</t>
    </rPh>
    <rPh sb="16" eb="18">
      <t>ブモン</t>
    </rPh>
    <rPh sb="23" eb="25">
      <t>ブモン</t>
    </rPh>
    <rPh sb="30" eb="31">
      <t>カク</t>
    </rPh>
    <rPh sb="31" eb="33">
      <t>ブモン</t>
    </rPh>
    <rPh sb="35" eb="37">
      <t>ショウギョウ</t>
    </rPh>
    <rPh sb="44" eb="46">
      <t>カモツ</t>
    </rPh>
    <rPh sb="46" eb="48">
      <t>ウンチン</t>
    </rPh>
    <rPh sb="48" eb="49">
      <t>ガク</t>
    </rPh>
    <rPh sb="51" eb="52">
      <t>フク</t>
    </rPh>
    <rPh sb="55" eb="56">
      <t>カタチ</t>
    </rPh>
    <phoneticPr fontId="5"/>
  </si>
  <si>
    <t>　　　計上されています。　　</t>
    <phoneticPr fontId="5"/>
  </si>
  <si>
    <t>　　　　　「生産者価格」への変換とは，この「購入者価格」の各部門に含まれる「商業マージン」と「貨物運賃額」をはが　</t>
    <rPh sb="14" eb="16">
      <t>ヘンカン</t>
    </rPh>
    <rPh sb="22" eb="25">
      <t>コウニュウシャ</t>
    </rPh>
    <rPh sb="25" eb="27">
      <t>カカク</t>
    </rPh>
    <rPh sb="29" eb="32">
      <t>カクブモン</t>
    </rPh>
    <rPh sb="33" eb="34">
      <t>フク</t>
    </rPh>
    <rPh sb="38" eb="40">
      <t>ショウギョウ</t>
    </rPh>
    <rPh sb="47" eb="49">
      <t>カモツ</t>
    </rPh>
    <rPh sb="49" eb="51">
      <t>ウンチン</t>
    </rPh>
    <rPh sb="51" eb="52">
      <t>ガク</t>
    </rPh>
    <phoneticPr fontId="5"/>
  </si>
  <si>
    <t>　　　し「商業」と「運輸」にそれぞれ格付けることをいいます。</t>
    <rPh sb="18" eb="20">
      <t>カクヅ</t>
    </rPh>
    <phoneticPr fontId="5"/>
  </si>
  <si>
    <t>　　　　　つまり,「購入者価格」の「商業マージン」と「貨物運賃額」相当額は控除されるわけではありませんので内生部</t>
    <rPh sb="10" eb="13">
      <t>コウニュウシャ</t>
    </rPh>
    <rPh sb="13" eb="15">
      <t>カカク</t>
    </rPh>
    <rPh sb="18" eb="20">
      <t>ショウギョウ</t>
    </rPh>
    <rPh sb="27" eb="29">
      <t>カモツ</t>
    </rPh>
    <rPh sb="29" eb="31">
      <t>ウンチン</t>
    </rPh>
    <rPh sb="31" eb="32">
      <t>ガク</t>
    </rPh>
    <rPh sb="33" eb="35">
      <t>ソウトウ</t>
    </rPh>
    <rPh sb="35" eb="36">
      <t>ガク</t>
    </rPh>
    <rPh sb="37" eb="39">
      <t>コウジョ</t>
    </rPh>
    <rPh sb="53" eb="55">
      <t>ナイセイ</t>
    </rPh>
    <rPh sb="55" eb="56">
      <t>ブ</t>
    </rPh>
    <phoneticPr fontId="5"/>
  </si>
  <si>
    <t>　　　門計の増減はありません。</t>
    <phoneticPr fontId="5"/>
  </si>
  <si>
    <t>購 入 者 価 格</t>
    <rPh sb="0" eb="1">
      <t>アガナ</t>
    </rPh>
    <rPh sb="2" eb="3">
      <t>イ</t>
    </rPh>
    <rPh sb="4" eb="5">
      <t>モノ</t>
    </rPh>
    <rPh sb="6" eb="7">
      <t>アタイ</t>
    </rPh>
    <rPh sb="8" eb="9">
      <t>カク</t>
    </rPh>
    <phoneticPr fontId="5"/>
  </si>
  <si>
    <t>生 産 者 価 格</t>
    <rPh sb="0" eb="1">
      <t>ショウ</t>
    </rPh>
    <rPh sb="2" eb="3">
      <t>サン</t>
    </rPh>
    <rPh sb="4" eb="5">
      <t>モノ</t>
    </rPh>
    <rPh sb="6" eb="7">
      <t>アタイ</t>
    </rPh>
    <rPh sb="8" eb="9">
      <t>カク</t>
    </rPh>
    <phoneticPr fontId="5"/>
  </si>
  <si>
    <t>出 荷 額</t>
    <rPh sb="0" eb="1">
      <t>デ</t>
    </rPh>
    <rPh sb="2" eb="3">
      <t>ニ</t>
    </rPh>
    <rPh sb="4" eb="5">
      <t>ガク</t>
    </rPh>
    <phoneticPr fontId="5"/>
  </si>
  <si>
    <t>出荷額</t>
    <rPh sb="0" eb="2">
      <t>シュッカ</t>
    </rPh>
    <rPh sb="2" eb="3">
      <t>ガク</t>
    </rPh>
    <phoneticPr fontId="5"/>
  </si>
  <si>
    <t>部門Ａ</t>
    <rPh sb="0" eb="2">
      <t>ブモン</t>
    </rPh>
    <phoneticPr fontId="5"/>
  </si>
  <si>
    <t>部門Ｂ</t>
    <rPh sb="0" eb="2">
      <t>ブモン</t>
    </rPh>
    <phoneticPr fontId="5"/>
  </si>
  <si>
    <t>部門Ｃ</t>
    <rPh sb="0" eb="2">
      <t>ブモン</t>
    </rPh>
    <phoneticPr fontId="5"/>
  </si>
  <si>
    <t>商　業</t>
    <rPh sb="0" eb="1">
      <t>ショウ</t>
    </rPh>
    <rPh sb="2" eb="3">
      <t>ギョウ</t>
    </rPh>
    <phoneticPr fontId="5"/>
  </si>
  <si>
    <t>内生部門計</t>
    <rPh sb="0" eb="2">
      <t>ナイセイ</t>
    </rPh>
    <rPh sb="2" eb="4">
      <t>ブモン</t>
    </rPh>
    <rPh sb="4" eb="5">
      <t>ケイ</t>
    </rPh>
    <phoneticPr fontId="5"/>
  </si>
  <si>
    <t>逆行列係数表</t>
    <phoneticPr fontId="5"/>
  </si>
  <si>
    <t>就業係数</t>
    <rPh sb="0" eb="2">
      <t>シュウギョウ</t>
    </rPh>
    <rPh sb="2" eb="4">
      <t>ケイスウ</t>
    </rPh>
    <phoneticPr fontId="5"/>
  </si>
  <si>
    <t>県内需要増加額</t>
    <rPh sb="0" eb="2">
      <t>ケンナイ</t>
    </rPh>
    <rPh sb="2" eb="4">
      <t>ジュヨウ</t>
    </rPh>
    <rPh sb="4" eb="7">
      <t>ゾウカガク</t>
    </rPh>
    <phoneticPr fontId="5"/>
  </si>
  <si>
    <t>交通費</t>
    <rPh sb="0" eb="3">
      <t>コウツウヒ</t>
    </rPh>
    <phoneticPr fontId="5"/>
  </si>
  <si>
    <t>の行列</t>
    <rPh sb="1" eb="3">
      <t>ギョウレツ</t>
    </rPh>
    <phoneticPr fontId="5"/>
  </si>
  <si>
    <t>県内需要額</t>
    <rPh sb="0" eb="2">
      <t>ケンナイ</t>
    </rPh>
    <rPh sb="2" eb="5">
      <t>ジュヨウガク</t>
    </rPh>
    <phoneticPr fontId="5"/>
  </si>
  <si>
    <t>費用総額</t>
    <rPh sb="0" eb="2">
      <t>ヒヨウ</t>
    </rPh>
    <rPh sb="2" eb="4">
      <t>ソウガク</t>
    </rPh>
    <phoneticPr fontId="8"/>
  </si>
  <si>
    <t>交通費</t>
    <rPh sb="0" eb="3">
      <t>コウツウヒ</t>
    </rPh>
    <phoneticPr fontId="8"/>
  </si>
  <si>
    <t>観光行動費</t>
    <rPh sb="0" eb="2">
      <t>カンコウ</t>
    </rPh>
    <rPh sb="2" eb="4">
      <t>コウドウ</t>
    </rPh>
    <rPh sb="4" eb="5">
      <t>ヒ</t>
    </rPh>
    <phoneticPr fontId="8"/>
  </si>
  <si>
    <t>土産の費用</t>
    <rPh sb="0" eb="2">
      <t>ミヤゲ</t>
    </rPh>
    <rPh sb="3" eb="5">
      <t>ヒヨウ</t>
    </rPh>
    <phoneticPr fontId="8"/>
  </si>
  <si>
    <t>県外観光客(宿泊)</t>
    <rPh sb="0" eb="2">
      <t>ケンガイ</t>
    </rPh>
    <rPh sb="2" eb="5">
      <t>カンコウキャク</t>
    </rPh>
    <rPh sb="6" eb="8">
      <t>シュクハク</t>
    </rPh>
    <phoneticPr fontId="8"/>
  </si>
  <si>
    <t>県内観光客(宿泊)</t>
  </si>
  <si>
    <t>県外観光客(日帰り)</t>
  </si>
  <si>
    <t>県内観光客(日帰り)</t>
  </si>
  <si>
    <t>宿泊業</t>
    <rPh sb="0" eb="3">
      <t>シュクハクギョウ</t>
    </rPh>
    <phoneticPr fontId="5"/>
  </si>
  <si>
    <t>情報通信</t>
    <rPh sb="0" eb="4">
      <t>ジョウホウツウシン</t>
    </rPh>
    <phoneticPr fontId="5"/>
  </si>
  <si>
    <t>飲食料品</t>
    <rPh sb="0" eb="1">
      <t>イン</t>
    </rPh>
    <phoneticPr fontId="5"/>
  </si>
  <si>
    <t>(控除前)</t>
    <rPh sb="1" eb="3">
      <t>コウジョ</t>
    </rPh>
    <rPh sb="3" eb="4">
      <t>マエ</t>
    </rPh>
    <phoneticPr fontId="5"/>
  </si>
  <si>
    <t>(控除後)</t>
    <rPh sb="1" eb="3">
      <t>コウジョ</t>
    </rPh>
    <rPh sb="3" eb="4">
      <t>ゴ</t>
    </rPh>
    <phoneticPr fontId="5"/>
  </si>
  <si>
    <t>e</t>
    <phoneticPr fontId="5"/>
  </si>
  <si>
    <t>g=e+f</t>
    <phoneticPr fontId="5"/>
  </si>
  <si>
    <t>h=g*a</t>
    <phoneticPr fontId="5"/>
  </si>
  <si>
    <t>i</t>
    <phoneticPr fontId="5"/>
  </si>
  <si>
    <t>j</t>
    <phoneticPr fontId="5"/>
  </si>
  <si>
    <t>k=i+j</t>
    <phoneticPr fontId="5"/>
  </si>
  <si>
    <t>l=k*b</t>
    <phoneticPr fontId="5"/>
  </si>
  <si>
    <t>m</t>
    <phoneticPr fontId="5"/>
  </si>
  <si>
    <t>n</t>
    <phoneticPr fontId="5"/>
  </si>
  <si>
    <t>o=m+n</t>
    <phoneticPr fontId="5"/>
  </si>
  <si>
    <t>p=o*c</t>
    <phoneticPr fontId="5"/>
  </si>
  <si>
    <t>表４－２－３　　県内最終需要増加額の推計結果（購入者価格）</t>
    <rPh sb="0" eb="1">
      <t>ヒョウ</t>
    </rPh>
    <rPh sb="8" eb="10">
      <t>ケンナイ</t>
    </rPh>
    <rPh sb="10" eb="12">
      <t>サイシュウ</t>
    </rPh>
    <rPh sb="12" eb="14">
      <t>ジュヨウ</t>
    </rPh>
    <rPh sb="14" eb="17">
      <t>ゾウカガク</t>
    </rPh>
    <rPh sb="18" eb="20">
      <t>スイケイ</t>
    </rPh>
    <rPh sb="20" eb="22">
      <t>ケッカ</t>
    </rPh>
    <rPh sb="23" eb="26">
      <t>コウニュウシャ</t>
    </rPh>
    <rPh sb="26" eb="28">
      <t>カカク</t>
    </rPh>
    <phoneticPr fontId="5"/>
  </si>
  <si>
    <t>宿泊業</t>
    <rPh sb="0" eb="2">
      <t>シュクハク</t>
    </rPh>
    <rPh sb="2" eb="3">
      <t>ギョウ</t>
    </rPh>
    <phoneticPr fontId="24"/>
  </si>
  <si>
    <t xml:space="preserve"> 注）</t>
    <rPh sb="1" eb="2">
      <t>チュウ</t>
    </rPh>
    <phoneticPr fontId="5"/>
  </si>
  <si>
    <t>人/万円</t>
    <rPh sb="0" eb="1">
      <t>ニン</t>
    </rPh>
    <rPh sb="2" eb="4">
      <t>マンエン</t>
    </rPh>
    <phoneticPr fontId="5"/>
  </si>
  <si>
    <t>粗付加
価値率</t>
    <rPh sb="0" eb="1">
      <t>ホボ</t>
    </rPh>
    <rPh sb="1" eb="3">
      <t>フカ</t>
    </rPh>
    <rPh sb="4" eb="6">
      <t>カチ</t>
    </rPh>
    <rPh sb="6" eb="7">
      <t>リツ</t>
    </rPh>
    <phoneticPr fontId="5"/>
  </si>
  <si>
    <t>雇用者
所得率</t>
    <rPh sb="0" eb="3">
      <t>コヨウシャ</t>
    </rPh>
    <rPh sb="4" eb="7">
      <t>ショトクリツ</t>
    </rPh>
    <phoneticPr fontId="5"/>
  </si>
  <si>
    <t>消費
パターン</t>
    <rPh sb="0" eb="2">
      <t>ショウヒ</t>
    </rPh>
    <phoneticPr fontId="5"/>
  </si>
  <si>
    <t>商業
マージン率</t>
    <rPh sb="7" eb="8">
      <t>リツ</t>
    </rPh>
    <phoneticPr fontId="5"/>
  </si>
  <si>
    <t>貨物
運賃率</t>
    <rPh sb="5" eb="6">
      <t>リツ</t>
    </rPh>
    <phoneticPr fontId="5"/>
  </si>
  <si>
    <t>商業
マージン額</t>
    <rPh sb="0" eb="2">
      <t>ショウギョウ</t>
    </rPh>
    <rPh sb="7" eb="8">
      <t>ガク</t>
    </rPh>
    <phoneticPr fontId="5"/>
  </si>
  <si>
    <t>貨物
運賃額</t>
    <rPh sb="0" eb="2">
      <t>カモツ</t>
    </rPh>
    <rPh sb="3" eb="5">
      <t>ウンチン</t>
    </rPh>
    <rPh sb="5" eb="6">
      <t>ガク</t>
    </rPh>
    <phoneticPr fontId="5"/>
  </si>
  <si>
    <t>逆行列係数
(開放経済型)　</t>
    <rPh sb="7" eb="9">
      <t>カイホウ</t>
    </rPh>
    <rPh sb="9" eb="11">
      <t>ケイザイ</t>
    </rPh>
    <rPh sb="11" eb="12">
      <t>ガタ</t>
    </rPh>
    <phoneticPr fontId="5"/>
  </si>
  <si>
    <t>県内需要
増加額</t>
    <rPh sb="0" eb="2">
      <t>ケンナイ</t>
    </rPh>
    <rPh sb="2" eb="4">
      <t>ジュヨウ</t>
    </rPh>
    <phoneticPr fontId="5"/>
  </si>
  <si>
    <t>県産品
需要額</t>
    <rPh sb="0" eb="3">
      <t>ケンサンヒン</t>
    </rPh>
    <phoneticPr fontId="5"/>
  </si>
  <si>
    <t>生産
誘発額</t>
    <rPh sb="0" eb="2">
      <t>セイサン</t>
    </rPh>
    <phoneticPr fontId="5"/>
  </si>
  <si>
    <t>就業者
係数</t>
    <rPh sb="0" eb="3">
      <t>シュウギョウシャ</t>
    </rPh>
    <rPh sb="4" eb="6">
      <t>ケイスウ</t>
    </rPh>
    <phoneticPr fontId="5"/>
  </si>
  <si>
    <t>消費支出
誘発額</t>
    <rPh sb="0" eb="2">
      <t>ショウヒ</t>
    </rPh>
    <rPh sb="2" eb="4">
      <t>シシュツ</t>
    </rPh>
    <phoneticPr fontId="5"/>
  </si>
  <si>
    <t xml:space="preserve"> 消費
パターン</t>
    <rPh sb="1" eb="3">
      <t>ショウヒ</t>
    </rPh>
    <phoneticPr fontId="5"/>
  </si>
  <si>
    <t>県産品
需要額</t>
    <rPh sb="0" eb="2">
      <t>ケンサン</t>
    </rPh>
    <rPh sb="2" eb="3">
      <t>ピン</t>
    </rPh>
    <phoneticPr fontId="5"/>
  </si>
  <si>
    <t>生産
誘発額</t>
    <rPh sb="0" eb="2">
      <t>セイサン</t>
    </rPh>
    <rPh sb="3" eb="6">
      <t>ユウハツガク</t>
    </rPh>
    <phoneticPr fontId="5"/>
  </si>
  <si>
    <t>雇用者所得
誘発額</t>
    <rPh sb="0" eb="3">
      <t>コヨウシャ</t>
    </rPh>
    <rPh sb="3" eb="5">
      <t>ショトク</t>
    </rPh>
    <phoneticPr fontId="5"/>
  </si>
  <si>
    <t>表４－２－１６</t>
    <rPh sb="0" eb="1">
      <t>ヒョウ</t>
    </rPh>
    <phoneticPr fontId="5"/>
  </si>
  <si>
    <t>（イベント開催に伴う来場者の消費支出による波及効果測定結果）</t>
    <rPh sb="5" eb="7">
      <t>カイサイ</t>
    </rPh>
    <rPh sb="8" eb="9">
      <t>トモナ</t>
    </rPh>
    <rPh sb="10" eb="13">
      <t>ライジョウシャ</t>
    </rPh>
    <rPh sb="14" eb="16">
      <t>ショウヒ</t>
    </rPh>
    <rPh sb="16" eb="18">
      <t>シシュツ</t>
    </rPh>
    <phoneticPr fontId="5"/>
  </si>
  <si>
    <t>表４－２－６</t>
    <rPh sb="0" eb="1">
      <t>ヒョウ</t>
    </rPh>
    <phoneticPr fontId="5"/>
  </si>
  <si>
    <t>表４－２－８　直接・第１次間接効果の測定</t>
    <rPh sb="7" eb="9">
      <t>チョクセツ</t>
    </rPh>
    <rPh sb="10" eb="11">
      <t>ダイ</t>
    </rPh>
    <rPh sb="12" eb="13">
      <t>ジ</t>
    </rPh>
    <rPh sb="13" eb="15">
      <t>カンセツ</t>
    </rPh>
    <rPh sb="15" eb="17">
      <t>コウカ</t>
    </rPh>
    <rPh sb="18" eb="20">
      <t>ソクテイ</t>
    </rPh>
    <phoneticPr fontId="5"/>
  </si>
  <si>
    <t>表４－２－９　粗付加価値誘発額・雇用者所得誘発額の測定</t>
    <rPh sb="7" eb="10">
      <t>ソフカ</t>
    </rPh>
    <rPh sb="10" eb="12">
      <t>カチ</t>
    </rPh>
    <rPh sb="12" eb="15">
      <t>ユウハツガク</t>
    </rPh>
    <rPh sb="16" eb="19">
      <t>コヨウシャ</t>
    </rPh>
    <rPh sb="19" eb="21">
      <t>ショトク</t>
    </rPh>
    <rPh sb="21" eb="24">
      <t>ユウハツガク</t>
    </rPh>
    <rPh sb="25" eb="27">
      <t>ソクテイ</t>
    </rPh>
    <phoneticPr fontId="5"/>
  </si>
  <si>
    <t>表４－２－１２</t>
    <phoneticPr fontId="5"/>
  </si>
  <si>
    <t>表４－２－１　県外宿泊者，県内宿泊者，日帰り別の来場者内訳の推計</t>
    <rPh sb="0" eb="1">
      <t>ヒョウ</t>
    </rPh>
    <rPh sb="7" eb="9">
      <t>ケンガイ</t>
    </rPh>
    <rPh sb="9" eb="12">
      <t>シュクハクシャ</t>
    </rPh>
    <rPh sb="13" eb="15">
      <t>ケンナイ</t>
    </rPh>
    <rPh sb="15" eb="18">
      <t>シュクハクシャ</t>
    </rPh>
    <rPh sb="19" eb="21">
      <t>ヒガエ</t>
    </rPh>
    <rPh sb="22" eb="23">
      <t>ベツ</t>
    </rPh>
    <rPh sb="24" eb="27">
      <t>ライジョウシャ</t>
    </rPh>
    <rPh sb="27" eb="29">
      <t>ウチワケ</t>
    </rPh>
    <rPh sb="30" eb="32">
      <t>スイケイ</t>
    </rPh>
    <phoneticPr fontId="5"/>
  </si>
  <si>
    <r>
      <t>表４－２－７</t>
    </r>
    <r>
      <rPr>
        <sz val="12"/>
        <rFont val="ＭＳ 明朝"/>
        <family val="1"/>
        <charset val="128"/>
      </rPr>
      <t>　</t>
    </r>
    <r>
      <rPr>
        <sz val="12"/>
        <rFont val="ＭＳ ゴシック"/>
        <family val="3"/>
        <charset val="128"/>
      </rPr>
      <t>自給率の調整</t>
    </r>
    <rPh sb="0" eb="1">
      <t>ヒョウ</t>
    </rPh>
    <rPh sb="7" eb="10">
      <t>ジキュウリツ</t>
    </rPh>
    <rPh sb="11" eb="13">
      <t>チョウセイ</t>
    </rPh>
    <phoneticPr fontId="5"/>
  </si>
  <si>
    <t>表４－２－１１</t>
    <phoneticPr fontId="5"/>
  </si>
  <si>
    <t>表４－２－１３</t>
    <phoneticPr fontId="5"/>
  </si>
  <si>
    <t>表４－２－１４</t>
    <phoneticPr fontId="5"/>
  </si>
  <si>
    <r>
      <t>表４－２－１５</t>
    </r>
    <r>
      <rPr>
        <sz val="14"/>
        <rFont val="ＭＳ 明朝"/>
        <family val="1"/>
        <charset val="128"/>
      </rPr>
      <t>　　測定結果</t>
    </r>
    <rPh sb="0" eb="1">
      <t>ヒョウ</t>
    </rPh>
    <phoneticPr fontId="5"/>
  </si>
  <si>
    <t>計</t>
    <phoneticPr fontId="5"/>
  </si>
  <si>
    <t>は，自給率を調整した部門です。</t>
    <rPh sb="2" eb="5">
      <t>ジキュウリツ</t>
    </rPh>
    <phoneticPr fontId="5"/>
  </si>
  <si>
    <t>（単位：人）</t>
    <rPh sb="1" eb="3">
      <t>タンイ</t>
    </rPh>
    <rPh sb="4" eb="5">
      <t>ニン</t>
    </rPh>
    <phoneticPr fontId="5"/>
  </si>
  <si>
    <t>パルプ・紙・木製品</t>
    <rPh sb="4" eb="5">
      <t>カミ</t>
    </rPh>
    <rPh sb="6" eb="9">
      <t>モクセイヒン</t>
    </rPh>
    <phoneticPr fontId="5"/>
  </si>
  <si>
    <t>化学製品</t>
    <rPh sb="0" eb="2">
      <t>カガク</t>
    </rPh>
    <rPh sb="2" eb="4">
      <t>セイヒン</t>
    </rPh>
    <phoneticPr fontId="5"/>
  </si>
  <si>
    <t>プラスチック・ゴム</t>
  </si>
  <si>
    <t>業務用機械</t>
    <rPh sb="0" eb="3">
      <t>ギョウムヨウ</t>
    </rPh>
    <rPh sb="3" eb="5">
      <t>キカイ</t>
    </rPh>
    <phoneticPr fontId="5"/>
  </si>
  <si>
    <t>電子部品</t>
    <rPh sb="0" eb="2">
      <t>デンシ</t>
    </rPh>
    <rPh sb="2" eb="4">
      <t>ブヒン</t>
    </rPh>
    <phoneticPr fontId="5"/>
  </si>
  <si>
    <t>農業</t>
    <rPh sb="0" eb="2">
      <t>ノウギョウ</t>
    </rPh>
    <phoneticPr fontId="5"/>
  </si>
  <si>
    <t>運輸・郵便</t>
    <rPh sb="0" eb="2">
      <t>ウンユ</t>
    </rPh>
    <rPh sb="3" eb="5">
      <t>ユウビン</t>
    </rPh>
    <phoneticPr fontId="5"/>
  </si>
  <si>
    <t>教育・研究</t>
    <rPh sb="0" eb="2">
      <t>キョウイク</t>
    </rPh>
    <rPh sb="3" eb="5">
      <t>ケンキュウ</t>
    </rPh>
    <phoneticPr fontId="5"/>
  </si>
  <si>
    <t>飲食サービス</t>
    <rPh sb="0" eb="2">
      <t>インショク</t>
    </rPh>
    <phoneticPr fontId="5"/>
  </si>
  <si>
    <t>対個人サービス</t>
    <rPh sb="0" eb="1">
      <t>タイ</t>
    </rPh>
    <rPh sb="1" eb="3">
      <t>コジン</t>
    </rPh>
    <phoneticPr fontId="5"/>
  </si>
  <si>
    <t>注）　１人１泊（回）当たり経費」は平成23年を対象とした観光庁「共通基準による観光入込客統計」及び</t>
    <rPh sb="0" eb="1">
      <t>チュウ</t>
    </rPh>
    <rPh sb="4" eb="5">
      <t>ニン</t>
    </rPh>
    <rPh sb="6" eb="7">
      <t>ハク</t>
    </rPh>
    <rPh sb="8" eb="9">
      <t>カイ</t>
    </rPh>
    <rPh sb="13" eb="15">
      <t>ケイヒ</t>
    </rPh>
    <rPh sb="17" eb="19">
      <t>ヘイセイ</t>
    </rPh>
    <rPh sb="21" eb="22">
      <t>ネン</t>
    </rPh>
    <rPh sb="23" eb="25">
      <t>タイショウ</t>
    </rPh>
    <rPh sb="47" eb="48">
      <t>オヨ</t>
    </rPh>
    <phoneticPr fontId="5"/>
  </si>
  <si>
    <t xml:space="preserve">   「県観光統計」,「鹿児島市観光統計」等による推計値です。推計方法の考え方は，Ｐ８２をご覧ください。</t>
    <rPh sb="4" eb="5">
      <t>ケン</t>
    </rPh>
    <rPh sb="5" eb="7">
      <t>カンコウ</t>
    </rPh>
    <rPh sb="7" eb="9">
      <t>トウケイ</t>
    </rPh>
    <rPh sb="21" eb="22">
      <t>トウ</t>
    </rPh>
    <rPh sb="25" eb="28">
      <t>スイケイチ</t>
    </rPh>
    <rPh sb="31" eb="33">
      <t>スイケイ</t>
    </rPh>
    <rPh sb="33" eb="35">
      <t>ホウホウ</t>
    </rPh>
    <rPh sb="36" eb="37">
      <t>カンガ</t>
    </rPh>
    <rPh sb="38" eb="39">
      <t>カタ</t>
    </rPh>
    <rPh sb="46" eb="47">
      <t>ラン</t>
    </rPh>
    <phoneticPr fontId="5"/>
  </si>
  <si>
    <t>項目</t>
    <rPh sb="0" eb="2">
      <t>コウモク</t>
    </rPh>
    <phoneticPr fontId="5"/>
  </si>
  <si>
    <t>宿泊</t>
    <rPh sb="0" eb="2">
      <t>シュクハク</t>
    </rPh>
    <phoneticPr fontId="5"/>
  </si>
  <si>
    <t>土産</t>
    <rPh sb="0" eb="2">
      <t>ミヤゲ</t>
    </rPh>
    <phoneticPr fontId="5"/>
  </si>
  <si>
    <t>雑費</t>
    <rPh sb="0" eb="2">
      <t>ザッピ</t>
    </rPh>
    <phoneticPr fontId="5"/>
  </si>
  <si>
    <t>合計</t>
    <rPh sb="0" eb="2">
      <t>ゴウケイ</t>
    </rPh>
    <phoneticPr fontId="5"/>
  </si>
  <si>
    <t>項　　目</t>
    <rPh sb="0" eb="1">
      <t>コウ</t>
    </rPh>
    <rPh sb="3" eb="4">
      <t>メ</t>
    </rPh>
    <phoneticPr fontId="5"/>
  </si>
  <si>
    <t>-</t>
    <phoneticPr fontId="5"/>
  </si>
  <si>
    <t>　　観光消費額の構成比</t>
    <rPh sb="2" eb="4">
      <t>カンコウ</t>
    </rPh>
    <rPh sb="4" eb="7">
      <t>ショウヒガク</t>
    </rPh>
    <rPh sb="8" eb="11">
      <t>コウセイヒ</t>
    </rPh>
    <phoneticPr fontId="5"/>
  </si>
  <si>
    <t>≒</t>
    <phoneticPr fontId="5"/>
  </si>
  <si>
    <t>宿泊</t>
    <rPh sb="0" eb="2">
      <t>シュクハク</t>
    </rPh>
    <phoneticPr fontId="8"/>
  </si>
  <si>
    <t>　３の集計結果（全国平均）</t>
    <rPh sb="3" eb="5">
      <t>シュウケイ</t>
    </rPh>
    <rPh sb="5" eb="7">
      <t>ケッカ</t>
    </rPh>
    <rPh sb="8" eb="10">
      <t>ゼンコク</t>
    </rPh>
    <rPh sb="10" eb="12">
      <t>ヘイキン</t>
    </rPh>
    <phoneticPr fontId="5"/>
  </si>
  <si>
    <t>　４　３の１人当たりの消費額を宿泊  ・日帰り別に内訳（宿泊費・交通費・土産の費用・観光行動費）を整理する。</t>
    <rPh sb="6" eb="7">
      <t>ニン</t>
    </rPh>
    <rPh sb="7" eb="8">
      <t>ア</t>
    </rPh>
    <rPh sb="11" eb="14">
      <t>ショウヒガク</t>
    </rPh>
    <rPh sb="28" eb="31">
      <t>シュクハクヒ</t>
    </rPh>
    <rPh sb="32" eb="35">
      <t>コウツウヒ</t>
    </rPh>
    <rPh sb="36" eb="38">
      <t>ミヤゲ</t>
    </rPh>
    <rPh sb="39" eb="41">
      <t>ヒヨウ</t>
    </rPh>
    <rPh sb="42" eb="44">
      <t>カンコウ</t>
    </rPh>
    <rPh sb="44" eb="46">
      <t>コウドウ</t>
    </rPh>
    <rPh sb="46" eb="47">
      <t>ヒ</t>
    </rPh>
    <rPh sb="49" eb="51">
      <t>セイリ</t>
    </rPh>
    <phoneticPr fontId="8"/>
  </si>
  <si>
    <t>　２　１人当たり観光消費額（単位：円）を宿泊・日帰り別，内訳を算定する。</t>
    <rPh sb="4" eb="5">
      <t>ニン</t>
    </rPh>
    <rPh sb="5" eb="6">
      <t>ア</t>
    </rPh>
    <rPh sb="8" eb="10">
      <t>カンコウ</t>
    </rPh>
    <rPh sb="10" eb="13">
      <t>ショウヒガク</t>
    </rPh>
    <rPh sb="20" eb="22">
      <t>シュクハク</t>
    </rPh>
    <rPh sb="23" eb="25">
      <t>ヒガエ</t>
    </rPh>
    <rPh sb="26" eb="27">
      <t>ベツ</t>
    </rPh>
    <rPh sb="28" eb="30">
      <t>ウチワケ</t>
    </rPh>
    <rPh sb="31" eb="33">
      <t>サンテイ</t>
    </rPh>
    <phoneticPr fontId="8"/>
  </si>
  <si>
    <t>全国表から値貼り付け</t>
    <rPh sb="0" eb="2">
      <t>ゼンコク</t>
    </rPh>
    <rPh sb="2" eb="3">
      <t>ヒョウ</t>
    </rPh>
    <rPh sb="5" eb="6">
      <t>アタイ</t>
    </rPh>
    <rPh sb="6" eb="7">
      <t>ハ</t>
    </rPh>
    <rPh sb="8" eb="9">
      <t>ツ</t>
    </rPh>
    <phoneticPr fontId="28"/>
  </si>
  <si>
    <t>正負の変換</t>
    <rPh sb="0" eb="2">
      <t>セイフ</t>
    </rPh>
    <rPh sb="3" eb="5">
      <t>ヘンカン</t>
    </rPh>
    <phoneticPr fontId="28"/>
  </si>
  <si>
    <t>（単位：百万円）</t>
    <rPh sb="1" eb="3">
      <t>タンイ</t>
    </rPh>
    <rPh sb="4" eb="5">
      <t>ヒャク</t>
    </rPh>
    <rPh sb="5" eb="7">
      <t>マンエン</t>
    </rPh>
    <phoneticPr fontId="28"/>
  </si>
  <si>
    <t>表４－２－５　生産者価格への変換（運賃・マージンの皮はぎ）</t>
    <rPh sb="7" eb="10">
      <t>セイサンシャ</t>
    </rPh>
    <rPh sb="10" eb="12">
      <t>カカク</t>
    </rPh>
    <rPh sb="14" eb="16">
      <t>ヘンカン</t>
    </rPh>
    <rPh sb="17" eb="19">
      <t>ウンチン</t>
    </rPh>
    <rPh sb="25" eb="26">
      <t>カワ</t>
    </rPh>
    <phoneticPr fontId="9"/>
  </si>
  <si>
    <t>需要合計（商業マージン額or貨物運賃額÷購入者価格）</t>
    <rPh sb="0" eb="2">
      <t>ジュヨウ</t>
    </rPh>
    <rPh sb="2" eb="4">
      <t>ゴウケイ</t>
    </rPh>
    <rPh sb="5" eb="7">
      <t>ショウギョウ</t>
    </rPh>
    <rPh sb="11" eb="12">
      <t>ガク</t>
    </rPh>
    <rPh sb="14" eb="16">
      <t>カモツ</t>
    </rPh>
    <rPh sb="16" eb="18">
      <t>ウンチン</t>
    </rPh>
    <rPh sb="18" eb="19">
      <t>ガク</t>
    </rPh>
    <rPh sb="20" eb="23">
      <t>コウニュウシャ</t>
    </rPh>
    <rPh sb="23" eb="25">
      <t>カカク</t>
    </rPh>
    <phoneticPr fontId="28"/>
  </si>
  <si>
    <t>全国生産者価格</t>
    <rPh sb="0" eb="2">
      <t>ゼンコク</t>
    </rPh>
    <rPh sb="2" eb="5">
      <t>セイサンシャ</t>
    </rPh>
    <rPh sb="5" eb="7">
      <t>カカク</t>
    </rPh>
    <phoneticPr fontId="28"/>
  </si>
  <si>
    <t>全国購入者価格</t>
    <rPh sb="0" eb="2">
      <t>ゼンコク</t>
    </rPh>
    <rPh sb="2" eb="5">
      <t>コウニュウシャ</t>
    </rPh>
    <rPh sb="5" eb="7">
      <t>カカク</t>
    </rPh>
    <phoneticPr fontId="28"/>
  </si>
  <si>
    <t>全国
購入者価格</t>
    <rPh sb="0" eb="2">
      <t>ゼンコク</t>
    </rPh>
    <rPh sb="3" eb="6">
      <t>コウニュウシャ</t>
    </rPh>
    <rPh sb="6" eb="8">
      <t>カカク</t>
    </rPh>
    <phoneticPr fontId="28"/>
  </si>
  <si>
    <t>商業
マージン率</t>
    <rPh sb="0" eb="2">
      <t>ショウギョウ</t>
    </rPh>
    <rPh sb="7" eb="8">
      <t>リツ</t>
    </rPh>
    <phoneticPr fontId="28"/>
  </si>
  <si>
    <t>貨物
運賃率</t>
    <rPh sb="0" eb="2">
      <t>カモツ</t>
    </rPh>
    <rPh sb="3" eb="6">
      <t>ウンチンリツ</t>
    </rPh>
    <phoneticPr fontId="28"/>
  </si>
  <si>
    <t>行コード</t>
    <rPh sb="0" eb="1">
      <t>ギョウ</t>
    </rPh>
    <phoneticPr fontId="28"/>
  </si>
  <si>
    <t>部　門　名</t>
    <rPh sb="0" eb="1">
      <t>ブ</t>
    </rPh>
    <rPh sb="2" eb="3">
      <t>モン</t>
    </rPh>
    <rPh sb="4" eb="5">
      <t>メイ</t>
    </rPh>
    <phoneticPr fontId="28"/>
  </si>
  <si>
    <t>貨物運賃</t>
  </si>
  <si>
    <t>行ｺｰﾄﾞ</t>
    <phoneticPr fontId="5"/>
  </si>
  <si>
    <t>ａ</t>
    <phoneticPr fontId="28"/>
  </si>
  <si>
    <t>ｂ</t>
    <phoneticPr fontId="28"/>
  </si>
  <si>
    <t>ｃ</t>
    <phoneticPr fontId="28"/>
  </si>
  <si>
    <t>ｅ＝ｂ/ｄ</t>
    <phoneticPr fontId="28"/>
  </si>
  <si>
    <t>ｆ＝ｃ/ｄ</t>
    <phoneticPr fontId="28"/>
  </si>
  <si>
    <t>d=a*b</t>
    <phoneticPr fontId="5"/>
  </si>
  <si>
    <t>e=a*c</t>
    <phoneticPr fontId="5"/>
  </si>
  <si>
    <t>f=a-d-e</t>
    <phoneticPr fontId="5"/>
  </si>
  <si>
    <t>011</t>
  </si>
  <si>
    <t>耕種農業</t>
  </si>
  <si>
    <t>01</t>
  </si>
  <si>
    <t>012</t>
  </si>
  <si>
    <t>畜産</t>
  </si>
  <si>
    <t>02</t>
  </si>
  <si>
    <t>013</t>
  </si>
  <si>
    <t>農業サービス</t>
  </si>
  <si>
    <t>03</t>
  </si>
  <si>
    <t>015</t>
  </si>
  <si>
    <t>06</t>
  </si>
  <si>
    <t>017</t>
  </si>
  <si>
    <t>11</t>
  </si>
  <si>
    <t>飲食料品</t>
  </si>
  <si>
    <t>061</t>
  </si>
  <si>
    <t>15</t>
  </si>
  <si>
    <t>062</t>
  </si>
  <si>
    <t>石炭・原油・天然ガス</t>
  </si>
  <si>
    <t>16</t>
  </si>
  <si>
    <t>20</t>
  </si>
  <si>
    <t>111</t>
  </si>
  <si>
    <t>21</t>
  </si>
  <si>
    <t>112</t>
  </si>
  <si>
    <t>22</t>
  </si>
  <si>
    <t>113</t>
  </si>
  <si>
    <t>飼料・有機質肥料（別掲を除く。）</t>
  </si>
  <si>
    <t>25</t>
  </si>
  <si>
    <t>114</t>
  </si>
  <si>
    <t>たばこ</t>
  </si>
  <si>
    <t>26</t>
  </si>
  <si>
    <t>151</t>
  </si>
  <si>
    <t>繊維工業製品</t>
  </si>
  <si>
    <t>27</t>
  </si>
  <si>
    <t>152</t>
  </si>
  <si>
    <t>衣服・その他の繊維既製品</t>
  </si>
  <si>
    <t>28</t>
  </si>
  <si>
    <t>161</t>
  </si>
  <si>
    <t>木材・木製品</t>
  </si>
  <si>
    <t>29</t>
  </si>
  <si>
    <t>はん用機械</t>
  </si>
  <si>
    <t>162</t>
  </si>
  <si>
    <t>家具・装備品</t>
  </si>
  <si>
    <t>30</t>
  </si>
  <si>
    <t>生産用機械</t>
  </si>
  <si>
    <t>163</t>
  </si>
  <si>
    <t>パルプ・紙・板紙・加工紙</t>
  </si>
  <si>
    <t>31</t>
  </si>
  <si>
    <t>業務用機械</t>
  </si>
  <si>
    <t>164</t>
  </si>
  <si>
    <t>紙加工品</t>
  </si>
  <si>
    <t>32</t>
  </si>
  <si>
    <t>電子部品</t>
  </si>
  <si>
    <t>191</t>
  </si>
  <si>
    <t>印刷・製版・製本</t>
  </si>
  <si>
    <t>33</t>
  </si>
  <si>
    <t>201</t>
  </si>
  <si>
    <t>化学肥料</t>
  </si>
  <si>
    <t>34</t>
  </si>
  <si>
    <t>情報・通信機器</t>
  </si>
  <si>
    <t>202</t>
  </si>
  <si>
    <t>無機化学工業製品</t>
  </si>
  <si>
    <t>35</t>
  </si>
  <si>
    <t>203</t>
  </si>
  <si>
    <t>39</t>
  </si>
  <si>
    <t>204</t>
  </si>
  <si>
    <t>41</t>
  </si>
  <si>
    <t>205</t>
  </si>
  <si>
    <t>合成樹脂</t>
  </si>
  <si>
    <t>46</t>
  </si>
  <si>
    <t>206</t>
  </si>
  <si>
    <t>化学繊維</t>
  </si>
  <si>
    <t>47</t>
  </si>
  <si>
    <t>水道</t>
  </si>
  <si>
    <t>207</t>
  </si>
  <si>
    <t>医薬品</t>
  </si>
  <si>
    <t>48</t>
  </si>
  <si>
    <t>廃棄物処理</t>
  </si>
  <si>
    <t>208</t>
  </si>
  <si>
    <t>化学最終製品（医薬品を除く。）</t>
  </si>
  <si>
    <t>51</t>
  </si>
  <si>
    <t>211</t>
  </si>
  <si>
    <t>石油製品</t>
  </si>
  <si>
    <t>53</t>
  </si>
  <si>
    <t>212</t>
  </si>
  <si>
    <t>石炭製品</t>
  </si>
  <si>
    <t>55</t>
  </si>
  <si>
    <t>221</t>
  </si>
  <si>
    <t>プラスチック製品</t>
  </si>
  <si>
    <t>57</t>
  </si>
  <si>
    <t>運輸・郵便</t>
  </si>
  <si>
    <t>222</t>
  </si>
  <si>
    <t>ゴム製品</t>
  </si>
  <si>
    <t>59</t>
  </si>
  <si>
    <t>情報通信</t>
  </si>
  <si>
    <t>231</t>
  </si>
  <si>
    <t>61</t>
  </si>
  <si>
    <t>251</t>
  </si>
  <si>
    <t>63</t>
  </si>
  <si>
    <t>252</t>
  </si>
  <si>
    <t>セメント・セメント製品</t>
  </si>
  <si>
    <t>64</t>
  </si>
  <si>
    <t>医療・福祉</t>
  </si>
  <si>
    <t>253</t>
  </si>
  <si>
    <t>65</t>
  </si>
  <si>
    <t>その他の非営利団体サービス</t>
  </si>
  <si>
    <t>259</t>
  </si>
  <si>
    <t>その他の窯業・土石製品</t>
  </si>
  <si>
    <t>66</t>
  </si>
  <si>
    <t>261</t>
  </si>
  <si>
    <t>銑鉄・粗鋼</t>
  </si>
  <si>
    <t>67</t>
  </si>
  <si>
    <t>262</t>
  </si>
  <si>
    <t>鋼材</t>
  </si>
  <si>
    <t>263</t>
  </si>
  <si>
    <t>269</t>
  </si>
  <si>
    <t>その他の鉄鋼製品</t>
  </si>
  <si>
    <t>68</t>
  </si>
  <si>
    <t>271</t>
  </si>
  <si>
    <t>非鉄金属製錬・精製</t>
  </si>
  <si>
    <t>69</t>
  </si>
  <si>
    <t>272</t>
  </si>
  <si>
    <t>非鉄金属加工製品</t>
  </si>
  <si>
    <t>281</t>
  </si>
  <si>
    <t>部分は，概念上「商業マージン・貨物運賃額」の発生しない部門です。</t>
    <rPh sb="0" eb="2">
      <t>ブブン</t>
    </rPh>
    <rPh sb="4" eb="6">
      <t>ガイネン</t>
    </rPh>
    <rPh sb="6" eb="7">
      <t>ジョウ</t>
    </rPh>
    <rPh sb="8" eb="10">
      <t>ショウギョウ</t>
    </rPh>
    <rPh sb="15" eb="17">
      <t>カモツ</t>
    </rPh>
    <rPh sb="17" eb="19">
      <t>ウンチン</t>
    </rPh>
    <rPh sb="19" eb="20">
      <t>ガク</t>
    </rPh>
    <rPh sb="22" eb="24">
      <t>ハッセイ</t>
    </rPh>
    <rPh sb="27" eb="29">
      <t>ブモン</t>
    </rPh>
    <phoneticPr fontId="9"/>
  </si>
  <si>
    <t>289</t>
  </si>
  <si>
    <t>291</t>
  </si>
  <si>
    <t>４１部門表に統合したものです。</t>
    <phoneticPr fontId="5"/>
  </si>
  <si>
    <t>301</t>
  </si>
  <si>
    <t>311</t>
  </si>
  <si>
    <t>321</t>
  </si>
  <si>
    <t>電子デバイス</t>
  </si>
  <si>
    <t>329</t>
  </si>
  <si>
    <t>その他の電子部品</t>
  </si>
  <si>
    <t>331</t>
  </si>
  <si>
    <t>産業用電気機器</t>
  </si>
  <si>
    <t>332</t>
  </si>
  <si>
    <t>民生用電気機器</t>
  </si>
  <si>
    <t>333</t>
  </si>
  <si>
    <t>電子応用装置・電気計測器</t>
  </si>
  <si>
    <t>339</t>
  </si>
  <si>
    <t>その他の電気機械</t>
  </si>
  <si>
    <t>341</t>
  </si>
  <si>
    <t>342</t>
  </si>
  <si>
    <t>電子計算機・同附属装置</t>
  </si>
  <si>
    <t>351</t>
  </si>
  <si>
    <t>乗用車</t>
  </si>
  <si>
    <t>352</t>
  </si>
  <si>
    <t>その他の自動車</t>
  </si>
  <si>
    <t>353</t>
  </si>
  <si>
    <t>自動車部品・同附属品</t>
  </si>
  <si>
    <t>354</t>
  </si>
  <si>
    <t>船舶・同修理</t>
  </si>
  <si>
    <t>359</t>
  </si>
  <si>
    <t>その他の輸送機械・同修理</t>
  </si>
  <si>
    <t>391</t>
  </si>
  <si>
    <t>392</t>
  </si>
  <si>
    <t>再生資源回収・加工処理</t>
  </si>
  <si>
    <t>411</t>
  </si>
  <si>
    <t>建築</t>
  </si>
  <si>
    <t>412</t>
  </si>
  <si>
    <t>建設補修</t>
  </si>
  <si>
    <t>413</t>
  </si>
  <si>
    <t>公共事業</t>
  </si>
  <si>
    <t>419</t>
  </si>
  <si>
    <t>その他の土木建設</t>
  </si>
  <si>
    <t>461</t>
  </si>
  <si>
    <t>電力</t>
  </si>
  <si>
    <t>462</t>
  </si>
  <si>
    <t>ガス・熱供給</t>
  </si>
  <si>
    <t>471</t>
  </si>
  <si>
    <t>481</t>
  </si>
  <si>
    <t>511</t>
  </si>
  <si>
    <t>531</t>
  </si>
  <si>
    <t>551</t>
  </si>
  <si>
    <t>不動産仲介及び賃貸</t>
  </si>
  <si>
    <t>552</t>
  </si>
  <si>
    <t>住宅賃貸料</t>
  </si>
  <si>
    <t>553</t>
  </si>
  <si>
    <t>住宅賃貸料（帰属家賃）</t>
  </si>
  <si>
    <t>571</t>
  </si>
  <si>
    <t>鉄道輸送</t>
  </si>
  <si>
    <t>572</t>
  </si>
  <si>
    <t>道路輸送（自家輸送を除く。）</t>
  </si>
  <si>
    <t>573</t>
  </si>
  <si>
    <t>自家輸送</t>
  </si>
  <si>
    <t>574</t>
  </si>
  <si>
    <t>水運</t>
  </si>
  <si>
    <t>575</t>
  </si>
  <si>
    <t>航空輸送</t>
  </si>
  <si>
    <t>576</t>
  </si>
  <si>
    <t>貨物利用運送</t>
  </si>
  <si>
    <t>577</t>
  </si>
  <si>
    <t>倉庫</t>
  </si>
  <si>
    <t>578</t>
  </si>
  <si>
    <t>運輸附帯サービス</t>
  </si>
  <si>
    <t>579</t>
  </si>
  <si>
    <t>郵便・信書便</t>
  </si>
  <si>
    <t>591</t>
  </si>
  <si>
    <t>通信</t>
  </si>
  <si>
    <t>592</t>
  </si>
  <si>
    <t>放送</t>
  </si>
  <si>
    <t>593</t>
  </si>
  <si>
    <t>情報サービス</t>
  </si>
  <si>
    <t>594</t>
  </si>
  <si>
    <t>インターネット附随サービス</t>
  </si>
  <si>
    <t>595</t>
  </si>
  <si>
    <t>映像・音声・文字情報制作</t>
  </si>
  <si>
    <t>611</t>
  </si>
  <si>
    <t>631</t>
  </si>
  <si>
    <t>教育</t>
  </si>
  <si>
    <t>632</t>
  </si>
  <si>
    <t>研究</t>
  </si>
  <si>
    <t>641</t>
  </si>
  <si>
    <t>医療</t>
  </si>
  <si>
    <t>642</t>
  </si>
  <si>
    <t>保健衛生</t>
  </si>
  <si>
    <t>643</t>
  </si>
  <si>
    <t>社会保険・社会福祉</t>
  </si>
  <si>
    <t>644</t>
  </si>
  <si>
    <t>介護</t>
  </si>
  <si>
    <t>659</t>
  </si>
  <si>
    <t>661</t>
  </si>
  <si>
    <t>物品賃貸サービス</t>
  </si>
  <si>
    <t>662</t>
  </si>
  <si>
    <t>広告</t>
  </si>
  <si>
    <t>663</t>
  </si>
  <si>
    <t>自動車整備・機械修理</t>
  </si>
  <si>
    <t>669</t>
  </si>
  <si>
    <t>その他の対事業所サービス</t>
  </si>
  <si>
    <t>671</t>
  </si>
  <si>
    <t>宿泊業</t>
  </si>
  <si>
    <t>672</t>
  </si>
  <si>
    <t>飲食サービス</t>
  </si>
  <si>
    <t>673</t>
  </si>
  <si>
    <t>洗濯・理容・美容・浴場業</t>
  </si>
  <si>
    <t>674</t>
  </si>
  <si>
    <t>679</t>
  </si>
  <si>
    <t>681</t>
  </si>
  <si>
    <t>691</t>
  </si>
  <si>
    <t>700</t>
  </si>
  <si>
    <t>（１）生産者価格評価表</t>
    <rPh sb="3" eb="6">
      <t>セイサンシャ</t>
    </rPh>
    <rPh sb="6" eb="8">
      <t>カカク</t>
    </rPh>
    <rPh sb="8" eb="10">
      <t>ヒョウカ</t>
    </rPh>
    <rPh sb="10" eb="11">
      <t>ヒョウ</t>
    </rPh>
    <phoneticPr fontId="8"/>
  </si>
  <si>
    <t>行ベクトルを列ベクトルに変換</t>
    <rPh sb="0" eb="1">
      <t>ギョウ</t>
    </rPh>
    <rPh sb="6" eb="7">
      <t>レツ</t>
    </rPh>
    <rPh sb="12" eb="14">
      <t>ヘンカン</t>
    </rPh>
    <phoneticPr fontId="5"/>
  </si>
  <si>
    <t>01</t>
    <phoneticPr fontId="31"/>
  </si>
  <si>
    <t>02</t>
    <phoneticPr fontId="31"/>
  </si>
  <si>
    <t>03</t>
    <phoneticPr fontId="31"/>
  </si>
  <si>
    <t>06</t>
    <phoneticPr fontId="31"/>
  </si>
  <si>
    <t>70</t>
  </si>
  <si>
    <t>71</t>
  </si>
  <si>
    <t>97</t>
  </si>
  <si>
    <t>民間消費
支出構成比</t>
    <rPh sb="0" eb="2">
      <t>ミンカン</t>
    </rPh>
    <rPh sb="2" eb="4">
      <t>ショウヒ</t>
    </rPh>
    <rPh sb="5" eb="7">
      <t>シシュツ</t>
    </rPh>
    <rPh sb="7" eb="10">
      <t>コウセイヒ</t>
    </rPh>
    <phoneticPr fontId="5"/>
  </si>
  <si>
    <t>農業</t>
    <rPh sb="1" eb="2">
      <t>ギョウ</t>
    </rPh>
    <phoneticPr fontId="31"/>
  </si>
  <si>
    <t>林業</t>
    <rPh sb="0" eb="2">
      <t>リンギョウ</t>
    </rPh>
    <phoneticPr fontId="31"/>
  </si>
  <si>
    <t>漁業</t>
    <rPh sb="0" eb="2">
      <t>ギョギョウ</t>
    </rPh>
    <phoneticPr fontId="31"/>
  </si>
  <si>
    <t>パルプ・紙・
木製品</t>
    <phoneticPr fontId="31"/>
  </si>
  <si>
    <t>石油・
石炭製品</t>
    <phoneticPr fontId="8"/>
  </si>
  <si>
    <t>プラスチック・
ゴム</t>
    <phoneticPr fontId="31"/>
  </si>
  <si>
    <t>その他の
製造工業製品</t>
    <phoneticPr fontId="31"/>
  </si>
  <si>
    <t>電力・ガス・
熱供給</t>
    <phoneticPr fontId="31"/>
  </si>
  <si>
    <t>その他の
非営利団体
サービス</t>
    <phoneticPr fontId="31"/>
  </si>
  <si>
    <t>対事業所
サービス</t>
    <phoneticPr fontId="31"/>
  </si>
  <si>
    <t>対個人
サービス</t>
    <phoneticPr fontId="31"/>
  </si>
  <si>
    <t>移輸入率    -1*(87/(79-77))      a</t>
    <rPh sb="0" eb="1">
      <t>イ</t>
    </rPh>
    <rPh sb="1" eb="3">
      <t>ユニュウ</t>
    </rPh>
    <rPh sb="3" eb="4">
      <t>リツ</t>
    </rPh>
    <phoneticPr fontId="5"/>
  </si>
  <si>
    <t>自給率    1-a          b</t>
    <rPh sb="0" eb="3">
      <t>ジキュウリツ</t>
    </rPh>
    <phoneticPr fontId="5"/>
  </si>
  <si>
    <t>家計消費パターン</t>
    <rPh sb="0" eb="2">
      <t>カケイ</t>
    </rPh>
    <rPh sb="2" eb="4">
      <t>ショウヒ</t>
    </rPh>
    <phoneticPr fontId="5"/>
  </si>
  <si>
    <t>粗付加価値率 (96/97) Ｃ</t>
    <phoneticPr fontId="5"/>
  </si>
  <si>
    <t>雇用者所得率 (91/97) Ｄ</t>
    <phoneticPr fontId="5"/>
  </si>
  <si>
    <t>農業</t>
    <phoneticPr fontId="31"/>
  </si>
  <si>
    <t>電力・ガス・熱供給</t>
    <phoneticPr fontId="31"/>
  </si>
  <si>
    <t>91</t>
  </si>
  <si>
    <t>92</t>
  </si>
  <si>
    <t>93</t>
  </si>
  <si>
    <t>94</t>
  </si>
  <si>
    <t>95</t>
  </si>
  <si>
    <t>96</t>
  </si>
  <si>
    <t>粗付加価値率 (96/97) Ｃ</t>
    <rPh sb="0" eb="1">
      <t>ソ</t>
    </rPh>
    <rPh sb="1" eb="3">
      <t>フカ</t>
    </rPh>
    <rPh sb="3" eb="6">
      <t>カチリツ</t>
    </rPh>
    <phoneticPr fontId="5"/>
  </si>
  <si>
    <t>雇用者所得率 (91/97) Ｄ</t>
    <rPh sb="0" eb="3">
      <t>コヨウシャ</t>
    </rPh>
    <rPh sb="3" eb="6">
      <t>ショトクリツ</t>
    </rPh>
    <phoneticPr fontId="5"/>
  </si>
  <si>
    <t>鹿児島県産業連関表 (106分類)</t>
    <phoneticPr fontId="32"/>
  </si>
  <si>
    <t>輸出</t>
  </si>
  <si>
    <t>(控除)
輸入</t>
  </si>
  <si>
    <t>(控除)
輸入品商品税</t>
  </si>
  <si>
    <t>県内生産額
(列計)</t>
    <rPh sb="0" eb="2">
      <t>ケンナイ</t>
    </rPh>
    <rPh sb="2" eb="5">
      <t>セイサンガク</t>
    </rPh>
    <rPh sb="7" eb="8">
      <t>レツ</t>
    </rPh>
    <rPh sb="8" eb="9">
      <t>ケイ</t>
    </rPh>
    <phoneticPr fontId="32"/>
  </si>
  <si>
    <t>家計外消費支出(行)</t>
  </si>
  <si>
    <t>資本減耗引当(社会資本等減耗分)</t>
  </si>
  <si>
    <t>間接税(関税・輸入品商品税を除く。)</t>
  </si>
  <si>
    <t>(控除)経常補助金</t>
  </si>
  <si>
    <t>県内生産額</t>
    <rPh sb="0" eb="1">
      <t>ケン</t>
    </rPh>
    <phoneticPr fontId="8"/>
  </si>
  <si>
    <t>粗付加価値率</t>
    <rPh sb="0" eb="3">
      <t>ソフカ</t>
    </rPh>
    <rPh sb="3" eb="6">
      <t>カチリツ</t>
    </rPh>
    <phoneticPr fontId="32"/>
  </si>
  <si>
    <t>雇用表(産業中分類(106部門))</t>
    <rPh sb="0" eb="2">
      <t>コヨウ</t>
    </rPh>
    <rPh sb="2" eb="3">
      <t>ヒョウ</t>
    </rPh>
    <rPh sb="4" eb="6">
      <t>サンギョウ</t>
    </rPh>
    <rPh sb="6" eb="9">
      <t>チュウブンルイ</t>
    </rPh>
    <rPh sb="13" eb="15">
      <t>ブモン</t>
    </rPh>
    <phoneticPr fontId="8"/>
  </si>
  <si>
    <t>(単位：人)</t>
    <rPh sb="1" eb="3">
      <t>タンイ</t>
    </rPh>
    <rPh sb="4" eb="5">
      <t>ニン</t>
    </rPh>
    <phoneticPr fontId="8"/>
  </si>
  <si>
    <t>就業者総数</t>
    <rPh sb="0" eb="3">
      <t>シュウギョウシャ</t>
    </rPh>
    <rPh sb="3" eb="4">
      <t>ソウ</t>
    </rPh>
    <rPh sb="4" eb="5">
      <t>スウ</t>
    </rPh>
    <phoneticPr fontId="8"/>
  </si>
  <si>
    <t>個人業主</t>
  </si>
  <si>
    <t>家族従業者</t>
  </si>
  <si>
    <t>有給役員_x000D_
雇用者</t>
    <phoneticPr fontId="8"/>
  </si>
  <si>
    <t>有給役員</t>
  </si>
  <si>
    <t>雇用者</t>
  </si>
  <si>
    <t>常用雇用者</t>
    <phoneticPr fontId="8"/>
  </si>
  <si>
    <t>臨時雇用者</t>
  </si>
  <si>
    <t>正社員・
正職員</t>
    <phoneticPr fontId="8"/>
  </si>
  <si>
    <t>正社員・_x000D_
正職員以外</t>
  </si>
  <si>
    <t>雇用表(産業大分類(39部門))</t>
    <rPh sb="0" eb="2">
      <t>コヨウ</t>
    </rPh>
    <rPh sb="2" eb="3">
      <t>ヒョウ</t>
    </rPh>
    <rPh sb="4" eb="6">
      <t>サンギョウ</t>
    </rPh>
    <rPh sb="7" eb="9">
      <t>ブンルイ</t>
    </rPh>
    <rPh sb="12" eb="14">
      <t>ブモン</t>
    </rPh>
    <phoneticPr fontId="8"/>
  </si>
  <si>
    <t>雇用表(産業大分類(41部門))</t>
    <rPh sb="0" eb="2">
      <t>コヨウ</t>
    </rPh>
    <rPh sb="2" eb="3">
      <t>ヒョウ</t>
    </rPh>
    <rPh sb="4" eb="6">
      <t>サンギョウ</t>
    </rPh>
    <rPh sb="7" eb="9">
      <t>ブンルイ</t>
    </rPh>
    <rPh sb="12" eb="14">
      <t>ブモン</t>
    </rPh>
    <phoneticPr fontId="8"/>
  </si>
  <si>
    <t>b/a</t>
    <phoneticPr fontId="5"/>
  </si>
  <si>
    <t>県内生産額</t>
    <rPh sb="0" eb="2">
      <t>ケンナイ</t>
    </rPh>
    <rPh sb="2" eb="5">
      <t>セイサンガク</t>
    </rPh>
    <phoneticPr fontId="5"/>
  </si>
  <si>
    <t>（取引表）</t>
    <rPh sb="1" eb="3">
      <t>トリヒキ</t>
    </rPh>
    <rPh sb="3" eb="4">
      <t>ヒョウ</t>
    </rPh>
    <phoneticPr fontId="5"/>
  </si>
  <si>
    <t>就業者係数</t>
    <rPh sb="0" eb="3">
      <t>シュウギョウシャ</t>
    </rPh>
    <rPh sb="3" eb="5">
      <t>ケイスウ</t>
    </rPh>
    <phoneticPr fontId="5"/>
  </si>
  <si>
    <t>（人／万円）</t>
    <rPh sb="1" eb="2">
      <t>ニン</t>
    </rPh>
    <rPh sb="3" eb="5">
      <t>マンエン</t>
    </rPh>
    <phoneticPr fontId="5"/>
  </si>
  <si>
    <t>I</t>
    <phoneticPr fontId="8"/>
  </si>
  <si>
    <t>パルプ・紙・木製品</t>
    <phoneticPr fontId="5"/>
  </si>
  <si>
    <t>パルプ・紙・木製品</t>
    <phoneticPr fontId="31"/>
  </si>
  <si>
    <t>石油・石炭製品</t>
    <phoneticPr fontId="8"/>
  </si>
  <si>
    <t>プラスチック・ゴム</t>
    <phoneticPr fontId="31"/>
  </si>
  <si>
    <t>その他の製造工業製品</t>
    <phoneticPr fontId="31"/>
  </si>
  <si>
    <t>その他の非営利団体サービス</t>
    <phoneticPr fontId="31"/>
  </si>
  <si>
    <t>対事業所サービス</t>
    <phoneticPr fontId="31"/>
  </si>
  <si>
    <t>対個人サービス</t>
    <phoneticPr fontId="31"/>
  </si>
  <si>
    <t>M</t>
    <phoneticPr fontId="8"/>
  </si>
  <si>
    <t>移輸入係数</t>
    <rPh sb="0" eb="1">
      <t>ワタル</t>
    </rPh>
    <rPh sb="1" eb="3">
      <t>ユニュウ</t>
    </rPh>
    <rPh sb="3" eb="5">
      <t>ケイスウ</t>
    </rPh>
    <phoneticPr fontId="5"/>
  </si>
  <si>
    <t>I-M</t>
    <phoneticPr fontId="8"/>
  </si>
  <si>
    <t>41行×41列</t>
    <rPh sb="2" eb="3">
      <t>ギョウ</t>
    </rPh>
    <rPh sb="6" eb="7">
      <t>レツ</t>
    </rPh>
    <phoneticPr fontId="5"/>
  </si>
  <si>
    <t>平均消費性向　２人以上勤労者世帯（鹿児島市） （暦年値と５年間平均）</t>
    <rPh sb="0" eb="2">
      <t>ヘイキン</t>
    </rPh>
    <rPh sb="2" eb="4">
      <t>ショウヒ</t>
    </rPh>
    <rPh sb="4" eb="6">
      <t>セイコウ</t>
    </rPh>
    <rPh sb="8" eb="9">
      <t>ニン</t>
    </rPh>
    <rPh sb="9" eb="11">
      <t>イジョウ</t>
    </rPh>
    <rPh sb="11" eb="14">
      <t>キンロウシャ</t>
    </rPh>
    <rPh sb="14" eb="16">
      <t>セタイ</t>
    </rPh>
    <rPh sb="17" eb="21">
      <t>カゴシマシ</t>
    </rPh>
    <rPh sb="24" eb="26">
      <t>レキネン</t>
    </rPh>
    <rPh sb="26" eb="27">
      <t>アタイ</t>
    </rPh>
    <rPh sb="29" eb="31">
      <t>ネンカン</t>
    </rPh>
    <rPh sb="31" eb="33">
      <t>ヘイキン</t>
    </rPh>
    <phoneticPr fontId="8"/>
  </si>
  <si>
    <t>年　次</t>
    <rPh sb="0" eb="1">
      <t>トシ</t>
    </rPh>
    <rPh sb="2" eb="3">
      <t>ツギ</t>
    </rPh>
    <phoneticPr fontId="8"/>
  </si>
  <si>
    <t>平成１５年</t>
    <rPh sb="0" eb="2">
      <t>ヘイセイ</t>
    </rPh>
    <rPh sb="4" eb="5">
      <t>ネン</t>
    </rPh>
    <phoneticPr fontId="8"/>
  </si>
  <si>
    <t>平成１６年</t>
    <rPh sb="0" eb="2">
      <t>ヘイセイ</t>
    </rPh>
    <rPh sb="4" eb="5">
      <t>ネン</t>
    </rPh>
    <phoneticPr fontId="8"/>
  </si>
  <si>
    <t>平成１７年</t>
    <rPh sb="0" eb="2">
      <t>ヘイセイ</t>
    </rPh>
    <rPh sb="4" eb="5">
      <t>ネン</t>
    </rPh>
    <phoneticPr fontId="8"/>
  </si>
  <si>
    <t>平成１８年</t>
    <rPh sb="0" eb="2">
      <t>ヘイセイ</t>
    </rPh>
    <rPh sb="4" eb="5">
      <t>ネン</t>
    </rPh>
    <phoneticPr fontId="8"/>
  </si>
  <si>
    <t>平成１９年</t>
    <rPh sb="0" eb="2">
      <t>ヘイセイ</t>
    </rPh>
    <rPh sb="4" eb="5">
      <t>ネン</t>
    </rPh>
    <phoneticPr fontId="8"/>
  </si>
  <si>
    <t>平成２０年</t>
    <rPh sb="0" eb="2">
      <t>ヘイセイ</t>
    </rPh>
    <rPh sb="4" eb="5">
      <t>ネン</t>
    </rPh>
    <phoneticPr fontId="8"/>
  </si>
  <si>
    <t>平成２１年</t>
    <rPh sb="0" eb="2">
      <t>ヘイセイ</t>
    </rPh>
    <rPh sb="4" eb="5">
      <t>ネン</t>
    </rPh>
    <phoneticPr fontId="8"/>
  </si>
  <si>
    <t>平成２２年</t>
    <rPh sb="0" eb="2">
      <t>ヘイセイ</t>
    </rPh>
    <rPh sb="4" eb="5">
      <t>ネン</t>
    </rPh>
    <phoneticPr fontId="8"/>
  </si>
  <si>
    <t>平成２３年</t>
    <rPh sb="0" eb="2">
      <t>ヘイセイ</t>
    </rPh>
    <rPh sb="4" eb="5">
      <t>ネン</t>
    </rPh>
    <phoneticPr fontId="8"/>
  </si>
  <si>
    <t>平成２４年</t>
    <rPh sb="0" eb="2">
      <t>ヘイセイ</t>
    </rPh>
    <rPh sb="4" eb="5">
      <t>ネン</t>
    </rPh>
    <phoneticPr fontId="8"/>
  </si>
  <si>
    <t>平成２５年</t>
    <rPh sb="0" eb="2">
      <t>ヘイセイ</t>
    </rPh>
    <rPh sb="4" eb="5">
      <t>ネン</t>
    </rPh>
    <phoneticPr fontId="8"/>
  </si>
  <si>
    <t>平成２６年</t>
    <rPh sb="0" eb="2">
      <t>ヘイセイ</t>
    </rPh>
    <rPh sb="4" eb="5">
      <t>ネン</t>
    </rPh>
    <phoneticPr fontId="8"/>
  </si>
  <si>
    <t>平成２７年</t>
    <rPh sb="0" eb="2">
      <t>ヘイセイ</t>
    </rPh>
    <rPh sb="4" eb="5">
      <t>ネン</t>
    </rPh>
    <phoneticPr fontId="8"/>
  </si>
  <si>
    <t>実収入　　　　　　a</t>
    <rPh sb="0" eb="1">
      <t>ジツ</t>
    </rPh>
    <rPh sb="1" eb="3">
      <t>シュウニュウ</t>
    </rPh>
    <phoneticPr fontId="8"/>
  </si>
  <si>
    <t>消費支出         b</t>
    <rPh sb="0" eb="2">
      <t>ショウヒ</t>
    </rPh>
    <rPh sb="2" eb="4">
      <t>シシュツ</t>
    </rPh>
    <phoneticPr fontId="8"/>
  </si>
  <si>
    <t>非消費支出      c</t>
    <rPh sb="0" eb="3">
      <t>ヒショウヒ</t>
    </rPh>
    <rPh sb="3" eb="5">
      <t>シシュツ</t>
    </rPh>
    <phoneticPr fontId="8"/>
  </si>
  <si>
    <t>可処分所得     d=a-c</t>
    <rPh sb="0" eb="3">
      <t>カショブン</t>
    </rPh>
    <rPh sb="3" eb="5">
      <t>ショトク</t>
    </rPh>
    <phoneticPr fontId="8"/>
  </si>
  <si>
    <t>平均消費性向　e=b/d</t>
    <rPh sb="0" eb="2">
      <t>ヘイキン</t>
    </rPh>
    <rPh sb="2" eb="4">
      <t>ショウヒ</t>
    </rPh>
    <rPh sb="4" eb="6">
      <t>セイコウ</t>
    </rPh>
    <phoneticPr fontId="8"/>
  </si>
  <si>
    <t>平均値</t>
    <rPh sb="0" eb="2">
      <t>ヘイキン</t>
    </rPh>
    <rPh sb="2" eb="3">
      <t>チ</t>
    </rPh>
    <phoneticPr fontId="8"/>
  </si>
  <si>
    <t>H17～H21</t>
  </si>
  <si>
    <r>
      <t>※　５年間平均値は整数値としていないので，d≒</t>
    </r>
    <r>
      <rPr>
        <sz val="11"/>
        <rFont val="ＭＳ 明朝"/>
        <family val="1"/>
        <charset val="128"/>
      </rPr>
      <t>a-cである。</t>
    </r>
    <rPh sb="3" eb="5">
      <t>ネンカン</t>
    </rPh>
    <rPh sb="5" eb="8">
      <t>ヘイキンチ</t>
    </rPh>
    <rPh sb="9" eb="12">
      <t>セイスウチ</t>
    </rPh>
    <phoneticPr fontId="8"/>
  </si>
  <si>
    <r>
      <t>H</t>
    </r>
    <r>
      <rPr>
        <sz val="11"/>
        <rFont val="ＭＳ 明朝"/>
        <family val="1"/>
        <charset val="128"/>
      </rPr>
      <t>25</t>
    </r>
    <r>
      <rPr>
        <sz val="11"/>
        <rFont val="ＭＳ Ｐゴシック"/>
        <family val="3"/>
        <charset val="128"/>
      </rPr>
      <t/>
    </r>
  </si>
  <si>
    <r>
      <t>H</t>
    </r>
    <r>
      <rPr>
        <sz val="11"/>
        <rFont val="ＭＳ 明朝"/>
        <family val="1"/>
        <charset val="128"/>
      </rPr>
      <t>26</t>
    </r>
    <r>
      <rPr>
        <sz val="11"/>
        <rFont val="ＭＳ Ｐゴシック"/>
        <family val="3"/>
        <charset val="128"/>
      </rPr>
      <t/>
    </r>
  </si>
  <si>
    <r>
      <t>H</t>
    </r>
    <r>
      <rPr>
        <sz val="11"/>
        <rFont val="ＭＳ 明朝"/>
        <family val="1"/>
        <charset val="128"/>
      </rPr>
      <t>27</t>
    </r>
    <r>
      <rPr>
        <sz val="11"/>
        <rFont val="ＭＳ Ｐゴシック"/>
        <family val="3"/>
        <charset val="128"/>
      </rPr>
      <t/>
    </r>
  </si>
  <si>
    <t>再掲</t>
    <rPh sb="0" eb="2">
      <t>サイケイ</t>
    </rPh>
    <phoneticPr fontId="5"/>
  </si>
  <si>
    <t>　　来場者交通費分</t>
    <rPh sb="2" eb="5">
      <t>ライジョウシャ</t>
    </rPh>
    <rPh sb="5" eb="8">
      <t>コウツウヒ</t>
    </rPh>
    <rPh sb="8" eb="9">
      <t>ブン</t>
    </rPh>
    <phoneticPr fontId="5"/>
  </si>
  <si>
    <t>　　貨物運賃額</t>
    <rPh sb="2" eb="4">
      <t>カモツ</t>
    </rPh>
    <rPh sb="4" eb="6">
      <t>ウンチン</t>
    </rPh>
    <rPh sb="6" eb="7">
      <t>ガク</t>
    </rPh>
    <phoneticPr fontId="5"/>
  </si>
  <si>
    <t>就業者
誘発数</t>
    <rPh sb="0" eb="3">
      <t>シュウギョウシャ</t>
    </rPh>
    <rPh sb="6" eb="7">
      <t>スウ</t>
    </rPh>
    <phoneticPr fontId="5"/>
  </si>
  <si>
    <t>表４－２－１０　就業者誘発数</t>
    <rPh sb="8" eb="11">
      <t>シュウギョウシャ</t>
    </rPh>
    <rPh sb="11" eb="13">
      <t>ユウハツ</t>
    </rPh>
    <rPh sb="13" eb="14">
      <t>カズ</t>
    </rPh>
    <phoneticPr fontId="5"/>
  </si>
  <si>
    <t>　　</t>
    <phoneticPr fontId="5"/>
  </si>
  <si>
    <t>運輸・郵便</t>
    <rPh sb="0" eb="2">
      <t>ウンユ</t>
    </rPh>
    <rPh sb="3" eb="5">
      <t>ユウビン</t>
    </rPh>
    <phoneticPr fontId="24"/>
  </si>
  <si>
    <t>飲食サービス</t>
    <rPh sb="0" eb="2">
      <t>インショク</t>
    </rPh>
    <phoneticPr fontId="24"/>
  </si>
  <si>
    <t>ｄ＝ａ＋ｂ＋ｃ</t>
    <phoneticPr fontId="28"/>
  </si>
  <si>
    <t>　来場者の交通費（ガソリン代を除く）ですが，県内需要増加額測定の際，県外分として片道分を控除したことによります。
　ただし，「P83(４) 生産者価格への変換」で格付けられた「貨物運賃」相当額を除きます。</t>
    <rPh sb="1" eb="4">
      <t>ライジョウシャ</t>
    </rPh>
    <rPh sb="70" eb="73">
      <t>セイサンシャ</t>
    </rPh>
    <rPh sb="73" eb="75">
      <t>カカク</t>
    </rPh>
    <rPh sb="77" eb="79">
      <t>ヘンカン</t>
    </rPh>
    <rPh sb="81" eb="82">
      <t>カク</t>
    </rPh>
    <rPh sb="82" eb="83">
      <t>ヅ</t>
    </rPh>
    <rPh sb="88" eb="90">
      <t>カモツ</t>
    </rPh>
    <rPh sb="90" eb="92">
      <t>ウンチン</t>
    </rPh>
    <rPh sb="93" eb="95">
      <t>ソウトウ</t>
    </rPh>
    <rPh sb="95" eb="96">
      <t>ガク</t>
    </rPh>
    <rPh sb="97" eb="98">
      <t>ノゾ</t>
    </rPh>
    <phoneticPr fontId="24"/>
  </si>
  <si>
    <r>
      <t>[I-(I-M)A]</t>
    </r>
    <r>
      <rPr>
        <vertAlign val="superscript"/>
        <sz val="10"/>
        <rFont val="ＭＳ 明朝"/>
        <family val="1"/>
        <charset val="128"/>
      </rPr>
      <t>-1</t>
    </r>
    <r>
      <rPr>
        <sz val="10"/>
        <rFont val="ＭＳ 明朝"/>
        <family val="1"/>
        <charset val="128"/>
      </rPr>
      <t>型</t>
    </r>
    <rPh sb="12" eb="13">
      <t>ガタ</t>
    </rPh>
    <phoneticPr fontId="5"/>
  </si>
  <si>
    <t>就業者
誘発数</t>
    <rPh sb="0" eb="3">
      <t>シュウギョウシャ</t>
    </rPh>
    <rPh sb="4" eb="6">
      <t>ユウハツ</t>
    </rPh>
    <rPh sb="6" eb="7">
      <t>スウ</t>
    </rPh>
    <phoneticPr fontId="5"/>
  </si>
  <si>
    <t>就業者誘発数の測定</t>
    <rPh sb="0" eb="3">
      <t>シュウギョウシャ</t>
    </rPh>
    <rPh sb="3" eb="5">
      <t>ユウハツ</t>
    </rPh>
    <rPh sb="5" eb="6">
      <t>スウ</t>
    </rPh>
    <rPh sb="7" eb="9">
      <t>ソクテイ</t>
    </rPh>
    <phoneticPr fontId="5"/>
  </si>
  <si>
    <t>平成２８年</t>
    <rPh sb="0" eb="2">
      <t>ヘイセイ</t>
    </rPh>
    <rPh sb="4" eb="5">
      <t>ネン</t>
    </rPh>
    <phoneticPr fontId="8"/>
  </si>
  <si>
    <t>可処分所得     d≒a-c</t>
    <rPh sb="0" eb="3">
      <t>カショブン</t>
    </rPh>
    <rPh sb="3" eb="5">
      <t>ショトク</t>
    </rPh>
    <phoneticPr fontId="8"/>
  </si>
  <si>
    <t>　　　〃　　　　　（％）</t>
    <phoneticPr fontId="8"/>
  </si>
  <si>
    <t>平成27年はd≠a-c</t>
    <rPh sb="0" eb="2">
      <t>ヘイセイ</t>
    </rPh>
    <rPh sb="4" eb="5">
      <t>ネン</t>
    </rPh>
    <phoneticPr fontId="8"/>
  </si>
  <si>
    <t xml:space="preserve">※■　所得の内，どれだけ消費に回るかを示す割合を「平均消費性向」と言います。
　 　　ここでのデータは，総務省統計局が公表している家計調査結果から，鹿児島市の数字を抜粋したもので，直近５年間の値を平均して用いています。
　 ■　e－Ｓtat　政府統計の総合窓口ホームページ
   　　トップページ ＞統計データを探す ＞主要な統計から探す＞ 基幹統計から探す（統計分野表示）　企業・家計・経済　家計調査
　　　　　家計調査　家計収支編　二人以上の世帯　詳細結果表　年次　○○年（直近の当該年）
　　　　　　　＜用途分類＞1世帯当たり年平均1か月間の収入と支出 1-1 都市階級・地方・都道府県庁所在市別 　勤労者世帯の表から算定しています。
　 ■　鹿児島市の２人以上の世帯のうちの勤労者がいる世帯について，実収入，消費支出，非消費支出，可処分所得を基に算出します。
　 　　具体的には，平均消費性向＝消費支出／（実収入－非消費支出）で表します。（可処分所得=実収入－非消費支出）
   ■　この「平均消費性向」を雇用者所得誘発額から生産が誘発されていく効果（第二次間接効果）を得るために雇用者所得誘発額に乗じる消費転換率として用います。
</t>
    <rPh sb="25" eb="27">
      <t>ヘイキン</t>
    </rPh>
    <rPh sb="59" eb="61">
      <t>コウヒョウ</t>
    </rPh>
    <rPh sb="69" eb="71">
      <t>ケッカ</t>
    </rPh>
    <rPh sb="79" eb="81">
      <t>スウジ</t>
    </rPh>
    <rPh sb="82" eb="84">
      <t>バッスイ</t>
    </rPh>
    <rPh sb="90" eb="92">
      <t>チョッキン</t>
    </rPh>
    <rPh sb="93" eb="95">
      <t>ネンカン</t>
    </rPh>
    <rPh sb="96" eb="97">
      <t>アタイ</t>
    </rPh>
    <rPh sb="98" eb="100">
      <t>ヘイキン</t>
    </rPh>
    <rPh sb="102" eb="103">
      <t>モチ</t>
    </rPh>
    <rPh sb="172" eb="174">
      <t>キカン</t>
    </rPh>
    <rPh sb="174" eb="176">
      <t>トウケイ</t>
    </rPh>
    <rPh sb="178" eb="179">
      <t>サガ</t>
    </rPh>
    <rPh sb="181" eb="183">
      <t>トウケイ</t>
    </rPh>
    <rPh sb="183" eb="185">
      <t>ブンヤ</t>
    </rPh>
    <rPh sb="185" eb="187">
      <t>ヒョウジ</t>
    </rPh>
    <rPh sb="189" eb="191">
      <t>キギョウ</t>
    </rPh>
    <rPh sb="192" eb="194">
      <t>カケイ</t>
    </rPh>
    <rPh sb="195" eb="197">
      <t>ケイザイ</t>
    </rPh>
    <rPh sb="198" eb="200">
      <t>カケイ</t>
    </rPh>
    <rPh sb="200" eb="202">
      <t>チョウサ</t>
    </rPh>
    <rPh sb="240" eb="242">
      <t>チョッキン</t>
    </rPh>
    <rPh sb="243" eb="245">
      <t>トウガイ</t>
    </rPh>
    <rPh sb="245" eb="246">
      <t>ネン</t>
    </rPh>
    <rPh sb="326" eb="330">
      <t>カゴシマシ</t>
    </rPh>
    <rPh sb="336" eb="338">
      <t>セタイ</t>
    </rPh>
    <rPh sb="342" eb="345">
      <t>キンロウシャ</t>
    </rPh>
    <rPh sb="425" eb="428">
      <t>カショブン</t>
    </rPh>
    <rPh sb="428" eb="430">
      <t>ショトク</t>
    </rPh>
    <rPh sb="431" eb="432">
      <t>ジツ</t>
    </rPh>
    <rPh sb="432" eb="434">
      <t>シュウニュウ</t>
    </rPh>
    <rPh sb="435" eb="436">
      <t>ヒ</t>
    </rPh>
    <rPh sb="436" eb="438">
      <t>ショウヒ</t>
    </rPh>
    <rPh sb="438" eb="440">
      <t>シシュツ</t>
    </rPh>
    <rPh sb="451" eb="453">
      <t>ヘイキン</t>
    </rPh>
    <rPh sb="453" eb="455">
      <t>ショウヒ</t>
    </rPh>
    <rPh sb="455" eb="457">
      <t>セイコウ</t>
    </rPh>
    <rPh sb="459" eb="462">
      <t>コヨウシャ</t>
    </rPh>
    <rPh sb="462" eb="464">
      <t>ショトク</t>
    </rPh>
    <rPh sb="464" eb="467">
      <t>ユウハツガク</t>
    </rPh>
    <rPh sb="469" eb="471">
      <t>セイサン</t>
    </rPh>
    <rPh sb="472" eb="474">
      <t>ユウハツ</t>
    </rPh>
    <rPh sb="479" eb="481">
      <t>コウカ</t>
    </rPh>
    <rPh sb="482" eb="485">
      <t>ダイニジ</t>
    </rPh>
    <rPh sb="485" eb="487">
      <t>カンセツ</t>
    </rPh>
    <rPh sb="487" eb="489">
      <t>コウカ</t>
    </rPh>
    <rPh sb="491" eb="492">
      <t>エ</t>
    </rPh>
    <rPh sb="496" eb="499">
      <t>コヨウシャ</t>
    </rPh>
    <rPh sb="499" eb="501">
      <t>ショトク</t>
    </rPh>
    <rPh sb="501" eb="504">
      <t>ユウハツガク</t>
    </rPh>
    <rPh sb="505" eb="506">
      <t>ジョウ</t>
    </rPh>
    <rPh sb="508" eb="510">
      <t>ショウヒ</t>
    </rPh>
    <rPh sb="510" eb="513">
      <t>テンカンリツ</t>
    </rPh>
    <rPh sb="516" eb="517">
      <t>モチ</t>
    </rPh>
    <phoneticPr fontId="8"/>
  </si>
  <si>
    <t>運輸・郵便</t>
    <rPh sb="0" eb="1">
      <t>ウン</t>
    </rPh>
    <rPh sb="1" eb="2">
      <t>ユ</t>
    </rPh>
    <rPh sb="3" eb="5">
      <t>ユウビン</t>
    </rPh>
    <phoneticPr fontId="5"/>
  </si>
  <si>
    <t>　５　４の１人当たりの消費額の構成比を用いて，２の鹿児島県分の消費支出額を宿泊  ・日帰り別に内訳を比例配分する。</t>
    <rPh sb="6" eb="7">
      <t>ニン</t>
    </rPh>
    <rPh sb="7" eb="8">
      <t>ア</t>
    </rPh>
    <rPh sb="11" eb="14">
      <t>ショウヒガク</t>
    </rPh>
    <rPh sb="15" eb="18">
      <t>コウセイヒ</t>
    </rPh>
    <rPh sb="19" eb="20">
      <t>モチ</t>
    </rPh>
    <rPh sb="25" eb="29">
      <t>カゴシマケン</t>
    </rPh>
    <rPh sb="29" eb="30">
      <t>ブン</t>
    </rPh>
    <rPh sb="31" eb="33">
      <t>ショウヒ</t>
    </rPh>
    <rPh sb="33" eb="36">
      <t>シシュツガク</t>
    </rPh>
    <phoneticPr fontId="8"/>
  </si>
  <si>
    <t>（１）生産者価格評価表投入係数　Ａ</t>
    <rPh sb="3" eb="6">
      <t>セイサンシャ</t>
    </rPh>
    <rPh sb="6" eb="8">
      <t>カカク</t>
    </rPh>
    <rPh sb="8" eb="10">
      <t>ヒョウカ</t>
    </rPh>
    <rPh sb="10" eb="11">
      <t>ヒョウ</t>
    </rPh>
    <rPh sb="11" eb="13">
      <t>トウニュウ</t>
    </rPh>
    <rPh sb="13" eb="15">
      <t>ケイスウ</t>
    </rPh>
    <phoneticPr fontId="8"/>
  </si>
  <si>
    <t>行ラベル</t>
  </si>
  <si>
    <t>県外観光客(宿泊) ①</t>
    <phoneticPr fontId="38"/>
  </si>
  <si>
    <t>県内観光客(宿泊)　②</t>
    <phoneticPr fontId="38"/>
  </si>
  <si>
    <t>県外観光客(日帰り)　③</t>
    <phoneticPr fontId="38"/>
  </si>
  <si>
    <t>県内観光客(日帰り)　④</t>
    <phoneticPr fontId="38"/>
  </si>
  <si>
    <t>1 宿泊費</t>
  </si>
  <si>
    <t>2 交通費</t>
  </si>
  <si>
    <t>3 土産品</t>
  </si>
  <si>
    <t>4 その他</t>
  </si>
  <si>
    <t>総計</t>
  </si>
  <si>
    <t>表４－２－２　１人１回（１泊）当たりの観光旅行に掛かる費用（推計値）</t>
    <rPh sb="0" eb="1">
      <t>ヒョウ</t>
    </rPh>
    <rPh sb="8" eb="9">
      <t>ニン</t>
    </rPh>
    <rPh sb="10" eb="11">
      <t>カイ</t>
    </rPh>
    <rPh sb="13" eb="14">
      <t>ハク</t>
    </rPh>
    <rPh sb="15" eb="16">
      <t>ア</t>
    </rPh>
    <rPh sb="19" eb="21">
      <t>カンコウ</t>
    </rPh>
    <rPh sb="21" eb="23">
      <t>リョコウ</t>
    </rPh>
    <rPh sb="24" eb="25">
      <t>カ</t>
    </rPh>
    <rPh sb="27" eb="29">
      <t>ヒヨウ</t>
    </rPh>
    <rPh sb="30" eb="33">
      <t>スイケイチ</t>
    </rPh>
    <phoneticPr fontId="5"/>
  </si>
  <si>
    <t>（単位：円）</t>
    <rPh sb="1" eb="3">
      <t>タンイ</t>
    </rPh>
    <rPh sb="4" eb="5">
      <t>エン</t>
    </rPh>
    <phoneticPr fontId="5"/>
  </si>
  <si>
    <t>ガソリン</t>
  </si>
  <si>
    <t>鉄道旅客輸送</t>
  </si>
  <si>
    <t>バス</t>
  </si>
  <si>
    <t>ハイヤー・タクシー</t>
  </si>
  <si>
    <t>沿海・内水面旅客輸送</t>
  </si>
  <si>
    <t>国内航空旅客輸送</t>
  </si>
  <si>
    <t>道路輸送施設提供</t>
  </si>
  <si>
    <t>貸自動車業</t>
  </si>
  <si>
    <t>冷凍魚介類</t>
  </si>
  <si>
    <t>菓子類</t>
  </si>
  <si>
    <t>その他の食料品</t>
  </si>
  <si>
    <t>絹・人絹織物（合繊長繊維織物を含む。）</t>
  </si>
  <si>
    <t>化粧品・歯磨</t>
  </si>
  <si>
    <t>写真感光材料</t>
  </si>
  <si>
    <t>ゴム製・プラスチック製履物</t>
  </si>
  <si>
    <t>かばん・袋物・その他の革製品</t>
  </si>
  <si>
    <t>時計</t>
  </si>
  <si>
    <t>農業サービス（獣医業を除く。）</t>
  </si>
  <si>
    <t>浴場業</t>
  </si>
  <si>
    <t>スポーツ施設提供業・公園・遊園地</t>
  </si>
  <si>
    <t>その他の娯楽</t>
  </si>
  <si>
    <t>写真業</t>
  </si>
  <si>
    <t>平成27年観光客数 b(千人)</t>
    <rPh sb="0" eb="2">
      <t>ヘイセイ</t>
    </rPh>
    <rPh sb="4" eb="5">
      <t>ネン</t>
    </rPh>
    <rPh sb="5" eb="8">
      <t>カンコウキャク</t>
    </rPh>
    <rPh sb="8" eb="9">
      <t>スウ</t>
    </rPh>
    <rPh sb="12" eb="14">
      <t>センニン</t>
    </rPh>
    <phoneticPr fontId="5"/>
  </si>
  <si>
    <t>　１　鹿児島市観光統計（平成２７年)から観光消費額の構成比を得る。</t>
    <rPh sb="3" eb="7">
      <t>カゴシマシ</t>
    </rPh>
    <rPh sb="7" eb="9">
      <t>カンコウ</t>
    </rPh>
    <rPh sb="9" eb="11">
      <t>トウケイ</t>
    </rPh>
    <rPh sb="12" eb="14">
      <t>ヘイセイ</t>
    </rPh>
    <rPh sb="16" eb="17">
      <t>ネン</t>
    </rPh>
    <rPh sb="20" eb="22">
      <t>カンコウ</t>
    </rPh>
    <rPh sb="22" eb="25">
      <t>ショウヒガク</t>
    </rPh>
    <rPh sb="26" eb="29">
      <t>コウセイヒ</t>
    </rPh>
    <rPh sb="30" eb="31">
      <t>エ</t>
    </rPh>
    <phoneticPr fontId="5"/>
  </si>
  <si>
    <t>　　鹿児島市ホームページ＞文化・スポーツ＞観光＞観光統計・調査</t>
    <rPh sb="2" eb="6">
      <t>カゴシマシ</t>
    </rPh>
    <rPh sb="13" eb="15">
      <t>ブンカ</t>
    </rPh>
    <rPh sb="21" eb="23">
      <t>カンコウ</t>
    </rPh>
    <rPh sb="24" eb="26">
      <t>カンコウ</t>
    </rPh>
    <rPh sb="26" eb="28">
      <t>トウケイ</t>
    </rPh>
    <rPh sb="29" eb="31">
      <t>チョウサ</t>
    </rPh>
    <phoneticPr fontId="12"/>
  </si>
  <si>
    <t>平成２７年　鹿児島市観光統計　P10</t>
    <rPh sb="0" eb="2">
      <t>ヘイセイ</t>
    </rPh>
    <rPh sb="4" eb="5">
      <t>ネン</t>
    </rPh>
    <rPh sb="6" eb="10">
      <t>カゴシマシ</t>
    </rPh>
    <rPh sb="10" eb="12">
      <t>カンコウ</t>
    </rPh>
    <rPh sb="12" eb="14">
      <t>トウケイ</t>
    </rPh>
    <phoneticPr fontId="12"/>
  </si>
  <si>
    <t>「鹿児島県観光統計」（平成２７年）</t>
    <rPh sb="1" eb="5">
      <t>カゴシマケン</t>
    </rPh>
    <rPh sb="5" eb="7">
      <t>カンコウ</t>
    </rPh>
    <rPh sb="7" eb="9">
      <t>トウケイ</t>
    </rPh>
    <rPh sb="11" eb="13">
      <t>ヘイセイ</t>
    </rPh>
    <rPh sb="15" eb="16">
      <t>ネン</t>
    </rPh>
    <phoneticPr fontId="5"/>
  </si>
  <si>
    <t>　３　観光庁「旅行・観光産業の経済波及効果に関する調査研究2015年版」（単位：円）から１人当たりの消費額を推計する。</t>
    <rPh sb="3" eb="6">
      <t>カンコウチョウ</t>
    </rPh>
    <rPh sb="7" eb="9">
      <t>リョコウ</t>
    </rPh>
    <rPh sb="10" eb="12">
      <t>カンコウ</t>
    </rPh>
    <rPh sb="12" eb="14">
      <t>サンギョウ</t>
    </rPh>
    <rPh sb="15" eb="17">
      <t>ケイザイ</t>
    </rPh>
    <rPh sb="17" eb="21">
      <t>ハキュウコウカ</t>
    </rPh>
    <rPh sb="22" eb="23">
      <t>カン</t>
    </rPh>
    <rPh sb="25" eb="27">
      <t>チョウサ</t>
    </rPh>
    <rPh sb="27" eb="29">
      <t>ケンキュウ</t>
    </rPh>
    <rPh sb="33" eb="34">
      <t>ネン</t>
    </rPh>
    <rPh sb="34" eb="35">
      <t>ハン</t>
    </rPh>
    <rPh sb="45" eb="46">
      <t>ニン</t>
    </rPh>
    <rPh sb="46" eb="47">
      <t>ア</t>
    </rPh>
    <rPh sb="50" eb="53">
      <t>ショウヒガク</t>
    </rPh>
    <rPh sb="54" eb="56">
      <t>スイケイ</t>
    </rPh>
    <phoneticPr fontId="8"/>
  </si>
  <si>
    <t>　　同調査のT16表の延べ購入者数とT18表の旅行消費額から１人当たりの消費額を算出。</t>
    <rPh sb="9" eb="10">
      <t>ヒョウ</t>
    </rPh>
    <rPh sb="21" eb="22">
      <t>ヒョウ</t>
    </rPh>
    <phoneticPr fontId="5"/>
  </si>
  <si>
    <t>その他の鉱業</t>
  </si>
  <si>
    <t>石油化学系基礎製品</t>
  </si>
  <si>
    <t>有機化学工業製品（石油化学系基礎製品・合成樹脂を除く。）</t>
  </si>
  <si>
    <t>なめし革・革製品・毛皮</t>
  </si>
  <si>
    <t>鋳鍛造品（鉄）</t>
  </si>
  <si>
    <t>建設用・建築用金属製品</t>
  </si>
  <si>
    <t>通信・映像・音響機器</t>
  </si>
  <si>
    <t>他に分類されない会員制団体</t>
  </si>
  <si>
    <t>表４－２－４　平成２７年　商業マージン・貨物運賃　４１分類　（需要合計）</t>
    <rPh sb="0" eb="1">
      <t>ヒョウ</t>
    </rPh>
    <rPh sb="7" eb="9">
      <t>ヘイセイ</t>
    </rPh>
    <rPh sb="11" eb="12">
      <t>ネン</t>
    </rPh>
    <rPh sb="13" eb="15">
      <t>ショウギョウ</t>
    </rPh>
    <rPh sb="20" eb="22">
      <t>カモツ</t>
    </rPh>
    <rPh sb="22" eb="24">
      <t>ウンチン</t>
    </rPh>
    <rPh sb="27" eb="29">
      <t>ブンルイ</t>
    </rPh>
    <rPh sb="31" eb="33">
      <t>ジュヨウ</t>
    </rPh>
    <rPh sb="33" eb="35">
      <t>ゴウケイ</t>
    </rPh>
    <phoneticPr fontId="8"/>
  </si>
  <si>
    <t>平成27年鹿児島県産業連関表［41部門表］</t>
    <rPh sb="0" eb="2">
      <t>ヘイセイ</t>
    </rPh>
    <rPh sb="4" eb="5">
      <t>ネン</t>
    </rPh>
    <rPh sb="5" eb="9">
      <t>カゴシマケン</t>
    </rPh>
    <rPh sb="9" eb="11">
      <t>サンギョウ</t>
    </rPh>
    <rPh sb="11" eb="14">
      <t>レンカンヒョウ</t>
    </rPh>
    <rPh sb="17" eb="19">
      <t>ブモン</t>
    </rPh>
    <rPh sb="19" eb="20">
      <t>ヒョウ</t>
    </rPh>
    <phoneticPr fontId="8"/>
  </si>
  <si>
    <t>平成27年鹿児島県産業連関表［39部門表］</t>
    <rPh sb="0" eb="2">
      <t>ヘイセイ</t>
    </rPh>
    <rPh sb="4" eb="5">
      <t>ネン</t>
    </rPh>
    <rPh sb="5" eb="9">
      <t>カゴシマケン</t>
    </rPh>
    <rPh sb="9" eb="11">
      <t>サンギョウ</t>
    </rPh>
    <rPh sb="11" eb="14">
      <t>レンカンヒョウ</t>
    </rPh>
    <rPh sb="17" eb="19">
      <t>ブモン</t>
    </rPh>
    <rPh sb="19" eb="20">
      <t>ヒョウ</t>
    </rPh>
    <phoneticPr fontId="8"/>
  </si>
  <si>
    <t>農業</t>
    <rPh sb="1" eb="2">
      <t>ギョウ</t>
    </rPh>
    <phoneticPr fontId="1"/>
  </si>
  <si>
    <t>林業</t>
    <rPh sb="0" eb="2">
      <t>リンギョウ</t>
    </rPh>
    <phoneticPr fontId="1"/>
  </si>
  <si>
    <t>漁業</t>
    <rPh sb="0" eb="2">
      <t>ギョギョウ</t>
    </rPh>
    <phoneticPr fontId="1"/>
  </si>
  <si>
    <t>その他の
製造工業製品</t>
  </si>
  <si>
    <t>対事業所
サービス</t>
  </si>
  <si>
    <t>対個人
サービス</t>
  </si>
  <si>
    <t>家計外
消費支出
（列）</t>
    <phoneticPr fontId="5"/>
  </si>
  <si>
    <t>民間消費支出</t>
    <rPh sb="0" eb="1">
      <t>ミンカン</t>
    </rPh>
    <rPh sb="1" eb="3">
      <t>ショウヒ</t>
    </rPh>
    <rPh sb="3" eb="5">
      <t>シシュツ</t>
    </rPh>
    <phoneticPr fontId="62"/>
  </si>
  <si>
    <t>一般政府
消費支出</t>
    <rPh sb="0" eb="1">
      <t>イッパン</t>
    </rPh>
    <rPh sb="1" eb="3">
      <t>セイフ</t>
    </rPh>
    <rPh sb="5" eb="7">
      <t>ショウヒ</t>
    </rPh>
    <rPh sb="6" eb="8">
      <t>シシュツ</t>
    </rPh>
    <phoneticPr fontId="62"/>
  </si>
  <si>
    <t>県内総固定
資本形成
(公的)</t>
    <rPh sb="0" eb="1">
      <t>ケンナイ</t>
    </rPh>
    <rPh sb="2" eb="4">
      <t>コテイ</t>
    </rPh>
    <rPh sb="6" eb="8">
      <t>シホン</t>
    </rPh>
    <rPh sb="7" eb="9">
      <t>ケイセイ</t>
    </rPh>
    <rPh sb="11" eb="13">
      <t>コウテキ</t>
    </rPh>
    <phoneticPr fontId="62"/>
  </si>
  <si>
    <t>県内総固定
資本形成
(民間)</t>
    <rPh sb="0" eb="1">
      <t>ケンナイ</t>
    </rPh>
    <rPh sb="2" eb="4">
      <t>コテイ</t>
    </rPh>
    <rPh sb="6" eb="8">
      <t>シホン</t>
    </rPh>
    <rPh sb="7" eb="9">
      <t>ケイセイ</t>
    </rPh>
    <rPh sb="11" eb="13">
      <t>ミンカン</t>
    </rPh>
    <phoneticPr fontId="62"/>
  </si>
  <si>
    <t>在庫純増</t>
    <rPh sb="0" eb="1">
      <t>ザイコ</t>
    </rPh>
    <rPh sb="1" eb="3">
      <t>ジュンゾウ</t>
    </rPh>
    <phoneticPr fontId="62"/>
  </si>
  <si>
    <t>県内
最終需要計</t>
    <rPh sb="0" eb="1">
      <t>ケンナイ</t>
    </rPh>
    <rPh sb="3" eb="5">
      <t>サイシュウ</t>
    </rPh>
    <rPh sb="4" eb="6">
      <t>ジュヨウ</t>
    </rPh>
    <rPh sb="6" eb="7">
      <t>ケイ</t>
    </rPh>
    <phoneticPr fontId="62"/>
  </si>
  <si>
    <t>県内
需要合計</t>
    <rPh sb="0" eb="1">
      <t>ケンナイ</t>
    </rPh>
    <rPh sb="3" eb="5">
      <t>ジュヨウ</t>
    </rPh>
    <rPh sb="4" eb="6">
      <t>ゴウケイ</t>
    </rPh>
    <phoneticPr fontId="62"/>
  </si>
  <si>
    <t>移輸出</t>
    <rPh sb="0" eb="2">
      <t>ユシュツ</t>
    </rPh>
    <phoneticPr fontId="62"/>
  </si>
  <si>
    <t>最終需要計</t>
    <rPh sb="0" eb="2">
      <t>サイシュウ</t>
    </rPh>
    <rPh sb="2" eb="4">
      <t>ジュヨウ</t>
    </rPh>
    <rPh sb="4" eb="5">
      <t>ケイ</t>
    </rPh>
    <phoneticPr fontId="62"/>
  </si>
  <si>
    <t>（控除）
移輸入計</t>
    <rPh sb="5" eb="7">
      <t>ユニュウ</t>
    </rPh>
    <rPh sb="7" eb="8">
      <t>ケイ</t>
    </rPh>
    <phoneticPr fontId="62"/>
  </si>
  <si>
    <t>最終需要
部門計</t>
    <rPh sb="0" eb="1">
      <t>サイシュウ</t>
    </rPh>
    <rPh sb="5" eb="7">
      <t>ブモン</t>
    </rPh>
    <rPh sb="6" eb="7">
      <t>ケイ</t>
    </rPh>
    <phoneticPr fontId="62"/>
  </si>
  <si>
    <t>県内生産額</t>
    <rPh sb="0" eb="1">
      <t>ケンナイ</t>
    </rPh>
    <rPh sb="1" eb="4">
      <t>セイサンガク</t>
    </rPh>
    <phoneticPr fontId="62"/>
  </si>
  <si>
    <t>移輸入率    -1*(87/79)      a</t>
    <rPh sb="0" eb="1">
      <t>イ</t>
    </rPh>
    <rPh sb="1" eb="3">
      <t>ユニュウ</t>
    </rPh>
    <rPh sb="3" eb="4">
      <t>リツ</t>
    </rPh>
    <phoneticPr fontId="5"/>
  </si>
  <si>
    <t>粗付加価値率 (96/97) Ｃ</t>
    <phoneticPr fontId="5"/>
  </si>
  <si>
    <t>雇用者所得率 (91/97) Ｄ</t>
    <phoneticPr fontId="5"/>
  </si>
  <si>
    <t>プラスチック・ゴム製品</t>
  </si>
  <si>
    <t>情報通信機器</t>
  </si>
  <si>
    <t>家計外消費支出（行）</t>
  </si>
  <si>
    <t>間接税（関税・輸入品商品税を除く。）</t>
  </si>
  <si>
    <t>県内生産額</t>
    <rPh sb="0" eb="1">
      <t>ケン</t>
    </rPh>
    <phoneticPr fontId="1"/>
  </si>
  <si>
    <t>飼料・有機質肥料(別掲を除く。)</t>
  </si>
  <si>
    <t>有機化学工業製品(石油化学系基礎製品を除く。)</t>
  </si>
  <si>
    <t>化学最終製品(医薬品を除く。)</t>
  </si>
  <si>
    <t>鋳鍛造品(鉄)</t>
  </si>
  <si>
    <t>住宅賃貸料(帰属家賃)</t>
  </si>
  <si>
    <t>道路輸送(自家輸送を除く。)</t>
  </si>
  <si>
    <t>711</t>
  </si>
  <si>
    <t>911</t>
  </si>
  <si>
    <t>921</t>
  </si>
  <si>
    <t>931</t>
  </si>
  <si>
    <t>932</t>
  </si>
  <si>
    <t>941</t>
  </si>
  <si>
    <t>951</t>
  </si>
  <si>
    <t>農業
サービス</t>
  </si>
  <si>
    <t>石炭・原油・
天然ガス</t>
  </si>
  <si>
    <t>その他の
鉱業</t>
  </si>
  <si>
    <t>飼料・
有機質肥料
(別掲を除く。)</t>
  </si>
  <si>
    <t>繊維工業
製品</t>
  </si>
  <si>
    <t>衣服・その他の
繊維既製品</t>
  </si>
  <si>
    <t>木材
・木製品</t>
  </si>
  <si>
    <t>家具
・装備品</t>
  </si>
  <si>
    <t>パルプ・紙・
板紙・加工紙</t>
  </si>
  <si>
    <t>印刷・製版
・製本</t>
  </si>
  <si>
    <t>無機化学
工業製品</t>
  </si>
  <si>
    <t>石油化学系
基礎製品</t>
  </si>
  <si>
    <t>有機化学工業製品
(石油化学系基礎製品を除く。)</t>
  </si>
  <si>
    <t>化学最終製品
(医薬品を除く。)</t>
  </si>
  <si>
    <t>プラスチック
製品</t>
  </si>
  <si>
    <t>なめし革・
革製品・毛皮</t>
  </si>
  <si>
    <t>ガラス・
ガラス製品</t>
  </si>
  <si>
    <t>セメント・
セメント製品</t>
  </si>
  <si>
    <t>その他の窯業
・土石製品</t>
  </si>
  <si>
    <t>銑鉄
・粗鋼</t>
  </si>
  <si>
    <t>鋳鍛造品
(鉄)</t>
  </si>
  <si>
    <t>その他の
鉄鋼製品</t>
  </si>
  <si>
    <t>非鉄金属製錬
・精製</t>
  </si>
  <si>
    <t>非鉄金属
加工製品</t>
  </si>
  <si>
    <t>建設用・
建築用金属製品</t>
  </si>
  <si>
    <t>その他の
金属製品</t>
  </si>
  <si>
    <t>はん用
機械</t>
  </si>
  <si>
    <t>生産用
機械</t>
  </si>
  <si>
    <t>業務用
機械</t>
  </si>
  <si>
    <t>電子
デバイス</t>
  </si>
  <si>
    <t>その他の
電子部品</t>
  </si>
  <si>
    <t>産業用
電気機器</t>
  </si>
  <si>
    <t>民生用
電気機器</t>
  </si>
  <si>
    <t>電子応用装置
・電気計測器</t>
  </si>
  <si>
    <t>その他の
電気機械</t>
  </si>
  <si>
    <t>通信・映像
・音響機器</t>
  </si>
  <si>
    <t>電子計算機
・同附属装置</t>
  </si>
  <si>
    <t>その他の
自動車</t>
  </si>
  <si>
    <t>自動車部品
・同附属品</t>
  </si>
  <si>
    <t>船舶・
同修理</t>
  </si>
  <si>
    <t>その他の輸送
機械・同修理</t>
  </si>
  <si>
    <t>再生資源回収
・加工処理</t>
  </si>
  <si>
    <t>その他の
土木建設</t>
  </si>
  <si>
    <t>ガス・
熱供給</t>
  </si>
  <si>
    <t>不動産仲介
及び賃貸</t>
  </si>
  <si>
    <t>住宅賃貸料
(帰属家賃)</t>
  </si>
  <si>
    <t>道路輸送
(自家輸送を除く。)</t>
  </si>
  <si>
    <t>運輸附帯
サービス</t>
  </si>
  <si>
    <t>郵便・
信書便</t>
  </si>
  <si>
    <t>インターネット
附随サービス</t>
  </si>
  <si>
    <t>映像・音声・
文字情報制作</t>
  </si>
  <si>
    <t>社会保険・
社会福祉</t>
  </si>
  <si>
    <t>他に分類されない
会員制団体</t>
  </si>
  <si>
    <t>物品賃貸
サービス</t>
  </si>
  <si>
    <t>自動車整備
・機械修理</t>
  </si>
  <si>
    <t>その他の
対事業所サービス</t>
  </si>
  <si>
    <t>飲食
サービス</t>
  </si>
  <si>
    <t>洗濯・理容・
美容・浴場業</t>
  </si>
  <si>
    <t>娯楽
サービス</t>
  </si>
  <si>
    <t>その他の
対個人サービス</t>
  </si>
  <si>
    <t>721</t>
  </si>
  <si>
    <t>731</t>
  </si>
  <si>
    <t>732</t>
  </si>
  <si>
    <t>741</t>
  </si>
  <si>
    <t>751</t>
  </si>
  <si>
    <t>761</t>
  </si>
  <si>
    <t>800</t>
  </si>
  <si>
    <t>840</t>
  </si>
  <si>
    <t>内生
部門計</t>
  </si>
  <si>
    <t>家計外消費
支出(列)</t>
  </si>
  <si>
    <t>民間
消費支出</t>
  </si>
  <si>
    <t>一般政府
消費支出</t>
  </si>
  <si>
    <t>一般政府消費支出
(社会資本等減耗分)</t>
  </si>
  <si>
    <t>国内総固定
資本形成(公的)</t>
  </si>
  <si>
    <t>国内総固定
資本形成(民間)</t>
    <rPh sb="8" eb="10">
      <t>ケイセイ</t>
    </rPh>
    <phoneticPr fontId="1"/>
  </si>
  <si>
    <t>県内
最終需要計</t>
    <rPh sb="0" eb="1">
      <t>ケン</t>
    </rPh>
    <phoneticPr fontId="1"/>
  </si>
  <si>
    <t>県内
需要合計</t>
    <rPh sb="0" eb="1">
      <t>ケン</t>
    </rPh>
    <phoneticPr fontId="1"/>
  </si>
  <si>
    <t>移出</t>
    <rPh sb="0" eb="2">
      <t>イシュツ</t>
    </rPh>
    <phoneticPr fontId="1"/>
  </si>
  <si>
    <t>移輸出計</t>
    <rPh sb="0" eb="1">
      <t>イ</t>
    </rPh>
    <phoneticPr fontId="1"/>
  </si>
  <si>
    <t>最終
需要計</t>
  </si>
  <si>
    <t>需要
合計</t>
  </si>
  <si>
    <t>(控除)
移入</t>
    <rPh sb="1" eb="3">
      <t>コウジョ</t>
    </rPh>
    <rPh sb="5" eb="7">
      <t>イニュウ</t>
    </rPh>
    <phoneticPr fontId="1"/>
  </si>
  <si>
    <t>(控除)
関税</t>
  </si>
  <si>
    <t>(控除)
移輸入計</t>
    <rPh sb="5" eb="6">
      <t>イ</t>
    </rPh>
    <phoneticPr fontId="1"/>
  </si>
  <si>
    <t>最終需要
部門計</t>
  </si>
  <si>
    <t>県内
生産額</t>
    <rPh sb="0" eb="1">
      <t>ケン</t>
    </rPh>
    <phoneticPr fontId="1"/>
  </si>
  <si>
    <t>対個人サービス</t>
    <rPh sb="0" eb="1">
      <t>タイ</t>
    </rPh>
    <rPh sb="1" eb="3">
      <t>コジン</t>
    </rPh>
    <phoneticPr fontId="2"/>
  </si>
  <si>
    <t>平成２９年</t>
    <rPh sb="0" eb="2">
      <t>ヘイセイ</t>
    </rPh>
    <rPh sb="4" eb="5">
      <t>ネン</t>
    </rPh>
    <phoneticPr fontId="8"/>
  </si>
  <si>
    <t>平成３０年</t>
    <rPh sb="0" eb="2">
      <t>ヘイセイ</t>
    </rPh>
    <rPh sb="4" eb="5">
      <t>ネン</t>
    </rPh>
    <phoneticPr fontId="8"/>
  </si>
  <si>
    <t>令和元年</t>
    <rPh sb="0" eb="2">
      <t>レイワ</t>
    </rPh>
    <rPh sb="2" eb="4">
      <t>ガンネン</t>
    </rPh>
    <rPh sb="3" eb="4">
      <t>ネン</t>
    </rPh>
    <phoneticPr fontId="8"/>
  </si>
  <si>
    <t>H15～H19</t>
    <phoneticPr fontId="8"/>
  </si>
  <si>
    <t>H16～H20</t>
    <phoneticPr fontId="8"/>
  </si>
  <si>
    <r>
      <t>H18</t>
    </r>
    <r>
      <rPr>
        <sz val="11"/>
        <rFont val="ＭＳ Ｐゴシック"/>
        <family val="3"/>
        <charset val="128"/>
      </rPr>
      <t>～H2</t>
    </r>
    <r>
      <rPr>
        <sz val="11"/>
        <rFont val="ＭＳ 明朝"/>
        <family val="1"/>
        <charset val="128"/>
      </rPr>
      <t>2</t>
    </r>
    <phoneticPr fontId="8"/>
  </si>
  <si>
    <r>
      <t>H19</t>
    </r>
    <r>
      <rPr>
        <sz val="11"/>
        <rFont val="ＭＳ Ｐゴシック"/>
        <family val="3"/>
        <charset val="128"/>
      </rPr>
      <t>～H23</t>
    </r>
    <r>
      <rPr>
        <sz val="11"/>
        <rFont val="ＭＳ 明朝"/>
        <family val="1"/>
        <charset val="128"/>
      </rPr>
      <t/>
    </r>
    <phoneticPr fontId="8"/>
  </si>
  <si>
    <r>
      <t>H20</t>
    </r>
    <r>
      <rPr>
        <sz val="11"/>
        <rFont val="ＭＳ Ｐゴシック"/>
        <family val="3"/>
        <charset val="128"/>
      </rPr>
      <t>～H24</t>
    </r>
    <r>
      <rPr>
        <sz val="11"/>
        <rFont val="ＭＳ 明朝"/>
        <family val="1"/>
        <charset val="128"/>
      </rPr>
      <t/>
    </r>
    <phoneticPr fontId="8"/>
  </si>
  <si>
    <r>
      <t>H2</t>
    </r>
    <r>
      <rPr>
        <sz val="11"/>
        <rFont val="ＭＳ 明朝"/>
        <family val="1"/>
        <charset val="128"/>
      </rPr>
      <t>1</t>
    </r>
    <r>
      <rPr>
        <sz val="11"/>
        <rFont val="ＭＳ Ｐゴシック"/>
        <family val="3"/>
        <charset val="128"/>
      </rPr>
      <t>～H25</t>
    </r>
    <r>
      <rPr>
        <sz val="11"/>
        <rFont val="ＭＳ 明朝"/>
        <family val="1"/>
        <charset val="128"/>
      </rPr>
      <t/>
    </r>
    <phoneticPr fontId="8"/>
  </si>
  <si>
    <r>
      <t>H22～</t>
    </r>
    <r>
      <rPr>
        <sz val="11"/>
        <rFont val="ＭＳ Ｐゴシック"/>
        <family val="3"/>
        <charset val="128"/>
      </rPr>
      <t>H2</t>
    </r>
    <r>
      <rPr>
        <sz val="11"/>
        <rFont val="ＭＳ 明朝"/>
        <family val="1"/>
        <charset val="128"/>
      </rPr>
      <t>6</t>
    </r>
    <phoneticPr fontId="8"/>
  </si>
  <si>
    <r>
      <t>H2</t>
    </r>
    <r>
      <rPr>
        <sz val="11"/>
        <rFont val="ＭＳ 明朝"/>
        <family val="1"/>
        <charset val="128"/>
      </rPr>
      <t>3</t>
    </r>
    <r>
      <rPr>
        <sz val="11"/>
        <rFont val="ＭＳ Ｐゴシック"/>
        <family val="3"/>
        <charset val="128"/>
      </rPr>
      <t>～H2</t>
    </r>
    <r>
      <rPr>
        <sz val="11"/>
        <rFont val="ＭＳ 明朝"/>
        <family val="1"/>
        <charset val="128"/>
      </rPr>
      <t>7</t>
    </r>
    <phoneticPr fontId="8"/>
  </si>
  <si>
    <r>
      <t>H2</t>
    </r>
    <r>
      <rPr>
        <sz val="11"/>
        <rFont val="ＭＳ 明朝"/>
        <family val="1"/>
        <charset val="128"/>
      </rPr>
      <t>4</t>
    </r>
    <r>
      <rPr>
        <sz val="11"/>
        <rFont val="ＭＳ Ｐゴシック"/>
        <family val="3"/>
        <charset val="128"/>
      </rPr>
      <t>～H2</t>
    </r>
    <r>
      <rPr>
        <sz val="11"/>
        <rFont val="ＭＳ 明朝"/>
        <family val="1"/>
        <charset val="128"/>
      </rPr>
      <t>8</t>
    </r>
    <phoneticPr fontId="8"/>
  </si>
  <si>
    <t>H25～H29</t>
    <phoneticPr fontId="5"/>
  </si>
  <si>
    <t>H26～H30</t>
    <phoneticPr fontId="5"/>
  </si>
  <si>
    <t>H27～R1</t>
    <phoneticPr fontId="5"/>
  </si>
  <si>
    <r>
      <t>H</t>
    </r>
    <r>
      <rPr>
        <sz val="11"/>
        <rFont val="ＭＳ 明朝"/>
        <family val="1"/>
        <charset val="128"/>
      </rPr>
      <t>12ツール</t>
    </r>
    <phoneticPr fontId="8"/>
  </si>
  <si>
    <t>H19</t>
    <phoneticPr fontId="8"/>
  </si>
  <si>
    <t>H20</t>
    <phoneticPr fontId="8"/>
  </si>
  <si>
    <t>H21</t>
    <phoneticPr fontId="8"/>
  </si>
  <si>
    <t>H22</t>
    <phoneticPr fontId="8"/>
  </si>
  <si>
    <r>
      <t>H</t>
    </r>
    <r>
      <rPr>
        <sz val="11"/>
        <rFont val="ＭＳ 明朝"/>
        <family val="1"/>
        <charset val="128"/>
      </rPr>
      <t>23</t>
    </r>
    <phoneticPr fontId="8"/>
  </si>
  <si>
    <r>
      <t>H</t>
    </r>
    <r>
      <rPr>
        <sz val="11"/>
        <rFont val="ＭＳ 明朝"/>
        <family val="1"/>
        <charset val="128"/>
      </rPr>
      <t>24</t>
    </r>
    <phoneticPr fontId="8"/>
  </si>
  <si>
    <r>
      <t>H</t>
    </r>
    <r>
      <rPr>
        <sz val="11"/>
        <rFont val="ＭＳ 明朝"/>
        <family val="1"/>
        <charset val="128"/>
      </rPr>
      <t>28</t>
    </r>
    <r>
      <rPr>
        <sz val="11"/>
        <rFont val="ＭＳ Ｐゴシック"/>
        <family val="3"/>
        <charset val="128"/>
      </rPr>
      <t/>
    </r>
  </si>
  <si>
    <r>
      <t>H</t>
    </r>
    <r>
      <rPr>
        <sz val="11"/>
        <rFont val="ＭＳ 明朝"/>
        <family val="1"/>
        <charset val="128"/>
      </rPr>
      <t>29</t>
    </r>
    <r>
      <rPr>
        <sz val="11"/>
        <rFont val="ＭＳ Ｐゴシック"/>
        <family val="3"/>
        <charset val="128"/>
      </rPr>
      <t/>
    </r>
  </si>
  <si>
    <r>
      <t>H</t>
    </r>
    <r>
      <rPr>
        <sz val="11"/>
        <rFont val="ＭＳ 明朝"/>
        <family val="1"/>
        <charset val="128"/>
      </rPr>
      <t>30</t>
    </r>
    <r>
      <rPr>
        <sz val="11"/>
        <rFont val="ＭＳ Ｐゴシック"/>
        <family val="3"/>
        <charset val="128"/>
      </rPr>
      <t/>
    </r>
  </si>
  <si>
    <r>
      <rPr>
        <sz val="11"/>
        <rFont val="ＭＳ 明朝"/>
        <family val="1"/>
        <charset val="128"/>
      </rPr>
      <t>R1</t>
    </r>
    <r>
      <rPr>
        <sz val="11"/>
        <rFont val="ＭＳ Ｐゴシック"/>
        <family val="3"/>
        <charset val="128"/>
      </rPr>
      <t/>
    </r>
    <phoneticPr fontId="5"/>
  </si>
  <si>
    <t>（単位：人）</t>
    <phoneticPr fontId="8"/>
  </si>
  <si>
    <t>合計</t>
    <rPh sb="0" eb="2">
      <t>ゴウケイ</t>
    </rPh>
    <phoneticPr fontId="8"/>
  </si>
  <si>
    <t>注　｢573 自家輸送」及び「681 事務用品」は仮設部門，｢553 住宅賃貸料(帰属家賃)｣は帰属計算部門であるため，従業者は発生しない。</t>
    <rPh sb="0" eb="1">
      <t>チュウ</t>
    </rPh>
    <phoneticPr fontId="8"/>
  </si>
  <si>
    <t>（単位：人）</t>
    <rPh sb="1" eb="3">
      <t>タンイ</t>
    </rPh>
    <rPh sb="4" eb="5">
      <t>ニン</t>
    </rPh>
    <phoneticPr fontId="8"/>
  </si>
  <si>
    <t>有給役員_x000D_
雇用者</t>
    <phoneticPr fontId="8"/>
  </si>
  <si>
    <t>注</t>
    <rPh sb="0" eb="1">
      <t>チュウ</t>
    </rPh>
    <phoneticPr fontId="8"/>
  </si>
  <si>
    <t>事務用品は仮設部門であるため，従業者は発生しない。</t>
    <rPh sb="0" eb="2">
      <t>ジム</t>
    </rPh>
    <rPh sb="2" eb="4">
      <t>ヨウヒン</t>
    </rPh>
    <rPh sb="5" eb="7">
      <t>カセツ</t>
    </rPh>
    <rPh sb="7" eb="9">
      <t>ブモン</t>
    </rPh>
    <rPh sb="15" eb="18">
      <t>ジュウギョウシャ</t>
    </rPh>
    <rPh sb="19" eb="21">
      <t>ハッセイ</t>
    </rPh>
    <phoneticPr fontId="8"/>
  </si>
  <si>
    <t>家計外
消費支出
（列）</t>
  </si>
  <si>
    <t>飲食サービス</t>
    <phoneticPr fontId="5"/>
  </si>
  <si>
    <t>石油・石炭製品</t>
    <phoneticPr fontId="5"/>
  </si>
  <si>
    <t>石油・
石炭製品</t>
  </si>
  <si>
    <t>プラスチック
・ゴム製品</t>
  </si>
  <si>
    <t>窯業・
土石製品</t>
  </si>
  <si>
    <t>情報通信
機器</t>
  </si>
  <si>
    <t>その他の製造
工業製品</t>
  </si>
  <si>
    <t>電力・ガス
・熱供給</t>
  </si>
  <si>
    <t>金融
・保険</t>
  </si>
  <si>
    <t>運輸
・郵便</t>
  </si>
  <si>
    <t>教育
・研究</t>
  </si>
  <si>
    <t>医療
・福祉</t>
  </si>
  <si>
    <t>プラスチック・ゴム製品</t>
    <phoneticPr fontId="5"/>
  </si>
  <si>
    <t>窯業・土石製品</t>
    <phoneticPr fontId="5"/>
  </si>
  <si>
    <t>はん用機械</t>
    <phoneticPr fontId="5"/>
  </si>
  <si>
    <t>生産用機械</t>
    <phoneticPr fontId="5"/>
  </si>
  <si>
    <t>業務用機械</t>
    <phoneticPr fontId="5"/>
  </si>
  <si>
    <t>電子部品</t>
    <phoneticPr fontId="5"/>
  </si>
  <si>
    <t>情報通信機器</t>
    <phoneticPr fontId="5"/>
  </si>
  <si>
    <t>その他の製造工業製品</t>
    <phoneticPr fontId="5"/>
  </si>
  <si>
    <t>電力・ガス・熱供給</t>
    <phoneticPr fontId="5"/>
  </si>
  <si>
    <t>金融・保険</t>
    <phoneticPr fontId="5"/>
  </si>
  <si>
    <t>運輸・郵便</t>
    <phoneticPr fontId="5"/>
  </si>
  <si>
    <t>教育・研究</t>
    <phoneticPr fontId="5"/>
  </si>
  <si>
    <t>医療・福祉</t>
    <phoneticPr fontId="5"/>
  </si>
  <si>
    <t>対事業所サービス</t>
    <phoneticPr fontId="5"/>
  </si>
  <si>
    <t>対個人サービス</t>
    <phoneticPr fontId="5"/>
  </si>
  <si>
    <t>飲食サービス</t>
    <phoneticPr fontId="5"/>
  </si>
  <si>
    <t>(I-M)A</t>
    <phoneticPr fontId="8"/>
  </si>
  <si>
    <t>I-(I-M)A</t>
    <phoneticPr fontId="8"/>
  </si>
  <si>
    <t>{I-(I-M)A)^(-1)</t>
    <phoneticPr fontId="5"/>
  </si>
  <si>
    <t>消費転換比率
(H27～R1)</t>
    <rPh sb="0" eb="2">
      <t>ショウヒ</t>
    </rPh>
    <rPh sb="2" eb="4">
      <t>テンカン</t>
    </rPh>
    <rPh sb="4" eb="6">
      <t>ヒリツ</t>
    </rPh>
    <phoneticPr fontId="5"/>
  </si>
  <si>
    <t>その他の畜産食料品</t>
    <rPh sb="2" eb="3">
      <t>タ</t>
    </rPh>
    <rPh sb="4" eb="6">
      <t>チクサン</t>
    </rPh>
    <rPh sb="6" eb="8">
      <t>ショクリョウ</t>
    </rPh>
    <phoneticPr fontId="5"/>
  </si>
  <si>
    <t>その他の水産食料品</t>
    <rPh sb="6" eb="9">
      <t>ショクリョウヒン</t>
    </rPh>
    <phoneticPr fontId="1"/>
  </si>
  <si>
    <t>農産保存食料品</t>
  </si>
  <si>
    <t>他に分類されない木製品</t>
    <rPh sb="0" eb="1">
      <t>タ</t>
    </rPh>
    <rPh sb="2" eb="4">
      <t>ブンルイ</t>
    </rPh>
    <rPh sb="8" eb="11">
      <t>モクセイヒン</t>
    </rPh>
    <phoneticPr fontId="1"/>
  </si>
  <si>
    <t>他に分類されないガラス製品</t>
    <rPh sb="0" eb="1">
      <t>タ</t>
    </rPh>
    <rPh sb="2" eb="4">
      <t>ブンルイ</t>
    </rPh>
    <rPh sb="11" eb="13">
      <t>セイヒン</t>
    </rPh>
    <phoneticPr fontId="1"/>
  </si>
  <si>
    <t>光学機械・レンズ</t>
    <rPh sb="0" eb="2">
      <t>コウガク</t>
    </rPh>
    <rPh sb="2" eb="4">
      <t>キカイ</t>
    </rPh>
    <phoneticPr fontId="2"/>
  </si>
  <si>
    <t>その他の電子部品</t>
    <rPh sb="6" eb="7">
      <t>ブ</t>
    </rPh>
    <phoneticPr fontId="2"/>
  </si>
  <si>
    <t>出版</t>
    <rPh sb="0" eb="2">
      <t>シュッパン</t>
    </rPh>
    <phoneticPr fontId="2"/>
  </si>
  <si>
    <t>貨物利用運送</t>
    <rPh sb="2" eb="4">
      <t>リヨウ</t>
    </rPh>
    <rPh sb="4" eb="6">
      <t>ウンソウ</t>
    </rPh>
    <phoneticPr fontId="2"/>
  </si>
  <si>
    <t>郵便・信書便</t>
    <rPh sb="3" eb="5">
      <t>シンショ</t>
    </rPh>
    <rPh sb="5" eb="6">
      <t>ビン</t>
    </rPh>
    <phoneticPr fontId="2"/>
  </si>
  <si>
    <t>移動電気通信</t>
    <rPh sb="0" eb="2">
      <t>イドウ</t>
    </rPh>
    <rPh sb="2" eb="4">
      <t>デンキ</t>
    </rPh>
    <rPh sb="4" eb="6">
      <t>ツウシン</t>
    </rPh>
    <phoneticPr fontId="2"/>
  </si>
  <si>
    <t>社会教育（国公立）★★</t>
  </si>
  <si>
    <t>社会教育（非営利）★</t>
  </si>
  <si>
    <t>飲食店</t>
  </si>
  <si>
    <t>その他の洗濯・理容・美容・浴場業</t>
    <rPh sb="2" eb="3">
      <t>タ</t>
    </rPh>
    <rPh sb="4" eb="6">
      <t>センタク</t>
    </rPh>
    <rPh sb="7" eb="9">
      <t>リヨウ</t>
    </rPh>
    <rPh sb="10" eb="12">
      <t>ビヨウ</t>
    </rPh>
    <rPh sb="13" eb="15">
      <t>ヨクジョウ</t>
    </rPh>
    <rPh sb="15" eb="16">
      <t>ギョウ</t>
    </rPh>
    <phoneticPr fontId="2"/>
  </si>
  <si>
    <t>興行場（映画館を除く。）・興行団</t>
    <rPh sb="0" eb="2">
      <t>コウギョウ</t>
    </rPh>
    <rPh sb="2" eb="3">
      <t>ジョウ</t>
    </rPh>
    <rPh sb="4" eb="7">
      <t>エイガカン</t>
    </rPh>
    <rPh sb="13" eb="15">
      <t>コウギョウ</t>
    </rPh>
    <rPh sb="15" eb="16">
      <t>ダン</t>
    </rPh>
    <phoneticPr fontId="2"/>
  </si>
  <si>
    <t>プラスチック・ゴム製品</t>
    <rPh sb="9" eb="11">
      <t>セイヒン</t>
    </rPh>
    <phoneticPr fontId="5"/>
  </si>
  <si>
    <t>この「商業マージン額・貨物運賃額」は，全国表１０７部門表の「商業マージン率・貨物運賃率」の需要合計をもとに算出し，</t>
    <rPh sb="3" eb="5">
      <t>ショウギョウ</t>
    </rPh>
    <rPh sb="9" eb="10">
      <t>ガク</t>
    </rPh>
    <rPh sb="11" eb="13">
      <t>カモツ</t>
    </rPh>
    <rPh sb="13" eb="15">
      <t>ウンチン</t>
    </rPh>
    <rPh sb="15" eb="16">
      <t>ガク</t>
    </rPh>
    <rPh sb="19" eb="21">
      <t>ゼンコク</t>
    </rPh>
    <rPh sb="21" eb="22">
      <t>ヒョウ</t>
    </rPh>
    <rPh sb="25" eb="27">
      <t>ブモン</t>
    </rPh>
    <rPh sb="27" eb="28">
      <t>ヒョウ</t>
    </rPh>
    <rPh sb="30" eb="32">
      <t>ショウギョウ</t>
    </rPh>
    <rPh sb="36" eb="37">
      <t>リツ</t>
    </rPh>
    <rPh sb="38" eb="40">
      <t>カモツ</t>
    </rPh>
    <rPh sb="40" eb="42">
      <t>ウンチン</t>
    </rPh>
    <rPh sb="42" eb="43">
      <t>リツ</t>
    </rPh>
    <rPh sb="45" eb="47">
      <t>ジュヨウ</t>
    </rPh>
    <rPh sb="47" eb="49">
      <t>ゴウケイ</t>
    </rPh>
    <rPh sb="53" eb="55">
      <t>サンシュツ</t>
    </rPh>
    <phoneticPr fontId="5"/>
  </si>
  <si>
    <t>県外日帰り観光客数</t>
    <rPh sb="0" eb="2">
      <t>ケンガイ</t>
    </rPh>
    <rPh sb="2" eb="4">
      <t>ヒガエ</t>
    </rPh>
    <rPh sb="5" eb="8">
      <t>カンコウキャク</t>
    </rPh>
    <rPh sb="8" eb="9">
      <t>スウ</t>
    </rPh>
    <phoneticPr fontId="5"/>
  </si>
  <si>
    <t>県内日帰り観光客数</t>
    <rPh sb="0" eb="2">
      <t>ケンナイ</t>
    </rPh>
    <rPh sb="2" eb="4">
      <t>ヒガエ</t>
    </rPh>
    <rPh sb="5" eb="8">
      <t>カンコウキャク</t>
    </rPh>
    <rPh sb="8" eb="9">
      <t>スウ</t>
    </rPh>
    <phoneticPr fontId="5"/>
  </si>
  <si>
    <t>日帰り観光客数</t>
    <rPh sb="0" eb="2">
      <t>ヒガエ</t>
    </rPh>
    <rPh sb="3" eb="6">
      <t>カンコウキャク</t>
    </rPh>
    <rPh sb="6" eb="7">
      <t>スウ</t>
    </rPh>
    <phoneticPr fontId="5"/>
  </si>
  <si>
    <t>（単位：人，％）</t>
    <phoneticPr fontId="5"/>
  </si>
  <si>
    <t>※　この推計値は，Ｐ８２の考え方により生産額がより細かな基本分類ベースでのデー
  タ等を用いて，推計しています。多岐にわたる購入品等を産業連関表の分類に格付け
  する際に基本分類ベースのデータが利用されていることをご了知ください。</t>
    <rPh sb="4" eb="7">
      <t>スイケイチ</t>
    </rPh>
    <rPh sb="13" eb="14">
      <t>カンガ</t>
    </rPh>
    <rPh sb="15" eb="16">
      <t>カタ</t>
    </rPh>
    <rPh sb="19" eb="22">
      <t>セイサンガク</t>
    </rPh>
    <rPh sb="25" eb="26">
      <t>コマ</t>
    </rPh>
    <rPh sb="28" eb="30">
      <t>キホン</t>
    </rPh>
    <rPh sb="30" eb="32">
      <t>ブンルイ</t>
    </rPh>
    <rPh sb="43" eb="44">
      <t>トウ</t>
    </rPh>
    <rPh sb="45" eb="46">
      <t>モチ</t>
    </rPh>
    <rPh sb="49" eb="51">
      <t>スイケイ</t>
    </rPh>
    <rPh sb="57" eb="59">
      <t>タキ</t>
    </rPh>
    <rPh sb="63" eb="65">
      <t>コウニュウ</t>
    </rPh>
    <rPh sb="65" eb="66">
      <t>ヒン</t>
    </rPh>
    <rPh sb="66" eb="67">
      <t>トウ</t>
    </rPh>
    <rPh sb="68" eb="70">
      <t>サンギョウ</t>
    </rPh>
    <rPh sb="70" eb="73">
      <t>レンカンヒョウ</t>
    </rPh>
    <rPh sb="74" eb="76">
      <t>ブンルイ</t>
    </rPh>
    <rPh sb="77" eb="79">
      <t>カクヅ</t>
    </rPh>
    <rPh sb="85" eb="86">
      <t>サイ</t>
    </rPh>
    <rPh sb="87" eb="89">
      <t>キホン</t>
    </rPh>
    <rPh sb="89" eb="91">
      <t>ブンルイ</t>
    </rPh>
    <rPh sb="99" eb="101">
      <t>リヨウ</t>
    </rPh>
    <rPh sb="110" eb="112">
      <t>リョウチ</t>
    </rPh>
    <phoneticPr fontId="5"/>
  </si>
  <si>
    <t>県外日帰り来場者</t>
    <rPh sb="0" eb="2">
      <t>ケンガイ</t>
    </rPh>
    <rPh sb="2" eb="4">
      <t>ヒガエ</t>
    </rPh>
    <rPh sb="5" eb="8">
      <t>ライジョウシャ</t>
    </rPh>
    <phoneticPr fontId="5"/>
  </si>
  <si>
    <t>県内日帰り来場者</t>
    <rPh sb="0" eb="2">
      <t>ケンナイ</t>
    </rPh>
    <rPh sb="2" eb="4">
      <t>ヒガエ</t>
    </rPh>
    <rPh sb="5" eb="8">
      <t>ライジョウシャ</t>
    </rPh>
    <phoneticPr fontId="5"/>
  </si>
  <si>
    <t>県外から（日帰り）</t>
    <rPh sb="0" eb="2">
      <t>ケンガイ</t>
    </rPh>
    <rPh sb="5" eb="7">
      <t>ヒガエ</t>
    </rPh>
    <phoneticPr fontId="5"/>
  </si>
  <si>
    <t>県内から（日帰り）</t>
    <rPh sb="0" eb="2">
      <t>ケンナイ</t>
    </rPh>
    <rPh sb="5" eb="7">
      <t>ヒガエ</t>
    </rPh>
    <phoneticPr fontId="5"/>
  </si>
  <si>
    <t>d</t>
    <phoneticPr fontId="5"/>
  </si>
  <si>
    <t>a + b + c + d</t>
    <phoneticPr fontId="5"/>
  </si>
  <si>
    <t>q</t>
    <phoneticPr fontId="5"/>
  </si>
  <si>
    <t>r</t>
    <phoneticPr fontId="5"/>
  </si>
  <si>
    <t>s=q+r</t>
    <phoneticPr fontId="5"/>
  </si>
  <si>
    <t>t=s*d</t>
    <phoneticPr fontId="5"/>
  </si>
  <si>
    <t>q=h+l+p+t</t>
    <phoneticPr fontId="5"/>
  </si>
  <si>
    <t>１人１回当り経費</t>
    <rPh sb="1" eb="2">
      <t>ニン</t>
    </rPh>
    <rPh sb="3" eb="4">
      <t>カイ</t>
    </rPh>
    <rPh sb="4" eb="5">
      <t>ア</t>
    </rPh>
    <rPh sb="6" eb="8">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</si>
</sst>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1" formatCode="_ * #,##0_ ;_ * \-#,##0_ ;_ * &quot;-&quot;_ ;_ @_ "/>
    <numFmt numFmtId="176" formatCode="00"/>
    <numFmt numFmtId="177" formatCode="0000"/>
    <numFmt numFmtId="178" formatCode="000"/>
    <numFmt numFmtId="179" formatCode="#,##0_ ;[Red]\-#,##0\ "/>
    <numFmt numFmtId="180" formatCode="#,##0.000000;[Red]\-#,##0.000000"/>
    <numFmt numFmtId="181" formatCode="#,##0_ "/>
    <numFmt numFmtId="182" formatCode="#,##0.000;[Red]\-#,##0.000"/>
    <numFmt numFmtId="183" formatCode="0.000000"/>
    <numFmt numFmtId="184" formatCode="#,##0&quot; 百万円 &quot;;[Red]\-#,##0&quot; 百万円 &quot;"/>
    <numFmt numFmtId="185" formatCode="#,##0.0;[Red]\-#,##0.0"/>
    <numFmt numFmtId="186" formatCode="0_ ;[Red]\-0\ "/>
    <numFmt numFmtId="187" formatCode="0#"/>
    <numFmt numFmtId="188" formatCode="#,##0.0000000;[Red]\-#,##0.0000000"/>
    <numFmt numFmtId="189" formatCode="#,##0;&quot;△ &quot;#,##0"/>
    <numFmt numFmtId="190" formatCode="0.000000_);[Red]\(0.000000\)"/>
    <numFmt numFmtId="191" formatCode="#,##0.00000000_ "/>
    <numFmt numFmtId="192" formatCode="0.0000000"/>
    <numFmt numFmtId="193" formatCode="0.0_ "/>
    <numFmt numFmtId="194" formatCode="0.000000000_ "/>
    <numFmt numFmtId="195" formatCode="0######"/>
    <numFmt numFmtId="196" formatCode="#,##0;&quot;▲&quot;#,##0;&quot;-&quot;"/>
    <numFmt numFmtId="197" formatCode="0.00_);[Red]\(0.00\)"/>
  </numFmts>
  <fonts count="67">
    <font>
      <sz val="11"/>
      <name val="ＭＳ 明朝"/>
      <family val="1"/>
      <charset val="128"/>
    </font>
    <font>
      <sz val="11"/>
      <name val="ＭＳ ゴシック"/>
      <family val="3"/>
      <charset val="128"/>
    </font>
    <font>
      <sz val="11"/>
      <name val="ＭＳ ゴシック"/>
      <family val="3"/>
      <charset val="128"/>
    </font>
    <font>
      <sz val="11"/>
      <name val="ＭＳ 明朝"/>
      <family val="1"/>
      <charset val="128"/>
    </font>
    <font>
      <sz val="10"/>
      <name val="ＭＳ ゴシック"/>
      <family val="3"/>
      <charset val="128"/>
    </font>
    <font>
      <sz val="6"/>
      <name val="ＭＳ 明朝"/>
      <family val="1"/>
      <charset val="128"/>
    </font>
    <font>
      <sz val="10"/>
      <name val="ＭＳ 明朝"/>
      <family val="1"/>
      <charset val="128"/>
    </font>
    <font>
      <sz val="14"/>
      <name val="ＭＳ 明朝"/>
      <family val="1"/>
      <charset val="128"/>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vertAlign val="superscript"/>
      <sz val="10"/>
      <name val="ＭＳ 明朝"/>
      <family val="1"/>
      <charset val="128"/>
    </font>
    <font>
      <b/>
      <sz val="12"/>
      <name val="ＭＳ 明朝"/>
      <family val="1"/>
      <charset val="128"/>
    </font>
    <font>
      <sz val="9"/>
      <name val="ＭＳ 明朝"/>
      <family val="1"/>
      <charset val="128"/>
    </font>
    <font>
      <sz val="10"/>
      <name val="ＭＳ Ｐゴシック"/>
      <family val="3"/>
      <charset val="128"/>
    </font>
    <font>
      <sz val="9"/>
      <name val="ＭＳ Ｐゴシック"/>
      <family val="3"/>
      <charset val="128"/>
    </font>
    <font>
      <sz val="14"/>
      <name val="ＭＳ ゴシック"/>
      <family val="3"/>
      <charset val="128"/>
    </font>
    <font>
      <sz val="12"/>
      <name val="ＭＳ 明朝"/>
      <family val="1"/>
      <charset val="128"/>
    </font>
    <font>
      <sz val="12"/>
      <name val="ＭＳ ゴシック"/>
      <family val="3"/>
      <charset val="128"/>
    </font>
    <font>
      <b/>
      <sz val="11"/>
      <name val="ＭＳ 明朝"/>
      <family val="1"/>
      <charset val="128"/>
    </font>
    <font>
      <b/>
      <sz val="11"/>
      <name val="ＭＳ Ｐゴシック"/>
      <family val="3"/>
      <charset val="128"/>
    </font>
    <font>
      <sz val="16"/>
      <name val="ＭＳ Ｐゴシック"/>
      <family val="3"/>
      <charset val="128"/>
    </font>
    <font>
      <sz val="13"/>
      <name val="ＭＳ Ｐ明朝"/>
      <family val="1"/>
      <charset val="128"/>
    </font>
    <font>
      <sz val="6"/>
      <name val="ＭＳ Ｐ明朝"/>
      <family val="1"/>
      <charset val="128"/>
    </font>
    <font>
      <sz val="13"/>
      <name val="ＭＳ ゴシック"/>
      <family val="3"/>
      <charset val="128"/>
    </font>
    <font>
      <sz val="9"/>
      <name val="ＭＳ Ｐ明朝"/>
      <family val="1"/>
      <charset val="128"/>
    </font>
    <font>
      <sz val="8"/>
      <name val="ＭＳ 明朝"/>
      <family val="1"/>
      <charset val="128"/>
    </font>
    <font>
      <sz val="6"/>
      <name val="ＭＳ Ｐゴシック"/>
      <family val="3"/>
      <charset val="128"/>
    </font>
    <font>
      <sz val="10"/>
      <name val="HGｺﾞｼｯｸM"/>
      <family val="3"/>
      <charset val="128"/>
    </font>
    <font>
      <sz val="11"/>
      <name val="HGｺﾞｼｯｸM"/>
      <family val="3"/>
      <charset val="128"/>
    </font>
    <font>
      <sz val="6"/>
      <name val="HGｺﾞｼｯｸM"/>
      <family val="3"/>
      <charset val="128"/>
    </font>
    <font>
      <sz val="6"/>
      <name val="ＭＳ Ｐゴシック"/>
      <family val="3"/>
      <charset val="128"/>
    </font>
    <font>
      <sz val="14"/>
      <name val="HGｺﾞｼｯｸM"/>
      <family val="3"/>
      <charset val="128"/>
    </font>
    <font>
      <b/>
      <sz val="16"/>
      <name val="ＭＳ Ｐゴシック"/>
      <family val="3"/>
      <charset val="128"/>
    </font>
    <font>
      <b/>
      <sz val="12"/>
      <name val="ＭＳ Ｐゴシック"/>
      <family val="3"/>
      <charset val="128"/>
    </font>
    <font>
      <sz val="26"/>
      <name val="ＭＳ 明朝"/>
      <family val="1"/>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sz val="11"/>
      <color theme="2"/>
      <name val="ＭＳ Ｐゴシック"/>
      <family val="3"/>
      <charset val="128"/>
      <scheme val="minor"/>
    </font>
    <font>
      <sz val="11"/>
      <color theme="4"/>
      <name val="ＭＳ Ｐゴシック"/>
      <family val="3"/>
      <charset val="128"/>
      <scheme val="minor"/>
    </font>
    <font>
      <sz val="11"/>
      <color theme="2"/>
      <name val="ＭＳ Ｐゴシック"/>
      <family val="3"/>
      <charset val="128"/>
    </font>
    <font>
      <sz val="11"/>
      <color theme="1"/>
      <name val="ＭＳ 明朝"/>
      <family val="1"/>
      <charset val="128"/>
    </font>
    <font>
      <sz val="11"/>
      <color theme="2"/>
      <name val="ＭＳ 明朝"/>
      <family val="1"/>
      <charset val="128"/>
    </font>
    <font>
      <sz val="11"/>
      <color rgb="FFFF0000"/>
      <name val="ＭＳ 明朝"/>
      <family val="1"/>
      <charset val="128"/>
    </font>
    <font>
      <sz val="11"/>
      <color theme="4"/>
      <name val="ＭＳ 明朝"/>
      <family val="1"/>
      <charset val="128"/>
    </font>
    <font>
      <sz val="11"/>
      <color theme="1"/>
      <name val="ＭＳ Ｐゴシック"/>
      <family val="3"/>
      <charset val="128"/>
    </font>
    <font>
      <sz val="11"/>
      <color theme="1"/>
      <name val="HGｺﾞｼｯｸM"/>
      <family val="3"/>
      <charset val="128"/>
    </font>
    <font>
      <sz val="8"/>
      <color theme="1"/>
      <name val="HGｺﾞｼｯｸM"/>
      <family val="3"/>
      <charset val="128"/>
    </font>
    <font>
      <sz val="9"/>
      <color theme="1"/>
      <name val="HGｺﾞｼｯｸM"/>
      <family val="3"/>
      <charset val="128"/>
    </font>
    <font>
      <sz val="14"/>
      <color theme="1"/>
      <name val="HGｺﾞｼｯｸM"/>
      <family val="3"/>
      <charset val="128"/>
    </font>
    <font>
      <sz val="10"/>
      <color theme="1"/>
      <name val="HGｺﾞｼｯｸM"/>
      <family val="3"/>
      <charset val="128"/>
    </font>
    <font>
      <sz val="12"/>
      <color theme="1"/>
      <name val="HGｺﾞｼｯｸM"/>
      <family val="3"/>
      <charset val="128"/>
    </font>
    <font>
      <sz val="11"/>
      <color theme="3"/>
      <name val="ＭＳ 明朝"/>
      <family val="1"/>
      <charset val="128"/>
    </font>
    <font>
      <sz val="9"/>
      <color theme="3"/>
      <name val="ＭＳ 明朝"/>
      <family val="1"/>
      <charset val="128"/>
    </font>
    <font>
      <sz val="12"/>
      <color rgb="FFFF0000"/>
      <name val="ＭＳ Ｐゴシック"/>
      <family val="3"/>
      <charset val="128"/>
    </font>
    <font>
      <sz val="11"/>
      <color rgb="FFFF0000"/>
      <name val="ＭＳ Ｐゴシック"/>
      <family val="3"/>
      <charset val="128"/>
    </font>
    <font>
      <b/>
      <sz val="11"/>
      <color theme="3"/>
      <name val="ＭＳ Ｐゴシック"/>
      <family val="3"/>
      <charset val="128"/>
    </font>
    <font>
      <sz val="10"/>
      <color theme="1"/>
      <name val="ＭＳ Ｐゴシック"/>
      <family val="3"/>
      <charset val="128"/>
      <scheme val="minor"/>
    </font>
    <font>
      <sz val="10"/>
      <color rgb="FFFF0000"/>
      <name val="ＭＳ Ｐゴシック"/>
      <family val="3"/>
      <charset val="128"/>
    </font>
    <font>
      <sz val="11"/>
      <color theme="1"/>
      <name val="ＭＳ Ｐゴシック"/>
      <family val="2"/>
      <scheme val="minor"/>
    </font>
    <font>
      <sz val="6"/>
      <name val="ＭＳ ゴシック"/>
      <family val="3"/>
      <charset val="128"/>
    </font>
    <font>
      <sz val="9"/>
      <name val="HGｺﾞｼｯｸM"/>
      <family val="3"/>
      <charset val="128"/>
    </font>
    <font>
      <sz val="12"/>
      <name val="HGｺﾞｼｯｸM"/>
      <family val="3"/>
      <charset val="128"/>
    </font>
    <font>
      <sz val="11"/>
      <color indexed="8"/>
      <name val="HGｺﾞｼｯｸM"/>
      <family val="3"/>
      <charset val="128"/>
    </font>
    <font>
      <sz val="13"/>
      <name val="HGｺﾞｼｯｸM"/>
      <family val="3"/>
      <charset val="128"/>
    </font>
  </fonts>
  <fills count="2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rgb="FFFFFF99"/>
        <bgColor indexed="64"/>
      </patternFill>
    </fill>
    <fill>
      <patternFill patternType="solid">
        <fgColor theme="4"/>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24994659260841701"/>
        <bgColor indexed="64"/>
      </patternFill>
    </fill>
    <fill>
      <patternFill patternType="solid">
        <fgColor rgb="FF99CCFF"/>
        <bgColor indexed="64"/>
      </patternFill>
    </fill>
    <fill>
      <patternFill patternType="solid">
        <fgColor rgb="FFFF0000"/>
        <bgColor indexed="64"/>
      </patternFill>
    </fill>
    <fill>
      <patternFill patternType="solid">
        <fgColor rgb="FFFF9999"/>
        <bgColor indexed="64"/>
      </patternFill>
    </fill>
    <fill>
      <patternFill patternType="solid">
        <fgColor theme="4" tint="0.59999389629810485"/>
        <bgColor indexed="64"/>
      </patternFill>
    </fill>
    <fill>
      <patternFill patternType="solid">
        <fgColor rgb="FFFFCCFF"/>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8" tint="0.39997558519241921"/>
        <bgColor indexed="64"/>
      </patternFill>
    </fill>
  </fills>
  <borders count="15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hair">
        <color indexed="8"/>
      </right>
      <top style="thin">
        <color indexed="64"/>
      </top>
      <bottom/>
      <diagonal/>
    </border>
    <border>
      <left style="hair">
        <color indexed="8"/>
      </left>
      <right style="hair">
        <color indexed="8"/>
      </right>
      <top/>
      <bottom/>
      <diagonal/>
    </border>
    <border>
      <left/>
      <right/>
      <top style="thin">
        <color indexed="64"/>
      </top>
      <bottom/>
      <diagonal/>
    </border>
    <border>
      <left style="hair">
        <color indexed="8"/>
      </left>
      <right style="hair">
        <color indexed="8"/>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bottom style="thin">
        <color indexed="64"/>
      </bottom>
      <diagonal/>
    </border>
    <border>
      <left style="double">
        <color indexed="64"/>
      </left>
      <right/>
      <top/>
      <bottom style="double">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double">
        <color indexed="64"/>
      </left>
      <right style="thin">
        <color indexed="64"/>
      </right>
      <top style="thin">
        <color indexed="64"/>
      </top>
      <bottom/>
      <diagonal/>
    </border>
    <border>
      <left style="thin">
        <color indexed="64"/>
      </left>
      <right/>
      <top style="hair">
        <color indexed="64"/>
      </top>
      <bottom/>
      <diagonal/>
    </border>
    <border>
      <left style="double">
        <color indexed="64"/>
      </left>
      <right style="thin">
        <color indexed="64"/>
      </right>
      <top style="hair">
        <color indexed="64"/>
      </top>
      <bottom/>
      <diagonal/>
    </border>
    <border>
      <left style="hair">
        <color indexed="64"/>
      </left>
      <right style="thin">
        <color indexed="64"/>
      </right>
      <top style="hair">
        <color indexed="64"/>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hair">
        <color indexed="64"/>
      </top>
      <bottom style="thin">
        <color indexed="64"/>
      </bottom>
      <diagonal/>
    </border>
    <border>
      <left style="hair">
        <color indexed="8"/>
      </left>
      <right style="hair">
        <color indexed="8"/>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style="hair">
        <color indexed="8"/>
      </left>
      <right style="hair">
        <color indexed="8"/>
      </right>
      <top/>
      <bottom style="thin">
        <color indexed="64"/>
      </bottom>
      <diagonal/>
    </border>
    <border>
      <left/>
      <right style="medium">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thin">
        <color indexed="64"/>
      </top>
      <bottom style="medium">
        <color indexed="64"/>
      </bottom>
      <diagonal/>
    </border>
    <border diagonalDown="1">
      <left/>
      <right/>
      <top style="medium">
        <color indexed="64"/>
      </top>
      <bottom/>
      <diagonal style="thin">
        <color indexed="64"/>
      </diagonal>
    </border>
    <border diagonalDown="1">
      <left/>
      <right/>
      <top/>
      <bottom/>
      <diagonal style="thin">
        <color indexed="64"/>
      </diagonal>
    </border>
    <border diagonalDown="1">
      <left/>
      <right/>
      <top/>
      <bottom style="medium">
        <color indexed="64"/>
      </bottom>
      <diagonal style="thin">
        <color indexed="64"/>
      </diagonal>
    </border>
    <border>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theme="1"/>
      </right>
      <top style="thin">
        <color theme="3"/>
      </top>
      <bottom/>
      <diagonal/>
    </border>
    <border>
      <left style="thin">
        <color indexed="64"/>
      </left>
      <right style="thin">
        <color theme="1"/>
      </right>
      <top/>
      <bottom style="thin">
        <color theme="3"/>
      </bottom>
      <diagonal/>
    </border>
    <border>
      <left style="thin">
        <color theme="3"/>
      </left>
      <right/>
      <top style="thin">
        <color theme="3"/>
      </top>
      <bottom/>
      <diagonal/>
    </border>
    <border>
      <left style="thin">
        <color theme="3"/>
      </left>
      <right/>
      <top/>
      <bottom style="thin">
        <color theme="3"/>
      </bottom>
      <diagonal/>
    </border>
    <border>
      <left style="thin">
        <color theme="1"/>
      </left>
      <right style="thin">
        <color theme="1"/>
      </right>
      <top/>
      <bottom/>
      <diagonal/>
    </border>
    <border>
      <left style="thin">
        <color theme="1"/>
      </left>
      <right style="thin">
        <color theme="1"/>
      </right>
      <top/>
      <bottom style="thin">
        <color theme="1"/>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thin">
        <color theme="3"/>
      </bottom>
      <diagonal/>
    </border>
    <border>
      <left style="medium">
        <color indexed="64"/>
      </left>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medium">
        <color indexed="64"/>
      </left>
      <right style="hair">
        <color indexed="8"/>
      </right>
      <top style="thin">
        <color indexed="64"/>
      </top>
      <bottom style="medium">
        <color indexed="64"/>
      </bottom>
      <diagonal/>
    </border>
    <border>
      <left style="hair">
        <color indexed="8"/>
      </left>
      <right style="medium">
        <color indexed="64"/>
      </right>
      <top style="thin">
        <color indexed="64"/>
      </top>
      <bottom/>
      <diagonal/>
    </border>
    <border>
      <left style="hair">
        <color indexed="8"/>
      </left>
      <right style="medium">
        <color indexed="64"/>
      </right>
      <top/>
      <bottom/>
      <diagonal/>
    </border>
    <border>
      <left style="hair">
        <color indexed="8"/>
      </left>
      <right style="medium">
        <color indexed="64"/>
      </right>
      <top/>
      <bottom style="hair">
        <color indexed="64"/>
      </bottom>
      <diagonal/>
    </border>
  </borders>
  <cellStyleXfs count="17">
    <xf numFmtId="0" fontId="0" fillId="0" borderId="0"/>
    <xf numFmtId="9" fontId="2" fillId="0" borderId="0" applyFont="0" applyFill="0" applyBorder="0" applyAlignment="0" applyProtection="0"/>
    <xf numFmtId="38" fontId="2" fillId="0" borderId="0" applyFont="0" applyFill="0" applyBorder="0" applyAlignment="0" applyProtection="0"/>
    <xf numFmtId="0" fontId="9" fillId="0" borderId="0"/>
    <xf numFmtId="0" fontId="39" fillId="0" borderId="0">
      <alignment vertical="center"/>
    </xf>
    <xf numFmtId="0" fontId="9" fillId="0" borderId="0" applyNumberFormat="0" applyFill="0" applyBorder="0" applyAlignment="0"/>
    <xf numFmtId="0" fontId="9" fillId="0" borderId="0"/>
    <xf numFmtId="0" fontId="9" fillId="0" borderId="0"/>
    <xf numFmtId="0" fontId="7" fillId="0" borderId="0"/>
    <xf numFmtId="0" fontId="9" fillId="0" borderId="0">
      <alignment vertical="center"/>
    </xf>
    <xf numFmtId="0" fontId="61" fillId="0" borderId="0"/>
    <xf numFmtId="0" fontId="9" fillId="0" borderId="0">
      <alignment vertical="center"/>
    </xf>
    <xf numFmtId="38" fontId="61" fillId="0" borderId="0" applyFont="0" applyFill="0" applyBorder="0" applyAlignment="0" applyProtection="0">
      <alignment vertical="center"/>
    </xf>
    <xf numFmtId="38" fontId="1" fillId="0" borderId="0" applyFont="0" applyFill="0" applyBorder="0" applyAlignment="0" applyProtection="0"/>
    <xf numFmtId="0" fontId="9" fillId="0" borderId="0"/>
    <xf numFmtId="38" fontId="9" fillId="0" borderId="0" applyFont="0" applyFill="0" applyBorder="0" applyAlignment="0" applyProtection="0">
      <alignment vertical="center"/>
    </xf>
    <xf numFmtId="0" fontId="52" fillId="0" borderId="0">
      <alignment vertical="center"/>
    </xf>
  </cellStyleXfs>
  <cellXfs count="1183">
    <xf numFmtId="0" fontId="0" fillId="0" borderId="0" xfId="0"/>
    <xf numFmtId="0" fontId="0" fillId="0" borderId="0" xfId="0" applyAlignment="1">
      <alignment horizontal="right"/>
    </xf>
    <xf numFmtId="0" fontId="6" fillId="0" borderId="0" xfId="0" applyFont="1" applyAlignment="1">
      <alignment horizontal="center"/>
    </xf>
    <xf numFmtId="0" fontId="6" fillId="0" borderId="0" xfId="0" applyFont="1"/>
    <xf numFmtId="0" fontId="0" fillId="0" borderId="0" xfId="0" applyAlignment="1">
      <alignment vertical="center"/>
    </xf>
    <xf numFmtId="176" fontId="10" fillId="0" borderId="1" xfId="5" applyNumberFormat="1" applyFont="1" applyFill="1" applyBorder="1" applyAlignment="1">
      <alignment horizontal="center"/>
    </xf>
    <xf numFmtId="0" fontId="11" fillId="0" borderId="2" xfId="5" applyFont="1" applyFill="1" applyBorder="1"/>
    <xf numFmtId="176" fontId="10" fillId="0" borderId="3" xfId="5" applyNumberFormat="1" applyFont="1" applyFill="1" applyBorder="1" applyAlignment="1">
      <alignment horizontal="center"/>
    </xf>
    <xf numFmtId="0" fontId="11" fillId="0" borderId="4" xfId="5" applyFont="1" applyFill="1" applyBorder="1"/>
    <xf numFmtId="176" fontId="10" fillId="0" borderId="5" xfId="5" applyNumberFormat="1" applyFont="1" applyFill="1" applyBorder="1" applyAlignment="1">
      <alignment horizontal="center"/>
    </xf>
    <xf numFmtId="0" fontId="11" fillId="0" borderId="6" xfId="5" applyFont="1" applyFill="1" applyBorder="1"/>
    <xf numFmtId="0" fontId="10" fillId="0" borderId="5" xfId="0" applyFont="1" applyBorder="1"/>
    <xf numFmtId="0" fontId="11" fillId="0" borderId="6" xfId="0" applyFont="1" applyBorder="1"/>
    <xf numFmtId="0" fontId="6" fillId="0" borderId="0" xfId="0" applyFont="1" applyAlignment="1">
      <alignment horizontal="right"/>
    </xf>
    <xf numFmtId="0" fontId="0" fillId="0" borderId="1" xfId="0" applyBorder="1"/>
    <xf numFmtId="0" fontId="0" fillId="0" borderId="2" xfId="0" applyBorder="1"/>
    <xf numFmtId="0" fontId="0" fillId="0" borderId="4" xfId="0" applyBorder="1"/>
    <xf numFmtId="0" fontId="0" fillId="0" borderId="0" xfId="0" applyAlignment="1">
      <alignment horizontal="centerContinuous"/>
    </xf>
    <xf numFmtId="0" fontId="9" fillId="0" borderId="1" xfId="6" applyFont="1" applyBorder="1"/>
    <xf numFmtId="0" fontId="9" fillId="0" borderId="2" xfId="6" applyFont="1" applyBorder="1"/>
    <xf numFmtId="0" fontId="9" fillId="0" borderId="3" xfId="6" applyFont="1" applyBorder="1" applyAlignment="1">
      <alignment horizontal="center"/>
    </xf>
    <xf numFmtId="0" fontId="9" fillId="0" borderId="4" xfId="6" applyFont="1" applyBorder="1" applyAlignment="1">
      <alignment horizontal="center"/>
    </xf>
    <xf numFmtId="176" fontId="9" fillId="0" borderId="3" xfId="6" applyNumberFormat="1" applyFont="1" applyFill="1" applyBorder="1" applyAlignment="1">
      <alignment horizontal="center" vertical="center"/>
    </xf>
    <xf numFmtId="176" fontId="9" fillId="0" borderId="5" xfId="6" applyNumberFormat="1" applyFont="1" applyFill="1" applyBorder="1" applyAlignment="1">
      <alignment horizontal="center" vertical="center"/>
    </xf>
    <xf numFmtId="0" fontId="0" fillId="0" borderId="0" xfId="0" applyBorder="1"/>
    <xf numFmtId="179" fontId="0" fillId="0" borderId="8" xfId="2" applyNumberFormat="1" applyFont="1" applyBorder="1"/>
    <xf numFmtId="179" fontId="0" fillId="0" borderId="7" xfId="2" applyNumberFormat="1" applyFont="1" applyBorder="1"/>
    <xf numFmtId="179" fontId="0" fillId="0" borderId="9" xfId="2" applyNumberFormat="1" applyFont="1" applyBorder="1"/>
    <xf numFmtId="0" fontId="6" fillId="0" borderId="0" xfId="0" applyFont="1" applyAlignment="1">
      <alignment horizontal="centerContinuous" vertical="center"/>
    </xf>
    <xf numFmtId="179" fontId="0" fillId="0" borderId="7" xfId="2" applyNumberFormat="1" applyFont="1" applyBorder="1" applyAlignment="1">
      <alignment horizontal="center"/>
    </xf>
    <xf numFmtId="0" fontId="0" fillId="0" borderId="10" xfId="0" applyBorder="1"/>
    <xf numFmtId="0" fontId="0" fillId="0" borderId="11" xfId="0" applyBorder="1"/>
    <xf numFmtId="0" fontId="0" fillId="0" borderId="3" xfId="0" applyBorder="1"/>
    <xf numFmtId="0" fontId="0" fillId="0" borderId="5" xfId="0" applyBorder="1"/>
    <xf numFmtId="0" fontId="0" fillId="0" borderId="6" xfId="0" applyBorder="1"/>
    <xf numFmtId="38" fontId="0" fillId="0" borderId="1" xfId="2" applyFont="1" applyBorder="1"/>
    <xf numFmtId="38" fontId="0" fillId="0" borderId="12" xfId="2" applyFont="1" applyBorder="1"/>
    <xf numFmtId="38" fontId="0" fillId="0" borderId="3" xfId="2" applyFont="1" applyBorder="1"/>
    <xf numFmtId="38" fontId="0" fillId="0" borderId="13" xfId="2" applyFont="1" applyBorder="1"/>
    <xf numFmtId="38" fontId="0" fillId="0" borderId="10" xfId="2" applyFont="1" applyBorder="1"/>
    <xf numFmtId="0" fontId="0" fillId="0" borderId="0" xfId="0" applyAlignment="1">
      <alignment horizontal="center" vertical="center" wrapText="1"/>
    </xf>
    <xf numFmtId="38" fontId="0" fillId="0" borderId="11" xfId="2" applyFont="1" applyBorder="1" applyAlignment="1">
      <alignment vertical="center"/>
    </xf>
    <xf numFmtId="38" fontId="0" fillId="0" borderId="13" xfId="2" applyFont="1" applyBorder="1" applyAlignment="1">
      <alignment horizontal="center"/>
    </xf>
    <xf numFmtId="38" fontId="0" fillId="0" borderId="0" xfId="2" applyFont="1" applyBorder="1" applyAlignment="1">
      <alignment horizontal="center"/>
    </xf>
    <xf numFmtId="176" fontId="0" fillId="0" borderId="0" xfId="0" applyNumberFormat="1" applyBorder="1"/>
    <xf numFmtId="38" fontId="0" fillId="0" borderId="15" xfId="2" applyFont="1" applyBorder="1"/>
    <xf numFmtId="0" fontId="0" fillId="0" borderId="8" xfId="0" applyBorder="1"/>
    <xf numFmtId="38" fontId="0" fillId="0" borderId="7" xfId="2" applyFont="1" applyBorder="1" applyAlignment="1">
      <alignment horizontal="center"/>
    </xf>
    <xf numFmtId="0" fontId="0" fillId="0" borderId="14" xfId="0" applyBorder="1"/>
    <xf numFmtId="0" fontId="0" fillId="0" borderId="0" xfId="0" applyBorder="1" applyAlignment="1">
      <alignment horizontal="center"/>
    </xf>
    <xf numFmtId="0" fontId="0" fillId="0" borderId="0" xfId="0" applyBorder="1" applyAlignment="1">
      <alignment horizontal="left"/>
    </xf>
    <xf numFmtId="0" fontId="16" fillId="0" borderId="0" xfId="6" applyFont="1" applyFill="1" applyBorder="1" applyAlignment="1">
      <alignment vertical="center"/>
    </xf>
    <xf numFmtId="177" fontId="9" fillId="0" borderId="9" xfId="6" applyNumberFormat="1" applyFont="1" applyBorder="1" applyAlignment="1">
      <alignment horizontal="center"/>
    </xf>
    <xf numFmtId="177" fontId="9" fillId="0" borderId="9" xfId="6" applyNumberFormat="1" applyFont="1" applyFill="1" applyBorder="1" applyAlignment="1">
      <alignment horizontal="center"/>
    </xf>
    <xf numFmtId="0" fontId="0" fillId="0" borderId="7" xfId="0" applyBorder="1"/>
    <xf numFmtId="38" fontId="0" fillId="0" borderId="8" xfId="2" applyFont="1" applyBorder="1"/>
    <xf numFmtId="38" fontId="0" fillId="0" borderId="7" xfId="2" applyFont="1" applyBorder="1"/>
    <xf numFmtId="38" fontId="0" fillId="0" borderId="16" xfId="2" applyFont="1" applyBorder="1"/>
    <xf numFmtId="38" fontId="0" fillId="0" borderId="0" xfId="0" applyNumberFormat="1"/>
    <xf numFmtId="0" fontId="0" fillId="0" borderId="17" xfId="0" applyBorder="1"/>
    <xf numFmtId="38" fontId="0" fillId="0" borderId="9" xfId="2" applyFont="1" applyBorder="1"/>
    <xf numFmtId="180" fontId="0" fillId="0" borderId="8" xfId="2" applyNumberFormat="1" applyFont="1" applyBorder="1"/>
    <xf numFmtId="180" fontId="0" fillId="0" borderId="7" xfId="2" applyNumberFormat="1" applyFont="1" applyBorder="1"/>
    <xf numFmtId="180" fontId="0" fillId="0" borderId="9" xfId="2" applyNumberFormat="1" applyFont="1" applyBorder="1"/>
    <xf numFmtId="180" fontId="0" fillId="0" borderId="7" xfId="2" applyNumberFormat="1" applyFont="1" applyBorder="1" applyAlignment="1">
      <alignment horizontal="right"/>
    </xf>
    <xf numFmtId="180" fontId="0" fillId="0" borderId="0" xfId="0" applyNumberFormat="1"/>
    <xf numFmtId="0" fontId="0" fillId="0" borderId="9" xfId="0" applyBorder="1"/>
    <xf numFmtId="38" fontId="0" fillId="0" borderId="7" xfId="0" applyNumberFormat="1" applyBorder="1"/>
    <xf numFmtId="38" fontId="0" fillId="0" borderId="16" xfId="0" applyNumberFormat="1" applyBorder="1"/>
    <xf numFmtId="180" fontId="0" fillId="0" borderId="8" xfId="0" applyNumberFormat="1" applyBorder="1"/>
    <xf numFmtId="180" fontId="0" fillId="0" borderId="7" xfId="0" applyNumberFormat="1" applyBorder="1"/>
    <xf numFmtId="180" fontId="0" fillId="0" borderId="16" xfId="0" applyNumberFormat="1" applyBorder="1"/>
    <xf numFmtId="0" fontId="0" fillId="0" borderId="0" xfId="0" applyAlignment="1">
      <alignment horizontal="center"/>
    </xf>
    <xf numFmtId="0" fontId="0" fillId="0" borderId="9"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180" fontId="0" fillId="0" borderId="8" xfId="0" applyNumberFormat="1" applyBorder="1" applyAlignment="1">
      <alignment horizontal="center"/>
    </xf>
    <xf numFmtId="180" fontId="0" fillId="0" borderId="7" xfId="0" applyNumberFormat="1" applyBorder="1" applyAlignment="1">
      <alignment horizontal="center"/>
    </xf>
    <xf numFmtId="180" fontId="0" fillId="0" borderId="7" xfId="0" applyNumberFormat="1" applyFill="1" applyBorder="1" applyAlignment="1">
      <alignment horizontal="center"/>
    </xf>
    <xf numFmtId="183" fontId="0" fillId="0" borderId="7" xfId="0" applyNumberFormat="1" applyFill="1" applyBorder="1" applyAlignment="1">
      <alignment horizontal="center"/>
    </xf>
    <xf numFmtId="180" fontId="0" fillId="0" borderId="16" xfId="0" applyNumberFormat="1" applyBorder="1" applyAlignment="1">
      <alignment horizontal="center"/>
    </xf>
    <xf numFmtId="180" fontId="0" fillId="0" borderId="0" xfId="0" applyNumberFormat="1" applyAlignment="1">
      <alignment horizontal="center"/>
    </xf>
    <xf numFmtId="0" fontId="0" fillId="0" borderId="4" xfId="0" applyBorder="1" applyAlignment="1">
      <alignment horizontal="center"/>
    </xf>
    <xf numFmtId="38" fontId="0" fillId="0" borderId="8" xfId="2" applyFont="1" applyBorder="1" applyAlignment="1">
      <alignment horizontal="center"/>
    </xf>
    <xf numFmtId="38" fontId="0" fillId="0" borderId="7" xfId="0" applyNumberFormat="1" applyBorder="1" applyAlignment="1">
      <alignment horizontal="center"/>
    </xf>
    <xf numFmtId="38" fontId="0" fillId="0" borderId="16" xfId="0" applyNumberFormat="1" applyBorder="1" applyAlignment="1">
      <alignment horizontal="center"/>
    </xf>
    <xf numFmtId="38" fontId="0" fillId="0" borderId="16" xfId="2" applyFont="1" applyFill="1" applyBorder="1"/>
    <xf numFmtId="0" fontId="6" fillId="0" borderId="8" xfId="0" applyFont="1" applyBorder="1" applyAlignment="1">
      <alignment horizontal="center" vertical="center"/>
    </xf>
    <xf numFmtId="0" fontId="6" fillId="0" borderId="9" xfId="0" applyFont="1" applyBorder="1" applyAlignment="1">
      <alignment horizontal="center" vertical="center" wrapText="1"/>
    </xf>
    <xf numFmtId="0" fontId="0" fillId="0" borderId="14" xfId="0" applyBorder="1" applyAlignment="1">
      <alignment horizontal="center"/>
    </xf>
    <xf numFmtId="0" fontId="0" fillId="0" borderId="18" xfId="0" applyBorder="1"/>
    <xf numFmtId="0" fontId="11" fillId="0" borderId="0" xfId="5" applyFont="1" applyFill="1" applyBorder="1"/>
    <xf numFmtId="0" fontId="11" fillId="0" borderId="0" xfId="0" applyFont="1" applyBorder="1"/>
    <xf numFmtId="180" fontId="0" fillId="0" borderId="9" xfId="0" applyNumberFormat="1" applyBorder="1"/>
    <xf numFmtId="38" fontId="0" fillId="0" borderId="8" xfId="0" applyNumberFormat="1" applyBorder="1"/>
    <xf numFmtId="0" fontId="6" fillId="0" borderId="9" xfId="0" applyFont="1" applyBorder="1" applyAlignment="1">
      <alignment horizontal="center" vertical="center"/>
    </xf>
    <xf numFmtId="0" fontId="13" fillId="0" borderId="0" xfId="0" applyFont="1"/>
    <xf numFmtId="180" fontId="0" fillId="0" borderId="16" xfId="2" applyNumberFormat="1" applyFont="1" applyBorder="1"/>
    <xf numFmtId="0" fontId="6" fillId="0" borderId="2" xfId="0" applyFont="1" applyBorder="1"/>
    <xf numFmtId="0" fontId="6" fillId="0" borderId="3" xfId="0" applyFont="1" applyBorder="1"/>
    <xf numFmtId="0" fontId="6" fillId="0" borderId="0" xfId="0" applyFont="1" applyBorder="1"/>
    <xf numFmtId="0" fontId="6" fillId="0" borderId="4" xfId="0" applyFont="1" applyBorder="1"/>
    <xf numFmtId="0" fontId="6" fillId="0" borderId="5" xfId="0" applyFont="1" applyBorder="1"/>
    <xf numFmtId="38" fontId="0" fillId="0" borderId="3" xfId="0" applyNumberFormat="1" applyBorder="1"/>
    <xf numFmtId="38" fontId="0" fillId="0" borderId="10" xfId="0" applyNumberFormat="1" applyBorder="1"/>
    <xf numFmtId="0" fontId="4" fillId="0" borderId="19" xfId="0" applyFont="1" applyFill="1" applyBorder="1" applyAlignment="1">
      <alignment horizontal="centerContinuous" vertical="center" wrapText="1"/>
    </xf>
    <xf numFmtId="0" fontId="15" fillId="0" borderId="3" xfId="0" applyFont="1" applyFill="1" applyBorder="1" applyAlignment="1">
      <alignment vertical="center"/>
    </xf>
    <xf numFmtId="0" fontId="15" fillId="0" borderId="0" xfId="0" applyFont="1" applyFill="1" applyAlignment="1">
      <alignment vertical="center"/>
    </xf>
    <xf numFmtId="0" fontId="15" fillId="0" borderId="4" xfId="0" applyFont="1" applyFill="1" applyBorder="1" applyAlignment="1">
      <alignment vertical="center"/>
    </xf>
    <xf numFmtId="0" fontId="15" fillId="0" borderId="5" xfId="0" applyFont="1" applyFill="1" applyBorder="1" applyAlignment="1">
      <alignment vertical="center"/>
    </xf>
    <xf numFmtId="0" fontId="15" fillId="0" borderId="18" xfId="0" applyFont="1" applyFill="1" applyBorder="1" applyAlignment="1">
      <alignment vertical="center"/>
    </xf>
    <xf numFmtId="0" fontId="15" fillId="0" borderId="6" xfId="0" applyFont="1" applyFill="1" applyBorder="1" applyAlignment="1">
      <alignment vertical="center"/>
    </xf>
    <xf numFmtId="0" fontId="0" fillId="0" borderId="20" xfId="0" applyBorder="1" applyAlignment="1">
      <alignment horizontal="centerContinuous" vertical="center"/>
    </xf>
    <xf numFmtId="0" fontId="0" fillId="0" borderId="11" xfId="0" applyBorder="1" applyAlignment="1">
      <alignment horizontal="centerContinuous" vertical="center"/>
    </xf>
    <xf numFmtId="0" fontId="6" fillId="0" borderId="0" xfId="0" applyFont="1" applyAlignment="1">
      <alignment horizontal="centerContinuous"/>
    </xf>
    <xf numFmtId="0" fontId="4" fillId="0" borderId="21" xfId="0" applyFont="1" applyFill="1" applyBorder="1" applyAlignment="1">
      <alignment horizontal="centerContinuous" vertical="center" wrapText="1"/>
    </xf>
    <xf numFmtId="0" fontId="6" fillId="0" borderId="22" xfId="0" applyFont="1" applyFill="1" applyBorder="1" applyAlignment="1">
      <alignment horizontal="centerContinuous" vertical="center"/>
    </xf>
    <xf numFmtId="0" fontId="6" fillId="0" borderId="23" xfId="0" applyFont="1" applyFill="1" applyBorder="1" applyAlignment="1">
      <alignment horizontal="centerContinuous" vertical="center"/>
    </xf>
    <xf numFmtId="0" fontId="15" fillId="0" borderId="24" xfId="0" applyFont="1" applyFill="1" applyBorder="1" applyAlignment="1">
      <alignment horizontal="centerContinuous" vertical="center"/>
    </xf>
    <xf numFmtId="0" fontId="15" fillId="0" borderId="0" xfId="0" applyFont="1" applyFill="1" applyBorder="1" applyAlignment="1">
      <alignment horizontal="centerContinuous" vertical="center"/>
    </xf>
    <xf numFmtId="0" fontId="15" fillId="0" borderId="25" xfId="0" applyFont="1" applyFill="1" applyBorder="1" applyAlignment="1">
      <alignment horizontal="centerContinuous" vertical="center"/>
    </xf>
    <xf numFmtId="0" fontId="6" fillId="0" borderId="26" xfId="0" applyFont="1" applyFill="1" applyBorder="1" applyAlignment="1">
      <alignment horizontal="centerContinuous" vertical="center"/>
    </xf>
    <xf numFmtId="0" fontId="6" fillId="0" borderId="27" xfId="0" applyFont="1" applyFill="1" applyBorder="1" applyAlignment="1">
      <alignment horizontal="centerContinuous" vertical="center"/>
    </xf>
    <xf numFmtId="0" fontId="4" fillId="0" borderId="1" xfId="0" applyFont="1" applyFill="1" applyBorder="1" applyAlignment="1">
      <alignment horizontal="centerContinuous" vertical="center" wrapText="1"/>
    </xf>
    <xf numFmtId="0" fontId="6" fillId="0" borderId="14" xfId="0" applyFont="1" applyFill="1" applyBorder="1" applyAlignment="1">
      <alignment horizontal="centerContinuous" vertical="center"/>
    </xf>
    <xf numFmtId="0" fontId="6" fillId="0" borderId="2" xfId="0" applyFont="1" applyFill="1" applyBorder="1" applyAlignment="1">
      <alignment horizontal="centerContinuous" vertical="center"/>
    </xf>
    <xf numFmtId="0" fontId="6" fillId="0" borderId="0" xfId="0" applyFont="1" applyFill="1"/>
    <xf numFmtId="0" fontId="15" fillId="0" borderId="3" xfId="0" applyFont="1" applyFill="1" applyBorder="1" applyAlignment="1">
      <alignment horizontal="centerContinuous" vertical="center" wrapText="1"/>
    </xf>
    <xf numFmtId="0" fontId="6" fillId="0" borderId="0" xfId="0" applyFont="1" applyFill="1" applyBorder="1" applyAlignment="1">
      <alignment horizontal="centerContinuous" vertical="center"/>
    </xf>
    <xf numFmtId="0" fontId="6" fillId="0" borderId="4" xfId="0" applyFont="1" applyFill="1" applyBorder="1" applyAlignment="1">
      <alignment horizontal="centerContinuous" vertical="center"/>
    </xf>
    <xf numFmtId="0" fontId="11" fillId="0" borderId="0" xfId="0" applyFont="1" applyAlignment="1">
      <alignment horizontal="centerContinuous" vertical="center" wrapText="1"/>
    </xf>
    <xf numFmtId="0" fontId="6" fillId="0" borderId="0" xfId="0" applyFont="1" applyFill="1" applyAlignment="1">
      <alignment horizontal="centerContinuous"/>
    </xf>
    <xf numFmtId="0" fontId="11" fillId="0" borderId="0" xfId="0" applyFont="1" applyAlignment="1">
      <alignment horizontal="centerContinuous" vertical="center"/>
    </xf>
    <xf numFmtId="0" fontId="6" fillId="0" borderId="0" xfId="0" applyFont="1" applyAlignment="1">
      <alignment horizontal="centerContinuous" vertical="top"/>
    </xf>
    <xf numFmtId="0" fontId="4" fillId="2" borderId="1" xfId="0" applyFont="1" applyFill="1" applyBorder="1" applyAlignment="1">
      <alignment vertical="center" wrapText="1"/>
    </xf>
    <xf numFmtId="0" fontId="6" fillId="2" borderId="14" xfId="0" applyFont="1" applyFill="1" applyBorder="1" applyAlignment="1">
      <alignment vertical="center" wrapText="1"/>
    </xf>
    <xf numFmtId="0" fontId="6" fillId="2" borderId="2" xfId="0" applyFont="1" applyFill="1" applyBorder="1" applyAlignment="1">
      <alignment vertical="center" wrapText="1"/>
    </xf>
    <xf numFmtId="0" fontId="11" fillId="0" borderId="0" xfId="0" applyFont="1" applyAlignment="1">
      <alignment vertical="center" wrapText="1"/>
    </xf>
    <xf numFmtId="0" fontId="4" fillId="2" borderId="5" xfId="0" applyFont="1" applyFill="1" applyBorder="1" applyAlignment="1">
      <alignment vertical="center" wrapText="1"/>
    </xf>
    <xf numFmtId="0" fontId="6" fillId="2" borderId="18" xfId="0" applyFont="1" applyFill="1" applyBorder="1" applyAlignment="1">
      <alignment vertical="center" wrapText="1"/>
    </xf>
    <xf numFmtId="0" fontId="6" fillId="2" borderId="6" xfId="0" applyFont="1" applyFill="1" applyBorder="1" applyAlignment="1">
      <alignment vertical="center" wrapText="1"/>
    </xf>
    <xf numFmtId="0" fontId="15" fillId="2" borderId="1" xfId="0" applyFont="1" applyFill="1" applyBorder="1" applyAlignment="1">
      <alignment horizontal="centerContinuous" vertical="center" wrapText="1"/>
    </xf>
    <xf numFmtId="0" fontId="6" fillId="2" borderId="14" xfId="0" applyFont="1" applyFill="1" applyBorder="1" applyAlignment="1">
      <alignment horizontal="centerContinuous" vertical="center"/>
    </xf>
    <xf numFmtId="0" fontId="6" fillId="2" borderId="2" xfId="0" applyFont="1" applyFill="1" applyBorder="1" applyAlignment="1">
      <alignment horizontal="centerContinuous" vertical="center"/>
    </xf>
    <xf numFmtId="0" fontId="4" fillId="2" borderId="5" xfId="0" applyFont="1" applyFill="1" applyBorder="1" applyAlignment="1">
      <alignment horizontal="centerContinuous" vertical="center" wrapText="1"/>
    </xf>
    <xf numFmtId="0" fontId="15" fillId="2" borderId="28" xfId="0" applyFont="1" applyFill="1" applyBorder="1" applyAlignment="1">
      <alignment horizontal="centerContinuous" vertical="center"/>
    </xf>
    <xf numFmtId="0" fontId="6" fillId="2" borderId="29" xfId="0" applyFont="1" applyFill="1" applyBorder="1" applyAlignment="1">
      <alignment horizontal="centerContinuous" vertical="center"/>
    </xf>
    <xf numFmtId="0" fontId="6" fillId="2" borderId="30" xfId="0" applyFont="1" applyFill="1" applyBorder="1" applyAlignment="1">
      <alignment horizontal="centerContinuous" vertical="center"/>
    </xf>
    <xf numFmtId="0" fontId="4" fillId="0" borderId="0" xfId="0" applyFont="1" applyAlignment="1">
      <alignment horizontal="center" vertical="center"/>
    </xf>
    <xf numFmtId="0" fontId="15" fillId="0" borderId="10" xfId="0" applyFont="1" applyFill="1" applyBorder="1" applyAlignment="1">
      <alignment horizontal="centerContinuous" vertical="center"/>
    </xf>
    <xf numFmtId="0" fontId="6" fillId="0" borderId="20" xfId="0" applyFont="1" applyBorder="1" applyAlignment="1">
      <alignment horizontal="centerContinuous" vertical="center"/>
    </xf>
    <xf numFmtId="0" fontId="6" fillId="0" borderId="0" xfId="0" applyFont="1" applyAlignment="1">
      <alignment vertical="top"/>
    </xf>
    <xf numFmtId="0" fontId="4" fillId="0" borderId="10" xfId="0" applyFont="1" applyFill="1" applyBorder="1" applyAlignment="1">
      <alignment horizontal="centerContinuous" vertical="center"/>
    </xf>
    <xf numFmtId="0" fontId="6" fillId="0" borderId="11" xfId="0" applyFont="1" applyBorder="1" applyAlignment="1">
      <alignment horizontal="centerContinuous" vertical="center"/>
    </xf>
    <xf numFmtId="0" fontId="6" fillId="0" borderId="0" xfId="0" applyFont="1" applyBorder="1" applyAlignment="1"/>
    <xf numFmtId="0" fontId="6" fillId="0" borderId="31" xfId="0" applyFont="1" applyFill="1" applyBorder="1"/>
    <xf numFmtId="0" fontId="6" fillId="0" borderId="32" xfId="0" applyFont="1" applyFill="1" applyBorder="1"/>
    <xf numFmtId="0" fontId="11" fillId="0" borderId="32" xfId="0" applyFont="1" applyFill="1" applyBorder="1" applyAlignment="1">
      <alignment horizontal="centerContinuous" vertical="center"/>
    </xf>
    <xf numFmtId="0" fontId="6" fillId="0" borderId="32" xfId="0" applyFont="1" applyFill="1" applyBorder="1" applyAlignment="1">
      <alignment horizontal="centerContinuous" vertical="center"/>
    </xf>
    <xf numFmtId="0" fontId="6" fillId="0" borderId="33" xfId="0" applyFont="1" applyFill="1" applyBorder="1"/>
    <xf numFmtId="0" fontId="17" fillId="0" borderId="0" xfId="0" applyFont="1" applyAlignment="1">
      <alignment horizontal="left"/>
    </xf>
    <xf numFmtId="0" fontId="6" fillId="0" borderId="0" xfId="0" applyFont="1" applyAlignment="1">
      <alignment horizontal="left"/>
    </xf>
    <xf numFmtId="38" fontId="0" fillId="0" borderId="0" xfId="2" applyFont="1"/>
    <xf numFmtId="0" fontId="0" fillId="0" borderId="16" xfId="0" applyBorder="1" applyAlignment="1">
      <alignment horizontal="center" vertical="center" wrapText="1"/>
    </xf>
    <xf numFmtId="38" fontId="0" fillId="0" borderId="0" xfId="2" applyFont="1" applyBorder="1"/>
    <xf numFmtId="38" fontId="6" fillId="0" borderId="0" xfId="2" applyFont="1" applyBorder="1" applyAlignment="1">
      <alignment horizontal="center"/>
    </xf>
    <xf numFmtId="38" fontId="6" fillId="0" borderId="13" xfId="2" applyFont="1" applyBorder="1" applyAlignment="1">
      <alignment horizontal="center"/>
    </xf>
    <xf numFmtId="38" fontId="6" fillId="0" borderId="4" xfId="2" applyFont="1" applyBorder="1" applyAlignment="1">
      <alignment horizontal="center"/>
    </xf>
    <xf numFmtId="0" fontId="20" fillId="0" borderId="0" xfId="0" applyFont="1"/>
    <xf numFmtId="38" fontId="0" fillId="0" borderId="8" xfId="2" applyFont="1" applyBorder="1" applyAlignment="1">
      <alignment vertical="center"/>
    </xf>
    <xf numFmtId="38" fontId="0" fillId="0" borderId="0" xfId="2" applyFont="1" applyBorder="1" applyAlignment="1">
      <alignment horizontal="center" vertical="center" wrapText="1"/>
    </xf>
    <xf numFmtId="38" fontId="0" fillId="0" borderId="0" xfId="2" applyFont="1" applyBorder="1" applyAlignment="1">
      <alignment vertical="center"/>
    </xf>
    <xf numFmtId="0" fontId="22" fillId="0" borderId="0" xfId="0" applyFont="1" applyAlignment="1">
      <alignment horizontal="centerContinuous"/>
    </xf>
    <xf numFmtId="0" fontId="23" fillId="0" borderId="0" xfId="0" applyFont="1"/>
    <xf numFmtId="0" fontId="15" fillId="2" borderId="34" xfId="0" applyFont="1" applyFill="1" applyBorder="1" applyAlignment="1">
      <alignment horizontal="centerContinuous" vertical="center"/>
    </xf>
    <xf numFmtId="0" fontId="15" fillId="2" borderId="35" xfId="0" applyFont="1" applyFill="1" applyBorder="1" applyAlignment="1">
      <alignment horizontal="centerContinuous" vertical="center"/>
    </xf>
    <xf numFmtId="0" fontId="15" fillId="2" borderId="36" xfId="0" applyFont="1" applyFill="1" applyBorder="1" applyAlignment="1">
      <alignment horizontal="centerContinuous" vertical="center"/>
    </xf>
    <xf numFmtId="0" fontId="15" fillId="0" borderId="37" xfId="0" applyFont="1" applyBorder="1" applyAlignment="1">
      <alignment horizont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4" fillId="0" borderId="7" xfId="0" applyFont="1" applyBorder="1" applyAlignment="1">
      <alignment horizontal="center" vertical="center"/>
    </xf>
    <xf numFmtId="184" fontId="15" fillId="0" borderId="40" xfId="0" applyNumberFormat="1" applyFont="1" applyBorder="1" applyAlignment="1">
      <alignment vertical="center"/>
    </xf>
    <xf numFmtId="184" fontId="15" fillId="0" borderId="41" xfId="0" applyNumberFormat="1" applyFont="1" applyBorder="1" applyAlignment="1">
      <alignment vertical="center"/>
    </xf>
    <xf numFmtId="184" fontId="15" fillId="0" borderId="42" xfId="0" applyNumberFormat="1" applyFont="1" applyBorder="1" applyAlignment="1">
      <alignment vertical="center"/>
    </xf>
    <xf numFmtId="184" fontId="15" fillId="0" borderId="43" xfId="0" applyNumberFormat="1" applyFont="1" applyBorder="1" applyAlignment="1">
      <alignment vertical="center"/>
    </xf>
    <xf numFmtId="184" fontId="15" fillId="0" borderId="44" xfId="0" applyNumberFormat="1" applyFont="1" applyBorder="1" applyAlignment="1">
      <alignment vertical="center"/>
    </xf>
    <xf numFmtId="184" fontId="15" fillId="0" borderId="45" xfId="0" applyNumberFormat="1" applyFont="1" applyBorder="1" applyAlignment="1">
      <alignment vertical="center"/>
    </xf>
    <xf numFmtId="0" fontId="4" fillId="0" borderId="46" xfId="0" applyFont="1" applyBorder="1" applyAlignment="1">
      <alignment horizontal="center" vertical="center"/>
    </xf>
    <xf numFmtId="184" fontId="15" fillId="0" borderId="47" xfId="0" applyNumberFormat="1" applyFont="1" applyBorder="1" applyAlignment="1">
      <alignment vertical="center"/>
    </xf>
    <xf numFmtId="184" fontId="15" fillId="0" borderId="48" xfId="0" applyNumberFormat="1" applyFont="1" applyBorder="1" applyAlignment="1">
      <alignment vertical="center"/>
    </xf>
    <xf numFmtId="184" fontId="15" fillId="0" borderId="49" xfId="0" applyNumberFormat="1" applyFont="1" applyBorder="1" applyAlignment="1">
      <alignment vertical="center"/>
    </xf>
    <xf numFmtId="0" fontId="4" fillId="0" borderId="50" xfId="0" applyFont="1" applyBorder="1" applyAlignment="1">
      <alignment horizontal="center" vertical="center"/>
    </xf>
    <xf numFmtId="184" fontId="15" fillId="0" borderId="37" xfId="0" applyNumberFormat="1" applyFont="1" applyBorder="1" applyAlignment="1">
      <alignment vertical="center"/>
    </xf>
    <xf numFmtId="184" fontId="15" fillId="0" borderId="38" xfId="0" applyNumberFormat="1" applyFont="1" applyBorder="1" applyAlignment="1">
      <alignment vertical="center"/>
    </xf>
    <xf numFmtId="184" fontId="15" fillId="0" borderId="39" xfId="0" applyNumberFormat="1" applyFont="1" applyBorder="1" applyAlignment="1">
      <alignment vertical="center"/>
    </xf>
    <xf numFmtId="0" fontId="0" fillId="0" borderId="10" xfId="0" applyBorder="1" applyAlignment="1">
      <alignment horizontal="centerContinuous" vertical="center"/>
    </xf>
    <xf numFmtId="0" fontId="0" fillId="0" borderId="51" xfId="0" applyBorder="1" applyAlignment="1">
      <alignment horizontal="centerContinuous" vertical="center"/>
    </xf>
    <xf numFmtId="0" fontId="0" fillId="0" borderId="52" xfId="0" applyBorder="1" applyAlignment="1">
      <alignment horizontal="center" vertical="center"/>
    </xf>
    <xf numFmtId="176" fontId="0" fillId="0" borderId="34" xfId="0" applyNumberFormat="1" applyBorder="1" applyAlignment="1">
      <alignment horizontal="center" vertical="center"/>
    </xf>
    <xf numFmtId="0" fontId="0" fillId="0" borderId="53" xfId="0" applyBorder="1" applyAlignment="1">
      <alignment vertical="center"/>
    </xf>
    <xf numFmtId="0" fontId="0" fillId="0" borderId="54" xfId="0" applyNumberFormat="1" applyBorder="1" applyAlignment="1">
      <alignment vertical="center"/>
    </xf>
    <xf numFmtId="9" fontId="0" fillId="0" borderId="53" xfId="0" applyNumberFormat="1" applyBorder="1" applyAlignment="1">
      <alignment vertical="center"/>
    </xf>
    <xf numFmtId="9" fontId="0" fillId="0" borderId="54" xfId="0" applyNumberFormat="1" applyBorder="1" applyAlignment="1">
      <alignment vertical="center"/>
    </xf>
    <xf numFmtId="0" fontId="0" fillId="0" borderId="35" xfId="0" applyBorder="1" applyAlignment="1">
      <alignment vertical="center" wrapText="1"/>
    </xf>
    <xf numFmtId="0" fontId="0" fillId="0" borderId="36" xfId="0" applyBorder="1"/>
    <xf numFmtId="176" fontId="0" fillId="0" borderId="55" xfId="0" applyNumberFormat="1" applyBorder="1" applyAlignment="1">
      <alignment horizontal="center" vertical="center"/>
    </xf>
    <xf numFmtId="0" fontId="0" fillId="0" borderId="33" xfId="0" applyBorder="1" applyAlignment="1">
      <alignment vertical="center"/>
    </xf>
    <xf numFmtId="0" fontId="0" fillId="0" borderId="31" xfId="0" applyNumberFormat="1" applyBorder="1" applyAlignment="1">
      <alignment vertical="center"/>
    </xf>
    <xf numFmtId="9" fontId="0" fillId="0" borderId="33" xfId="0" applyNumberFormat="1" applyBorder="1" applyAlignment="1">
      <alignment vertical="center"/>
    </xf>
    <xf numFmtId="9" fontId="0" fillId="0" borderId="31" xfId="0" applyNumberFormat="1" applyBorder="1" applyAlignment="1">
      <alignment vertical="center"/>
    </xf>
    <xf numFmtId="0" fontId="0" fillId="0" borderId="32" xfId="0" applyBorder="1" applyAlignment="1">
      <alignment vertical="center" wrapText="1"/>
    </xf>
    <xf numFmtId="0" fontId="0" fillId="0" borderId="56" xfId="0" applyBorder="1"/>
    <xf numFmtId="9" fontId="0" fillId="0" borderId="57" xfId="0" applyNumberFormat="1" applyBorder="1" applyAlignment="1">
      <alignment vertical="center"/>
    </xf>
    <xf numFmtId="0" fontId="0" fillId="0" borderId="17" xfId="0" applyBorder="1" applyAlignment="1">
      <alignment vertical="center" wrapText="1"/>
    </xf>
    <xf numFmtId="0" fontId="0" fillId="0" borderId="58" xfId="0" applyBorder="1"/>
    <xf numFmtId="9" fontId="0" fillId="0" borderId="59" xfId="0" applyNumberFormat="1" applyBorder="1" applyAlignment="1">
      <alignment vertical="center"/>
    </xf>
    <xf numFmtId="0" fontId="0" fillId="0" borderId="0" xfId="0" applyBorder="1" applyAlignment="1">
      <alignment vertical="center" wrapText="1"/>
    </xf>
    <xf numFmtId="178" fontId="0" fillId="0" borderId="55" xfId="0" applyNumberFormat="1" applyBorder="1" applyAlignment="1">
      <alignment horizontal="center" vertical="center"/>
    </xf>
    <xf numFmtId="178" fontId="0" fillId="0" borderId="60" xfId="0" applyNumberFormat="1" applyBorder="1" applyAlignment="1">
      <alignment horizontal="center" vertical="center"/>
    </xf>
    <xf numFmtId="0" fontId="0" fillId="0" borderId="61" xfId="0" applyBorder="1" applyAlignment="1">
      <alignment vertical="center"/>
    </xf>
    <xf numFmtId="0" fontId="0" fillId="0" borderId="28" xfId="0" applyNumberFormat="1" applyBorder="1" applyAlignment="1">
      <alignment vertical="center"/>
    </xf>
    <xf numFmtId="9" fontId="0" fillId="0" borderId="61" xfId="0" applyNumberFormat="1" applyBorder="1" applyAlignment="1">
      <alignment vertical="center"/>
    </xf>
    <xf numFmtId="9" fontId="0" fillId="0" borderId="62" xfId="0" applyNumberFormat="1" applyBorder="1" applyAlignment="1">
      <alignment vertical="center"/>
    </xf>
    <xf numFmtId="0" fontId="0" fillId="0" borderId="18" xfId="0" applyBorder="1" applyAlignment="1">
      <alignment vertical="center" wrapText="1"/>
    </xf>
    <xf numFmtId="0" fontId="0" fillId="0" borderId="0" xfId="0" applyAlignment="1">
      <alignment wrapText="1"/>
    </xf>
    <xf numFmtId="0" fontId="6" fillId="0" borderId="0" xfId="0" applyFont="1" applyBorder="1" applyAlignment="1">
      <alignment horizontal="center" vertical="center"/>
    </xf>
    <xf numFmtId="180" fontId="0" fillId="0" borderId="0" xfId="2" applyNumberFormat="1" applyFont="1" applyBorder="1"/>
    <xf numFmtId="180" fontId="0" fillId="0" borderId="0" xfId="2" applyNumberFormat="1" applyFont="1" applyBorder="1" applyAlignment="1">
      <alignment horizontal="right"/>
    </xf>
    <xf numFmtId="0" fontId="0" fillId="0" borderId="0" xfId="0" applyBorder="1" applyAlignment="1">
      <alignment wrapText="1"/>
    </xf>
    <xf numFmtId="0" fontId="0" fillId="0" borderId="0" xfId="0" applyAlignment="1">
      <alignment vertical="center" wrapText="1"/>
    </xf>
    <xf numFmtId="0" fontId="6" fillId="0" borderId="0" xfId="0" applyFont="1" applyBorder="1" applyAlignment="1">
      <alignment horizontal="center" vertical="center" wrapText="1"/>
    </xf>
    <xf numFmtId="0" fontId="0" fillId="0" borderId="0" xfId="0" applyBorder="1" applyAlignment="1">
      <alignment horizontal="center" wrapText="1"/>
    </xf>
    <xf numFmtId="0" fontId="0" fillId="0" borderId="3" xfId="0" applyBorder="1" applyAlignment="1">
      <alignment horizontal="center"/>
    </xf>
    <xf numFmtId="0" fontId="6" fillId="0" borderId="6" xfId="0" applyFont="1" applyBorder="1"/>
    <xf numFmtId="38" fontId="6" fillId="0" borderId="0" xfId="2" applyFont="1" applyBorder="1"/>
    <xf numFmtId="38" fontId="0" fillId="0" borderId="63" xfId="2" applyFont="1" applyBorder="1"/>
    <xf numFmtId="38" fontId="0" fillId="0" borderId="64" xfId="2" applyFont="1" applyBorder="1"/>
    <xf numFmtId="0" fontId="0" fillId="0" borderId="57" xfId="0" applyBorder="1"/>
    <xf numFmtId="38" fontId="0" fillId="0" borderId="65" xfId="2" applyFont="1" applyBorder="1"/>
    <xf numFmtId="38" fontId="0" fillId="0" borderId="57" xfId="2" applyFont="1" applyBorder="1"/>
    <xf numFmtId="38" fontId="0" fillId="0" borderId="66" xfId="2" applyFont="1" applyBorder="1"/>
    <xf numFmtId="0" fontId="0" fillId="0" borderId="59" xfId="0" applyBorder="1"/>
    <xf numFmtId="0" fontId="0" fillId="0" borderId="67" xfId="0" applyBorder="1"/>
    <xf numFmtId="0" fontId="0" fillId="0" borderId="20" xfId="0" applyBorder="1"/>
    <xf numFmtId="38" fontId="0" fillId="0" borderId="52" xfId="2" applyFont="1" applyBorder="1"/>
    <xf numFmtId="38" fontId="0" fillId="0" borderId="68" xfId="2" applyFont="1" applyBorder="1"/>
    <xf numFmtId="38" fontId="0" fillId="0" borderId="9" xfId="0" applyNumberFormat="1" applyBorder="1" applyAlignment="1">
      <alignment horizontal="right" vertical="center"/>
    </xf>
    <xf numFmtId="2" fontId="0" fillId="0" borderId="9" xfId="0" applyNumberFormat="1" applyBorder="1" applyAlignment="1">
      <alignment horizontal="right" vertical="center"/>
    </xf>
    <xf numFmtId="0" fontId="0" fillId="0" borderId="1" xfId="0" applyBorder="1" applyAlignment="1">
      <alignment horizontal="center" vertical="center" wrapText="1" shrinkToFit="1"/>
    </xf>
    <xf numFmtId="0" fontId="0" fillId="0" borderId="63" xfId="0" applyBorder="1" applyAlignment="1">
      <alignment horizontal="center" vertical="center" wrapText="1" shrinkToFit="1"/>
    </xf>
    <xf numFmtId="0" fontId="0" fillId="0" borderId="64" xfId="0" applyBorder="1" applyAlignment="1">
      <alignment horizontal="center" vertical="center" wrapText="1" shrinkToFit="1"/>
    </xf>
    <xf numFmtId="0" fontId="6" fillId="0" borderId="10" xfId="0" applyFont="1" applyBorder="1" applyAlignment="1">
      <alignment horizontal="center"/>
    </xf>
    <xf numFmtId="0" fontId="6" fillId="0" borderId="16" xfId="0" applyFont="1" applyBorder="1" applyAlignment="1">
      <alignment horizontal="center"/>
    </xf>
    <xf numFmtId="0" fontId="6" fillId="0" borderId="18" xfId="0" applyFont="1" applyBorder="1"/>
    <xf numFmtId="38" fontId="0" fillId="0" borderId="0" xfId="0" applyNumberFormat="1" applyBorder="1"/>
    <xf numFmtId="0" fontId="11" fillId="0" borderId="4" xfId="5" applyFont="1" applyFill="1" applyBorder="1" applyAlignment="1">
      <alignment shrinkToFit="1"/>
    </xf>
    <xf numFmtId="0" fontId="11" fillId="0" borderId="6" xfId="5" applyFont="1" applyFill="1" applyBorder="1" applyAlignment="1">
      <alignment shrinkToFit="1"/>
    </xf>
    <xf numFmtId="0" fontId="11" fillId="0" borderId="6" xfId="0" applyFont="1" applyBorder="1" applyAlignment="1">
      <alignment shrinkToFit="1"/>
    </xf>
    <xf numFmtId="0" fontId="0" fillId="0" borderId="0" xfId="0" applyAlignment="1">
      <alignment horizontal="left"/>
    </xf>
    <xf numFmtId="38" fontId="0" fillId="0" borderId="41" xfId="2" applyFont="1" applyBorder="1"/>
    <xf numFmtId="38" fontId="0" fillId="0" borderId="44" xfId="2" applyFont="1" applyBorder="1"/>
    <xf numFmtId="38" fontId="16" fillId="0" borderId="0" xfId="0" applyNumberFormat="1" applyFont="1" applyBorder="1"/>
    <xf numFmtId="38" fontId="6" fillId="0" borderId="0" xfId="2" applyFont="1" applyBorder="1" applyAlignment="1">
      <alignment horizontal="center" shrinkToFit="1"/>
    </xf>
    <xf numFmtId="38" fontId="6" fillId="0" borderId="13" xfId="2" applyFont="1" applyBorder="1" applyAlignment="1">
      <alignment horizontal="center" shrinkToFit="1"/>
    </xf>
    <xf numFmtId="38" fontId="0" fillId="0" borderId="38" xfId="2" applyFont="1" applyBorder="1"/>
    <xf numFmtId="0" fontId="6" fillId="0" borderId="0" xfId="0" applyFont="1" applyBorder="1" applyAlignment="1">
      <alignment horizontal="left"/>
    </xf>
    <xf numFmtId="0" fontId="0" fillId="0" borderId="0" xfId="0" quotePrefix="1"/>
    <xf numFmtId="38" fontId="6" fillId="0" borderId="7" xfId="2" applyFont="1" applyBorder="1" applyAlignment="1">
      <alignment horizontal="center" shrinkToFit="1"/>
    </xf>
    <xf numFmtId="0" fontId="6" fillId="0" borderId="16" xfId="0" applyFont="1" applyBorder="1" applyAlignment="1">
      <alignment horizontal="center" vertical="center" shrinkToFit="1"/>
    </xf>
    <xf numFmtId="0" fontId="6" fillId="0" borderId="1" xfId="0" applyFont="1" applyBorder="1" applyAlignment="1">
      <alignment vertical="center"/>
    </xf>
    <xf numFmtId="0" fontId="18" fillId="0" borderId="0" xfId="0" applyFont="1"/>
    <xf numFmtId="0" fontId="1" fillId="0" borderId="0" xfId="0" applyFont="1"/>
    <xf numFmtId="0" fontId="25" fillId="0" borderId="0" xfId="0" applyFont="1" applyBorder="1"/>
    <xf numFmtId="0" fontId="19" fillId="0" borderId="0" xfId="0" applyFont="1"/>
    <xf numFmtId="0" fontId="17" fillId="0" borderId="0" xfId="0" applyFont="1"/>
    <xf numFmtId="0" fontId="17" fillId="0" borderId="0" xfId="0" applyFont="1" applyBorder="1"/>
    <xf numFmtId="0" fontId="26" fillId="0" borderId="4" xfId="6" applyFont="1" applyFill="1" applyBorder="1" applyAlignment="1">
      <alignment vertical="center"/>
    </xf>
    <xf numFmtId="0" fontId="26" fillId="0" borderId="6" xfId="6" applyFont="1" applyFill="1" applyBorder="1" applyAlignment="1">
      <alignment vertical="center"/>
    </xf>
    <xf numFmtId="0" fontId="26" fillId="0" borderId="4" xfId="5" applyFont="1" applyFill="1" applyBorder="1"/>
    <xf numFmtId="0" fontId="26" fillId="0" borderId="4" xfId="5" applyFont="1" applyFill="1" applyBorder="1" applyAlignment="1">
      <alignment shrinkToFit="1"/>
    </xf>
    <xf numFmtId="0" fontId="26" fillId="0" borderId="4" xfId="6" applyFont="1" applyFill="1" applyBorder="1" applyAlignment="1">
      <alignment vertical="center" shrinkToFit="1"/>
    </xf>
    <xf numFmtId="38" fontId="0" fillId="0" borderId="69" xfId="2" applyFont="1"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73" xfId="0" applyBorder="1" applyAlignment="1">
      <alignment horizontal="center" vertical="center"/>
    </xf>
    <xf numFmtId="38" fontId="0" fillId="0" borderId="14" xfId="2" applyFont="1" applyBorder="1" applyAlignment="1">
      <alignment vertical="center"/>
    </xf>
    <xf numFmtId="0" fontId="0" fillId="0" borderId="74" xfId="0" applyBorder="1" applyAlignment="1">
      <alignment vertical="center"/>
    </xf>
    <xf numFmtId="38" fontId="0" fillId="0" borderId="75" xfId="2" applyFont="1" applyBorder="1" applyAlignment="1">
      <alignment vertical="center"/>
    </xf>
    <xf numFmtId="38" fontId="0" fillId="0" borderId="76" xfId="2" applyFont="1" applyBorder="1" applyAlignment="1">
      <alignment vertical="center"/>
    </xf>
    <xf numFmtId="38" fontId="0" fillId="0" borderId="1" xfId="2" applyFont="1" applyBorder="1" applyAlignment="1">
      <alignment vertical="center"/>
    </xf>
    <xf numFmtId="38" fontId="0" fillId="0" borderId="78" xfId="2" applyFont="1" applyBorder="1" applyAlignment="1">
      <alignment vertical="center"/>
    </xf>
    <xf numFmtId="38" fontId="0" fillId="0" borderId="79" xfId="2" applyFont="1" applyBorder="1" applyAlignment="1">
      <alignment vertical="center"/>
    </xf>
    <xf numFmtId="38" fontId="0" fillId="0" borderId="80" xfId="2" applyFont="1" applyBorder="1" applyAlignment="1">
      <alignment vertical="center"/>
    </xf>
    <xf numFmtId="38" fontId="0" fillId="0" borderId="81" xfId="2" applyFont="1" applyBorder="1" applyAlignment="1">
      <alignment vertical="center"/>
    </xf>
    <xf numFmtId="185" fontId="0" fillId="0" borderId="17" xfId="2" applyNumberFormat="1" applyFont="1" applyBorder="1" applyAlignment="1">
      <alignment vertical="center"/>
    </xf>
    <xf numFmtId="185" fontId="0" fillId="0" borderId="82" xfId="2" applyNumberFormat="1" applyFont="1" applyBorder="1" applyAlignment="1">
      <alignment vertical="center"/>
    </xf>
    <xf numFmtId="185" fontId="0" fillId="0" borderId="83" xfId="2" applyNumberFormat="1" applyFont="1" applyBorder="1" applyAlignment="1">
      <alignment vertical="center"/>
    </xf>
    <xf numFmtId="185" fontId="0" fillId="0" borderId="65" xfId="2" applyNumberFormat="1" applyFont="1" applyBorder="1" applyAlignment="1">
      <alignment vertical="center"/>
    </xf>
    <xf numFmtId="176" fontId="0" fillId="5" borderId="5" xfId="0" applyNumberFormat="1" applyFill="1" applyBorder="1" applyAlignment="1">
      <alignment vertical="center"/>
    </xf>
    <xf numFmtId="176" fontId="0" fillId="5" borderId="1" xfId="0" applyNumberFormat="1" applyFill="1" applyBorder="1"/>
    <xf numFmtId="176" fontId="0" fillId="5" borderId="3" xfId="0" applyNumberFormat="1" applyFill="1" applyBorder="1"/>
    <xf numFmtId="176" fontId="0" fillId="5" borderId="60" xfId="0" applyNumberFormat="1" applyFill="1" applyBorder="1" applyAlignment="1">
      <alignment horizontal="center"/>
    </xf>
    <xf numFmtId="0" fontId="0" fillId="0" borderId="0" xfId="0" applyBorder="1" applyAlignment="1">
      <alignment horizontal="right"/>
    </xf>
    <xf numFmtId="38" fontId="6" fillId="0" borderId="85" xfId="2" applyFont="1" applyBorder="1" applyAlignment="1">
      <alignment horizontal="center"/>
    </xf>
    <xf numFmtId="38" fontId="0" fillId="0" borderId="85" xfId="2" applyFont="1" applyBorder="1" applyAlignment="1">
      <alignment horizontal="center"/>
    </xf>
    <xf numFmtId="38" fontId="0" fillId="0" borderId="84" xfId="2" applyFont="1" applyBorder="1"/>
    <xf numFmtId="38" fontId="0" fillId="0" borderId="85" xfId="2" applyFont="1" applyBorder="1"/>
    <xf numFmtId="38" fontId="0" fillId="0" borderId="86" xfId="2" applyFont="1" applyBorder="1"/>
    <xf numFmtId="38" fontId="0" fillId="0" borderId="87" xfId="2" applyFont="1" applyBorder="1"/>
    <xf numFmtId="38" fontId="0" fillId="0" borderId="88" xfId="2" applyFont="1" applyBorder="1"/>
    <xf numFmtId="38" fontId="0" fillId="0" borderId="89" xfId="2" applyFont="1" applyBorder="1"/>
    <xf numFmtId="38" fontId="0" fillId="0" borderId="14" xfId="2" applyFont="1" applyBorder="1"/>
    <xf numFmtId="38" fontId="0" fillId="0" borderId="29" xfId="2" applyFont="1" applyBorder="1"/>
    <xf numFmtId="38" fontId="0" fillId="0" borderId="90" xfId="2" applyFont="1" applyBorder="1"/>
    <xf numFmtId="38" fontId="6" fillId="0" borderId="72" xfId="2" applyFont="1" applyBorder="1" applyAlignment="1">
      <alignment horizontal="center" shrinkToFit="1"/>
    </xf>
    <xf numFmtId="38" fontId="0" fillId="0" borderId="72" xfId="2" applyFont="1" applyBorder="1" applyAlignment="1">
      <alignment horizontal="center"/>
    </xf>
    <xf numFmtId="38" fontId="0" fillId="0" borderId="91" xfId="2" applyFont="1" applyBorder="1"/>
    <xf numFmtId="38" fontId="0" fillId="0" borderId="72" xfId="2" applyFont="1" applyBorder="1"/>
    <xf numFmtId="38" fontId="0" fillId="0" borderId="92" xfId="2" applyFont="1" applyBorder="1"/>
    <xf numFmtId="38" fontId="0" fillId="0" borderId="93" xfId="2" applyFont="1" applyBorder="1"/>
    <xf numFmtId="38" fontId="0" fillId="0" borderId="94" xfId="2" applyFont="1" applyBorder="1" applyAlignment="1">
      <alignment vertical="center"/>
    </xf>
    <xf numFmtId="38" fontId="0" fillId="0" borderId="95" xfId="2" applyFont="1" applyBorder="1" applyAlignment="1">
      <alignment vertical="center"/>
    </xf>
    <xf numFmtId="38" fontId="0" fillId="0" borderId="18" xfId="2" applyFont="1" applyBorder="1" applyAlignment="1">
      <alignment vertical="center"/>
    </xf>
    <xf numFmtId="38" fontId="0" fillId="0" borderId="96" xfId="2" applyFont="1" applyBorder="1" applyAlignment="1">
      <alignment vertical="center"/>
    </xf>
    <xf numFmtId="38" fontId="0" fillId="0" borderId="93" xfId="2" applyFont="1" applyBorder="1" applyAlignment="1">
      <alignment horizontal="center"/>
    </xf>
    <xf numFmtId="38" fontId="0" fillId="0" borderId="87" xfId="2" applyFont="1" applyBorder="1" applyAlignment="1">
      <alignment horizontal="center"/>
    </xf>
    <xf numFmtId="38" fontId="0" fillId="0" borderId="89" xfId="2" applyFont="1" applyBorder="1" applyAlignment="1">
      <alignment horizontal="center"/>
    </xf>
    <xf numFmtId="38" fontId="0" fillId="0" borderId="90" xfId="2" applyFont="1" applyBorder="1" applyAlignment="1">
      <alignment horizontal="center"/>
    </xf>
    <xf numFmtId="176" fontId="0" fillId="5" borderId="75" xfId="0" applyNumberFormat="1" applyFill="1" applyBorder="1" applyAlignment="1">
      <alignment vertical="center"/>
    </xf>
    <xf numFmtId="176" fontId="0" fillId="5" borderId="91" xfId="0" applyNumberFormat="1" applyFill="1" applyBorder="1"/>
    <xf numFmtId="176" fontId="0" fillId="5" borderId="72" xfId="0" applyNumberFormat="1" applyFill="1" applyBorder="1"/>
    <xf numFmtId="176" fontId="0" fillId="5" borderId="92" xfId="0" applyNumberFormat="1" applyFill="1" applyBorder="1" applyAlignment="1">
      <alignment horizontal="center"/>
    </xf>
    <xf numFmtId="0" fontId="0" fillId="5" borderId="95" xfId="0" applyFill="1" applyBorder="1" applyAlignment="1">
      <alignment vertical="center"/>
    </xf>
    <xf numFmtId="0" fontId="0" fillId="5" borderId="84" xfId="0" applyFill="1" applyBorder="1"/>
    <xf numFmtId="0" fontId="0" fillId="5" borderId="85" xfId="0" applyFill="1" applyBorder="1"/>
    <xf numFmtId="176" fontId="0" fillId="5" borderId="86" xfId="0" applyNumberFormat="1" applyFill="1" applyBorder="1" applyAlignment="1">
      <alignment horizontal="left"/>
    </xf>
    <xf numFmtId="176" fontId="0" fillId="5" borderId="85" xfId="0" applyNumberFormat="1" applyFill="1" applyBorder="1" applyAlignment="1">
      <alignment horizontal="left"/>
    </xf>
    <xf numFmtId="38" fontId="9" fillId="5" borderId="85" xfId="0" applyNumberFormat="1" applyFont="1" applyFill="1" applyBorder="1"/>
    <xf numFmtId="0" fontId="0" fillId="0" borderId="97" xfId="0" applyBorder="1"/>
    <xf numFmtId="38" fontId="0" fillId="0" borderId="98" xfId="2" applyFont="1" applyBorder="1" applyAlignment="1">
      <alignment horizontal="center" vertical="center" wrapText="1"/>
    </xf>
    <xf numFmtId="38" fontId="0" fillId="0" borderId="98" xfId="2" applyFont="1" applyBorder="1" applyAlignment="1">
      <alignment horizontal="center"/>
    </xf>
    <xf numFmtId="38" fontId="0" fillId="0" borderId="100" xfId="2" applyFont="1" applyBorder="1" applyAlignment="1">
      <alignment horizontal="center"/>
    </xf>
    <xf numFmtId="176" fontId="0" fillId="5" borderId="3" xfId="0" applyNumberFormat="1" applyFill="1" applyBorder="1" applyAlignment="1">
      <alignment horizontal="right"/>
    </xf>
    <xf numFmtId="176" fontId="0" fillId="5" borderId="72" xfId="0" applyNumberFormat="1" applyFill="1" applyBorder="1" applyAlignment="1">
      <alignment horizontal="right"/>
    </xf>
    <xf numFmtId="0" fontId="27" fillId="5" borderId="75" xfId="0" applyFont="1" applyFill="1" applyBorder="1" applyAlignment="1">
      <alignment horizontal="center" vertical="center" textRotation="255" shrinkToFit="1"/>
    </xf>
    <xf numFmtId="0" fontId="40" fillId="6" borderId="0" xfId="0" applyFont="1" applyFill="1" applyAlignment="1">
      <alignment vertical="center"/>
    </xf>
    <xf numFmtId="0" fontId="40" fillId="0" borderId="0" xfId="0" applyFont="1" applyFill="1" applyAlignment="1">
      <alignment vertical="center"/>
    </xf>
    <xf numFmtId="0" fontId="41" fillId="0" borderId="0" xfId="0" applyFont="1" applyAlignment="1">
      <alignment vertical="center"/>
    </xf>
    <xf numFmtId="0" fontId="0" fillId="6" borderId="0" xfId="0" applyFill="1" applyAlignment="1">
      <alignment vertical="center"/>
    </xf>
    <xf numFmtId="0" fontId="42" fillId="6" borderId="0" xfId="0" applyFont="1" applyFill="1" applyAlignment="1">
      <alignment vertical="center"/>
    </xf>
    <xf numFmtId="0" fontId="43" fillId="0" borderId="0" xfId="0" applyFont="1" applyFill="1" applyAlignment="1">
      <alignment vertical="center"/>
    </xf>
    <xf numFmtId="0" fontId="44" fillId="0" borderId="0" xfId="0" applyFont="1" applyFill="1" applyAlignment="1">
      <alignment vertical="center"/>
    </xf>
    <xf numFmtId="0" fontId="43" fillId="0" borderId="0" xfId="0" applyFont="1" applyAlignment="1">
      <alignment vertical="center"/>
    </xf>
    <xf numFmtId="0" fontId="45" fillId="0" borderId="0" xfId="0" applyFont="1" applyAlignment="1">
      <alignment vertical="center"/>
    </xf>
    <xf numFmtId="0" fontId="0" fillId="0" borderId="16" xfId="0" applyBorder="1" applyAlignment="1">
      <alignment horizontal="center" vertical="center"/>
    </xf>
    <xf numFmtId="0" fontId="43" fillId="0" borderId="16" xfId="0" applyFont="1" applyBorder="1" applyAlignment="1">
      <alignment vertical="center"/>
    </xf>
    <xf numFmtId="0" fontId="43" fillId="0" borderId="16" xfId="0" applyFont="1" applyBorder="1" applyAlignment="1">
      <alignment horizontal="center" vertical="center"/>
    </xf>
    <xf numFmtId="10" fontId="46" fillId="0" borderId="16" xfId="1" applyNumberFormat="1" applyFont="1" applyBorder="1" applyAlignment="1">
      <alignment vertical="center"/>
    </xf>
    <xf numFmtId="10" fontId="43" fillId="0" borderId="16" xfId="1" applyNumberFormat="1" applyFont="1" applyBorder="1" applyAlignment="1">
      <alignment vertical="center"/>
    </xf>
    <xf numFmtId="10" fontId="43" fillId="0" borderId="16" xfId="1" applyNumberFormat="1" applyFont="1" applyBorder="1" applyAlignment="1">
      <alignment horizontal="right" vertical="center"/>
    </xf>
    <xf numFmtId="0" fontId="0" fillId="0" borderId="0" xfId="0" applyFont="1" applyAlignment="1">
      <alignment vertical="center"/>
    </xf>
    <xf numFmtId="0" fontId="0" fillId="0" borderId="8" xfId="0" applyBorder="1" applyAlignment="1">
      <alignment horizontal="center" vertical="center" shrinkToFit="1"/>
    </xf>
    <xf numFmtId="0" fontId="0" fillId="0" borderId="16" xfId="0" applyBorder="1" applyAlignment="1">
      <alignment horizontal="center" vertical="center" shrinkToFit="1"/>
    </xf>
    <xf numFmtId="0" fontId="0" fillId="0" borderId="16" xfId="0" applyBorder="1" applyAlignment="1">
      <alignment vertical="center"/>
    </xf>
    <xf numFmtId="38" fontId="43" fillId="0" borderId="102" xfId="2" applyFont="1" applyBorder="1" applyAlignment="1">
      <alignment vertical="center"/>
    </xf>
    <xf numFmtId="38" fontId="43" fillId="0" borderId="103" xfId="2" applyFont="1" applyBorder="1" applyAlignment="1">
      <alignment vertical="center"/>
    </xf>
    <xf numFmtId="0" fontId="18" fillId="0" borderId="0" xfId="0" applyFont="1" applyAlignment="1">
      <alignment horizontal="center" vertical="center"/>
    </xf>
    <xf numFmtId="38" fontId="0" fillId="0" borderId="11" xfId="2" applyFont="1" applyBorder="1" applyAlignment="1">
      <alignment horizontal="right" vertical="center"/>
    </xf>
    <xf numFmtId="38" fontId="0" fillId="0" borderId="16" xfId="2" applyFont="1" applyBorder="1" applyAlignment="1">
      <alignment vertical="center"/>
    </xf>
    <xf numFmtId="38" fontId="43" fillId="0" borderId="104" xfId="2" applyFont="1" applyBorder="1" applyAlignment="1">
      <alignment vertical="center"/>
    </xf>
    <xf numFmtId="0" fontId="42" fillId="0" borderId="0" xfId="0" applyFont="1" applyFill="1" applyBorder="1" applyAlignment="1">
      <alignment horizontal="left" vertical="center" wrapText="1"/>
    </xf>
    <xf numFmtId="0" fontId="0" fillId="0" borderId="0" xfId="0" applyFill="1" applyBorder="1" applyAlignment="1">
      <alignment vertical="center"/>
    </xf>
    <xf numFmtId="38" fontId="0" fillId="0" borderId="0" xfId="2" applyFont="1" applyAlignment="1">
      <alignment vertical="center"/>
    </xf>
    <xf numFmtId="0" fontId="0" fillId="7" borderId="0" xfId="0" applyFill="1" applyBorder="1" applyAlignment="1">
      <alignment vertical="center"/>
    </xf>
    <xf numFmtId="186" fontId="21" fillId="0" borderId="0" xfId="0" applyNumberFormat="1" applyFont="1" applyAlignment="1"/>
    <xf numFmtId="186" fontId="29" fillId="7" borderId="0" xfId="0" applyNumberFormat="1" applyFont="1" applyFill="1" applyAlignment="1"/>
    <xf numFmtId="186" fontId="21" fillId="0" borderId="10" xfId="0" applyNumberFormat="1" applyFont="1" applyBorder="1" applyAlignment="1"/>
    <xf numFmtId="186" fontId="29" fillId="7" borderId="11" xfId="0" applyNumberFormat="1" applyFont="1" applyFill="1" applyBorder="1" applyAlignment="1"/>
    <xf numFmtId="0" fontId="0" fillId="0" borderId="1" xfId="0" applyBorder="1" applyAlignment="1">
      <alignment vertical="center"/>
    </xf>
    <xf numFmtId="0" fontId="0" fillId="0" borderId="14" xfId="0" applyBorder="1" applyAlignment="1">
      <alignment vertical="center" wrapText="1"/>
    </xf>
    <xf numFmtId="186" fontId="30" fillId="7" borderId="1" xfId="0" applyNumberFormat="1" applyFont="1" applyFill="1" applyBorder="1" applyAlignment="1"/>
    <xf numFmtId="186" fontId="29" fillId="7" borderId="2" xfId="0" applyNumberFormat="1" applyFont="1" applyFill="1" applyBorder="1" applyAlignment="1"/>
    <xf numFmtId="38" fontId="0" fillId="0" borderId="8" xfId="2" applyFont="1" applyBorder="1" applyAlignment="1">
      <alignment vertical="center" shrinkToFit="1"/>
    </xf>
    <xf numFmtId="0" fontId="0" fillId="0" borderId="3" xfId="0" applyBorder="1" applyAlignment="1">
      <alignment vertical="center"/>
    </xf>
    <xf numFmtId="38" fontId="0" fillId="0" borderId="7" xfId="2" applyFont="1" applyBorder="1" applyAlignment="1">
      <alignment vertical="center"/>
    </xf>
    <xf numFmtId="38" fontId="0" fillId="0" borderId="5" xfId="2" applyFont="1" applyBorder="1" applyAlignment="1">
      <alignment horizontal="center" vertical="center"/>
    </xf>
    <xf numFmtId="186" fontId="30" fillId="7" borderId="3" xfId="0" applyNumberFormat="1" applyFont="1" applyFill="1" applyBorder="1" applyAlignment="1">
      <alignment shrinkToFit="1"/>
    </xf>
    <xf numFmtId="186" fontId="29" fillId="7" borderId="4" xfId="0" applyNumberFormat="1" applyFont="1" applyFill="1" applyBorder="1" applyAlignment="1">
      <alignment horizontal="center"/>
    </xf>
    <xf numFmtId="38" fontId="0" fillId="0" borderId="3" xfId="2" applyFont="1" applyBorder="1" applyAlignment="1">
      <alignment horizontal="center" vertical="center" wrapText="1"/>
    </xf>
    <xf numFmtId="38" fontId="0" fillId="0" borderId="8" xfId="2" applyFont="1" applyBorder="1" applyAlignment="1">
      <alignment horizontal="center" vertical="center" shrinkToFit="1"/>
    </xf>
    <xf numFmtId="0" fontId="0" fillId="0" borderId="5" xfId="0" applyBorder="1" applyAlignment="1">
      <alignment vertical="center"/>
    </xf>
    <xf numFmtId="38" fontId="0" fillId="0" borderId="9" xfId="2" applyFont="1" applyBorder="1" applyAlignment="1">
      <alignment horizontal="center" vertical="center" wrapText="1"/>
    </xf>
    <xf numFmtId="38" fontId="0" fillId="0" borderId="9" xfId="2" applyFont="1" applyBorder="1" applyAlignment="1">
      <alignment vertical="center" wrapText="1"/>
    </xf>
    <xf numFmtId="38" fontId="0" fillId="0" borderId="16" xfId="2" applyFont="1" applyBorder="1" applyAlignment="1">
      <alignment vertical="center" wrapText="1"/>
    </xf>
    <xf numFmtId="38" fontId="0" fillId="0" borderId="16" xfId="2" applyFont="1" applyBorder="1" applyAlignment="1">
      <alignment horizontal="center" vertical="center" wrapText="1"/>
    </xf>
    <xf numFmtId="186" fontId="30" fillId="7" borderId="5" xfId="0" applyNumberFormat="1" applyFont="1" applyFill="1" applyBorder="1" applyAlignment="1"/>
    <xf numFmtId="186" fontId="29" fillId="7" borderId="6" xfId="0" applyNumberFormat="1" applyFont="1" applyFill="1" applyBorder="1" applyAlignment="1"/>
    <xf numFmtId="38" fontId="0" fillId="0" borderId="10" xfId="2" applyFont="1" applyBorder="1" applyAlignment="1">
      <alignment horizontal="center" vertical="center" wrapText="1"/>
    </xf>
    <xf numFmtId="38" fontId="0" fillId="0" borderId="16" xfId="2" applyFont="1" applyFill="1" applyBorder="1" applyAlignment="1">
      <alignment horizontal="center" vertical="center" wrapText="1"/>
    </xf>
    <xf numFmtId="38" fontId="0" fillId="0" borderId="10" xfId="2" applyFont="1" applyFill="1" applyBorder="1" applyAlignment="1">
      <alignment horizontal="center" vertical="center" wrapText="1"/>
    </xf>
    <xf numFmtId="0" fontId="0" fillId="0" borderId="14" xfId="0" applyBorder="1" applyAlignment="1">
      <alignment vertical="center" shrinkToFit="1"/>
    </xf>
    <xf numFmtId="186" fontId="9" fillId="7" borderId="3" xfId="0" applyNumberFormat="1" applyFont="1" applyFill="1" applyBorder="1" applyAlignment="1">
      <alignment horizontal="center"/>
    </xf>
    <xf numFmtId="0" fontId="15" fillId="7" borderId="4" xfId="0" applyFont="1" applyFill="1" applyBorder="1" applyAlignment="1">
      <alignment horizontal="left" vertical="center" shrinkToFit="1"/>
    </xf>
    <xf numFmtId="38" fontId="0" fillId="0" borderId="0" xfId="0" applyNumberFormat="1" applyAlignment="1">
      <alignment vertical="center"/>
    </xf>
    <xf numFmtId="38" fontId="0" fillId="0" borderId="7" xfId="0" applyNumberFormat="1" applyBorder="1" applyAlignment="1">
      <alignment vertical="center"/>
    </xf>
    <xf numFmtId="0" fontId="0" fillId="0" borderId="0" xfId="0" applyBorder="1" applyAlignment="1">
      <alignment vertical="center" shrinkToFit="1"/>
    </xf>
    <xf numFmtId="0" fontId="0" fillId="0" borderId="18" xfId="0" applyBorder="1" applyAlignment="1">
      <alignment vertical="center" shrinkToFit="1"/>
    </xf>
    <xf numFmtId="38" fontId="0" fillId="0" borderId="9" xfId="2" applyFont="1" applyBorder="1" applyAlignment="1">
      <alignment vertical="center"/>
    </xf>
    <xf numFmtId="0" fontId="0" fillId="0" borderId="20" xfId="0" applyBorder="1" applyAlignment="1">
      <alignment vertical="center" shrinkToFit="1"/>
    </xf>
    <xf numFmtId="0" fontId="0" fillId="8" borderId="10" xfId="0" applyFill="1" applyBorder="1" applyAlignment="1">
      <alignment vertical="center"/>
    </xf>
    <xf numFmtId="0" fontId="0" fillId="8" borderId="20" xfId="0" applyFill="1" applyBorder="1" applyAlignment="1">
      <alignment vertical="center" shrinkToFit="1"/>
    </xf>
    <xf numFmtId="38" fontId="3" fillId="8" borderId="16" xfId="2" applyFont="1" applyFill="1" applyBorder="1" applyAlignment="1">
      <alignment vertical="center"/>
    </xf>
    <xf numFmtId="38" fontId="0" fillId="9" borderId="7" xfId="0" applyNumberFormat="1" applyFill="1" applyBorder="1" applyAlignment="1">
      <alignment vertical="center"/>
    </xf>
    <xf numFmtId="186" fontId="9" fillId="10" borderId="3" xfId="0" applyNumberFormat="1" applyFont="1" applyFill="1" applyBorder="1" applyAlignment="1">
      <alignment horizontal="center"/>
    </xf>
    <xf numFmtId="0" fontId="15" fillId="10" borderId="4" xfId="0" applyFont="1" applyFill="1" applyBorder="1" applyAlignment="1">
      <alignment horizontal="left" vertical="center" shrinkToFit="1"/>
    </xf>
    <xf numFmtId="0" fontId="0" fillId="0" borderId="11" xfId="0" applyBorder="1" applyAlignment="1">
      <alignment vertical="center"/>
    </xf>
    <xf numFmtId="38" fontId="0" fillId="0" borderId="10" xfId="0" applyNumberFormat="1" applyBorder="1" applyAlignment="1">
      <alignment vertical="center"/>
    </xf>
    <xf numFmtId="38" fontId="0" fillId="0" borderId="16" xfId="0" applyNumberFormat="1" applyBorder="1" applyAlignment="1">
      <alignment vertical="center"/>
    </xf>
    <xf numFmtId="0" fontId="47" fillId="0" borderId="10" xfId="0" applyFont="1" applyBorder="1" applyAlignment="1">
      <alignment vertical="center"/>
    </xf>
    <xf numFmtId="0" fontId="47" fillId="0" borderId="11" xfId="0" applyFont="1" applyBorder="1" applyAlignment="1">
      <alignment vertical="center"/>
    </xf>
    <xf numFmtId="0" fontId="0" fillId="11" borderId="16" xfId="0" applyFill="1" applyBorder="1" applyAlignment="1"/>
    <xf numFmtId="0" fontId="0" fillId="0" borderId="0" xfId="0" applyAlignment="1"/>
    <xf numFmtId="0" fontId="0" fillId="8" borderId="1" xfId="0" applyFill="1" applyBorder="1" applyAlignment="1">
      <alignment vertical="center"/>
    </xf>
    <xf numFmtId="0" fontId="0" fillId="8" borderId="14" xfId="0" applyFill="1" applyBorder="1" applyAlignment="1">
      <alignment vertical="center" shrinkToFit="1"/>
    </xf>
    <xf numFmtId="38" fontId="3" fillId="8" borderId="8" xfId="2" applyFont="1" applyFill="1" applyBorder="1" applyAlignment="1">
      <alignment vertical="center"/>
    </xf>
    <xf numFmtId="0" fontId="0" fillId="8" borderId="5" xfId="0" applyFill="1" applyBorder="1" applyAlignment="1">
      <alignment vertical="center"/>
    </xf>
    <xf numFmtId="0" fontId="0" fillId="8" borderId="18" xfId="0" applyFill="1" applyBorder="1" applyAlignment="1">
      <alignment vertical="center" shrinkToFit="1"/>
    </xf>
    <xf numFmtId="38" fontId="3" fillId="8" borderId="9" xfId="2" applyFont="1" applyFill="1" applyBorder="1" applyAlignment="1">
      <alignment vertical="center"/>
    </xf>
    <xf numFmtId="0" fontId="0" fillId="12" borderId="1" xfId="0" applyFill="1" applyBorder="1" applyAlignment="1">
      <alignment vertical="center"/>
    </xf>
    <xf numFmtId="0" fontId="0" fillId="12" borderId="14" xfId="0" applyFill="1" applyBorder="1" applyAlignment="1">
      <alignment vertical="center" shrinkToFit="1"/>
    </xf>
    <xf numFmtId="38" fontId="3" fillId="12" borderId="8" xfId="2" applyFont="1" applyFill="1" applyBorder="1" applyAlignment="1">
      <alignment vertical="center"/>
    </xf>
    <xf numFmtId="0" fontId="0" fillId="12" borderId="3" xfId="0" applyFill="1" applyBorder="1" applyAlignment="1">
      <alignment vertical="center"/>
    </xf>
    <xf numFmtId="0" fontId="0" fillId="12" borderId="0" xfId="0" applyFill="1" applyBorder="1" applyAlignment="1">
      <alignment vertical="center" shrinkToFit="1"/>
    </xf>
    <xf numFmtId="38" fontId="3" fillId="12" borderId="7" xfId="2" applyFont="1" applyFill="1" applyBorder="1" applyAlignment="1">
      <alignment vertical="center"/>
    </xf>
    <xf numFmtId="0" fontId="0" fillId="12" borderId="5" xfId="0" applyFill="1" applyBorder="1" applyAlignment="1">
      <alignment vertical="center"/>
    </xf>
    <xf numFmtId="0" fontId="0" fillId="12" borderId="18" xfId="0" applyFill="1" applyBorder="1" applyAlignment="1">
      <alignment vertical="center" shrinkToFit="1"/>
    </xf>
    <xf numFmtId="38" fontId="3" fillId="12" borderId="9" xfId="2" applyFont="1" applyFill="1" applyBorder="1" applyAlignment="1">
      <alignment vertical="center"/>
    </xf>
    <xf numFmtId="0" fontId="0" fillId="13" borderId="10" xfId="0" applyFill="1" applyBorder="1" applyAlignment="1">
      <alignment vertical="center"/>
    </xf>
    <xf numFmtId="0" fontId="0" fillId="13" borderId="20" xfId="0" applyFill="1" applyBorder="1" applyAlignment="1">
      <alignment vertical="center" shrinkToFit="1"/>
    </xf>
    <xf numFmtId="38" fontId="3" fillId="13" borderId="16" xfId="2" applyFont="1" applyFill="1" applyBorder="1" applyAlignment="1">
      <alignment vertical="center"/>
    </xf>
    <xf numFmtId="0" fontId="0" fillId="14" borderId="1" xfId="0" applyFill="1" applyBorder="1" applyAlignment="1">
      <alignment vertical="center"/>
    </xf>
    <xf numFmtId="0" fontId="0" fillId="14" borderId="14" xfId="0" applyFill="1" applyBorder="1" applyAlignment="1">
      <alignment vertical="center" shrinkToFit="1"/>
    </xf>
    <xf numFmtId="38" fontId="3" fillId="14" borderId="8" xfId="2" applyFont="1" applyFill="1" applyBorder="1" applyAlignment="1">
      <alignment vertical="center"/>
    </xf>
    <xf numFmtId="0" fontId="0" fillId="14" borderId="3" xfId="0" applyFill="1" applyBorder="1" applyAlignment="1">
      <alignment vertical="center"/>
    </xf>
    <xf numFmtId="0" fontId="0" fillId="14" borderId="0" xfId="0" applyFill="1" applyBorder="1" applyAlignment="1">
      <alignment vertical="center" shrinkToFit="1"/>
    </xf>
    <xf numFmtId="38" fontId="3" fillId="14" borderId="7" xfId="2" applyFont="1" applyFill="1" applyBorder="1" applyAlignment="1">
      <alignment vertical="center"/>
    </xf>
    <xf numFmtId="0" fontId="0" fillId="14" borderId="5" xfId="0" applyFill="1" applyBorder="1" applyAlignment="1">
      <alignment vertical="center"/>
    </xf>
    <xf numFmtId="0" fontId="0" fillId="14" borderId="18" xfId="0" applyFill="1" applyBorder="1" applyAlignment="1">
      <alignment vertical="center" shrinkToFit="1"/>
    </xf>
    <xf numFmtId="38" fontId="3" fillId="14" borderId="9" xfId="2" applyFont="1" applyFill="1" applyBorder="1" applyAlignment="1">
      <alignment vertical="center"/>
    </xf>
    <xf numFmtId="0" fontId="9" fillId="0" borderId="5" xfId="6" applyFont="1" applyBorder="1"/>
    <xf numFmtId="0" fontId="9" fillId="0" borderId="6" xfId="6" applyFont="1" applyBorder="1"/>
    <xf numFmtId="187" fontId="9" fillId="7" borderId="3" xfId="0" applyNumberFormat="1" applyFont="1" applyFill="1" applyBorder="1" applyAlignment="1">
      <alignment horizontal="center"/>
    </xf>
    <xf numFmtId="187" fontId="9" fillId="10" borderId="3" xfId="0" applyNumberFormat="1" applyFont="1" applyFill="1" applyBorder="1" applyAlignment="1">
      <alignment horizontal="center"/>
    </xf>
    <xf numFmtId="0" fontId="15" fillId="10" borderId="0" xfId="0" applyFont="1" applyFill="1" applyBorder="1" applyAlignment="1">
      <alignment horizontal="left" vertical="center" shrinkToFit="1"/>
    </xf>
    <xf numFmtId="38" fontId="3" fillId="0" borderId="133" xfId="2" applyFont="1" applyBorder="1" applyAlignment="1">
      <alignment vertical="center"/>
    </xf>
    <xf numFmtId="38" fontId="0" fillId="0" borderId="3" xfId="2" applyFont="1" applyBorder="1" applyAlignment="1">
      <alignment vertical="center"/>
    </xf>
    <xf numFmtId="188" fontId="0" fillId="0" borderId="3" xfId="0" applyNumberFormat="1" applyBorder="1" applyAlignment="1">
      <alignment vertical="center"/>
    </xf>
    <xf numFmtId="188" fontId="0" fillId="0" borderId="7" xfId="0" applyNumberFormat="1" applyBorder="1" applyAlignment="1">
      <alignment vertical="center"/>
    </xf>
    <xf numFmtId="188" fontId="0" fillId="9" borderId="3" xfId="0" applyNumberFormat="1" applyFill="1" applyBorder="1" applyAlignment="1">
      <alignment vertical="center"/>
    </xf>
    <xf numFmtId="188" fontId="0" fillId="9" borderId="7" xfId="0" applyNumberFormat="1" applyFill="1" applyBorder="1" applyAlignment="1">
      <alignment vertical="center"/>
    </xf>
    <xf numFmtId="188" fontId="0" fillId="0" borderId="7" xfId="2" applyNumberFormat="1" applyFont="1" applyBorder="1" applyAlignment="1">
      <alignment vertical="center"/>
    </xf>
    <xf numFmtId="188" fontId="0" fillId="0" borderId="4" xfId="2" applyNumberFormat="1" applyFont="1" applyBorder="1" applyAlignment="1">
      <alignment vertical="center"/>
    </xf>
    <xf numFmtId="188" fontId="0" fillId="0" borderId="3" xfId="2" applyNumberFormat="1" applyFont="1" applyBorder="1" applyAlignment="1">
      <alignment vertical="center"/>
    </xf>
    <xf numFmtId="0" fontId="0" fillId="0" borderId="0" xfId="0" applyAlignment="1">
      <alignment horizontal="right" vertical="center"/>
    </xf>
    <xf numFmtId="0" fontId="21" fillId="0" borderId="0" xfId="0" applyFont="1" applyAlignment="1">
      <alignment vertical="center"/>
    </xf>
    <xf numFmtId="0" fontId="21" fillId="0" borderId="0" xfId="0" applyFont="1"/>
    <xf numFmtId="0" fontId="48" fillId="7" borderId="1" xfId="0" applyFont="1" applyFill="1" applyBorder="1" applyAlignment="1">
      <alignment horizontal="center" vertical="center" shrinkToFit="1"/>
    </xf>
    <xf numFmtId="0" fontId="48" fillId="7" borderId="2" xfId="0" applyFont="1" applyFill="1" applyBorder="1" applyAlignment="1">
      <alignment horizontal="center" vertical="center" shrinkToFit="1"/>
    </xf>
    <xf numFmtId="0" fontId="48" fillId="7" borderId="14" xfId="0" quotePrefix="1" applyFont="1" applyFill="1" applyBorder="1" applyAlignment="1">
      <alignment horizontal="center" vertical="center"/>
    </xf>
    <xf numFmtId="0" fontId="48" fillId="7" borderId="14" xfId="0" applyFont="1" applyFill="1" applyBorder="1" applyAlignment="1">
      <alignment horizontal="center" vertical="center"/>
    </xf>
    <xf numFmtId="0" fontId="48" fillId="7" borderId="8" xfId="0" applyFont="1" applyFill="1" applyBorder="1" applyAlignment="1">
      <alignment horizontal="center" vertical="center"/>
    </xf>
    <xf numFmtId="0" fontId="48" fillId="7" borderId="1" xfId="0" applyFont="1" applyFill="1" applyBorder="1" applyAlignment="1">
      <alignment horizontal="center" vertical="center"/>
    </xf>
    <xf numFmtId="0" fontId="0" fillId="3" borderId="8" xfId="0" applyFill="1" applyBorder="1"/>
    <xf numFmtId="0" fontId="0" fillId="3" borderId="97" xfId="0" applyFill="1" applyBorder="1"/>
    <xf numFmtId="0" fontId="48" fillId="7" borderId="5" xfId="0" applyFont="1" applyFill="1" applyBorder="1" applyAlignment="1">
      <alignment horizontal="center" vertical="center" shrinkToFit="1"/>
    </xf>
    <xf numFmtId="0" fontId="48" fillId="7" borderId="6" xfId="0" applyFont="1" applyFill="1" applyBorder="1" applyAlignment="1">
      <alignment horizontal="center" vertical="center" shrinkToFit="1"/>
    </xf>
    <xf numFmtId="0" fontId="48" fillId="7" borderId="18" xfId="0" applyFont="1" applyFill="1" applyBorder="1" applyAlignment="1">
      <alignment horizontal="center" vertical="center" shrinkToFit="1"/>
    </xf>
    <xf numFmtId="0" fontId="48" fillId="7" borderId="18" xfId="0" applyFont="1" applyFill="1" applyBorder="1" applyAlignment="1">
      <alignment horizontal="center" vertical="center" wrapText="1" shrinkToFit="1"/>
    </xf>
    <xf numFmtId="0" fontId="49" fillId="7" borderId="18" xfId="0" applyFont="1" applyFill="1" applyBorder="1" applyAlignment="1">
      <alignment horizontal="center" vertical="center" wrapText="1" shrinkToFit="1"/>
    </xf>
    <xf numFmtId="0" fontId="50" fillId="7" borderId="18" xfId="0" applyFont="1" applyFill="1" applyBorder="1" applyAlignment="1">
      <alignment horizontal="center" vertical="center" wrapText="1" shrinkToFit="1"/>
    </xf>
    <xf numFmtId="0" fontId="48" fillId="7" borderId="9" xfId="0" applyFont="1" applyFill="1" applyBorder="1" applyAlignment="1">
      <alignment horizontal="center" vertical="center" shrinkToFit="1"/>
    </xf>
    <xf numFmtId="0" fontId="48" fillId="7" borderId="5" xfId="0" applyFont="1" applyFill="1" applyBorder="1" applyAlignment="1">
      <alignment horizontal="center" vertical="center" wrapText="1" shrinkToFit="1"/>
    </xf>
    <xf numFmtId="0" fontId="48" fillId="7" borderId="9" xfId="0" applyFont="1" applyFill="1" applyBorder="1" applyAlignment="1">
      <alignment horizontal="center" vertical="center" wrapText="1" shrinkToFit="1"/>
    </xf>
    <xf numFmtId="0" fontId="0" fillId="0" borderId="0" xfId="0" applyAlignment="1">
      <alignment horizontal="center" vertical="center"/>
    </xf>
    <xf numFmtId="0" fontId="10" fillId="3" borderId="101" xfId="0" applyFont="1" applyFill="1" applyBorder="1" applyAlignment="1" applyProtection="1">
      <alignment horizontal="center" vertical="center" wrapText="1"/>
      <protection locked="0"/>
    </xf>
    <xf numFmtId="0" fontId="10" fillId="3" borderId="100" xfId="0" applyFont="1" applyFill="1" applyBorder="1" applyAlignment="1" applyProtection="1">
      <alignment horizontal="center" vertical="center" wrapText="1"/>
      <protection locked="0"/>
    </xf>
    <xf numFmtId="0" fontId="11" fillId="3" borderId="100" xfId="0" applyFont="1" applyFill="1" applyBorder="1" applyAlignment="1" applyProtection="1">
      <alignment horizontal="center" vertical="center" wrapText="1"/>
      <protection locked="0"/>
    </xf>
    <xf numFmtId="0" fontId="48" fillId="7" borderId="1" xfId="0" quotePrefix="1" applyFont="1" applyFill="1" applyBorder="1" applyAlignment="1">
      <alignment horizontal="center" vertical="center" shrinkToFit="1"/>
    </xf>
    <xf numFmtId="0" fontId="48" fillId="7" borderId="2" xfId="0" applyFont="1" applyFill="1" applyBorder="1" applyAlignment="1">
      <alignment vertical="center" shrinkToFit="1"/>
    </xf>
    <xf numFmtId="181" fontId="48" fillId="7" borderId="1" xfId="0" applyNumberFormat="1" applyFont="1" applyFill="1" applyBorder="1" applyAlignment="1">
      <alignment vertical="center"/>
    </xf>
    <xf numFmtId="181" fontId="48" fillId="7" borderId="14" xfId="0" applyNumberFormat="1" applyFont="1" applyFill="1" applyBorder="1" applyAlignment="1">
      <alignment vertical="center"/>
    </xf>
    <xf numFmtId="181" fontId="48" fillId="7" borderId="8" xfId="0" applyNumberFormat="1" applyFont="1" applyFill="1" applyBorder="1" applyAlignment="1">
      <alignment vertical="center"/>
    </xf>
    <xf numFmtId="181" fontId="48" fillId="7" borderId="3" xfId="0" applyNumberFormat="1" applyFont="1" applyFill="1" applyBorder="1" applyAlignment="1">
      <alignment vertical="center"/>
    </xf>
    <xf numFmtId="181" fontId="48" fillId="7" borderId="0" xfId="0" applyNumberFormat="1" applyFont="1" applyFill="1" applyBorder="1" applyAlignment="1">
      <alignment vertical="center"/>
    </xf>
    <xf numFmtId="181" fontId="48" fillId="7" borderId="7" xfId="0" applyNumberFormat="1" applyFont="1" applyFill="1" applyBorder="1" applyAlignment="1">
      <alignment vertical="center"/>
    </xf>
    <xf numFmtId="180" fontId="0" fillId="3" borderId="8" xfId="2" applyNumberFormat="1" applyFont="1" applyFill="1" applyBorder="1"/>
    <xf numFmtId="180" fontId="0" fillId="0" borderId="0" xfId="2" applyNumberFormat="1" applyFont="1"/>
    <xf numFmtId="180" fontId="0" fillId="3" borderId="77" xfId="2" applyNumberFormat="1" applyFont="1" applyFill="1" applyBorder="1"/>
    <xf numFmtId="180" fontId="0" fillId="3" borderId="97" xfId="0" applyNumberFormat="1" applyFill="1" applyBorder="1"/>
    <xf numFmtId="180" fontId="0" fillId="3" borderId="98" xfId="0" applyNumberFormat="1" applyFill="1" applyBorder="1"/>
    <xf numFmtId="180" fontId="0" fillId="3" borderId="104" xfId="0" applyNumberFormat="1" applyFill="1" applyBorder="1"/>
    <xf numFmtId="0" fontId="48" fillId="7" borderId="3" xfId="0" quotePrefix="1" applyFont="1" applyFill="1" applyBorder="1" applyAlignment="1">
      <alignment horizontal="center" vertical="center" shrinkToFit="1"/>
    </xf>
    <xf numFmtId="0" fontId="48" fillId="7" borderId="4" xfId="0" applyFont="1" applyFill="1" applyBorder="1" applyAlignment="1">
      <alignment vertical="center" shrinkToFit="1"/>
    </xf>
    <xf numFmtId="180" fontId="0" fillId="3" borderId="7" xfId="2" applyNumberFormat="1" applyFont="1" applyFill="1" applyBorder="1"/>
    <xf numFmtId="180" fontId="0" fillId="3" borderId="98" xfId="2" applyNumberFormat="1" applyFont="1" applyFill="1" applyBorder="1"/>
    <xf numFmtId="0" fontId="48" fillId="7" borderId="3" xfId="0" applyFont="1" applyFill="1" applyBorder="1" applyAlignment="1">
      <alignment horizontal="center" vertical="center" shrinkToFit="1"/>
    </xf>
    <xf numFmtId="0" fontId="48" fillId="7" borderId="10" xfId="0" applyFont="1" applyFill="1" applyBorder="1" applyAlignment="1">
      <alignment horizontal="center" vertical="center" shrinkToFit="1"/>
    </xf>
    <xf numFmtId="0" fontId="48" fillId="7" borderId="11" xfId="0" applyFont="1" applyFill="1" applyBorder="1" applyAlignment="1">
      <alignment vertical="center" shrinkToFit="1"/>
    </xf>
    <xf numFmtId="181" fontId="48" fillId="7" borderId="10" xfId="0" applyNumberFormat="1" applyFont="1" applyFill="1" applyBorder="1" applyAlignment="1">
      <alignment vertical="center"/>
    </xf>
    <xf numFmtId="181" fontId="48" fillId="7" borderId="20" xfId="0" applyNumberFormat="1" applyFont="1" applyFill="1" applyBorder="1" applyAlignment="1">
      <alignment vertical="center"/>
    </xf>
    <xf numFmtId="181" fontId="48" fillId="7" borderId="16" xfId="0" applyNumberFormat="1" applyFont="1" applyFill="1" applyBorder="1" applyAlignment="1">
      <alignment vertical="center"/>
    </xf>
    <xf numFmtId="180" fontId="0" fillId="3" borderId="16" xfId="2" applyNumberFormat="1" applyFont="1" applyFill="1" applyBorder="1"/>
    <xf numFmtId="180" fontId="0" fillId="3" borderId="104" xfId="2" applyNumberFormat="1" applyFont="1" applyFill="1" applyBorder="1"/>
    <xf numFmtId="181" fontId="48" fillId="7" borderId="0" xfId="0" applyNumberFormat="1" applyFont="1" applyFill="1" applyAlignment="1">
      <alignment vertical="center"/>
    </xf>
    <xf numFmtId="180" fontId="0" fillId="3" borderId="0" xfId="2" applyNumberFormat="1" applyFont="1" applyFill="1" applyBorder="1"/>
    <xf numFmtId="0" fontId="0" fillId="3" borderId="105" xfId="0" applyFill="1" applyBorder="1"/>
    <xf numFmtId="0" fontId="0" fillId="3" borderId="78" xfId="0" applyFill="1" applyBorder="1"/>
    <xf numFmtId="180" fontId="9" fillId="3" borderId="106" xfId="2" applyNumberFormat="1" applyFont="1" applyFill="1" applyBorder="1" applyAlignment="1">
      <alignment vertical="center"/>
    </xf>
    <xf numFmtId="180" fontId="9" fillId="3" borderId="107" xfId="2" applyNumberFormat="1" applyFont="1" applyFill="1" applyBorder="1" applyAlignment="1">
      <alignment vertical="center"/>
    </xf>
    <xf numFmtId="180" fontId="9" fillId="3" borderId="108" xfId="2" applyNumberFormat="1" applyFont="1" applyFill="1" applyBorder="1" applyAlignment="1">
      <alignment vertical="center"/>
    </xf>
    <xf numFmtId="180" fontId="9" fillId="3" borderId="69" xfId="0" applyNumberFormat="1" applyFont="1" applyFill="1" applyBorder="1"/>
    <xf numFmtId="0" fontId="51" fillId="7" borderId="0" xfId="0" applyFont="1" applyFill="1" applyBorder="1" applyAlignment="1">
      <alignment vertical="center"/>
    </xf>
    <xf numFmtId="0" fontId="52" fillId="7" borderId="0" xfId="0" applyFont="1" applyFill="1" applyBorder="1" applyAlignment="1">
      <alignment vertical="center"/>
    </xf>
    <xf numFmtId="0" fontId="53" fillId="7" borderId="0" xfId="0" applyFont="1" applyFill="1" applyBorder="1" applyAlignment="1">
      <alignment vertical="center"/>
    </xf>
    <xf numFmtId="0" fontId="48" fillId="7" borderId="0" xfId="0" applyFont="1" applyFill="1" applyAlignment="1">
      <alignment vertical="center"/>
    </xf>
    <xf numFmtId="0" fontId="48" fillId="7" borderId="18" xfId="0" applyFont="1" applyFill="1" applyBorder="1" applyAlignment="1">
      <alignment vertical="center"/>
    </xf>
    <xf numFmtId="0" fontId="52" fillId="7" borderId="1" xfId="0" applyFont="1" applyFill="1" applyBorder="1" applyAlignment="1">
      <alignment horizontal="center" vertical="center"/>
    </xf>
    <xf numFmtId="0" fontId="52" fillId="7" borderId="14" xfId="0" applyFont="1" applyFill="1" applyBorder="1" applyAlignment="1">
      <alignment horizontal="center" vertical="center" wrapText="1"/>
    </xf>
    <xf numFmtId="0" fontId="52" fillId="7" borderId="0" xfId="0" applyFont="1" applyFill="1" applyBorder="1" applyAlignment="1">
      <alignment horizontal="center" vertical="center"/>
    </xf>
    <xf numFmtId="0" fontId="52" fillId="7" borderId="4" xfId="0" applyFont="1" applyFill="1" applyBorder="1" applyAlignment="1">
      <alignment horizontal="center" vertical="center"/>
    </xf>
    <xf numFmtId="177" fontId="48" fillId="7" borderId="3" xfId="0" applyNumberFormat="1" applyFont="1" applyFill="1" applyBorder="1" applyAlignment="1">
      <alignment horizontal="center" vertical="center"/>
    </xf>
    <xf numFmtId="0" fontId="48" fillId="7" borderId="3" xfId="0" applyFont="1" applyFill="1" applyBorder="1" applyAlignment="1">
      <alignment horizontal="center" vertical="center"/>
    </xf>
    <xf numFmtId="0" fontId="48" fillId="7" borderId="0" xfId="0" applyFont="1" applyFill="1" applyBorder="1" applyAlignment="1">
      <alignment horizontal="center" vertical="center"/>
    </xf>
    <xf numFmtId="0" fontId="48" fillId="7" borderId="40" xfId="0" quotePrefix="1" applyFont="1" applyFill="1" applyBorder="1" applyAlignment="1">
      <alignment horizontal="center" vertical="center"/>
    </xf>
    <xf numFmtId="0" fontId="48" fillId="7" borderId="0" xfId="0" applyFont="1" applyFill="1" applyAlignment="1">
      <alignment horizontal="center" vertical="center"/>
    </xf>
    <xf numFmtId="0" fontId="52" fillId="7" borderId="5" xfId="0" applyFont="1" applyFill="1" applyBorder="1" applyAlignment="1">
      <alignment horizontal="center" vertical="center"/>
    </xf>
    <xf numFmtId="0" fontId="52" fillId="7" borderId="18" xfId="0" applyFont="1" applyFill="1" applyBorder="1" applyAlignment="1">
      <alignment horizontal="center" vertical="center" wrapText="1"/>
    </xf>
    <xf numFmtId="0" fontId="52" fillId="7" borderId="5" xfId="0" applyFont="1" applyFill="1" applyBorder="1" applyAlignment="1">
      <alignment horizontal="center" vertical="center" shrinkToFit="1"/>
    </xf>
    <xf numFmtId="0" fontId="52" fillId="7" borderId="5" xfId="0" applyFont="1" applyFill="1" applyBorder="1" applyAlignment="1">
      <alignment horizontal="center" vertical="center" wrapText="1" shrinkToFit="1"/>
    </xf>
    <xf numFmtId="0" fontId="52" fillId="7" borderId="18" xfId="0" applyFont="1" applyFill="1" applyBorder="1" applyAlignment="1">
      <alignment horizontal="center" vertical="center" shrinkToFit="1"/>
    </xf>
    <xf numFmtId="0" fontId="52" fillId="7" borderId="18" xfId="0" applyFont="1" applyFill="1" applyBorder="1" applyAlignment="1">
      <alignment horizontal="center" vertical="center" wrapText="1" shrinkToFit="1"/>
    </xf>
    <xf numFmtId="0" fontId="52" fillId="7" borderId="9" xfId="0" applyFont="1" applyFill="1" applyBorder="1" applyAlignment="1">
      <alignment horizontal="center" vertical="center" shrinkToFit="1"/>
    </xf>
    <xf numFmtId="0" fontId="52" fillId="7" borderId="109" xfId="0" applyFont="1" applyFill="1" applyBorder="1" applyAlignment="1">
      <alignment horizontal="center" vertical="center" shrinkToFit="1"/>
    </xf>
    <xf numFmtId="0" fontId="52" fillId="7" borderId="109" xfId="0" applyFont="1" applyFill="1" applyBorder="1" applyAlignment="1">
      <alignment horizontal="center" vertical="center" wrapText="1" shrinkToFit="1"/>
    </xf>
    <xf numFmtId="0" fontId="52" fillId="7" borderId="9" xfId="0" applyFont="1" applyFill="1" applyBorder="1" applyAlignment="1">
      <alignment horizontal="center" vertical="center" wrapText="1" shrinkToFit="1"/>
    </xf>
    <xf numFmtId="0" fontId="52" fillId="7" borderId="0" xfId="0" applyFont="1" applyFill="1" applyAlignment="1">
      <alignment horizontal="center" vertical="center"/>
    </xf>
    <xf numFmtId="0" fontId="52" fillId="7" borderId="1" xfId="0" applyFont="1" applyFill="1" applyBorder="1" applyAlignment="1">
      <alignment vertical="center"/>
    </xf>
    <xf numFmtId="0" fontId="52" fillId="7" borderId="14" xfId="0" applyFont="1" applyFill="1" applyBorder="1" applyAlignment="1">
      <alignment vertical="center" shrinkToFit="1"/>
    </xf>
    <xf numFmtId="189" fontId="48" fillId="7" borderId="3" xfId="0" applyNumberFormat="1" applyFont="1" applyFill="1" applyBorder="1" applyAlignment="1">
      <alignment vertical="center"/>
    </xf>
    <xf numFmtId="189" fontId="48" fillId="7" borderId="0" xfId="0" applyNumberFormat="1" applyFont="1" applyFill="1" applyBorder="1" applyAlignment="1">
      <alignment vertical="center"/>
    </xf>
    <xf numFmtId="189" fontId="48" fillId="7" borderId="7" xfId="0" applyNumberFormat="1" applyFont="1" applyFill="1" applyBorder="1" applyAlignment="1">
      <alignment vertical="center"/>
    </xf>
    <xf numFmtId="189" fontId="48" fillId="7" borderId="43" xfId="0" applyNumberFormat="1" applyFont="1" applyFill="1" applyBorder="1" applyAlignment="1">
      <alignment vertical="center"/>
    </xf>
    <xf numFmtId="189" fontId="48" fillId="7" borderId="0" xfId="0" applyNumberFormat="1" applyFont="1" applyFill="1" applyAlignment="1">
      <alignment vertical="center"/>
    </xf>
    <xf numFmtId="0" fontId="48" fillId="7" borderId="0" xfId="0" applyFont="1" applyFill="1" applyBorder="1" applyAlignment="1">
      <alignment vertical="center"/>
    </xf>
    <xf numFmtId="0" fontId="52" fillId="7" borderId="3" xfId="0" applyFont="1" applyFill="1" applyBorder="1" applyAlignment="1">
      <alignment vertical="center"/>
    </xf>
    <xf numFmtId="0" fontId="52" fillId="7" borderId="0" xfId="0" applyFont="1" applyFill="1" applyBorder="1" applyAlignment="1">
      <alignment vertical="center" shrinkToFit="1"/>
    </xf>
    <xf numFmtId="0" fontId="52" fillId="7" borderId="10" xfId="0" applyFont="1" applyFill="1" applyBorder="1" applyAlignment="1">
      <alignment vertical="center"/>
    </xf>
    <xf numFmtId="0" fontId="52" fillId="7" borderId="11" xfId="0" applyFont="1" applyFill="1" applyBorder="1" applyAlignment="1">
      <alignment vertical="center" shrinkToFit="1"/>
    </xf>
    <xf numFmtId="189" fontId="48" fillId="7" borderId="20" xfId="0" applyNumberFormat="1" applyFont="1" applyFill="1" applyBorder="1" applyAlignment="1">
      <alignment vertical="center"/>
    </xf>
    <xf numFmtId="189" fontId="48" fillId="7" borderId="16" xfId="0" applyNumberFormat="1" applyFont="1" applyFill="1" applyBorder="1" applyAlignment="1">
      <alignment vertical="center"/>
    </xf>
    <xf numFmtId="189" fontId="48" fillId="7" borderId="10" xfId="0" applyNumberFormat="1" applyFont="1" applyFill="1" applyBorder="1" applyAlignment="1">
      <alignment vertical="center"/>
    </xf>
    <xf numFmtId="189" fontId="48" fillId="7" borderId="110" xfId="0" applyNumberFormat="1" applyFont="1" applyFill="1" applyBorder="1" applyAlignment="1">
      <alignment vertical="center"/>
    </xf>
    <xf numFmtId="0" fontId="52" fillId="7" borderId="4" xfId="0" applyFont="1" applyFill="1" applyBorder="1" applyAlignment="1">
      <alignment vertical="center" shrinkToFit="1"/>
    </xf>
    <xf numFmtId="0" fontId="52" fillId="7" borderId="0" xfId="0" applyFont="1" applyFill="1" applyAlignment="1">
      <alignment vertical="center"/>
    </xf>
    <xf numFmtId="183" fontId="48" fillId="7" borderId="10" xfId="0" applyNumberFormat="1" applyFont="1" applyFill="1" applyBorder="1" applyAlignment="1">
      <alignment vertical="center"/>
    </xf>
    <xf numFmtId="183" fontId="48" fillId="7" borderId="20" xfId="0" applyNumberFormat="1" applyFont="1" applyFill="1" applyBorder="1" applyAlignment="1">
      <alignment vertical="center"/>
    </xf>
    <xf numFmtId="183" fontId="48" fillId="7" borderId="16" xfId="0" applyNumberFormat="1" applyFont="1" applyFill="1" applyBorder="1" applyAlignment="1">
      <alignment vertical="center"/>
    </xf>
    <xf numFmtId="183" fontId="48" fillId="7" borderId="3" xfId="0" applyNumberFormat="1" applyFont="1" applyFill="1" applyBorder="1" applyAlignment="1">
      <alignment vertical="center"/>
    </xf>
    <xf numFmtId="183" fontId="48" fillId="7" borderId="0" xfId="0" applyNumberFormat="1" applyFont="1" applyFill="1" applyBorder="1" applyAlignment="1">
      <alignment vertical="center"/>
    </xf>
    <xf numFmtId="0" fontId="52" fillId="8" borderId="3" xfId="0" applyFont="1" applyFill="1" applyBorder="1" applyAlignment="1">
      <alignment vertical="center"/>
    </xf>
    <xf numFmtId="0" fontId="52" fillId="8" borderId="0" xfId="0" applyFont="1" applyFill="1" applyBorder="1" applyAlignment="1">
      <alignment vertical="center" shrinkToFit="1"/>
    </xf>
    <xf numFmtId="189" fontId="48" fillId="8" borderId="3" xfId="0" applyNumberFormat="1" applyFont="1" applyFill="1" applyBorder="1" applyAlignment="1">
      <alignment vertical="center"/>
    </xf>
    <xf numFmtId="189" fontId="48" fillId="8" borderId="0" xfId="0" applyNumberFormat="1" applyFont="1" applyFill="1" applyBorder="1" applyAlignment="1">
      <alignment vertical="center"/>
    </xf>
    <xf numFmtId="189" fontId="48" fillId="8" borderId="7" xfId="0" applyNumberFormat="1" applyFont="1" applyFill="1" applyBorder="1" applyAlignment="1">
      <alignment vertical="center"/>
    </xf>
    <xf numFmtId="189" fontId="48" fillId="8" borderId="43" xfId="0" applyNumberFormat="1" applyFont="1" applyFill="1" applyBorder="1" applyAlignment="1">
      <alignment vertical="center"/>
    </xf>
    <xf numFmtId="0" fontId="52" fillId="15" borderId="3" xfId="0" applyFont="1" applyFill="1" applyBorder="1" applyAlignment="1">
      <alignment vertical="center"/>
    </xf>
    <xf numFmtId="0" fontId="52" fillId="15" borderId="0" xfId="0" applyFont="1" applyFill="1" applyBorder="1" applyAlignment="1">
      <alignment vertical="center" shrinkToFit="1"/>
    </xf>
    <xf numFmtId="189" fontId="48" fillId="15" borderId="3" xfId="0" applyNumberFormat="1" applyFont="1" applyFill="1" applyBorder="1" applyAlignment="1">
      <alignment vertical="center"/>
    </xf>
    <xf numFmtId="189" fontId="48" fillId="15" borderId="0" xfId="0" applyNumberFormat="1" applyFont="1" applyFill="1" applyBorder="1" applyAlignment="1">
      <alignment vertical="center"/>
    </xf>
    <xf numFmtId="189" fontId="48" fillId="15" borderId="7" xfId="0" applyNumberFormat="1" applyFont="1" applyFill="1" applyBorder="1" applyAlignment="1">
      <alignment vertical="center"/>
    </xf>
    <xf numFmtId="189" fontId="48" fillId="15" borderId="43" xfId="0" applyNumberFormat="1" applyFont="1" applyFill="1" applyBorder="1" applyAlignment="1">
      <alignment vertical="center"/>
    </xf>
    <xf numFmtId="0" fontId="52" fillId="16" borderId="3" xfId="0" applyFont="1" applyFill="1" applyBorder="1" applyAlignment="1">
      <alignment vertical="center"/>
    </xf>
    <xf numFmtId="0" fontId="52" fillId="16" borderId="0" xfId="0" applyFont="1" applyFill="1" applyBorder="1" applyAlignment="1">
      <alignment vertical="center" shrinkToFit="1"/>
    </xf>
    <xf numFmtId="189" fontId="48" fillId="16" borderId="3" xfId="0" applyNumberFormat="1" applyFont="1" applyFill="1" applyBorder="1" applyAlignment="1">
      <alignment vertical="center"/>
    </xf>
    <xf numFmtId="189" fontId="48" fillId="16" borderId="0" xfId="0" applyNumberFormat="1" applyFont="1" applyFill="1" applyBorder="1" applyAlignment="1">
      <alignment vertical="center"/>
    </xf>
    <xf numFmtId="189" fontId="48" fillId="16" borderId="7" xfId="0" applyNumberFormat="1" applyFont="1" applyFill="1" applyBorder="1" applyAlignment="1">
      <alignment vertical="center"/>
    </xf>
    <xf numFmtId="189" fontId="48" fillId="16" borderId="43" xfId="0" applyNumberFormat="1" applyFont="1" applyFill="1" applyBorder="1" applyAlignment="1">
      <alignment vertical="center"/>
    </xf>
    <xf numFmtId="0" fontId="52" fillId="17" borderId="0" xfId="0" applyFont="1" applyFill="1" applyBorder="1" applyAlignment="1">
      <alignment vertical="center" shrinkToFit="1"/>
    </xf>
    <xf numFmtId="0" fontId="52" fillId="17" borderId="18" xfId="0" applyFont="1" applyFill="1" applyBorder="1" applyAlignment="1">
      <alignment horizontal="center" vertical="center" shrinkToFit="1"/>
    </xf>
    <xf numFmtId="0" fontId="33" fillId="7" borderId="0" xfId="0" applyFont="1" applyFill="1" applyBorder="1" applyAlignment="1">
      <alignment vertical="center"/>
    </xf>
    <xf numFmtId="0" fontId="30" fillId="7" borderId="0" xfId="0" applyFont="1" applyFill="1" applyBorder="1" applyAlignment="1">
      <alignment vertical="center"/>
    </xf>
    <xf numFmtId="0" fontId="30" fillId="7" borderId="0" xfId="0" applyFont="1" applyFill="1" applyBorder="1" applyAlignment="1">
      <alignment horizontal="right" vertical="center"/>
    </xf>
    <xf numFmtId="0" fontId="29" fillId="7" borderId="8" xfId="0" applyFont="1" applyFill="1" applyBorder="1" applyAlignment="1">
      <alignment horizontal="center" vertical="center"/>
    </xf>
    <xf numFmtId="0" fontId="29" fillId="7" borderId="20"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29" fillId="7" borderId="10" xfId="0" applyFont="1" applyFill="1" applyBorder="1" applyAlignment="1">
      <alignment horizontal="center" vertical="center" wrapText="1"/>
    </xf>
    <xf numFmtId="0" fontId="29" fillId="7" borderId="16" xfId="0" applyFont="1" applyFill="1" applyBorder="1" applyAlignment="1">
      <alignment horizontal="center" vertical="center" wrapText="1"/>
    </xf>
    <xf numFmtId="0" fontId="30" fillId="7" borderId="1" xfId="0" applyFont="1" applyFill="1" applyBorder="1" applyAlignment="1">
      <alignment horizontal="center" vertical="center"/>
    </xf>
    <xf numFmtId="0" fontId="30" fillId="7" borderId="10" xfId="0" applyFont="1" applyFill="1" applyBorder="1" applyAlignment="1">
      <alignment vertical="center"/>
    </xf>
    <xf numFmtId="0" fontId="30" fillId="7" borderId="1" xfId="0" applyFont="1" applyFill="1" applyBorder="1" applyAlignment="1">
      <alignment vertical="center"/>
    </xf>
    <xf numFmtId="0" fontId="30" fillId="7" borderId="2" xfId="0" applyFont="1" applyFill="1" applyBorder="1" applyAlignment="1">
      <alignment vertical="center"/>
    </xf>
    <xf numFmtId="0" fontId="30" fillId="7" borderId="3" xfId="0" applyFont="1" applyFill="1" applyBorder="1" applyAlignment="1">
      <alignment vertical="center"/>
    </xf>
    <xf numFmtId="0" fontId="30" fillId="7" borderId="4" xfId="0" applyFont="1" applyFill="1" applyBorder="1" applyAlignment="1">
      <alignment vertical="center"/>
    </xf>
    <xf numFmtId="0" fontId="30" fillId="7" borderId="5" xfId="0" applyFont="1" applyFill="1" applyBorder="1" applyAlignment="1">
      <alignment vertical="center"/>
    </xf>
    <xf numFmtId="0" fontId="30" fillId="7" borderId="6" xfId="0" applyFont="1" applyFill="1" applyBorder="1" applyAlignment="1">
      <alignment vertical="center"/>
    </xf>
    <xf numFmtId="0" fontId="48" fillId="7" borderId="3" xfId="4" applyFont="1" applyFill="1" applyBorder="1">
      <alignment vertical="center"/>
    </xf>
    <xf numFmtId="0" fontId="48" fillId="7" borderId="4" xfId="4" applyFont="1" applyFill="1" applyBorder="1" applyAlignment="1">
      <alignment vertical="center" wrapText="1"/>
    </xf>
    <xf numFmtId="189" fontId="30" fillId="7" borderId="0" xfId="0" applyNumberFormat="1" applyFont="1" applyFill="1" applyBorder="1" applyAlignment="1">
      <alignment vertical="center"/>
    </xf>
    <xf numFmtId="189" fontId="30" fillId="7" borderId="4" xfId="0" applyNumberFormat="1" applyFont="1" applyFill="1" applyBorder="1" applyAlignment="1">
      <alignment vertical="center"/>
    </xf>
    <xf numFmtId="176" fontId="48" fillId="7" borderId="3" xfId="4" quotePrefix="1" applyNumberFormat="1" applyFont="1" applyFill="1" applyBorder="1" applyAlignment="1">
      <alignment horizontal="left" vertical="center"/>
    </xf>
    <xf numFmtId="176" fontId="48" fillId="7" borderId="3" xfId="4" applyNumberFormat="1" applyFont="1" applyFill="1" applyBorder="1" applyAlignment="1">
      <alignment horizontal="left" vertical="center"/>
    </xf>
    <xf numFmtId="0" fontId="48" fillId="7" borderId="5" xfId="4" applyFont="1" applyFill="1" applyBorder="1">
      <alignment vertical="center"/>
    </xf>
    <xf numFmtId="0" fontId="48" fillId="7" borderId="6" xfId="4" applyFont="1" applyFill="1" applyBorder="1" applyAlignment="1">
      <alignment vertical="center" wrapText="1"/>
    </xf>
    <xf numFmtId="189" fontId="30" fillId="7" borderId="18" xfId="0" applyNumberFormat="1" applyFont="1" applyFill="1" applyBorder="1" applyAlignment="1">
      <alignment vertical="center"/>
    </xf>
    <xf numFmtId="189" fontId="30" fillId="7" borderId="6" xfId="0" applyNumberFormat="1" applyFont="1" applyFill="1" applyBorder="1" applyAlignment="1">
      <alignment vertical="center"/>
    </xf>
    <xf numFmtId="0" fontId="30" fillId="7" borderId="11" xfId="0" applyFont="1" applyFill="1" applyBorder="1" applyAlignment="1">
      <alignment vertical="center"/>
    </xf>
    <xf numFmtId="189" fontId="30" fillId="7" borderId="20" xfId="0" applyNumberFormat="1" applyFont="1" applyFill="1" applyBorder="1" applyAlignment="1">
      <alignment vertical="center"/>
    </xf>
    <xf numFmtId="189" fontId="30" fillId="7" borderId="11" xfId="0" applyNumberFormat="1" applyFont="1" applyFill="1" applyBorder="1" applyAlignment="1">
      <alignment vertical="center"/>
    </xf>
    <xf numFmtId="189" fontId="30" fillId="7" borderId="7" xfId="0" applyNumberFormat="1" applyFont="1" applyFill="1" applyBorder="1" applyAlignment="1">
      <alignment vertical="center"/>
    </xf>
    <xf numFmtId="189" fontId="30" fillId="7" borderId="9" xfId="0" applyNumberFormat="1" applyFont="1" applyFill="1" applyBorder="1" applyAlignment="1">
      <alignment vertical="center"/>
    </xf>
    <xf numFmtId="189" fontId="30" fillId="7" borderId="16" xfId="0" applyNumberFormat="1" applyFont="1" applyFill="1" applyBorder="1" applyAlignment="1">
      <alignment vertical="center"/>
    </xf>
    <xf numFmtId="189" fontId="30" fillId="7" borderId="8" xfId="0" applyNumberFormat="1" applyFont="1" applyFill="1" applyBorder="1" applyAlignment="1">
      <alignment vertical="center"/>
    </xf>
    <xf numFmtId="0" fontId="0" fillId="4" borderId="8" xfId="0" applyFill="1" applyBorder="1" applyAlignment="1">
      <alignment horizontal="center"/>
    </xf>
    <xf numFmtId="0" fontId="0" fillId="4" borderId="97" xfId="0" applyFill="1" applyBorder="1" applyAlignment="1">
      <alignment horizontal="center"/>
    </xf>
    <xf numFmtId="0" fontId="0" fillId="4" borderId="7" xfId="0" applyFill="1" applyBorder="1" applyAlignment="1">
      <alignment horizontal="center"/>
    </xf>
    <xf numFmtId="0" fontId="0" fillId="4" borderId="98" xfId="0" applyFill="1" applyBorder="1" applyAlignment="1">
      <alignment horizontal="center"/>
    </xf>
    <xf numFmtId="0" fontId="0" fillId="4" borderId="9" xfId="0" applyFill="1" applyBorder="1"/>
    <xf numFmtId="0" fontId="14" fillId="4" borderId="101" xfId="0" applyFont="1" applyFill="1" applyBorder="1" applyAlignment="1">
      <alignment horizontal="center"/>
    </xf>
    <xf numFmtId="38" fontId="0" fillId="4" borderId="8" xfId="2" applyFont="1" applyFill="1" applyBorder="1"/>
    <xf numFmtId="180" fontId="0" fillId="4" borderId="77" xfId="2" applyNumberFormat="1" applyFont="1" applyFill="1" applyBorder="1"/>
    <xf numFmtId="38" fontId="0" fillId="4" borderId="7" xfId="2" applyFont="1" applyFill="1" applyBorder="1"/>
    <xf numFmtId="180" fontId="0" fillId="4" borderId="98" xfId="2" applyNumberFormat="1" applyFont="1" applyFill="1" applyBorder="1"/>
    <xf numFmtId="38" fontId="0" fillId="4" borderId="9" xfId="2" applyFont="1" applyFill="1" applyBorder="1"/>
    <xf numFmtId="180" fontId="0" fillId="4" borderId="101" xfId="2" applyNumberFormat="1" applyFont="1" applyFill="1" applyBorder="1"/>
    <xf numFmtId="0" fontId="48" fillId="7" borderId="2" xfId="0" applyFont="1" applyFill="1" applyBorder="1" applyAlignment="1">
      <alignment horizontal="center" vertical="center"/>
    </xf>
    <xf numFmtId="181" fontId="48" fillId="7" borderId="2" xfId="0" applyNumberFormat="1" applyFont="1" applyFill="1" applyBorder="1" applyAlignment="1">
      <alignment vertical="center"/>
    </xf>
    <xf numFmtId="181" fontId="48" fillId="7" borderId="4" xfId="0" applyNumberFormat="1" applyFont="1" applyFill="1" applyBorder="1" applyAlignment="1">
      <alignment vertical="center"/>
    </xf>
    <xf numFmtId="0" fontId="48" fillId="7" borderId="6" xfId="0" applyFont="1" applyFill="1" applyBorder="1" applyAlignment="1">
      <alignment vertical="center" shrinkToFit="1"/>
    </xf>
    <xf numFmtId="181" fontId="48" fillId="7" borderId="5" xfId="0" applyNumberFormat="1" applyFont="1" applyFill="1" applyBorder="1" applyAlignment="1">
      <alignment vertical="center"/>
    </xf>
    <xf numFmtId="181" fontId="48" fillId="7" borderId="18" xfId="0" applyNumberFormat="1" applyFont="1" applyFill="1" applyBorder="1" applyAlignment="1">
      <alignment vertical="center"/>
    </xf>
    <xf numFmtId="181" fontId="48" fillId="7" borderId="6" xfId="0" applyNumberFormat="1" applyFont="1" applyFill="1" applyBorder="1" applyAlignment="1">
      <alignment vertical="center"/>
    </xf>
    <xf numFmtId="191" fontId="48" fillId="7" borderId="1" xfId="0" applyNumberFormat="1" applyFont="1" applyFill="1" applyBorder="1" applyAlignment="1">
      <alignment vertical="center"/>
    </xf>
    <xf numFmtId="191" fontId="48" fillId="7" borderId="14" xfId="0" applyNumberFormat="1" applyFont="1" applyFill="1" applyBorder="1" applyAlignment="1">
      <alignment vertical="center"/>
    </xf>
    <xf numFmtId="191" fontId="48" fillId="7" borderId="2" xfId="0" applyNumberFormat="1" applyFont="1" applyFill="1" applyBorder="1" applyAlignment="1">
      <alignment vertical="center"/>
    </xf>
    <xf numFmtId="191" fontId="48" fillId="7" borderId="3" xfId="0" applyNumberFormat="1" applyFont="1" applyFill="1" applyBorder="1" applyAlignment="1">
      <alignment vertical="center"/>
    </xf>
    <xf numFmtId="191" fontId="48" fillId="7" borderId="0" xfId="0" applyNumberFormat="1" applyFont="1" applyFill="1" applyBorder="1" applyAlignment="1">
      <alignment vertical="center"/>
    </xf>
    <xf numFmtId="191" fontId="48" fillId="7" borderId="4" xfId="0" applyNumberFormat="1" applyFont="1" applyFill="1" applyBorder="1" applyAlignment="1">
      <alignment vertical="center"/>
    </xf>
    <xf numFmtId="191" fontId="48" fillId="7" borderId="5" xfId="0" applyNumberFormat="1" applyFont="1" applyFill="1" applyBorder="1" applyAlignment="1">
      <alignment vertical="center"/>
    </xf>
    <xf numFmtId="191" fontId="48" fillId="7" borderId="18" xfId="0" applyNumberFormat="1" applyFont="1" applyFill="1" applyBorder="1" applyAlignment="1">
      <alignment vertical="center"/>
    </xf>
    <xf numFmtId="191" fontId="48" fillId="7" borderId="6" xfId="0" applyNumberFormat="1" applyFont="1" applyFill="1" applyBorder="1" applyAlignment="1">
      <alignment vertical="center"/>
    </xf>
    <xf numFmtId="181" fontId="0" fillId="0" borderId="0" xfId="0" applyNumberFormat="1"/>
    <xf numFmtId="191" fontId="0" fillId="0" borderId="0" xfId="0" applyNumberFormat="1"/>
    <xf numFmtId="192" fontId="0" fillId="0" borderId="7" xfId="0" applyNumberFormat="1" applyBorder="1"/>
    <xf numFmtId="192" fontId="0" fillId="0" borderId="9" xfId="0" applyNumberFormat="1" applyBorder="1"/>
    <xf numFmtId="0" fontId="11" fillId="0" borderId="2" xfId="5" applyFont="1" applyFill="1" applyBorder="1" applyAlignment="1">
      <alignment shrinkToFit="1"/>
    </xf>
    <xf numFmtId="38" fontId="0" fillId="0" borderId="4" xfId="0" applyNumberFormat="1" applyBorder="1" applyAlignment="1">
      <alignment horizontal="center"/>
    </xf>
    <xf numFmtId="0" fontId="55" fillId="0" borderId="136" xfId="0" applyFont="1" applyBorder="1"/>
    <xf numFmtId="0" fontId="55" fillId="0" borderId="137" xfId="0" applyFont="1" applyBorder="1"/>
    <xf numFmtId="180" fontId="0" fillId="7" borderId="7" xfId="0" applyNumberFormat="1" applyFill="1" applyBorder="1"/>
    <xf numFmtId="180" fontId="0" fillId="18" borderId="7" xfId="0" applyNumberFormat="1" applyFill="1" applyBorder="1"/>
    <xf numFmtId="0" fontId="0" fillId="15" borderId="16" xfId="0" applyFill="1" applyBorder="1"/>
    <xf numFmtId="179" fontId="3" fillId="0" borderId="138" xfId="2" applyNumberFormat="1" applyFont="1" applyBorder="1"/>
    <xf numFmtId="179" fontId="3" fillId="0" borderId="139" xfId="2" applyNumberFormat="1" applyFont="1" applyBorder="1"/>
    <xf numFmtId="38" fontId="0" fillId="0" borderId="7" xfId="2" applyFont="1" applyBorder="1" applyAlignment="1">
      <alignment horizontal="right"/>
    </xf>
    <xf numFmtId="38" fontId="36" fillId="0" borderId="16" xfId="2" applyFont="1" applyFill="1" applyBorder="1" applyAlignment="1">
      <alignment vertical="center" shrinkToFit="1"/>
    </xf>
    <xf numFmtId="0" fontId="6" fillId="0" borderId="7" xfId="0" applyFont="1" applyBorder="1" applyAlignment="1">
      <alignment horizontal="center" vertical="center" shrinkToFit="1"/>
    </xf>
    <xf numFmtId="0" fontId="34" fillId="0" borderId="0" xfId="7" applyFont="1" applyAlignment="1">
      <alignment vertical="center"/>
    </xf>
    <xf numFmtId="0" fontId="35" fillId="0" borderId="0" xfId="7" applyFont="1" applyAlignment="1">
      <alignment vertical="center"/>
    </xf>
    <xf numFmtId="0" fontId="9" fillId="0" borderId="0" xfId="7" applyAlignment="1">
      <alignment vertical="center"/>
    </xf>
    <xf numFmtId="0" fontId="9" fillId="0" borderId="16" xfId="7" applyBorder="1" applyAlignment="1">
      <alignment horizontal="center" vertical="center"/>
    </xf>
    <xf numFmtId="0" fontId="9" fillId="0" borderId="16" xfId="7" applyFont="1" applyBorder="1" applyAlignment="1">
      <alignment horizontal="center" vertical="center"/>
    </xf>
    <xf numFmtId="0" fontId="9" fillId="0" borderId="16" xfId="7" applyFont="1" applyFill="1" applyBorder="1" applyAlignment="1">
      <alignment horizontal="center" vertical="center"/>
    </xf>
    <xf numFmtId="0" fontId="9" fillId="7" borderId="16" xfId="7" applyFont="1" applyFill="1" applyBorder="1" applyAlignment="1">
      <alignment horizontal="center" vertical="center"/>
    </xf>
    <xf numFmtId="0" fontId="9" fillId="8" borderId="16" xfId="7" applyFont="1" applyFill="1" applyBorder="1" applyAlignment="1">
      <alignment horizontal="center" vertical="center"/>
    </xf>
    <xf numFmtId="0" fontId="9" fillId="0" borderId="16" xfId="7" applyBorder="1" applyAlignment="1">
      <alignment vertical="center"/>
    </xf>
    <xf numFmtId="3" fontId="9" fillId="0" borderId="16" xfId="3" applyNumberFormat="1" applyFont="1" applyFill="1" applyBorder="1" applyAlignment="1">
      <alignment vertical="center"/>
    </xf>
    <xf numFmtId="3" fontId="9" fillId="7" borderId="16" xfId="3" applyNumberFormat="1" applyFont="1" applyFill="1" applyBorder="1" applyAlignment="1">
      <alignment vertical="center"/>
    </xf>
    <xf numFmtId="3" fontId="9" fillId="19" borderId="16" xfId="3" applyNumberFormat="1" applyFont="1" applyFill="1" applyBorder="1" applyAlignment="1">
      <alignment vertical="center"/>
    </xf>
    <xf numFmtId="0" fontId="0" fillId="0" borderId="16" xfId="7" applyFont="1" applyBorder="1" applyAlignment="1">
      <alignment vertical="center"/>
    </xf>
    <xf numFmtId="3" fontId="9" fillId="0" borderId="16" xfId="7" applyNumberFormat="1" applyFill="1" applyBorder="1" applyAlignment="1">
      <alignment vertical="center"/>
    </xf>
    <xf numFmtId="3" fontId="9" fillId="7" borderId="16" xfId="7" applyNumberFormat="1" applyFill="1" applyBorder="1" applyAlignment="1">
      <alignment vertical="center"/>
    </xf>
    <xf numFmtId="3" fontId="9" fillId="19" borderId="16" xfId="7" applyNumberFormat="1" applyFill="1" applyBorder="1" applyAlignment="1">
      <alignment vertical="center"/>
    </xf>
    <xf numFmtId="0" fontId="9" fillId="0" borderId="1" xfId="7" applyBorder="1" applyAlignment="1">
      <alignment vertical="center"/>
    </xf>
    <xf numFmtId="0" fontId="9" fillId="0" borderId="8" xfId="7" applyBorder="1" applyAlignment="1">
      <alignment vertical="center"/>
    </xf>
    <xf numFmtId="0" fontId="9" fillId="0" borderId="8" xfId="7" applyFill="1" applyBorder="1" applyAlignment="1">
      <alignment vertical="center"/>
    </xf>
    <xf numFmtId="0" fontId="9" fillId="19" borderId="8" xfId="7" applyFill="1" applyBorder="1" applyAlignment="1">
      <alignment vertical="center"/>
    </xf>
    <xf numFmtId="0" fontId="9" fillId="0" borderId="5" xfId="7" applyFill="1" applyBorder="1" applyAlignment="1">
      <alignment vertical="center"/>
    </xf>
    <xf numFmtId="193" fontId="9" fillId="0" borderId="9" xfId="7" applyNumberFormat="1" applyBorder="1" applyAlignment="1">
      <alignment vertical="center"/>
    </xf>
    <xf numFmtId="193" fontId="9" fillId="0" borderId="9" xfId="7" applyNumberFormat="1" applyFill="1" applyBorder="1" applyAlignment="1">
      <alignment vertical="center"/>
    </xf>
    <xf numFmtId="193" fontId="9" fillId="19" borderId="9" xfId="7" applyNumberFormat="1" applyFill="1" applyBorder="1" applyAlignment="1">
      <alignment vertical="center"/>
    </xf>
    <xf numFmtId="0" fontId="56" fillId="0" borderId="0" xfId="7" applyFont="1" applyAlignment="1">
      <alignment vertical="center"/>
    </xf>
    <xf numFmtId="0" fontId="9" fillId="0" borderId="102" xfId="7" applyFont="1" applyBorder="1" applyAlignment="1">
      <alignment horizontal="center" vertical="center"/>
    </xf>
    <xf numFmtId="0" fontId="0" fillId="0" borderId="102" xfId="7" applyFont="1" applyBorder="1" applyAlignment="1">
      <alignment horizontal="center" vertical="center"/>
    </xf>
    <xf numFmtId="0" fontId="9" fillId="7" borderId="102" xfId="7" applyFont="1" applyFill="1" applyBorder="1" applyAlignment="1">
      <alignment horizontal="center" vertical="center"/>
    </xf>
    <xf numFmtId="0" fontId="9" fillId="0" borderId="102" xfId="7" applyFont="1" applyFill="1" applyBorder="1" applyAlignment="1">
      <alignment horizontal="center" vertical="center"/>
    </xf>
    <xf numFmtId="0" fontId="9" fillId="19" borderId="102" xfId="7" applyFont="1" applyFill="1" applyBorder="1" applyAlignment="1">
      <alignment horizontal="center" vertical="center"/>
    </xf>
    <xf numFmtId="0" fontId="9" fillId="0" borderId="77" xfId="7" applyBorder="1" applyAlignment="1">
      <alignment vertical="center"/>
    </xf>
    <xf numFmtId="194" fontId="9" fillId="0" borderId="77" xfId="7" applyNumberFormat="1" applyBorder="1" applyAlignment="1">
      <alignment vertical="center"/>
    </xf>
    <xf numFmtId="194" fontId="9" fillId="0" borderId="77" xfId="7" applyNumberFormat="1" applyFont="1" applyFill="1" applyBorder="1" applyAlignment="1">
      <alignment vertical="center"/>
    </xf>
    <xf numFmtId="194" fontId="21" fillId="7" borderId="77" xfId="7" applyNumberFormat="1" applyFont="1" applyFill="1" applyBorder="1" applyAlignment="1">
      <alignment horizontal="right" vertical="center"/>
    </xf>
    <xf numFmtId="194" fontId="21" fillId="19" borderId="77" xfId="7" applyNumberFormat="1" applyFont="1" applyFill="1" applyBorder="1" applyAlignment="1">
      <alignment horizontal="right" vertical="center"/>
    </xf>
    <xf numFmtId="193" fontId="9" fillId="0" borderId="100" xfId="7" applyNumberFormat="1" applyBorder="1" applyAlignment="1">
      <alignment vertical="center"/>
    </xf>
    <xf numFmtId="193" fontId="9" fillId="7" borderId="100" xfId="7" applyNumberFormat="1" applyFill="1" applyBorder="1" applyAlignment="1">
      <alignment vertical="center"/>
    </xf>
    <xf numFmtId="193" fontId="9" fillId="0" borderId="100" xfId="7" applyNumberFormat="1" applyFill="1" applyBorder="1" applyAlignment="1">
      <alignment vertical="center"/>
    </xf>
    <xf numFmtId="193" fontId="9" fillId="19" borderId="100" xfId="7" applyNumberFormat="1" applyFill="1" applyBorder="1" applyAlignment="1">
      <alignment vertical="center"/>
    </xf>
    <xf numFmtId="38" fontId="9" fillId="0" borderId="0" xfId="7" applyNumberFormat="1" applyAlignment="1">
      <alignment vertical="center"/>
    </xf>
    <xf numFmtId="0" fontId="0" fillId="0" borderId="0" xfId="7" applyFont="1" applyAlignment="1">
      <alignment vertical="center"/>
    </xf>
    <xf numFmtId="0" fontId="57" fillId="0" borderId="0" xfId="7" applyFont="1" applyAlignment="1">
      <alignment vertical="center" wrapText="1"/>
    </xf>
    <xf numFmtId="0" fontId="8" fillId="0" borderId="0" xfId="7" applyFont="1" applyAlignment="1">
      <alignment vertical="center" wrapText="1"/>
    </xf>
    <xf numFmtId="0" fontId="8" fillId="0" borderId="0" xfId="7" applyFont="1" applyAlignment="1">
      <alignment horizontal="left" vertical="center" wrapText="1"/>
    </xf>
    <xf numFmtId="0" fontId="9" fillId="20" borderId="0" xfId="7" applyFont="1" applyFill="1" applyAlignment="1">
      <alignment vertical="center"/>
    </xf>
    <xf numFmtId="0" fontId="9" fillId="20" borderId="0" xfId="7" applyFill="1" applyAlignment="1">
      <alignment vertical="center"/>
    </xf>
    <xf numFmtId="0" fontId="9" fillId="0" borderId="0" xfId="7" applyAlignment="1">
      <alignment horizontal="center" vertical="center"/>
    </xf>
    <xf numFmtId="0" fontId="9" fillId="20" borderId="0" xfId="7" applyFont="1" applyFill="1" applyAlignment="1">
      <alignment horizontal="center" vertical="center"/>
    </xf>
    <xf numFmtId="0" fontId="9" fillId="21" borderId="0" xfId="7" applyFont="1" applyFill="1" applyAlignment="1">
      <alignment horizontal="center" vertical="center"/>
    </xf>
    <xf numFmtId="0" fontId="58" fillId="7" borderId="0" xfId="0" applyFont="1" applyFill="1" applyBorder="1" applyAlignment="1">
      <alignment vertical="center"/>
    </xf>
    <xf numFmtId="0" fontId="59" fillId="15" borderId="16" xfId="0" applyFont="1" applyFill="1" applyBorder="1" applyAlignment="1">
      <alignment vertical="center"/>
    </xf>
    <xf numFmtId="0" fontId="59" fillId="15" borderId="16" xfId="0" applyFont="1" applyFill="1" applyBorder="1" applyAlignment="1">
      <alignment vertical="center" wrapText="1"/>
    </xf>
    <xf numFmtId="195" fontId="59" fillId="15" borderId="16" xfId="0" applyNumberFormat="1" applyFont="1" applyFill="1" applyBorder="1" applyAlignment="1">
      <alignment vertical="center"/>
    </xf>
    <xf numFmtId="38" fontId="3" fillId="15" borderId="16" xfId="2" applyFont="1" applyFill="1" applyBorder="1" applyAlignment="1">
      <alignment vertical="center"/>
    </xf>
    <xf numFmtId="195" fontId="59" fillId="0" borderId="16" xfId="0" applyNumberFormat="1" applyFont="1" applyBorder="1" applyAlignment="1">
      <alignment vertical="center"/>
    </xf>
    <xf numFmtId="0" fontId="59" fillId="0" borderId="16" xfId="0" applyFont="1" applyBorder="1" applyAlignment="1">
      <alignment vertical="center"/>
    </xf>
    <xf numFmtId="0" fontId="0" fillId="0" borderId="8" xfId="0" applyBorder="1" applyAlignment="1">
      <alignment horizontal="center" shrinkToFit="1"/>
    </xf>
    <xf numFmtId="0" fontId="6" fillId="0" borderId="0" xfId="0" applyFont="1" applyAlignment="1">
      <alignment vertical="center"/>
    </xf>
    <xf numFmtId="0" fontId="6" fillId="0" borderId="0" xfId="0" applyFont="1" applyAlignment="1"/>
    <xf numFmtId="0" fontId="0" fillId="0" borderId="0" xfId="0" applyBorder="1" applyAlignment="1">
      <alignment horizontal="center" vertical="center" wrapText="1"/>
    </xf>
    <xf numFmtId="0" fontId="0" fillId="0" borderId="10" xfId="0" applyBorder="1" applyAlignment="1">
      <alignment horizontal="center" vertical="center" wrapText="1"/>
    </xf>
    <xf numFmtId="10" fontId="0" fillId="0" borderId="0" xfId="0" applyNumberFormat="1" applyAlignment="1">
      <alignment vertical="center"/>
    </xf>
    <xf numFmtId="0" fontId="9" fillId="0" borderId="0" xfId="0" applyFont="1" applyFill="1" applyBorder="1" applyAlignment="1">
      <alignment horizontal="left" vertical="center" wrapText="1"/>
    </xf>
    <xf numFmtId="0" fontId="6" fillId="0" borderId="0" xfId="0" applyFont="1" applyBorder="1" applyAlignment="1">
      <alignment vertical="center"/>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10" fillId="3" borderId="9" xfId="0" applyFont="1" applyFill="1" applyBorder="1" applyAlignment="1" applyProtection="1">
      <alignment horizontal="center" vertical="center" wrapText="1"/>
      <protection locked="0"/>
    </xf>
    <xf numFmtId="38" fontId="0" fillId="0" borderId="133" xfId="2" applyFont="1" applyBorder="1" applyAlignment="1">
      <alignment vertical="center"/>
    </xf>
    <xf numFmtId="0" fontId="10" fillId="3" borderId="9" xfId="0" applyFont="1" applyFill="1" applyBorder="1" applyAlignment="1" applyProtection="1">
      <alignment horizontal="center" vertical="center" wrapText="1"/>
      <protection locked="0"/>
    </xf>
    <xf numFmtId="22" fontId="9" fillId="0" borderId="0" xfId="7" applyNumberFormat="1" applyAlignment="1">
      <alignment horizontal="right" vertical="center"/>
    </xf>
    <xf numFmtId="180" fontId="0" fillId="3" borderId="8" xfId="13" applyNumberFormat="1" applyFont="1" applyFill="1" applyBorder="1"/>
    <xf numFmtId="180" fontId="0" fillId="0" borderId="0" xfId="13" applyNumberFormat="1" applyFont="1"/>
    <xf numFmtId="180" fontId="0" fillId="3" borderId="77" xfId="13" applyNumberFormat="1" applyFont="1" applyFill="1" applyBorder="1"/>
    <xf numFmtId="180" fontId="0" fillId="3" borderId="7" xfId="13" applyNumberFormat="1" applyFont="1" applyFill="1" applyBorder="1"/>
    <xf numFmtId="180" fontId="0" fillId="3" borderId="98" xfId="13" applyNumberFormat="1" applyFont="1" applyFill="1" applyBorder="1"/>
    <xf numFmtId="180" fontId="0" fillId="0" borderId="0" xfId="0" applyNumberFormat="1" applyFill="1" applyBorder="1"/>
    <xf numFmtId="180" fontId="0" fillId="3" borderId="9" xfId="13" applyNumberFormat="1" applyFont="1" applyFill="1" applyBorder="1"/>
    <xf numFmtId="180" fontId="0" fillId="3" borderId="16" xfId="13" applyNumberFormat="1" applyFont="1" applyFill="1" applyBorder="1"/>
    <xf numFmtId="180" fontId="0" fillId="3" borderId="104" xfId="13" applyNumberFormat="1" applyFont="1" applyFill="1" applyBorder="1"/>
    <xf numFmtId="180" fontId="0" fillId="3" borderId="0" xfId="13" applyNumberFormat="1" applyFont="1" applyFill="1" applyBorder="1"/>
    <xf numFmtId="180" fontId="9" fillId="3" borderId="106" xfId="13" applyNumberFormat="1" applyFont="1" applyFill="1" applyBorder="1" applyAlignment="1">
      <alignment vertical="center"/>
    </xf>
    <xf numFmtId="180" fontId="9" fillId="3" borderId="107" xfId="13" applyNumberFormat="1" applyFont="1" applyFill="1" applyBorder="1" applyAlignment="1">
      <alignment vertical="center"/>
    </xf>
    <xf numFmtId="180" fontId="9" fillId="3" borderId="108" xfId="13" applyNumberFormat="1" applyFont="1" applyFill="1" applyBorder="1" applyAlignment="1">
      <alignment vertical="center"/>
    </xf>
    <xf numFmtId="0" fontId="52" fillId="7" borderId="10" xfId="0" applyFont="1" applyFill="1" applyBorder="1" applyAlignment="1">
      <alignment horizontal="left" vertical="center"/>
    </xf>
    <xf numFmtId="0" fontId="52" fillId="0" borderId="0" xfId="0" applyFont="1" applyFill="1" applyBorder="1" applyAlignment="1">
      <alignment vertical="center" shrinkToFit="1"/>
    </xf>
    <xf numFmtId="189" fontId="48" fillId="16" borderId="4" xfId="0" applyNumberFormat="1" applyFont="1" applyFill="1" applyBorder="1" applyAlignment="1">
      <alignment vertical="center"/>
    </xf>
    <xf numFmtId="0" fontId="52" fillId="16" borderId="3" xfId="0" applyFont="1" applyFill="1" applyBorder="1" applyAlignment="1">
      <alignment horizontal="left" vertical="center"/>
    </xf>
    <xf numFmtId="189" fontId="48" fillId="7" borderId="1" xfId="0" applyNumberFormat="1" applyFont="1" applyFill="1" applyBorder="1" applyAlignment="1">
      <alignment vertical="center"/>
    </xf>
    <xf numFmtId="189" fontId="48" fillId="7" borderId="14" xfId="0" applyNumberFormat="1" applyFont="1" applyFill="1" applyBorder="1" applyAlignment="1">
      <alignment vertical="center"/>
    </xf>
    <xf numFmtId="189" fontId="48" fillId="7" borderId="2" xfId="0" applyNumberFormat="1" applyFont="1" applyFill="1" applyBorder="1" applyAlignment="1">
      <alignment vertical="center"/>
    </xf>
    <xf numFmtId="189" fontId="48" fillId="7" borderId="4" xfId="0" applyNumberFormat="1" applyFont="1" applyFill="1" applyBorder="1" applyAlignment="1">
      <alignment vertical="center"/>
    </xf>
    <xf numFmtId="189" fontId="48" fillId="8" borderId="4" xfId="0" applyNumberFormat="1" applyFont="1" applyFill="1" applyBorder="1" applyAlignment="1">
      <alignment vertical="center"/>
    </xf>
    <xf numFmtId="189" fontId="48" fillId="15" borderId="4" xfId="0" applyNumberFormat="1" applyFont="1" applyFill="1" applyBorder="1" applyAlignment="1">
      <alignment vertical="center"/>
    </xf>
    <xf numFmtId="189" fontId="48" fillId="7" borderId="5" xfId="0" applyNumberFormat="1" applyFont="1" applyFill="1" applyBorder="1" applyAlignment="1">
      <alignment vertical="center"/>
    </xf>
    <xf numFmtId="189" fontId="48" fillId="7" borderId="18" xfId="0" applyNumberFormat="1" applyFont="1" applyFill="1" applyBorder="1" applyAlignment="1">
      <alignment vertical="center"/>
    </xf>
    <xf numFmtId="189" fontId="48" fillId="7" borderId="6" xfId="0" applyNumberFormat="1" applyFont="1" applyFill="1" applyBorder="1" applyAlignment="1">
      <alignment vertical="center"/>
    </xf>
    <xf numFmtId="183" fontId="48" fillId="7" borderId="11" xfId="0" applyNumberFormat="1" applyFont="1" applyFill="1" applyBorder="1" applyAlignment="1">
      <alignment vertical="center"/>
    </xf>
    <xf numFmtId="0" fontId="48" fillId="0" borderId="18" xfId="0" applyFont="1" applyFill="1" applyBorder="1" applyAlignment="1">
      <alignment horizontal="center" vertical="center" shrinkToFit="1"/>
    </xf>
    <xf numFmtId="0" fontId="0" fillId="0" borderId="20" xfId="0" applyBorder="1" applyAlignment="1">
      <alignment horizontal="center" vertical="center" wrapText="1"/>
    </xf>
    <xf numFmtId="0" fontId="29" fillId="7" borderId="14"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30" fillId="7" borderId="3" xfId="0" applyFont="1" applyFill="1" applyBorder="1" applyAlignment="1">
      <alignment horizontal="center" vertical="center" shrinkToFit="1"/>
    </xf>
    <xf numFmtId="0" fontId="30" fillId="7" borderId="4" xfId="0" applyFont="1" applyFill="1" applyBorder="1" applyAlignment="1">
      <alignment vertical="center" shrinkToFit="1"/>
    </xf>
    <xf numFmtId="0" fontId="30" fillId="7" borderId="10" xfId="0" applyFont="1" applyFill="1" applyBorder="1" applyAlignment="1">
      <alignment horizontal="center" vertical="center" shrinkToFit="1"/>
    </xf>
    <xf numFmtId="0" fontId="30" fillId="7" borderId="11" xfId="0" applyFont="1" applyFill="1" applyBorder="1" applyAlignment="1">
      <alignment vertical="center" shrinkToFit="1"/>
    </xf>
    <xf numFmtId="0" fontId="0" fillId="0" borderId="0" xfId="0" applyFont="1"/>
    <xf numFmtId="0" fontId="0" fillId="3" borderId="105" xfId="0" applyFont="1" applyFill="1" applyBorder="1"/>
    <xf numFmtId="0" fontId="0" fillId="3" borderId="78" xfId="0" applyFont="1" applyFill="1" applyBorder="1"/>
    <xf numFmtId="0" fontId="30" fillId="7" borderId="14" xfId="0" applyFont="1" applyFill="1" applyBorder="1" applyAlignment="1">
      <alignment horizontal="center" vertical="center"/>
    </xf>
    <xf numFmtId="0" fontId="30" fillId="7" borderId="5" xfId="0" applyFont="1" applyFill="1" applyBorder="1" applyAlignment="1">
      <alignment horizontal="center" vertical="center" wrapText="1" shrinkToFit="1"/>
    </xf>
    <xf numFmtId="0" fontId="30" fillId="7" borderId="18" xfId="0" applyFont="1" applyFill="1" applyBorder="1" applyAlignment="1">
      <alignment horizontal="center" vertical="center" shrinkToFit="1"/>
    </xf>
    <xf numFmtId="0" fontId="30" fillId="7" borderId="18" xfId="0" applyFont="1" applyFill="1" applyBorder="1" applyAlignment="1">
      <alignment horizontal="center" vertical="center" wrapText="1" shrinkToFit="1"/>
    </xf>
    <xf numFmtId="0" fontId="63" fillId="7" borderId="18" xfId="0" applyFont="1" applyFill="1" applyBorder="1" applyAlignment="1">
      <alignment horizontal="center" vertical="center" wrapText="1" shrinkToFit="1"/>
    </xf>
    <xf numFmtId="0" fontId="30" fillId="7" borderId="8" xfId="0" applyFont="1" applyFill="1" applyBorder="1" applyAlignment="1">
      <alignment horizontal="center" vertical="center"/>
    </xf>
    <xf numFmtId="0" fontId="30" fillId="7" borderId="9" xfId="0" applyFont="1" applyFill="1" applyBorder="1" applyAlignment="1">
      <alignment horizontal="center" vertical="center" wrapText="1" shrinkToFit="1"/>
    </xf>
    <xf numFmtId="0" fontId="30" fillId="7" borderId="9" xfId="0" applyFont="1" applyFill="1" applyBorder="1" applyAlignment="1">
      <alignment horizontal="center" vertical="center" shrinkToFit="1"/>
    </xf>
    <xf numFmtId="180" fontId="0" fillId="3" borderId="9" xfId="2" applyNumberFormat="1" applyFont="1" applyFill="1" applyBorder="1"/>
    <xf numFmtId="0" fontId="0" fillId="3" borderId="8" xfId="0" applyFont="1" applyFill="1" applyBorder="1"/>
    <xf numFmtId="0" fontId="0" fillId="3" borderId="97" xfId="0" applyFont="1" applyFill="1" applyBorder="1"/>
    <xf numFmtId="0" fontId="0" fillId="0" borderId="0" xfId="0" applyFont="1" applyAlignment="1">
      <alignment horizontal="center" vertical="center"/>
    </xf>
    <xf numFmtId="38" fontId="1" fillId="0" borderId="16" xfId="13" applyBorder="1" applyAlignment="1">
      <alignment vertical="center"/>
    </xf>
    <xf numFmtId="38" fontId="1" fillId="0" borderId="103" xfId="13" applyBorder="1" applyAlignment="1">
      <alignment vertical="center"/>
    </xf>
    <xf numFmtId="38" fontId="1" fillId="0" borderId="103" xfId="13" applyFill="1" applyBorder="1" applyAlignment="1">
      <alignment vertical="center"/>
    </xf>
    <xf numFmtId="38" fontId="1" fillId="7" borderId="103" xfId="13" applyFill="1" applyBorder="1" applyAlignment="1">
      <alignment vertical="center"/>
    </xf>
    <xf numFmtId="38" fontId="1" fillId="7" borderId="103" xfId="13" applyNumberFormat="1" applyFill="1" applyBorder="1" applyAlignment="1">
      <alignment vertical="center"/>
    </xf>
    <xf numFmtId="38" fontId="1" fillId="0" borderId="103" xfId="13" applyNumberFormat="1" applyFill="1" applyBorder="1" applyAlignment="1">
      <alignment vertical="center"/>
    </xf>
    <xf numFmtId="38" fontId="1" fillId="19" borderId="103" xfId="13" applyNumberFormat="1" applyFill="1" applyBorder="1" applyAlignment="1">
      <alignment vertical="center"/>
    </xf>
    <xf numFmtId="194" fontId="9" fillId="0" borderId="77" xfId="7" applyNumberFormat="1" applyFill="1" applyBorder="1" applyAlignment="1">
      <alignment vertical="center"/>
    </xf>
    <xf numFmtId="194" fontId="21" fillId="0" borderId="77" xfId="7" applyNumberFormat="1" applyFont="1" applyFill="1" applyBorder="1" applyAlignment="1">
      <alignment horizontal="right" vertical="center"/>
    </xf>
    <xf numFmtId="0" fontId="64" fillId="7" borderId="0" xfId="14" applyFont="1" applyFill="1" applyAlignment="1">
      <alignment horizontal="left"/>
    </xf>
    <xf numFmtId="0" fontId="30" fillId="7" borderId="0" xfId="14" applyFont="1" applyFill="1"/>
    <xf numFmtId="14" fontId="30" fillId="7" borderId="0" xfId="14" applyNumberFormat="1" applyFont="1" applyFill="1"/>
    <xf numFmtId="0" fontId="33" fillId="7" borderId="0" xfId="14" applyFont="1" applyFill="1"/>
    <xf numFmtId="0" fontId="30" fillId="7" borderId="0" xfId="14" applyFont="1" applyFill="1" applyAlignment="1">
      <alignment horizontal="right"/>
    </xf>
    <xf numFmtId="0" fontId="63" fillId="7" borderId="0" xfId="14" applyFont="1" applyFill="1" applyAlignment="1">
      <alignment horizontal="right"/>
    </xf>
    <xf numFmtId="0" fontId="30" fillId="7" borderId="1" xfId="11" applyFont="1" applyFill="1" applyBorder="1">
      <alignment vertical="center"/>
    </xf>
    <xf numFmtId="0" fontId="30" fillId="7" borderId="2" xfId="11" applyFont="1" applyFill="1" applyBorder="1">
      <alignment vertical="center"/>
    </xf>
    <xf numFmtId="0" fontId="29" fillId="7" borderId="14" xfId="11" applyFont="1" applyFill="1" applyBorder="1" applyAlignment="1">
      <alignment horizontal="center" vertical="center" wrapText="1"/>
    </xf>
    <xf numFmtId="0" fontId="29" fillId="7" borderId="2" xfId="11" applyFont="1" applyFill="1" applyBorder="1" applyAlignment="1">
      <alignment horizontal="center" vertical="center" wrapText="1"/>
    </xf>
    <xf numFmtId="0" fontId="30" fillId="7" borderId="0" xfId="11" applyFont="1" applyFill="1">
      <alignment vertical="center"/>
    </xf>
    <xf numFmtId="0" fontId="30" fillId="7" borderId="3" xfId="11" applyFont="1" applyFill="1" applyBorder="1">
      <alignment vertical="center"/>
    </xf>
    <xf numFmtId="0" fontId="30" fillId="7" borderId="4" xfId="11" applyFont="1" applyFill="1" applyBorder="1">
      <alignment vertical="center"/>
    </xf>
    <xf numFmtId="0" fontId="29" fillId="7" borderId="17" xfId="11" applyFont="1" applyFill="1" applyBorder="1" applyAlignment="1">
      <alignment horizontal="center" vertical="center" wrapText="1"/>
    </xf>
    <xf numFmtId="0" fontId="29" fillId="7" borderId="58" xfId="11" applyFont="1" applyFill="1" applyBorder="1" applyAlignment="1">
      <alignment horizontal="center" vertical="center" wrapText="1"/>
    </xf>
    <xf numFmtId="0" fontId="29" fillId="7" borderId="141" xfId="11" applyFont="1" applyFill="1" applyBorder="1" applyAlignment="1">
      <alignment horizontal="center" vertical="center" wrapText="1"/>
    </xf>
    <xf numFmtId="0" fontId="30" fillId="7" borderId="5" xfId="11" applyFont="1" applyFill="1" applyBorder="1">
      <alignment vertical="center"/>
    </xf>
    <xf numFmtId="0" fontId="30" fillId="7" borderId="6" xfId="11" applyFont="1" applyFill="1" applyBorder="1">
      <alignment vertical="center"/>
    </xf>
    <xf numFmtId="0" fontId="29" fillId="7" borderId="38" xfId="11" applyFont="1" applyFill="1" applyBorder="1" applyAlignment="1">
      <alignment horizontal="center" vertical="center" wrapText="1"/>
    </xf>
    <xf numFmtId="0" fontId="29" fillId="7" borderId="61" xfId="11" applyFont="1" applyFill="1" applyBorder="1" applyAlignment="1">
      <alignment horizontal="center" vertical="center" wrapText="1"/>
    </xf>
    <xf numFmtId="178" fontId="30" fillId="7" borderId="3" xfId="14" applyNumberFormat="1" applyFont="1" applyFill="1" applyBorder="1" applyAlignment="1">
      <alignment horizontal="center"/>
    </xf>
    <xf numFmtId="0" fontId="30" fillId="7" borderId="0" xfId="14" applyFont="1" applyFill="1" applyBorder="1" applyAlignment="1">
      <alignment shrinkToFit="1"/>
    </xf>
    <xf numFmtId="41" fontId="30" fillId="7" borderId="7" xfId="15" applyNumberFormat="1" applyFont="1" applyFill="1" applyBorder="1" applyAlignment="1"/>
    <xf numFmtId="41" fontId="30" fillId="7" borderId="43" xfId="15" applyNumberFormat="1" applyFont="1" applyFill="1" applyBorder="1" applyAlignment="1"/>
    <xf numFmtId="41" fontId="30" fillId="7" borderId="44" xfId="15" applyNumberFormat="1" applyFont="1" applyFill="1" applyBorder="1" applyAlignment="1"/>
    <xf numFmtId="41" fontId="30" fillId="7" borderId="143" xfId="15" applyNumberFormat="1" applyFont="1" applyFill="1" applyBorder="1" applyAlignment="1">
      <alignment horizontal="right"/>
    </xf>
    <xf numFmtId="41" fontId="30" fillId="7" borderId="45" xfId="14" applyNumberFormat="1" applyFont="1" applyFill="1" applyBorder="1" applyAlignment="1"/>
    <xf numFmtId="40" fontId="63" fillId="7" borderId="0" xfId="14" applyNumberFormat="1" applyFont="1" applyFill="1" applyAlignment="1">
      <alignment horizontal="center"/>
    </xf>
    <xf numFmtId="0" fontId="63" fillId="7" borderId="0" xfId="14" applyFont="1" applyFill="1" applyAlignment="1">
      <alignment horizontal="center"/>
    </xf>
    <xf numFmtId="178" fontId="30" fillId="7" borderId="144" xfId="14" applyNumberFormat="1" applyFont="1" applyFill="1" applyBorder="1" applyAlignment="1">
      <alignment horizontal="center"/>
    </xf>
    <xf numFmtId="0" fontId="30" fillId="7" borderId="145" xfId="14" applyFont="1" applyFill="1" applyBorder="1" applyAlignment="1">
      <alignment shrinkToFit="1"/>
    </xf>
    <xf numFmtId="41" fontId="30" fillId="7" borderId="46" xfId="15" applyNumberFormat="1" applyFont="1" applyFill="1" applyBorder="1" applyAlignment="1"/>
    <xf numFmtId="41" fontId="30" fillId="7" borderId="47" xfId="15" applyNumberFormat="1" applyFont="1" applyFill="1" applyBorder="1" applyAlignment="1"/>
    <xf numFmtId="41" fontId="30" fillId="7" borderId="48" xfId="15" applyNumberFormat="1" applyFont="1" applyFill="1" applyBorder="1" applyAlignment="1"/>
    <xf numFmtId="41" fontId="30" fillId="7" borderId="146" xfId="15" applyNumberFormat="1" applyFont="1" applyFill="1" applyBorder="1" applyAlignment="1">
      <alignment horizontal="right"/>
    </xf>
    <xf numFmtId="41" fontId="30" fillId="7" borderId="49" xfId="14" applyNumberFormat="1" applyFont="1" applyFill="1" applyBorder="1" applyAlignment="1"/>
    <xf numFmtId="41" fontId="30" fillId="7" borderId="45" xfId="14" applyNumberFormat="1" applyFont="1" applyFill="1" applyBorder="1" applyAlignment="1">
      <alignment horizontal="right"/>
    </xf>
    <xf numFmtId="178" fontId="30" fillId="7" borderId="3" xfId="14" applyNumberFormat="1" applyFont="1" applyFill="1" applyBorder="1" applyAlignment="1">
      <alignment horizontal="center" vertical="center"/>
    </xf>
    <xf numFmtId="0" fontId="30" fillId="7" borderId="0" xfId="14" applyFont="1" applyFill="1" applyBorder="1" applyAlignment="1">
      <alignment vertical="center" shrinkToFit="1"/>
    </xf>
    <xf numFmtId="41" fontId="30" fillId="7" borderId="7" xfId="15" applyNumberFormat="1" applyFont="1" applyFill="1" applyBorder="1" applyAlignment="1">
      <alignment vertical="center"/>
    </xf>
    <xf numFmtId="41" fontId="30" fillId="7" borderId="43" xfId="15" applyNumberFormat="1" applyFont="1" applyFill="1" applyBorder="1" applyAlignment="1">
      <alignment vertical="center"/>
    </xf>
    <xf numFmtId="41" fontId="30" fillId="7" borderId="44" xfId="15" applyNumberFormat="1" applyFont="1" applyFill="1" applyBorder="1" applyAlignment="1">
      <alignment vertical="center"/>
    </xf>
    <xf numFmtId="41" fontId="30" fillId="7" borderId="143" xfId="15" applyNumberFormat="1" applyFont="1" applyFill="1" applyBorder="1" applyAlignment="1">
      <alignment horizontal="right" vertical="center"/>
    </xf>
    <xf numFmtId="41" fontId="30" fillId="7" borderId="45" xfId="14" applyNumberFormat="1" applyFont="1" applyFill="1" applyBorder="1" applyAlignment="1">
      <alignment vertical="center"/>
    </xf>
    <xf numFmtId="41" fontId="30" fillId="7" borderId="49" xfId="14" applyNumberFormat="1" applyFont="1" applyFill="1" applyBorder="1" applyAlignment="1">
      <alignment horizontal="right"/>
    </xf>
    <xf numFmtId="41" fontId="30" fillId="7" borderId="7" xfId="15" applyNumberFormat="1" applyFont="1" applyFill="1" applyBorder="1" applyAlignment="1">
      <alignment horizontal="right"/>
    </xf>
    <xf numFmtId="41" fontId="30" fillId="7" borderId="43" xfId="15" applyNumberFormat="1" applyFont="1" applyFill="1" applyBorder="1" applyAlignment="1">
      <alignment horizontal="right"/>
    </xf>
    <xf numFmtId="41" fontId="30" fillId="7" borderId="44" xfId="15" applyNumberFormat="1" applyFont="1" applyFill="1" applyBorder="1" applyAlignment="1">
      <alignment horizontal="right"/>
    </xf>
    <xf numFmtId="41" fontId="30" fillId="7" borderId="46" xfId="15" applyNumberFormat="1" applyFont="1" applyFill="1" applyBorder="1" applyAlignment="1">
      <alignment horizontal="right"/>
    </xf>
    <xf numFmtId="41" fontId="30" fillId="7" borderId="47" xfId="15" applyNumberFormat="1" applyFont="1" applyFill="1" applyBorder="1" applyAlignment="1">
      <alignment horizontal="right"/>
    </xf>
    <xf numFmtId="41" fontId="30" fillId="7" borderId="48" xfId="15" applyNumberFormat="1" applyFont="1" applyFill="1" applyBorder="1" applyAlignment="1">
      <alignment horizontal="right"/>
    </xf>
    <xf numFmtId="41" fontId="30" fillId="7" borderId="16" xfId="15" applyNumberFormat="1" applyFont="1" applyFill="1" applyBorder="1" applyAlignment="1">
      <alignment vertical="center"/>
    </xf>
    <xf numFmtId="41" fontId="30" fillId="7" borderId="10" xfId="15" applyNumberFormat="1" applyFont="1" applyFill="1" applyBorder="1" applyAlignment="1">
      <alignment vertical="center"/>
    </xf>
    <xf numFmtId="41" fontId="30" fillId="7" borderId="147" xfId="15" applyNumberFormat="1" applyFont="1" applyFill="1" applyBorder="1" applyAlignment="1">
      <alignment vertical="center"/>
    </xf>
    <xf numFmtId="41" fontId="30" fillId="7" borderId="20" xfId="15" applyNumberFormat="1" applyFont="1" applyFill="1" applyBorder="1" applyAlignment="1">
      <alignment vertical="center"/>
    </xf>
    <xf numFmtId="41" fontId="30" fillId="7" borderId="51" xfId="15" applyNumberFormat="1" applyFont="1" applyFill="1" applyBorder="1" applyAlignment="1">
      <alignment vertical="center"/>
    </xf>
    <xf numFmtId="41" fontId="30" fillId="7" borderId="148" xfId="15" applyNumberFormat="1" applyFont="1" applyFill="1" applyBorder="1" applyAlignment="1">
      <alignment vertical="center"/>
    </xf>
    <xf numFmtId="0" fontId="30" fillId="7" borderId="0" xfId="14" applyFont="1" applyFill="1" applyAlignment="1">
      <alignment vertical="center"/>
    </xf>
    <xf numFmtId="0" fontId="30" fillId="7" borderId="0" xfId="14" applyFont="1" applyFill="1" applyAlignment="1">
      <alignment horizontal="left" vertical="center"/>
    </xf>
    <xf numFmtId="0" fontId="30" fillId="7" borderId="4" xfId="14" applyFont="1" applyFill="1" applyBorder="1" applyAlignment="1" applyProtection="1">
      <alignment vertical="center"/>
      <protection locked="0"/>
    </xf>
    <xf numFmtId="38" fontId="30" fillId="7" borderId="0" xfId="14" applyNumberFormat="1" applyFont="1" applyFill="1"/>
    <xf numFmtId="0" fontId="30" fillId="7" borderId="0" xfId="14" applyFont="1" applyFill="1" applyAlignment="1">
      <alignment horizontal="center"/>
    </xf>
    <xf numFmtId="0" fontId="65" fillId="7" borderId="0" xfId="11" applyFont="1" applyFill="1">
      <alignment vertical="center"/>
    </xf>
    <xf numFmtId="0" fontId="29" fillId="7" borderId="140" xfId="11" applyFont="1" applyFill="1" applyBorder="1" applyAlignment="1">
      <alignment horizontal="center" vertical="center" wrapText="1"/>
    </xf>
    <xf numFmtId="176" fontId="30" fillId="7" borderId="1" xfId="14" applyNumberFormat="1" applyFont="1" applyFill="1" applyBorder="1" applyAlignment="1" applyProtection="1">
      <alignment horizontal="center" vertical="center"/>
      <protection locked="0"/>
    </xf>
    <xf numFmtId="0" fontId="30" fillId="7" borderId="2" xfId="14" applyFont="1" applyFill="1" applyBorder="1" applyAlignment="1" applyProtection="1">
      <alignment vertical="center" shrinkToFit="1"/>
      <protection locked="0"/>
    </xf>
    <xf numFmtId="38" fontId="66" fillId="7" borderId="8" xfId="15" applyFont="1" applyFill="1" applyBorder="1" applyAlignment="1">
      <alignment vertical="center"/>
    </xf>
    <xf numFmtId="38" fontId="66" fillId="7" borderId="40" xfId="15" applyFont="1" applyFill="1" applyBorder="1" applyAlignment="1">
      <alignment vertical="center"/>
    </xf>
    <xf numFmtId="38" fontId="66" fillId="7" borderId="41" xfId="15" applyFont="1" applyFill="1" applyBorder="1" applyAlignment="1">
      <alignment vertical="center"/>
    </xf>
    <xf numFmtId="38" fontId="66" fillId="7" borderId="149" xfId="15" applyFont="1" applyFill="1" applyBorder="1" applyAlignment="1">
      <alignment vertical="center"/>
    </xf>
    <xf numFmtId="38" fontId="66" fillId="7" borderId="42" xfId="15" applyFont="1" applyFill="1" applyBorder="1" applyAlignment="1">
      <alignment vertical="center"/>
    </xf>
    <xf numFmtId="176" fontId="30" fillId="7" borderId="3" xfId="14" applyNumberFormat="1" applyFont="1" applyFill="1" applyBorder="1" applyAlignment="1" applyProtection="1">
      <alignment horizontal="center" vertical="center"/>
      <protection locked="0"/>
    </xf>
    <xf numFmtId="0" fontId="30" fillId="7" borderId="4" xfId="14" applyFont="1" applyFill="1" applyBorder="1" applyAlignment="1" applyProtection="1">
      <alignment vertical="center" shrinkToFit="1"/>
      <protection locked="0"/>
    </xf>
    <xf numFmtId="38" fontId="66" fillId="7" borderId="7" xfId="15" applyFont="1" applyFill="1" applyBorder="1" applyAlignment="1">
      <alignment vertical="center"/>
    </xf>
    <xf numFmtId="38" fontId="66" fillId="7" borderId="43" xfId="15" applyFont="1" applyFill="1" applyBorder="1" applyAlignment="1">
      <alignment vertical="center"/>
    </xf>
    <xf numFmtId="38" fontId="66" fillId="7" borderId="44" xfId="15" applyFont="1" applyFill="1" applyBorder="1" applyAlignment="1">
      <alignment vertical="center"/>
    </xf>
    <xf numFmtId="38" fontId="66" fillId="7" borderId="143" xfId="15" applyFont="1" applyFill="1" applyBorder="1" applyAlignment="1">
      <alignment vertical="center"/>
    </xf>
    <xf numFmtId="38" fontId="66" fillId="7" borderId="45" xfId="15" applyFont="1" applyFill="1" applyBorder="1" applyAlignment="1">
      <alignment vertical="center"/>
    </xf>
    <xf numFmtId="196" fontId="66" fillId="7" borderId="7" xfId="15" applyNumberFormat="1" applyFont="1" applyFill="1" applyBorder="1" applyAlignment="1">
      <alignment horizontal="right" vertical="center"/>
    </xf>
    <xf numFmtId="196" fontId="66" fillId="7" borderId="43" xfId="15" applyNumberFormat="1" applyFont="1" applyFill="1" applyBorder="1" applyAlignment="1">
      <alignment horizontal="right" vertical="center"/>
    </xf>
    <xf numFmtId="196" fontId="66" fillId="7" borderId="44" xfId="15" applyNumberFormat="1" applyFont="1" applyFill="1" applyBorder="1" applyAlignment="1">
      <alignment horizontal="right" vertical="center"/>
    </xf>
    <xf numFmtId="196" fontId="66" fillId="7" borderId="143" xfId="15" applyNumberFormat="1" applyFont="1" applyFill="1" applyBorder="1" applyAlignment="1">
      <alignment horizontal="right" vertical="center"/>
    </xf>
    <xf numFmtId="196" fontId="66" fillId="7" borderId="45" xfId="15" applyNumberFormat="1" applyFont="1" applyFill="1" applyBorder="1" applyAlignment="1">
      <alignment horizontal="right" vertical="center"/>
    </xf>
    <xf numFmtId="38" fontId="66" fillId="7" borderId="45" xfId="15" applyFont="1" applyFill="1" applyBorder="1" applyAlignment="1">
      <alignment horizontal="right" vertical="center"/>
    </xf>
    <xf numFmtId="38" fontId="66" fillId="7" borderId="16" xfId="14" applyNumberFormat="1" applyFont="1" applyFill="1" applyBorder="1" applyAlignment="1">
      <alignment vertical="center"/>
    </xf>
    <xf numFmtId="38" fontId="66" fillId="7" borderId="110" xfId="14" applyNumberFormat="1" applyFont="1" applyFill="1" applyBorder="1" applyAlignment="1">
      <alignment vertical="center"/>
    </xf>
    <xf numFmtId="38" fontId="66" fillId="7" borderId="147" xfId="14" applyNumberFormat="1" applyFont="1" applyFill="1" applyBorder="1" applyAlignment="1">
      <alignment vertical="center"/>
    </xf>
    <xf numFmtId="38" fontId="66" fillId="7" borderId="51" xfId="15" applyFont="1" applyFill="1" applyBorder="1" applyAlignment="1">
      <alignment vertical="center"/>
    </xf>
    <xf numFmtId="38" fontId="66" fillId="7" borderId="148" xfId="15" applyFont="1" applyFill="1" applyBorder="1" applyAlignment="1">
      <alignment horizontal="right" vertical="center"/>
    </xf>
    <xf numFmtId="0" fontId="30" fillId="7" borderId="0" xfId="11" applyFont="1" applyFill="1" applyAlignment="1">
      <alignment vertical="center"/>
    </xf>
    <xf numFmtId="0" fontId="30" fillId="7" borderId="0" xfId="14" applyFont="1" applyFill="1" applyAlignment="1">
      <alignment horizontal="center" vertical="center"/>
    </xf>
    <xf numFmtId="0" fontId="30" fillId="7" borderId="4" xfId="4" applyFont="1" applyFill="1" applyBorder="1" applyAlignment="1">
      <alignment vertical="center" wrapText="1"/>
    </xf>
    <xf numFmtId="38" fontId="3" fillId="4" borderId="7" xfId="2" applyFont="1" applyFill="1" applyBorder="1"/>
    <xf numFmtId="192" fontId="0" fillId="0" borderId="8" xfId="0" applyNumberFormat="1" applyBorder="1"/>
    <xf numFmtId="38" fontId="0" fillId="0" borderId="16" xfId="0" applyNumberFormat="1" applyFont="1" applyFill="1" applyBorder="1"/>
    <xf numFmtId="38" fontId="3" fillId="0" borderId="7" xfId="2" quotePrefix="1" applyFont="1" applyFill="1" applyBorder="1" applyAlignment="1">
      <alignment horizontal="right"/>
    </xf>
    <xf numFmtId="38" fontId="0" fillId="0" borderId="150" xfId="2" applyFont="1" applyBorder="1"/>
    <xf numFmtId="3" fontId="54" fillId="0" borderId="134" xfId="0" quotePrefix="1" applyNumberFormat="1" applyFont="1" applyBorder="1" applyAlignment="1">
      <alignment horizontal="right"/>
    </xf>
    <xf numFmtId="3" fontId="54" fillId="0" borderId="135" xfId="0" quotePrefix="1" applyNumberFormat="1" applyFont="1" applyBorder="1" applyAlignment="1">
      <alignment horizontal="right"/>
    </xf>
    <xf numFmtId="38" fontId="0" fillId="0" borderId="1" xfId="0" applyNumberFormat="1" applyBorder="1"/>
    <xf numFmtId="38" fontId="0" fillId="0" borderId="5" xfId="0" applyNumberFormat="1" applyBorder="1"/>
    <xf numFmtId="38" fontId="0" fillId="0" borderId="9" xfId="0" applyNumberFormat="1" applyBorder="1"/>
    <xf numFmtId="0" fontId="0" fillId="0" borderId="10" xfId="0" applyBorder="1" applyAlignment="1">
      <alignment vertical="center"/>
    </xf>
    <xf numFmtId="38" fontId="0" fillId="0" borderId="11" xfId="2" applyFont="1" applyBorder="1" applyAlignment="1">
      <alignment horizontal="center" vertical="center"/>
    </xf>
    <xf numFmtId="38" fontId="0" fillId="0" borderId="8" xfId="2" applyFont="1" applyBorder="1" applyAlignment="1">
      <alignment horizontal="center" vertical="center" wrapText="1"/>
    </xf>
    <xf numFmtId="0" fontId="6" fillId="0" borderId="3" xfId="0" applyFont="1" applyBorder="1" applyAlignment="1">
      <alignment vertical="center"/>
    </xf>
    <xf numFmtId="0" fontId="0" fillId="0" borderId="0" xfId="0" applyBorder="1" applyAlignment="1">
      <alignment horizontal="center" vertical="center" wrapText="1"/>
    </xf>
    <xf numFmtId="38" fontId="0" fillId="0" borderId="7" xfId="0" applyNumberFormat="1" applyFont="1" applyFill="1" applyBorder="1" applyAlignment="1">
      <alignment vertical="center"/>
    </xf>
    <xf numFmtId="188" fontId="0" fillId="0" borderId="7" xfId="0" applyNumberFormat="1" applyFont="1" applyFill="1" applyBorder="1" applyAlignment="1">
      <alignment vertical="center"/>
    </xf>
    <xf numFmtId="0" fontId="10" fillId="0" borderId="10" xfId="0" applyFont="1" applyBorder="1"/>
    <xf numFmtId="0" fontId="11" fillId="0" borderId="11" xfId="0" applyFont="1" applyBorder="1" applyAlignment="1">
      <alignment shrinkToFit="1"/>
    </xf>
    <xf numFmtId="0" fontId="0" fillId="7" borderId="0" xfId="0" applyFill="1" applyBorder="1"/>
    <xf numFmtId="0" fontId="17" fillId="7" borderId="0" xfId="0" applyFont="1" applyFill="1" applyBorder="1"/>
    <xf numFmtId="0" fontId="0" fillId="7" borderId="1" xfId="0" applyFill="1" applyBorder="1"/>
    <xf numFmtId="0" fontId="0" fillId="7" borderId="2" xfId="0" applyFill="1" applyBorder="1"/>
    <xf numFmtId="0" fontId="0" fillId="7" borderId="0" xfId="0" applyFill="1" applyBorder="1" applyAlignment="1">
      <alignment horizontal="center"/>
    </xf>
    <xf numFmtId="0" fontId="0" fillId="7" borderId="3" xfId="0" applyFill="1" applyBorder="1"/>
    <xf numFmtId="0" fontId="0" fillId="7" borderId="4" xfId="0" applyFill="1" applyBorder="1"/>
    <xf numFmtId="0" fontId="0" fillId="7" borderId="0" xfId="0" applyFill="1" applyBorder="1" applyAlignment="1">
      <alignment horizontal="center" vertical="center" wrapText="1"/>
    </xf>
    <xf numFmtId="0" fontId="0" fillId="7" borderId="5" xfId="0" applyFill="1" applyBorder="1"/>
    <xf numFmtId="0" fontId="0" fillId="7" borderId="6" xfId="0" applyFill="1" applyBorder="1"/>
    <xf numFmtId="0" fontId="0" fillId="7" borderId="9" xfId="0" applyFill="1" applyBorder="1" applyAlignment="1">
      <alignment horizontal="center"/>
    </xf>
    <xf numFmtId="0" fontId="6" fillId="7" borderId="9" xfId="0" applyFont="1" applyFill="1" applyBorder="1" applyAlignment="1">
      <alignment horizontal="center" vertical="center"/>
    </xf>
    <xf numFmtId="0" fontId="11" fillId="7" borderId="0" xfId="5" applyFont="1" applyFill="1" applyBorder="1"/>
    <xf numFmtId="38" fontId="0" fillId="7" borderId="8" xfId="0" applyNumberFormat="1" applyFill="1" applyBorder="1"/>
    <xf numFmtId="180" fontId="0" fillId="7" borderId="8" xfId="0" applyNumberFormat="1" applyFill="1" applyBorder="1"/>
    <xf numFmtId="38" fontId="0" fillId="7" borderId="8" xfId="2" applyFont="1" applyFill="1" applyBorder="1"/>
    <xf numFmtId="38" fontId="0" fillId="7" borderId="0" xfId="2" applyFont="1" applyFill="1" applyBorder="1"/>
    <xf numFmtId="38" fontId="0" fillId="7" borderId="7" xfId="0" applyNumberFormat="1" applyFill="1" applyBorder="1"/>
    <xf numFmtId="38" fontId="0" fillId="7" borderId="7" xfId="2" applyFont="1" applyFill="1" applyBorder="1"/>
    <xf numFmtId="0" fontId="11" fillId="7" borderId="4" xfId="5" applyFont="1" applyFill="1" applyBorder="1" applyAlignment="1">
      <alignment shrinkToFit="1"/>
    </xf>
    <xf numFmtId="0" fontId="10" fillId="7" borderId="10" xfId="0" applyFont="1" applyFill="1" applyBorder="1"/>
    <xf numFmtId="0" fontId="11" fillId="7" borderId="11" xfId="0" applyFont="1" applyFill="1" applyBorder="1"/>
    <xf numFmtId="0" fontId="11" fillId="7" borderId="0" xfId="0" applyFont="1" applyFill="1" applyBorder="1"/>
    <xf numFmtId="38" fontId="0" fillId="7" borderId="16" xfId="2" applyFont="1" applyFill="1" applyBorder="1"/>
    <xf numFmtId="180" fontId="0" fillId="7" borderId="16" xfId="0" applyNumberFormat="1" applyFill="1" applyBorder="1"/>
    <xf numFmtId="176" fontId="10" fillId="7" borderId="1" xfId="5" applyNumberFormat="1" applyFont="1" applyFill="1" applyBorder="1" applyAlignment="1">
      <alignment horizontal="center" shrinkToFit="1"/>
    </xf>
    <xf numFmtId="0" fontId="11" fillId="7" borderId="2" xfId="5" applyFont="1" applyFill="1" applyBorder="1" applyAlignment="1">
      <alignment shrinkToFit="1"/>
    </xf>
    <xf numFmtId="176" fontId="10" fillId="7" borderId="3" xfId="5" applyNumberFormat="1" applyFont="1" applyFill="1" applyBorder="1" applyAlignment="1">
      <alignment horizontal="center" shrinkToFit="1"/>
    </xf>
    <xf numFmtId="176" fontId="10" fillId="7" borderId="5" xfId="5" applyNumberFormat="1" applyFont="1" applyFill="1" applyBorder="1" applyAlignment="1">
      <alignment horizontal="center" shrinkToFit="1"/>
    </xf>
    <xf numFmtId="0" fontId="11" fillId="7" borderId="6" xfId="5" applyFont="1" applyFill="1" applyBorder="1" applyAlignment="1">
      <alignment shrinkToFit="1"/>
    </xf>
    <xf numFmtId="0" fontId="11" fillId="0" borderId="11" xfId="0" applyFont="1" applyBorder="1"/>
    <xf numFmtId="0" fontId="0" fillId="0" borderId="5" xfId="0" applyBorder="1" applyAlignment="1">
      <alignment horizontal="center"/>
    </xf>
    <xf numFmtId="0" fontId="0" fillId="0" borderId="1" xfId="0" applyBorder="1" applyAlignment="1">
      <alignment horizontal="center"/>
    </xf>
    <xf numFmtId="38" fontId="0" fillId="0" borderId="10" xfId="2" applyFont="1" applyBorder="1" applyAlignment="1">
      <alignment horizontal="center"/>
    </xf>
    <xf numFmtId="38" fontId="0" fillId="0" borderId="91" xfId="2" applyFont="1" applyBorder="1" applyAlignment="1">
      <alignment vertical="center"/>
    </xf>
    <xf numFmtId="185" fontId="0" fillId="0" borderId="151" xfId="2" applyNumberFormat="1" applyFont="1" applyBorder="1" applyAlignment="1">
      <alignment vertical="center"/>
    </xf>
    <xf numFmtId="38" fontId="0" fillId="0" borderId="105" xfId="2" applyFont="1" applyBorder="1" applyAlignment="1">
      <alignment vertical="center"/>
    </xf>
    <xf numFmtId="0" fontId="0" fillId="0" borderId="90" xfId="0" applyBorder="1"/>
    <xf numFmtId="0" fontId="0" fillId="0" borderId="111" xfId="0" applyBorder="1"/>
    <xf numFmtId="38" fontId="0" fillId="0" borderId="153" xfId="2" applyFont="1" applyBorder="1" applyAlignment="1">
      <alignment vertical="center"/>
    </xf>
    <xf numFmtId="185" fontId="0" fillId="0" borderId="154" xfId="2" applyNumberFormat="1" applyFont="1" applyBorder="1" applyAlignment="1">
      <alignment vertical="center"/>
    </xf>
    <xf numFmtId="0" fontId="0" fillId="0" borderId="75" xfId="0" applyBorder="1" applyAlignment="1">
      <alignment vertical="center" wrapText="1"/>
    </xf>
    <xf numFmtId="38" fontId="0" fillId="0" borderId="155" xfId="2" applyFont="1" applyBorder="1"/>
    <xf numFmtId="38" fontId="0" fillId="0" borderId="101" xfId="13" applyFont="1" applyBorder="1" applyAlignment="1">
      <alignment vertical="center"/>
    </xf>
    <xf numFmtId="38" fontId="0" fillId="0" borderId="77" xfId="13" applyFont="1" applyBorder="1"/>
    <xf numFmtId="38" fontId="0" fillId="0" borderId="98" xfId="13" applyFont="1" applyBorder="1"/>
    <xf numFmtId="38" fontId="0" fillId="0" borderId="99" xfId="13" applyFont="1" applyBorder="1"/>
    <xf numFmtId="38" fontId="0" fillId="0" borderId="100" xfId="13" applyFont="1" applyBorder="1"/>
    <xf numFmtId="0" fontId="0" fillId="5" borderId="18" xfId="0" applyFill="1" applyBorder="1" applyAlignment="1">
      <alignment vertical="center" shrinkToFit="1"/>
    </xf>
    <xf numFmtId="0" fontId="0" fillId="5" borderId="14" xfId="0" applyFill="1" applyBorder="1" applyAlignment="1">
      <alignment shrinkToFit="1"/>
    </xf>
    <xf numFmtId="0" fontId="0" fillId="5" borderId="0" xfId="0" applyFill="1" applyBorder="1" applyAlignment="1">
      <alignment shrinkToFit="1"/>
    </xf>
    <xf numFmtId="176" fontId="0" fillId="5" borderId="29" xfId="0" applyNumberFormat="1" applyFill="1" applyBorder="1" applyAlignment="1">
      <alignment shrinkToFit="1"/>
    </xf>
    <xf numFmtId="176" fontId="0" fillId="5" borderId="0" xfId="0" applyNumberFormat="1" applyFill="1" applyBorder="1" applyAlignment="1">
      <alignment shrinkToFit="1"/>
    </xf>
    <xf numFmtId="38" fontId="0" fillId="5" borderId="0" xfId="0" applyNumberFormat="1" applyFont="1" applyFill="1" applyBorder="1" applyAlignment="1">
      <alignment shrinkToFit="1"/>
    </xf>
    <xf numFmtId="38" fontId="0" fillId="0" borderId="156" xfId="2" applyFont="1" applyBorder="1"/>
    <xf numFmtId="38" fontId="0" fillId="0" borderId="157" xfId="2" applyFont="1" applyBorder="1"/>
    <xf numFmtId="38" fontId="0" fillId="0" borderId="158" xfId="2" applyFont="1" applyBorder="1"/>
    <xf numFmtId="185" fontId="0" fillId="0" borderId="0" xfId="2" applyNumberFormat="1" applyFont="1" applyFill="1" applyBorder="1" applyAlignment="1">
      <alignment vertical="center"/>
    </xf>
    <xf numFmtId="197" fontId="0" fillId="0" borderId="0" xfId="2" applyNumberFormat="1" applyFont="1" applyFill="1" applyBorder="1" applyAlignment="1">
      <alignment vertical="center"/>
    </xf>
    <xf numFmtId="0" fontId="6" fillId="0" borderId="16" xfId="0" applyFont="1" applyBorder="1" applyAlignment="1">
      <alignment horizontal="center" vertical="center" wrapText="1"/>
    </xf>
    <xf numFmtId="0" fontId="6" fillId="0" borderId="152" xfId="0" applyFont="1" applyBorder="1" applyAlignment="1">
      <alignment horizontal="center" vertical="center" wrapText="1"/>
    </xf>
    <xf numFmtId="38" fontId="6" fillId="0" borderId="91" xfId="2" applyFont="1" applyBorder="1" applyAlignment="1">
      <alignment horizontal="center" vertical="center" wrapText="1"/>
    </xf>
    <xf numFmtId="38" fontId="6" fillId="0" borderId="12" xfId="2" applyFont="1" applyBorder="1" applyAlignment="1">
      <alignment horizontal="center" vertical="center" wrapText="1"/>
    </xf>
    <xf numFmtId="38" fontId="6" fillId="0" borderId="84" xfId="2" applyFont="1" applyBorder="1" applyAlignment="1">
      <alignment horizontal="center" vertical="center" wrapText="1"/>
    </xf>
    <xf numFmtId="38" fontId="6" fillId="0" borderId="14" xfId="2" applyFont="1" applyBorder="1" applyAlignment="1">
      <alignment horizontal="center" vertical="center" wrapText="1"/>
    </xf>
    <xf numFmtId="177" fontId="15" fillId="0" borderId="7" xfId="6" applyNumberFormat="1" applyFont="1" applyFill="1" applyBorder="1" applyAlignment="1">
      <alignment horizontal="center"/>
    </xf>
    <xf numFmtId="0" fontId="15" fillId="0" borderId="3" xfId="6" applyFont="1" applyBorder="1" applyAlignment="1">
      <alignment horizontal="center"/>
    </xf>
    <xf numFmtId="38" fontId="3" fillId="0" borderId="16" xfId="2" applyFont="1" applyBorder="1" applyAlignment="1">
      <alignment vertical="center"/>
    </xf>
    <xf numFmtId="177" fontId="9" fillId="0" borderId="7" xfId="6" applyNumberFormat="1" applyFont="1" applyBorder="1" applyAlignment="1">
      <alignment horizontal="center" shrinkToFi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15" fillId="2" borderId="1" xfId="0" applyFont="1" applyFill="1" applyBorder="1" applyAlignment="1">
      <alignment horizontal="center" vertical="center" wrapText="1"/>
    </xf>
    <xf numFmtId="0" fontId="6" fillId="0" borderId="14" xfId="0" applyFont="1" applyBorder="1" applyAlignment="1">
      <alignment vertical="center"/>
    </xf>
    <xf numFmtId="0" fontId="6" fillId="0" borderId="2" xfId="0" applyFont="1" applyBorder="1" applyAlignment="1">
      <alignment vertical="center"/>
    </xf>
    <xf numFmtId="0" fontId="15" fillId="2" borderId="3" xfId="0" applyFont="1" applyFill="1" applyBorder="1" applyAlignment="1">
      <alignment horizontal="center" vertical="center"/>
    </xf>
    <xf numFmtId="0" fontId="6" fillId="0" borderId="0"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18" xfId="0" applyFont="1" applyBorder="1" applyAlignment="1">
      <alignment vertical="center"/>
    </xf>
    <xf numFmtId="0" fontId="6" fillId="0" borderId="6" xfId="0" applyFont="1" applyBorder="1" applyAlignment="1">
      <alignment vertical="center"/>
    </xf>
    <xf numFmtId="0" fontId="6" fillId="0" borderId="14" xfId="0" applyFont="1" applyBorder="1" applyAlignment="1"/>
    <xf numFmtId="0" fontId="6" fillId="0" borderId="2" xfId="0" applyFont="1" applyBorder="1" applyAlignment="1"/>
    <xf numFmtId="0" fontId="6" fillId="0" borderId="5" xfId="0" applyFont="1" applyBorder="1" applyAlignment="1"/>
    <xf numFmtId="0" fontId="6" fillId="0" borderId="18" xfId="0" applyFont="1" applyBorder="1" applyAlignment="1"/>
    <xf numFmtId="0" fontId="6" fillId="0" borderId="6" xfId="0" applyFont="1" applyBorder="1" applyAlignment="1"/>
    <xf numFmtId="0" fontId="4" fillId="0" borderId="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0"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3" xfId="0" applyFont="1" applyBorder="1" applyAlignment="1"/>
    <xf numFmtId="0" fontId="6" fillId="0" borderId="0" xfId="0" applyFont="1" applyAlignment="1"/>
    <xf numFmtId="0" fontId="6" fillId="0" borderId="4" xfId="0" applyFont="1" applyBorder="1" applyAlignment="1"/>
    <xf numFmtId="0" fontId="15" fillId="2" borderId="3" xfId="0" applyFont="1" applyFill="1" applyBorder="1" applyAlignment="1">
      <alignment horizontal="center" vertical="center" wrapText="1"/>
    </xf>
    <xf numFmtId="0" fontId="15" fillId="2" borderId="0" xfId="0" applyFont="1" applyFill="1" applyBorder="1" applyAlignment="1">
      <alignment vertical="center"/>
    </xf>
    <xf numFmtId="0" fontId="15" fillId="2" borderId="4" xfId="0" applyFont="1" applyFill="1" applyBorder="1" applyAlignment="1">
      <alignment vertical="center"/>
    </xf>
    <xf numFmtId="0" fontId="4" fillId="0" borderId="1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79" xfId="0" applyBorder="1" applyAlignment="1">
      <alignment vertical="center"/>
    </xf>
    <xf numFmtId="0" fontId="0" fillId="0" borderId="80" xfId="0" applyBorder="1" applyAlignment="1">
      <alignment vertical="center"/>
    </xf>
    <xf numFmtId="0" fontId="0" fillId="0" borderId="74"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85" xfId="0" applyBorder="1" applyAlignment="1">
      <alignment horizontal="center" vertical="center"/>
    </xf>
    <xf numFmtId="0" fontId="0" fillId="0" borderId="75" xfId="0" applyBorder="1" applyAlignment="1">
      <alignment horizontal="center" vertical="center"/>
    </xf>
    <xf numFmtId="0" fontId="0" fillId="0" borderId="95" xfId="0" applyBorder="1" applyAlignment="1">
      <alignment horizontal="center" vertical="center"/>
    </xf>
    <xf numFmtId="0" fontId="0" fillId="0" borderId="91" xfId="0" applyBorder="1" applyAlignment="1">
      <alignment horizontal="center" vertical="center"/>
    </xf>
    <xf numFmtId="0" fontId="0" fillId="0" borderId="84" xfId="0" applyBorder="1" applyAlignment="1">
      <alignment horizontal="center" vertical="center"/>
    </xf>
    <xf numFmtId="0" fontId="0" fillId="0" borderId="105" xfId="0" applyBorder="1" applyAlignment="1">
      <alignment horizontal="center" vertical="center"/>
    </xf>
    <xf numFmtId="0" fontId="0" fillId="0" borderId="111" xfId="0" applyBorder="1" applyAlignment="1">
      <alignment horizontal="center" vertical="center"/>
    </xf>
    <xf numFmtId="0" fontId="0" fillId="0" borderId="74" xfId="0" applyBorder="1" applyAlignment="1">
      <alignment horizontal="left" vertical="center" wrapText="1"/>
    </xf>
    <xf numFmtId="0" fontId="0" fillId="0" borderId="70" xfId="0" applyBorder="1" applyAlignment="1">
      <alignment horizontal="left" vertical="center" wrapText="1"/>
    </xf>
    <xf numFmtId="0" fontId="0" fillId="0" borderId="71" xfId="0" applyBorder="1" applyAlignment="1">
      <alignment horizontal="left" vertical="center" wrapText="1"/>
    </xf>
    <xf numFmtId="0" fontId="54" fillId="0" borderId="0" xfId="0" applyFont="1" applyAlignment="1">
      <alignment horizontal="left" vertical="center" wrapText="1"/>
    </xf>
    <xf numFmtId="0" fontId="21" fillId="0" borderId="113" xfId="0" applyFont="1" applyBorder="1" applyAlignment="1">
      <alignment horizontal="center" vertical="center"/>
    </xf>
    <xf numFmtId="0" fontId="21" fillId="0" borderId="114" xfId="0" applyFont="1"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38" fontId="0" fillId="0" borderId="10" xfId="2" applyFont="1" applyBorder="1" applyAlignment="1">
      <alignment horizontal="center"/>
    </xf>
    <xf numFmtId="38" fontId="0" fillId="0" borderId="20" xfId="2"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21" fillId="0" borderId="10" xfId="0" applyFont="1" applyBorder="1" applyAlignment="1">
      <alignment horizontal="center"/>
    </xf>
    <xf numFmtId="0" fontId="21" fillId="0" borderId="11" xfId="0" applyFont="1" applyBorder="1" applyAlignment="1">
      <alignment horizontal="center"/>
    </xf>
    <xf numFmtId="38" fontId="0" fillId="0" borderId="11" xfId="2" applyFont="1" applyBorder="1" applyAlignment="1">
      <alignment horizontal="center"/>
    </xf>
    <xf numFmtId="0" fontId="21" fillId="0" borderId="112" xfId="0" applyFont="1" applyBorder="1" applyAlignment="1">
      <alignment horizontal="center" vertical="center"/>
    </xf>
    <xf numFmtId="0" fontId="0" fillId="5" borderId="76"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0" borderId="0" xfId="0" applyBorder="1" applyAlignment="1">
      <alignment horizontal="center" vertical="center" wrapText="1"/>
    </xf>
    <xf numFmtId="0" fontId="0" fillId="5" borderId="119" xfId="0" applyFill="1" applyBorder="1"/>
    <xf numFmtId="0" fontId="0" fillId="5" borderId="126" xfId="0" applyFill="1" applyBorder="1"/>
    <xf numFmtId="0" fontId="0" fillId="5" borderId="121" xfId="0" applyFill="1" applyBorder="1"/>
    <xf numFmtId="0" fontId="0" fillId="5" borderId="127" xfId="0" applyFill="1" applyBorder="1"/>
    <xf numFmtId="0" fontId="0" fillId="5" borderId="123" xfId="0" applyFill="1" applyBorder="1"/>
    <xf numFmtId="0" fontId="0" fillId="5" borderId="128" xfId="0" applyFill="1" applyBorder="1"/>
    <xf numFmtId="0" fontId="0" fillId="5" borderId="115" xfId="0" applyFill="1" applyBorder="1" applyAlignment="1">
      <alignment horizontal="center"/>
    </xf>
    <xf numFmtId="0" fontId="0" fillId="5" borderId="116" xfId="0" applyFill="1" applyBorder="1" applyAlignment="1">
      <alignment horizontal="center"/>
    </xf>
    <xf numFmtId="0" fontId="0" fillId="5" borderId="125" xfId="0" applyFill="1" applyBorder="1" applyAlignment="1">
      <alignment horizontal="center"/>
    </xf>
    <xf numFmtId="0" fontId="0" fillId="5" borderId="120" xfId="0" applyFill="1" applyBorder="1"/>
    <xf numFmtId="0" fontId="0" fillId="5" borderId="122" xfId="0" applyFill="1" applyBorder="1"/>
    <xf numFmtId="0" fontId="0" fillId="5" borderId="124" xfId="0" applyFill="1" applyBorder="1"/>
    <xf numFmtId="0" fontId="0" fillId="0" borderId="10" xfId="0" applyBorder="1" applyAlignment="1">
      <alignment vertical="center"/>
    </xf>
    <xf numFmtId="0" fontId="0" fillId="0" borderId="129" xfId="0" applyBorder="1" applyAlignment="1">
      <alignment vertical="center"/>
    </xf>
    <xf numFmtId="0" fontId="42" fillId="6" borderId="0" xfId="0" applyFont="1" applyFill="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wrapText="1"/>
    </xf>
    <xf numFmtId="0" fontId="0" fillId="0" borderId="10" xfId="0" applyBorder="1" applyAlignment="1">
      <alignment vertical="center" shrinkToFit="1"/>
    </xf>
    <xf numFmtId="0" fontId="0" fillId="0" borderId="129" xfId="0" applyBorder="1" applyAlignment="1">
      <alignment vertical="center" shrinkToFit="1"/>
    </xf>
    <xf numFmtId="0" fontId="47" fillId="0" borderId="18" xfId="0" applyFont="1" applyFill="1" applyBorder="1" applyAlignment="1">
      <alignment horizontal="left" vertical="center" wrapText="1"/>
    </xf>
    <xf numFmtId="38" fontId="58" fillId="0" borderId="0" xfId="2" applyFont="1" applyAlignment="1">
      <alignment horizontal="center" vertical="center"/>
    </xf>
    <xf numFmtId="0" fontId="0" fillId="0" borderId="20" xfId="0" applyBorder="1" applyAlignment="1">
      <alignment horizontal="center" vertical="center"/>
    </xf>
    <xf numFmtId="177" fontId="15" fillId="0" borderId="8" xfId="6" applyNumberFormat="1" applyFont="1" applyBorder="1" applyAlignment="1">
      <alignment horizontal="center" vertical="center" shrinkToFit="1"/>
    </xf>
    <xf numFmtId="177" fontId="15" fillId="0" borderId="7" xfId="6" applyNumberFormat="1" applyFont="1" applyBorder="1" applyAlignment="1">
      <alignment horizontal="center" vertical="center" shrinkToFit="1"/>
    </xf>
    <xf numFmtId="177" fontId="9" fillId="0" borderId="8" xfId="6" applyNumberFormat="1" applyFont="1" applyBorder="1" applyAlignment="1">
      <alignment horizontal="center" vertical="center" wrapText="1"/>
    </xf>
    <xf numFmtId="177" fontId="9" fillId="0" borderId="7" xfId="6" applyNumberFormat="1" applyFont="1" applyBorder="1" applyAlignment="1">
      <alignment horizontal="center" vertical="center" wrapText="1"/>
    </xf>
    <xf numFmtId="0" fontId="9" fillId="0" borderId="8" xfId="6" applyFont="1" applyBorder="1" applyAlignment="1">
      <alignment horizontal="center" vertical="center" wrapText="1"/>
    </xf>
    <xf numFmtId="0" fontId="9" fillId="0" borderId="7" xfId="6"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38" fontId="0" fillId="0" borderId="10" xfId="2" applyFont="1" applyBorder="1" applyAlignment="1">
      <alignment horizontal="center" vertical="center"/>
    </xf>
    <xf numFmtId="38" fontId="0" fillId="0" borderId="11" xfId="2" applyFont="1" applyBorder="1" applyAlignment="1">
      <alignment horizontal="center" vertical="center"/>
    </xf>
    <xf numFmtId="38" fontId="0" fillId="0" borderId="8" xfId="2" applyFont="1" applyBorder="1" applyAlignment="1">
      <alignment horizontal="center" vertical="center" wrapText="1"/>
    </xf>
    <xf numFmtId="38" fontId="0" fillId="0" borderId="7" xfId="2" applyFont="1" applyBorder="1" applyAlignment="1">
      <alignment horizontal="center" vertical="center" wrapText="1"/>
    </xf>
    <xf numFmtId="0" fontId="0" fillId="0" borderId="52" xfId="0" applyBorder="1" applyAlignment="1">
      <alignment horizontal="center" vertical="center" wrapText="1"/>
    </xf>
    <xf numFmtId="0" fontId="0" fillId="0" borderId="51" xfId="0" applyBorder="1" applyAlignment="1">
      <alignment horizontal="center" vertical="center" wrapText="1"/>
    </xf>
    <xf numFmtId="0" fontId="27" fillId="0" borderId="3" xfId="0" applyFont="1" applyBorder="1" applyAlignment="1">
      <alignment horizontal="right" vertical="center" textRotation="255"/>
    </xf>
    <xf numFmtId="0" fontId="0" fillId="0" borderId="10" xfId="0" applyBorder="1" applyAlignment="1">
      <alignment horizontal="center"/>
    </xf>
    <xf numFmtId="0" fontId="0" fillId="0" borderId="20" xfId="0" applyBorder="1" applyAlignment="1">
      <alignment horizontal="center"/>
    </xf>
    <xf numFmtId="0" fontId="0" fillId="0" borderId="11" xfId="0" applyBorder="1" applyAlignment="1">
      <alignment horizontal="center"/>
    </xf>
    <xf numFmtId="38" fontId="0" fillId="0" borderId="16" xfId="2" applyFont="1" applyBorder="1" applyAlignment="1">
      <alignment horizontal="center"/>
    </xf>
    <xf numFmtId="182" fontId="0" fillId="0" borderId="16" xfId="2" applyNumberFormat="1" applyFont="1" applyBorder="1" applyAlignment="1">
      <alignment horizontal="center"/>
    </xf>
    <xf numFmtId="0" fontId="0" fillId="0" borderId="10" xfId="0" applyBorder="1" applyAlignment="1">
      <alignment horizontal="left" vertical="center" wrapText="1"/>
    </xf>
    <xf numFmtId="0" fontId="0" fillId="0" borderId="10"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6" fillId="7" borderId="8"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lignment horizontal="center" vertical="center"/>
    </xf>
    <xf numFmtId="0" fontId="0" fillId="7" borderId="8" xfId="0" applyFill="1" applyBorder="1" applyAlignment="1">
      <alignment horizontal="center" vertical="center" wrapText="1"/>
    </xf>
    <xf numFmtId="0" fontId="0" fillId="7" borderId="7" xfId="0" applyFill="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38" fontId="0" fillId="0" borderId="11" xfId="0" applyNumberFormat="1" applyBorder="1" applyAlignment="1">
      <alignment horizontal="center" vertical="center"/>
    </xf>
    <xf numFmtId="0" fontId="3" fillId="7" borderId="8"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3" fillId="7" borderId="7" xfId="0" applyFont="1" applyFill="1" applyBorder="1" applyAlignment="1">
      <alignment horizontal="center" vertical="center"/>
    </xf>
    <xf numFmtId="0" fontId="6" fillId="0" borderId="7" xfId="0" applyFont="1" applyBorder="1" applyAlignment="1">
      <alignment horizontal="center" vertical="center" wrapText="1"/>
    </xf>
    <xf numFmtId="0" fontId="3" fillId="0" borderId="7" xfId="0" applyFont="1" applyBorder="1" applyAlignment="1">
      <alignment horizontal="center" vertical="center" wrapText="1"/>
    </xf>
    <xf numFmtId="0" fontId="0" fillId="7" borderId="10" xfId="0" applyFill="1" applyBorder="1" applyAlignment="1">
      <alignment horizontal="center"/>
    </xf>
    <xf numFmtId="0" fontId="0" fillId="7" borderId="20" xfId="0" applyFill="1" applyBorder="1" applyAlignment="1">
      <alignment horizontal="center"/>
    </xf>
    <xf numFmtId="0" fontId="0" fillId="7" borderId="11" xfId="0" applyFill="1" applyBorder="1" applyAlignment="1">
      <alignment horizontal="center"/>
    </xf>
    <xf numFmtId="0" fontId="0" fillId="0" borderId="130" xfId="0" applyBorder="1" applyAlignment="1">
      <alignment horizontal="center"/>
    </xf>
    <xf numFmtId="0" fontId="0" fillId="0" borderId="131" xfId="0" applyBorder="1" applyAlignment="1">
      <alignment horizontal="center"/>
    </xf>
    <xf numFmtId="0" fontId="0" fillId="0" borderId="132" xfId="0" applyBorder="1" applyAlignment="1">
      <alignment horizontal="center"/>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17" fillId="0" borderId="0" xfId="0" applyFont="1" applyBorder="1" applyAlignment="1">
      <alignment horizontal="center"/>
    </xf>
    <xf numFmtId="0" fontId="7" fillId="0" borderId="0" xfId="0" applyFont="1" applyBorder="1" applyAlignment="1">
      <alignment horizontal="center"/>
    </xf>
    <xf numFmtId="0" fontId="27" fillId="18" borderId="0" xfId="0" applyFont="1" applyFill="1" applyAlignment="1">
      <alignment horizontal="center"/>
    </xf>
    <xf numFmtId="0" fontId="10" fillId="3" borderId="8"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190" fontId="48" fillId="7" borderId="10" xfId="0" applyNumberFormat="1" applyFont="1" applyFill="1" applyBorder="1" applyAlignment="1">
      <alignment horizontal="center" vertical="center" shrinkToFit="1"/>
    </xf>
    <xf numFmtId="190" fontId="48" fillId="7" borderId="11" xfId="0" applyNumberFormat="1" applyFont="1" applyFill="1" applyBorder="1" applyAlignment="1">
      <alignment horizontal="center" vertical="center" shrinkToFit="1"/>
    </xf>
    <xf numFmtId="0" fontId="57" fillId="0" borderId="0" xfId="7" applyFont="1" applyAlignment="1">
      <alignment horizontal="left" vertical="center" wrapText="1"/>
    </xf>
    <xf numFmtId="22" fontId="9" fillId="0" borderId="0" xfId="7" applyNumberFormat="1" applyAlignment="1">
      <alignment horizontal="right" vertical="center"/>
    </xf>
    <xf numFmtId="0" fontId="60" fillId="0" borderId="0" xfId="7" applyFont="1" applyAlignment="1">
      <alignment horizontal="left" vertical="center" wrapText="1"/>
    </xf>
    <xf numFmtId="0" fontId="29" fillId="7" borderId="57" xfId="11" applyFont="1" applyFill="1" applyBorder="1" applyAlignment="1">
      <alignment horizontal="center" vertical="center" wrapText="1"/>
    </xf>
    <xf numFmtId="0" fontId="29" fillId="7" borderId="62" xfId="11" applyFont="1" applyFill="1" applyBorder="1" applyAlignment="1">
      <alignment horizontal="center" vertical="center" wrapText="1"/>
    </xf>
    <xf numFmtId="0" fontId="29" fillId="7" borderId="67" xfId="11" applyFont="1" applyFill="1" applyBorder="1" applyAlignment="1">
      <alignment horizontal="center" vertical="center" wrapText="1"/>
    </xf>
    <xf numFmtId="0" fontId="29" fillId="7" borderId="142" xfId="11" applyFont="1" applyFill="1" applyBorder="1" applyAlignment="1">
      <alignment horizontal="center" vertical="center" wrapText="1"/>
    </xf>
    <xf numFmtId="0" fontId="30" fillId="7" borderId="10" xfId="11" applyFont="1" applyFill="1" applyBorder="1" applyAlignment="1">
      <alignment horizontal="distributed" vertical="center" indent="2"/>
    </xf>
    <xf numFmtId="0" fontId="30" fillId="7" borderId="11" xfId="11" applyFont="1" applyFill="1" applyBorder="1" applyAlignment="1">
      <alignment horizontal="distributed" vertical="center" indent="2"/>
    </xf>
    <xf numFmtId="0" fontId="29" fillId="7" borderId="8" xfId="11" applyFont="1" applyFill="1" applyBorder="1" applyAlignment="1">
      <alignment horizontal="center" vertical="center" wrapText="1"/>
    </xf>
    <xf numFmtId="0" fontId="29" fillId="7" borderId="7" xfId="11" applyFont="1" applyFill="1" applyBorder="1" applyAlignment="1">
      <alignment horizontal="center" vertical="center" wrapText="1"/>
    </xf>
    <xf numFmtId="0" fontId="29" fillId="7" borderId="9" xfId="11" applyFont="1" applyFill="1" applyBorder="1" applyAlignment="1">
      <alignment horizontal="center" vertical="center" wrapText="1"/>
    </xf>
    <xf numFmtId="0" fontId="29" fillId="7" borderId="1" xfId="11" applyFont="1" applyFill="1" applyBorder="1" applyAlignment="1">
      <alignment horizontal="center" vertical="center" wrapText="1"/>
    </xf>
    <xf numFmtId="0" fontId="29" fillId="7" borderId="3" xfId="11" applyFont="1" applyFill="1" applyBorder="1" applyAlignment="1">
      <alignment horizontal="center" vertical="center" wrapText="1"/>
    </xf>
    <xf numFmtId="0" fontId="29" fillId="7" borderId="5" xfId="11" applyFont="1" applyFill="1" applyBorder="1" applyAlignment="1">
      <alignment horizontal="center" vertical="center" wrapText="1"/>
    </xf>
    <xf numFmtId="0" fontId="29" fillId="7" borderId="140" xfId="11" applyFont="1" applyFill="1" applyBorder="1" applyAlignment="1">
      <alignment horizontal="center" vertical="center" wrapText="1"/>
    </xf>
    <xf numFmtId="0" fontId="29" fillId="7" borderId="44" xfId="11" applyFont="1" applyFill="1" applyBorder="1" applyAlignment="1">
      <alignment horizontal="center" vertical="center" wrapText="1"/>
    </xf>
    <xf numFmtId="0" fontId="29" fillId="7" borderId="96" xfId="11" applyFont="1" applyFill="1" applyBorder="1" applyAlignment="1">
      <alignment horizontal="center" vertical="center" wrapText="1"/>
    </xf>
    <xf numFmtId="0" fontId="29" fillId="7" borderId="59" xfId="11" applyFont="1" applyFill="1" applyBorder="1" applyAlignment="1">
      <alignment horizontal="center" vertical="center" wrapText="1"/>
    </xf>
    <xf numFmtId="0" fontId="29" fillId="7" borderId="45" xfId="11"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29" fillId="7" borderId="3" xfId="0" applyFont="1" applyFill="1" applyBorder="1" applyAlignment="1">
      <alignment horizontal="center" vertical="center" wrapText="1"/>
    </xf>
  </cellXfs>
  <cellStyles count="17">
    <cellStyle name="パーセント" xfId="1" builtinId="5"/>
    <cellStyle name="桁区切り" xfId="2" builtinId="6"/>
    <cellStyle name="桁区切り 2" xfId="12"/>
    <cellStyle name="桁区切り 3" xfId="13"/>
    <cellStyle name="桁区切り 4" xfId="15"/>
    <cellStyle name="標準" xfId="0" builtinId="0"/>
    <cellStyle name="標準 2" xfId="3"/>
    <cellStyle name="標準 2 2" xfId="11"/>
    <cellStyle name="標準 3" xfId="4"/>
    <cellStyle name="標準 4" xfId="9"/>
    <cellStyle name="標準 4 2" xfId="16"/>
    <cellStyle name="標準 5" xfId="10"/>
    <cellStyle name="標準_H7kaio34" xfId="5"/>
    <cellStyle name="標準_雇用表" xfId="14"/>
    <cellStyle name="標準_統合186部門表-国確報-_③ ﾏｰｼﾞﾝ・運賃額統合表-H7鹿県表-" xfId="6"/>
    <cellStyle name="標準_平均消費性向" xfId="7"/>
    <cellStyle name="未定義"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79310344827586"/>
          <c:y val="9.5555762924832741E-2"/>
          <c:w val="0.75862068965517238"/>
          <c:h val="0.81333509838346008"/>
        </c:manualLayout>
      </c:layout>
      <c:barChart>
        <c:barDir val="bar"/>
        <c:grouping val="stacked"/>
        <c:varyColors val="0"/>
        <c:ser>
          <c:idx val="0"/>
          <c:order val="0"/>
          <c:tx>
            <c:strRef>
              <c:f>マージンはぎ概念図!$D$17</c:f>
              <c:strCache>
                <c:ptCount val="1"/>
                <c:pt idx="0">
                  <c:v>出 荷 額</c:v>
                </c:pt>
              </c:strCache>
            </c:strRef>
          </c:tx>
          <c:spPr>
            <a:gradFill rotWithShape="0">
              <a:gsLst>
                <a:gs pos="0">
                  <a:srgbClr xmlns:mc="http://schemas.openxmlformats.org/markup-compatibility/2006" xmlns:a14="http://schemas.microsoft.com/office/drawing/2010/main" val="474776" mc:Ignorable="a14" a14:legacySpreadsheetColorIndex="24">
                    <a:gamma/>
                    <a:shade val="46275"/>
                    <a:invGamma/>
                  </a:srgbClr>
                </a:gs>
                <a:gs pos="50000">
                  <a:srgbClr xmlns:mc="http://schemas.openxmlformats.org/markup-compatibility/2006" xmlns:a14="http://schemas.microsoft.com/office/drawing/2010/main" val="9999FF" mc:Ignorable="a14" a14:legacySpreadsheetColorIndex="24"/>
                </a:gs>
                <a:gs pos="100000">
                  <a:srgbClr xmlns:mc="http://schemas.openxmlformats.org/markup-compatibility/2006" xmlns:a14="http://schemas.microsoft.com/office/drawing/2010/main" val="474776" mc:Ignorable="a14" a14:legacySpreadsheetColorIndex="24">
                    <a:gamma/>
                    <a:shade val="46275"/>
                    <a:invGamma/>
                  </a:srgbClr>
                </a:gs>
              </a:gsLst>
              <a:lin ang="5400000" scaled="1"/>
            </a:gradFill>
            <a:ln w="12700">
              <a:solidFill>
                <a:srgbClr val="000000"/>
              </a:solidFill>
              <a:prstDash val="solid"/>
            </a:ln>
          </c:spPr>
          <c:invertIfNegative val="0"/>
          <c:dLbls>
            <c:numFmt formatCode="#,##0_ ;[Red]\-#,##0\ " sourceLinked="0"/>
            <c:spPr>
              <a:noFill/>
              <a:ln w="25400">
                <a:noFill/>
              </a:ln>
            </c:spPr>
            <c:txPr>
              <a:bodyPr wrap="square" lIns="38100" tIns="19050" rIns="38100" bIns="19050" anchor="ctr">
                <a:spAutoFit/>
              </a:bodyPr>
              <a:lstStyle/>
              <a:p>
                <a:pPr>
                  <a:defRPr sz="12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マージンはぎ概念図!$B$18:$B$22</c:f>
              <c:strCache>
                <c:ptCount val="5"/>
                <c:pt idx="0">
                  <c:v>部門Ａ</c:v>
                </c:pt>
                <c:pt idx="1">
                  <c:v>部門Ｂ</c:v>
                </c:pt>
                <c:pt idx="2">
                  <c:v>部門Ｃ</c:v>
                </c:pt>
                <c:pt idx="3">
                  <c:v>商　業</c:v>
                </c:pt>
                <c:pt idx="4">
                  <c:v>運輸・郵便</c:v>
                </c:pt>
              </c:strCache>
            </c:strRef>
          </c:cat>
          <c:val>
            <c:numRef>
              <c:f>マージンはぎ概念図!$D$18:$D$22</c:f>
              <c:numCache>
                <c:formatCode>#,##0" 百万円 ";[Red]\-#,##0" 百万円 "</c:formatCode>
                <c:ptCount val="5"/>
                <c:pt idx="0">
                  <c:v>1000</c:v>
                </c:pt>
                <c:pt idx="1">
                  <c:v>700</c:v>
                </c:pt>
                <c:pt idx="2">
                  <c:v>900</c:v>
                </c:pt>
              </c:numCache>
            </c:numRef>
          </c:val>
          <c:extLst>
            <c:ext xmlns:c16="http://schemas.microsoft.com/office/drawing/2014/chart" uri="{C3380CC4-5D6E-409C-BE32-E72D297353CC}">
              <c16:uniqueId val="{00000000-85AE-4CF8-96AD-647BCF9F298F}"/>
            </c:ext>
          </c:extLst>
        </c:ser>
        <c:ser>
          <c:idx val="1"/>
          <c:order val="1"/>
          <c:tx>
            <c:strRef>
              <c:f>マージンはぎ概念図!$E$17</c:f>
              <c:strCache>
                <c:ptCount val="1"/>
                <c:pt idx="0">
                  <c:v>商業マージン</c:v>
                </c:pt>
              </c:strCache>
            </c:strRef>
          </c:tx>
          <c:spPr>
            <a:gradFill rotWithShape="0">
              <a:gsLst>
                <a:gs pos="0">
                  <a:srgbClr xmlns:mc="http://schemas.openxmlformats.org/markup-compatibility/2006" xmlns:a14="http://schemas.microsoft.com/office/drawing/2010/main" val="47182F" mc:Ignorable="a14" a14:legacySpreadsheetColorIndex="25">
                    <a:gamma/>
                    <a:shade val="46275"/>
                    <a:invGamma/>
                  </a:srgbClr>
                </a:gs>
                <a:gs pos="50000">
                  <a:srgbClr xmlns:mc="http://schemas.openxmlformats.org/markup-compatibility/2006" xmlns:a14="http://schemas.microsoft.com/office/drawing/2010/main" val="993366" mc:Ignorable="a14" a14:legacySpreadsheetColorIndex="25"/>
                </a:gs>
                <a:gs pos="100000">
                  <a:srgbClr xmlns:mc="http://schemas.openxmlformats.org/markup-compatibility/2006" xmlns:a14="http://schemas.microsoft.com/office/drawing/2010/main" val="47182F" mc:Ignorable="a14" a14:legacySpreadsheetColorIndex="25">
                    <a:gamma/>
                    <a:shade val="46275"/>
                    <a:invGamma/>
                  </a:srgbClr>
                </a:gs>
              </a:gsLst>
              <a:lin ang="5400000" scaled="1"/>
            </a:gradFill>
            <a:ln w="12700">
              <a:solidFill>
                <a:srgbClr val="000000"/>
              </a:solidFill>
              <a:prstDash val="solid"/>
            </a:ln>
          </c:spPr>
          <c:invertIfNegative val="0"/>
          <c:dLbls>
            <c:numFmt formatCode="#,##0_ ;[Red]\-#,##0\ " sourceLinked="0"/>
            <c:spPr>
              <a:noFill/>
              <a:ln w="25400">
                <a:noFill/>
              </a:ln>
            </c:spPr>
            <c:txPr>
              <a:bodyPr wrap="square" lIns="38100" tIns="19050" rIns="38100" bIns="19050" anchor="ctr">
                <a:spAutoFit/>
              </a:bodyPr>
              <a:lstStyle/>
              <a:p>
                <a:pPr>
                  <a:defRPr sz="1200" b="1" i="0" u="none" strike="noStrike" baseline="0">
                    <a:solidFill>
                      <a:srgbClr val="FFFFFF"/>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マージンはぎ概念図!$B$18:$B$22</c:f>
              <c:strCache>
                <c:ptCount val="5"/>
                <c:pt idx="0">
                  <c:v>部門Ａ</c:v>
                </c:pt>
                <c:pt idx="1">
                  <c:v>部門Ｂ</c:v>
                </c:pt>
                <c:pt idx="2">
                  <c:v>部門Ｃ</c:v>
                </c:pt>
                <c:pt idx="3">
                  <c:v>商　業</c:v>
                </c:pt>
                <c:pt idx="4">
                  <c:v>運輸・郵便</c:v>
                </c:pt>
              </c:strCache>
            </c:strRef>
          </c:cat>
          <c:val>
            <c:numRef>
              <c:f>マージンはぎ概念図!$E$18:$E$22</c:f>
              <c:numCache>
                <c:formatCode>#,##0" 百万円 ";[Red]\-#,##0" 百万円 "</c:formatCode>
                <c:ptCount val="5"/>
                <c:pt idx="0">
                  <c:v>500</c:v>
                </c:pt>
                <c:pt idx="1">
                  <c:v>300</c:v>
                </c:pt>
                <c:pt idx="2">
                  <c:v>600</c:v>
                </c:pt>
              </c:numCache>
            </c:numRef>
          </c:val>
          <c:extLst>
            <c:ext xmlns:c16="http://schemas.microsoft.com/office/drawing/2014/chart" uri="{C3380CC4-5D6E-409C-BE32-E72D297353CC}">
              <c16:uniqueId val="{00000001-85AE-4CF8-96AD-647BCF9F298F}"/>
            </c:ext>
          </c:extLst>
        </c:ser>
        <c:ser>
          <c:idx val="2"/>
          <c:order val="2"/>
          <c:tx>
            <c:strRef>
              <c:f>マージンはぎ概念図!$F$17</c:f>
              <c:strCache>
                <c:ptCount val="1"/>
                <c:pt idx="0">
                  <c:v>貨物運賃額</c:v>
                </c:pt>
              </c:strCache>
            </c:strRef>
          </c:tx>
          <c:spPr>
            <a:gradFill rotWithShape="0">
              <a:gsLst>
                <a:gs pos="0">
                  <a:srgbClr xmlns:mc="http://schemas.openxmlformats.org/markup-compatibility/2006" xmlns:a14="http://schemas.microsoft.com/office/drawing/2010/main" val="76765E" mc:Ignorable="a14" a14:legacySpreadsheetColorIndex="26">
                    <a:gamma/>
                    <a:shade val="46275"/>
                    <a:invGamma/>
                  </a:srgbClr>
                </a:gs>
                <a:gs pos="50000">
                  <a:srgbClr xmlns:mc="http://schemas.openxmlformats.org/markup-compatibility/2006" xmlns:a14="http://schemas.microsoft.com/office/drawing/2010/main" val="FFFFCC" mc:Ignorable="a14" a14:legacySpreadsheetColorIndex="26"/>
                </a:gs>
                <a:gs pos="100000">
                  <a:srgbClr xmlns:mc="http://schemas.openxmlformats.org/markup-compatibility/2006" xmlns:a14="http://schemas.microsoft.com/office/drawing/2010/main" val="76765E" mc:Ignorable="a14" a14:legacySpreadsheetColorIndex="26">
                    <a:gamma/>
                    <a:shade val="46275"/>
                    <a:invGamma/>
                  </a:srgbClr>
                </a:gs>
              </a:gsLst>
              <a:lin ang="5400000" scaled="1"/>
            </a:gradFill>
            <a:ln w="12700">
              <a:solidFill>
                <a:srgbClr val="000000"/>
              </a:solidFill>
              <a:prstDash val="solid"/>
            </a:ln>
          </c:spPr>
          <c:invertIfNegative val="0"/>
          <c:dLbls>
            <c:numFmt formatCode="#,##0_ ;[Red]\-#,##0\ " sourceLinked="0"/>
            <c:spPr>
              <a:noFill/>
              <a:ln w="25400">
                <a:noFill/>
              </a:ln>
            </c:spPr>
            <c:txPr>
              <a:bodyPr wrap="square" lIns="38100" tIns="19050" rIns="38100" bIns="19050" anchor="ctr">
                <a:spAutoFit/>
              </a:bodyPr>
              <a:lstStyle/>
              <a:p>
                <a:pPr>
                  <a:defRPr sz="12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マージンはぎ概念図!$B$18:$B$22</c:f>
              <c:strCache>
                <c:ptCount val="5"/>
                <c:pt idx="0">
                  <c:v>部門Ａ</c:v>
                </c:pt>
                <c:pt idx="1">
                  <c:v>部門Ｂ</c:v>
                </c:pt>
                <c:pt idx="2">
                  <c:v>部門Ｃ</c:v>
                </c:pt>
                <c:pt idx="3">
                  <c:v>商　業</c:v>
                </c:pt>
                <c:pt idx="4">
                  <c:v>運輸・郵便</c:v>
                </c:pt>
              </c:strCache>
            </c:strRef>
          </c:cat>
          <c:val>
            <c:numRef>
              <c:f>マージンはぎ概念図!$F$18:$F$22</c:f>
              <c:numCache>
                <c:formatCode>#,##0" 百万円 ";[Red]\-#,##0" 百万円 "</c:formatCode>
                <c:ptCount val="5"/>
                <c:pt idx="0">
                  <c:v>400</c:v>
                </c:pt>
                <c:pt idx="1">
                  <c:v>200</c:v>
                </c:pt>
                <c:pt idx="2">
                  <c:v>300</c:v>
                </c:pt>
              </c:numCache>
            </c:numRef>
          </c:val>
          <c:extLst>
            <c:ext xmlns:c16="http://schemas.microsoft.com/office/drawing/2014/chart" uri="{C3380CC4-5D6E-409C-BE32-E72D297353CC}">
              <c16:uniqueId val="{00000002-85AE-4CF8-96AD-647BCF9F298F}"/>
            </c:ext>
          </c:extLst>
        </c:ser>
        <c:dLbls>
          <c:showLegendKey val="0"/>
          <c:showVal val="0"/>
          <c:showCatName val="0"/>
          <c:showSerName val="0"/>
          <c:showPercent val="0"/>
          <c:showBubbleSize val="0"/>
        </c:dLbls>
        <c:gapWidth val="70"/>
        <c:overlap val="100"/>
        <c:axId val="159083544"/>
        <c:axId val="1"/>
      </c:barChart>
      <c:catAx>
        <c:axId val="159083544"/>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000"/>
        </c:scaling>
        <c:delete val="0"/>
        <c:axPos val="t"/>
        <c:numFmt formatCode="#,##0_ ;[Red]\-#,##0\ "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ＭＳ Ｐゴシック"/>
                <a:ea typeface="ＭＳ Ｐゴシック"/>
                <a:cs typeface="ＭＳ Ｐゴシック"/>
              </a:defRPr>
            </a:pPr>
            <a:endParaRPr lang="ja-JP"/>
          </a:p>
        </c:txPr>
        <c:crossAx val="159083544"/>
        <c:crosses val="autoZero"/>
        <c:crossBetween val="between"/>
        <c:majorUnit val="500"/>
        <c:minorUnit val="100"/>
      </c:valAx>
      <c:spPr>
        <a:noFill/>
        <a:ln w="25400">
          <a:noFill/>
        </a:ln>
      </c:spPr>
    </c:plotArea>
    <c:legend>
      <c:legendPos val="b"/>
      <c:layout>
        <c:manualLayout>
          <c:xMode val="edge"/>
          <c:yMode val="edge"/>
          <c:x val="0.2413793103448276"/>
          <c:y val="0.93333543307086608"/>
          <c:w val="0.6012931034482758"/>
          <c:h val="5.1111111111111107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1716999605813"/>
          <c:y val="9.5555762924832741E-2"/>
          <c:w val="0.70833513472273435"/>
          <c:h val="0.81333509838346008"/>
        </c:manualLayout>
      </c:layout>
      <c:barChart>
        <c:barDir val="bar"/>
        <c:grouping val="stacked"/>
        <c:varyColors val="0"/>
        <c:ser>
          <c:idx val="0"/>
          <c:order val="0"/>
          <c:tx>
            <c:strRef>
              <c:f>マージンはぎ概念図!$J$17</c:f>
              <c:strCache>
                <c:ptCount val="1"/>
                <c:pt idx="0">
                  <c:v>出荷額</c:v>
                </c:pt>
              </c:strCache>
            </c:strRef>
          </c:tx>
          <c:spPr>
            <a:gradFill rotWithShape="0">
              <a:gsLst>
                <a:gs pos="0">
                  <a:srgbClr xmlns:mc="http://schemas.openxmlformats.org/markup-compatibility/2006" xmlns:a14="http://schemas.microsoft.com/office/drawing/2010/main" val="474776" mc:Ignorable="a14" a14:legacySpreadsheetColorIndex="24">
                    <a:gamma/>
                    <a:shade val="46275"/>
                    <a:invGamma/>
                  </a:srgbClr>
                </a:gs>
                <a:gs pos="50000">
                  <a:srgbClr xmlns:mc="http://schemas.openxmlformats.org/markup-compatibility/2006" xmlns:a14="http://schemas.microsoft.com/office/drawing/2010/main" val="9999FF" mc:Ignorable="a14" a14:legacySpreadsheetColorIndex="24"/>
                </a:gs>
                <a:gs pos="100000">
                  <a:srgbClr xmlns:mc="http://schemas.openxmlformats.org/markup-compatibility/2006" xmlns:a14="http://schemas.microsoft.com/office/drawing/2010/main" val="474776" mc:Ignorable="a14" a14:legacySpreadsheetColorIndex="24">
                    <a:gamma/>
                    <a:shade val="46275"/>
                    <a:invGamma/>
                  </a:srgbClr>
                </a:gs>
              </a:gsLst>
              <a:lin ang="5400000" scaled="1"/>
            </a:gradFill>
            <a:ln w="12700">
              <a:solidFill>
                <a:srgbClr val="000000"/>
              </a:solidFill>
              <a:prstDash val="solid"/>
            </a:ln>
          </c:spPr>
          <c:invertIfNegative val="0"/>
          <c:dPt>
            <c:idx val="3"/>
            <c:invertIfNegative val="0"/>
            <c:bubble3D val="0"/>
            <c:spPr>
              <a:gradFill rotWithShape="0">
                <a:gsLst>
                  <a:gs pos="0">
                    <a:srgbClr xmlns:mc="http://schemas.openxmlformats.org/markup-compatibility/2006" xmlns:a14="http://schemas.microsoft.com/office/drawing/2010/main" val="47182F" mc:Ignorable="a14" a14:legacySpreadsheetColorIndex="25">
                      <a:gamma/>
                      <a:shade val="46275"/>
                      <a:invGamma/>
                    </a:srgbClr>
                  </a:gs>
                  <a:gs pos="50000">
                    <a:srgbClr xmlns:mc="http://schemas.openxmlformats.org/markup-compatibility/2006" xmlns:a14="http://schemas.microsoft.com/office/drawing/2010/main" val="993366" mc:Ignorable="a14" a14:legacySpreadsheetColorIndex="25"/>
                  </a:gs>
                  <a:gs pos="100000">
                    <a:srgbClr xmlns:mc="http://schemas.openxmlformats.org/markup-compatibility/2006" xmlns:a14="http://schemas.microsoft.com/office/drawing/2010/main" val="47182F" mc:Ignorable="a14" a14:legacySpreadsheetColorIndex="25">
                      <a:gamma/>
                      <a:shade val="46275"/>
                      <a:invGamma/>
                    </a:srgbClr>
                  </a:gs>
                </a:gsLst>
                <a:lin ang="5400000" scaled="1"/>
              </a:gradFill>
              <a:ln w="12700">
                <a:solidFill>
                  <a:srgbClr val="000000"/>
                </a:solidFill>
                <a:prstDash val="solid"/>
              </a:ln>
            </c:spPr>
            <c:extLst>
              <c:ext xmlns:c16="http://schemas.microsoft.com/office/drawing/2014/chart" uri="{C3380CC4-5D6E-409C-BE32-E72D297353CC}">
                <c16:uniqueId val="{00000001-195D-46D9-90CF-A9C57B6F655A}"/>
              </c:ext>
            </c:extLst>
          </c:dPt>
          <c:dPt>
            <c:idx val="4"/>
            <c:invertIfNegative val="0"/>
            <c:bubble3D val="0"/>
            <c:spPr>
              <a:gradFill rotWithShape="0">
                <a:gsLst>
                  <a:gs pos="0">
                    <a:srgbClr xmlns:mc="http://schemas.openxmlformats.org/markup-compatibility/2006" xmlns:a14="http://schemas.microsoft.com/office/drawing/2010/main" val="76765E" mc:Ignorable="a14" a14:legacySpreadsheetColorIndex="26">
                      <a:gamma/>
                      <a:shade val="46275"/>
                      <a:invGamma/>
                    </a:srgbClr>
                  </a:gs>
                  <a:gs pos="50000">
                    <a:srgbClr xmlns:mc="http://schemas.openxmlformats.org/markup-compatibility/2006" xmlns:a14="http://schemas.microsoft.com/office/drawing/2010/main" val="FFFFCC" mc:Ignorable="a14" a14:legacySpreadsheetColorIndex="26"/>
                  </a:gs>
                  <a:gs pos="100000">
                    <a:srgbClr xmlns:mc="http://schemas.openxmlformats.org/markup-compatibility/2006" xmlns:a14="http://schemas.microsoft.com/office/drawing/2010/main" val="76765E" mc:Ignorable="a14" a14:legacySpreadsheetColorIndex="26">
                      <a:gamma/>
                      <a:shade val="46275"/>
                      <a:invGamma/>
                    </a:srgbClr>
                  </a:gs>
                </a:gsLst>
                <a:lin ang="5400000" scaled="1"/>
              </a:gradFill>
              <a:ln w="12700">
                <a:solidFill>
                  <a:srgbClr val="000000"/>
                </a:solidFill>
                <a:prstDash val="solid"/>
              </a:ln>
            </c:spPr>
            <c:extLst>
              <c:ext xmlns:c16="http://schemas.microsoft.com/office/drawing/2014/chart" uri="{C3380CC4-5D6E-409C-BE32-E72D297353CC}">
                <c16:uniqueId val="{00000003-195D-46D9-90CF-A9C57B6F655A}"/>
              </c:ext>
            </c:extLst>
          </c:dPt>
          <c:dLbls>
            <c:numFmt formatCode="#,##0_ ;[Red]\-#,##0\ "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マージンはぎ概念図!$B$18:$B$22</c:f>
              <c:strCache>
                <c:ptCount val="5"/>
                <c:pt idx="0">
                  <c:v>部門Ａ</c:v>
                </c:pt>
                <c:pt idx="1">
                  <c:v>部門Ｂ</c:v>
                </c:pt>
                <c:pt idx="2">
                  <c:v>部門Ｃ</c:v>
                </c:pt>
                <c:pt idx="3">
                  <c:v>商　業</c:v>
                </c:pt>
                <c:pt idx="4">
                  <c:v>運輸・郵便</c:v>
                </c:pt>
              </c:strCache>
            </c:strRef>
          </c:cat>
          <c:val>
            <c:numRef>
              <c:f>マージンはぎ概念図!$J$18:$J$22</c:f>
              <c:numCache>
                <c:formatCode>#,##0" 百万円 ";[Red]\-#,##0" 百万円 "</c:formatCode>
                <c:ptCount val="5"/>
                <c:pt idx="0">
                  <c:v>1000</c:v>
                </c:pt>
                <c:pt idx="1">
                  <c:v>700</c:v>
                </c:pt>
                <c:pt idx="2">
                  <c:v>900</c:v>
                </c:pt>
              </c:numCache>
            </c:numRef>
          </c:val>
          <c:extLst>
            <c:ext xmlns:c16="http://schemas.microsoft.com/office/drawing/2014/chart" uri="{C3380CC4-5D6E-409C-BE32-E72D297353CC}">
              <c16:uniqueId val="{00000004-195D-46D9-90CF-A9C57B6F655A}"/>
            </c:ext>
          </c:extLst>
        </c:ser>
        <c:ser>
          <c:idx val="1"/>
          <c:order val="1"/>
          <c:tx>
            <c:strRef>
              <c:f>マージンはぎ概念図!$K$17</c:f>
              <c:strCache>
                <c:ptCount val="1"/>
                <c:pt idx="0">
                  <c:v>商業マージン</c:v>
                </c:pt>
              </c:strCache>
            </c:strRef>
          </c:tx>
          <c:spPr>
            <a:gradFill rotWithShape="0">
              <a:gsLst>
                <a:gs pos="0">
                  <a:srgbClr xmlns:mc="http://schemas.openxmlformats.org/markup-compatibility/2006" xmlns:a14="http://schemas.microsoft.com/office/drawing/2010/main" val="47182F" mc:Ignorable="a14" a14:legacySpreadsheetColorIndex="25">
                    <a:gamma/>
                    <a:shade val="46275"/>
                    <a:invGamma/>
                  </a:srgbClr>
                </a:gs>
                <a:gs pos="50000">
                  <a:srgbClr xmlns:mc="http://schemas.openxmlformats.org/markup-compatibility/2006" xmlns:a14="http://schemas.microsoft.com/office/drawing/2010/main" val="993366" mc:Ignorable="a14" a14:legacySpreadsheetColorIndex="25"/>
                </a:gs>
                <a:gs pos="100000">
                  <a:srgbClr xmlns:mc="http://schemas.openxmlformats.org/markup-compatibility/2006" xmlns:a14="http://schemas.microsoft.com/office/drawing/2010/main" val="47182F" mc:Ignorable="a14" a14:legacySpreadsheetColorIndex="25">
                    <a:gamma/>
                    <a:shade val="46275"/>
                    <a:invGamma/>
                  </a:srgbClr>
                </a:gs>
              </a:gsLst>
              <a:lin ang="5400000" scaled="1"/>
            </a:gradFill>
            <a:ln w="12700">
              <a:solidFill>
                <a:srgbClr val="000000"/>
              </a:solidFill>
              <a:prstDash val="solid"/>
            </a:ln>
          </c:spPr>
          <c:invertIfNegative val="0"/>
          <c:cat>
            <c:strRef>
              <c:f>マージンはぎ概念図!$B$18:$B$22</c:f>
              <c:strCache>
                <c:ptCount val="5"/>
                <c:pt idx="0">
                  <c:v>部門Ａ</c:v>
                </c:pt>
                <c:pt idx="1">
                  <c:v>部門Ｂ</c:v>
                </c:pt>
                <c:pt idx="2">
                  <c:v>部門Ｃ</c:v>
                </c:pt>
                <c:pt idx="3">
                  <c:v>商　業</c:v>
                </c:pt>
                <c:pt idx="4">
                  <c:v>運輸・郵便</c:v>
                </c:pt>
              </c:strCache>
            </c:strRef>
          </c:cat>
          <c:val>
            <c:numRef>
              <c:f>マージンはぎ概念図!$K$18:$K$22</c:f>
              <c:numCache>
                <c:formatCode>#,##0" 百万円 ";[Red]\-#,##0" 百万円 "</c:formatCode>
                <c:ptCount val="5"/>
                <c:pt idx="3">
                  <c:v>1400</c:v>
                </c:pt>
              </c:numCache>
            </c:numRef>
          </c:val>
          <c:extLst>
            <c:ext xmlns:c16="http://schemas.microsoft.com/office/drawing/2014/chart" uri="{C3380CC4-5D6E-409C-BE32-E72D297353CC}">
              <c16:uniqueId val="{00000005-195D-46D9-90CF-A9C57B6F655A}"/>
            </c:ext>
          </c:extLst>
        </c:ser>
        <c:ser>
          <c:idx val="2"/>
          <c:order val="2"/>
          <c:tx>
            <c:strRef>
              <c:f>マージンはぎ概念図!$L$17</c:f>
              <c:strCache>
                <c:ptCount val="1"/>
                <c:pt idx="0">
                  <c:v>貨物運賃額</c:v>
                </c:pt>
              </c:strCache>
            </c:strRef>
          </c:tx>
          <c:spPr>
            <a:gradFill rotWithShape="0">
              <a:gsLst>
                <a:gs pos="0">
                  <a:srgbClr xmlns:mc="http://schemas.openxmlformats.org/markup-compatibility/2006" xmlns:a14="http://schemas.microsoft.com/office/drawing/2010/main" val="76765E" mc:Ignorable="a14" a14:legacySpreadsheetColorIndex="26">
                    <a:gamma/>
                    <a:shade val="46275"/>
                    <a:invGamma/>
                  </a:srgbClr>
                </a:gs>
                <a:gs pos="50000">
                  <a:srgbClr xmlns:mc="http://schemas.openxmlformats.org/markup-compatibility/2006" xmlns:a14="http://schemas.microsoft.com/office/drawing/2010/main" val="FFFFCC" mc:Ignorable="a14" a14:legacySpreadsheetColorIndex="26"/>
                </a:gs>
                <a:gs pos="100000">
                  <a:srgbClr xmlns:mc="http://schemas.openxmlformats.org/markup-compatibility/2006" xmlns:a14="http://schemas.microsoft.com/office/drawing/2010/main" val="76765E" mc:Ignorable="a14" a14:legacySpreadsheetColorIndex="26">
                    <a:gamma/>
                    <a:shade val="46275"/>
                    <a:invGamma/>
                  </a:srgbClr>
                </a:gs>
              </a:gsLst>
              <a:lin ang="5400000" scaled="1"/>
            </a:gradFill>
            <a:ln w="12700">
              <a:solidFill>
                <a:srgbClr val="000000"/>
              </a:solidFill>
              <a:prstDash val="solid"/>
            </a:ln>
          </c:spPr>
          <c:invertIfNegative val="0"/>
          <c:cat>
            <c:strRef>
              <c:f>マージンはぎ概念図!$B$18:$B$22</c:f>
              <c:strCache>
                <c:ptCount val="5"/>
                <c:pt idx="0">
                  <c:v>部門Ａ</c:v>
                </c:pt>
                <c:pt idx="1">
                  <c:v>部門Ｂ</c:v>
                </c:pt>
                <c:pt idx="2">
                  <c:v>部門Ｃ</c:v>
                </c:pt>
                <c:pt idx="3">
                  <c:v>商　業</c:v>
                </c:pt>
                <c:pt idx="4">
                  <c:v>運輸・郵便</c:v>
                </c:pt>
              </c:strCache>
            </c:strRef>
          </c:cat>
          <c:val>
            <c:numRef>
              <c:f>マージンはぎ概念図!$L$18:$L$22</c:f>
              <c:numCache>
                <c:formatCode>#,##0" 百万円 ";[Red]\-#,##0" 百万円 "</c:formatCode>
                <c:ptCount val="5"/>
                <c:pt idx="4">
                  <c:v>900</c:v>
                </c:pt>
              </c:numCache>
            </c:numRef>
          </c:val>
          <c:extLst>
            <c:ext xmlns:c16="http://schemas.microsoft.com/office/drawing/2014/chart" uri="{C3380CC4-5D6E-409C-BE32-E72D297353CC}">
              <c16:uniqueId val="{00000006-195D-46D9-90CF-A9C57B6F655A}"/>
            </c:ext>
          </c:extLst>
        </c:ser>
        <c:dLbls>
          <c:showLegendKey val="0"/>
          <c:showVal val="0"/>
          <c:showCatName val="0"/>
          <c:showSerName val="0"/>
          <c:showPercent val="0"/>
          <c:showBubbleSize val="0"/>
        </c:dLbls>
        <c:gapWidth val="70"/>
        <c:overlap val="100"/>
        <c:axId val="159085512"/>
        <c:axId val="1"/>
      </c:barChart>
      <c:catAx>
        <c:axId val="15908551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b="1" i="0" baseline="0"/>
            </a:pPr>
            <a:endParaRPr lang="ja-JP"/>
          </a:p>
        </c:txPr>
        <c:crossAx val="1"/>
        <c:crosses val="autoZero"/>
        <c:auto val="1"/>
        <c:lblAlgn val="ctr"/>
        <c:lblOffset val="100"/>
        <c:tickLblSkip val="1"/>
        <c:tickMarkSkip val="1"/>
        <c:noMultiLvlLbl val="0"/>
      </c:catAx>
      <c:valAx>
        <c:axId val="1"/>
        <c:scaling>
          <c:orientation val="minMax"/>
          <c:max val="1500"/>
        </c:scaling>
        <c:delete val="0"/>
        <c:axPos val="t"/>
        <c:numFmt formatCode="#,##0_ ;[Red]\-#,##0\ " sourceLinked="0"/>
        <c:majorTickMark val="out"/>
        <c:minorTickMark val="none"/>
        <c:tickLblPos val="nextTo"/>
        <c:spPr>
          <a:ln w="3175">
            <a:solidFill>
              <a:srgbClr val="000000"/>
            </a:solidFill>
            <a:prstDash val="solid"/>
          </a:ln>
        </c:spPr>
        <c:txPr>
          <a:bodyPr rot="0" vert="horz"/>
          <a:lstStyle/>
          <a:p>
            <a:pPr>
              <a:defRPr/>
            </a:pPr>
            <a:endParaRPr lang="ja-JP"/>
          </a:p>
        </c:txPr>
        <c:crossAx val="159085512"/>
        <c:crosses val="autoZero"/>
        <c:crossBetween val="between"/>
        <c:majorUnit val="500"/>
        <c:minorUnit val="100"/>
      </c:valAx>
      <c:spPr>
        <a:noFill/>
        <a:ln w="25400">
          <a:noFill/>
        </a:ln>
      </c:spPr>
    </c:plotArea>
    <c:legend>
      <c:legendPos val="b"/>
      <c:layout>
        <c:manualLayout>
          <c:xMode val="edge"/>
          <c:yMode val="edge"/>
          <c:x val="0.2005213801399825"/>
          <c:y val="0.93333543307086608"/>
          <c:w val="0.70052274715660534"/>
          <c:h val="5.1111111111111107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ＭＳ Ｐゴシック"/>
                <a:ea typeface="ＭＳ Ｐゴシック"/>
                <a:cs typeface="ＭＳ Ｐゴシック"/>
              </a:defRPr>
            </a:pPr>
            <a:r>
              <a:rPr lang="ja-JP" altLang="en-US"/>
              <a:t>図４－２－１　イベント開催に伴う来場者の消費支出による経済波及効果</a:t>
            </a:r>
          </a:p>
        </c:rich>
      </c:tx>
      <c:layout>
        <c:manualLayout>
          <c:xMode val="edge"/>
          <c:yMode val="edge"/>
          <c:x val="0.14235705061947299"/>
          <c:y val="4.3890907867285825E-3"/>
        </c:manualLayout>
      </c:layout>
      <c:overlay val="0"/>
      <c:spPr>
        <a:noFill/>
        <a:ln w="25400">
          <a:noFill/>
        </a:ln>
      </c:spPr>
    </c:title>
    <c:autoTitleDeleted val="0"/>
    <c:plotArea>
      <c:layout>
        <c:manualLayout>
          <c:layoutTarget val="inner"/>
          <c:xMode val="edge"/>
          <c:yMode val="edge"/>
          <c:x val="8.4748082025908653E-2"/>
          <c:y val="5.8557690534810483E-2"/>
          <c:w val="0.84120093158821896"/>
          <c:h val="0.67517304362113928"/>
        </c:manualLayout>
      </c:layout>
      <c:barChart>
        <c:barDir val="col"/>
        <c:grouping val="stacked"/>
        <c:varyColors val="0"/>
        <c:ser>
          <c:idx val="0"/>
          <c:order val="0"/>
          <c:tx>
            <c:strRef>
              <c:f>グラフ!$D$3</c:f>
              <c:strCache>
                <c:ptCount val="1"/>
                <c:pt idx="0">
                  <c:v>直接・第１次間接効果</c:v>
                </c:pt>
              </c:strCache>
            </c:strRef>
          </c:tx>
          <c:spPr>
            <a:gradFill rotWithShape="0">
              <a:gsLst>
                <a:gs pos="0">
                  <a:srgbClr xmlns:mc="http://schemas.openxmlformats.org/markup-compatibility/2006" xmlns:a14="http://schemas.microsoft.com/office/drawing/2010/main" val="474776" mc:Ignorable="a14" a14:legacySpreadsheetColorIndex="24">
                    <a:gamma/>
                    <a:shade val="46275"/>
                    <a:invGamma/>
                  </a:srgbClr>
                </a:gs>
                <a:gs pos="50000">
                  <a:srgbClr xmlns:mc="http://schemas.openxmlformats.org/markup-compatibility/2006" xmlns:a14="http://schemas.microsoft.com/office/drawing/2010/main" val="9999FF" mc:Ignorable="a14" a14:legacySpreadsheetColorIndex="24"/>
                </a:gs>
                <a:gs pos="100000">
                  <a:srgbClr xmlns:mc="http://schemas.openxmlformats.org/markup-compatibility/2006" xmlns:a14="http://schemas.microsoft.com/office/drawing/2010/main" val="474776" mc:Ignorable="a14" a14:legacySpreadsheetColorIndex="24">
                    <a:gamma/>
                    <a:shade val="46275"/>
                    <a:invGamma/>
                  </a:srgbClr>
                </a:gs>
              </a:gsLst>
              <a:lin ang="0" scaled="1"/>
            </a:gradFill>
            <a:ln w="12700">
              <a:solidFill>
                <a:srgbClr val="000000"/>
              </a:solidFill>
              <a:prstDash val="solid"/>
            </a:ln>
          </c:spPr>
          <c:invertIfNegative val="0"/>
          <c:cat>
            <c:strRef>
              <c:f>グラフ!$C$4:$C$44</c:f>
              <c:strCache>
                <c:ptCount val="41"/>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宿泊業</c:v>
                </c:pt>
                <c:pt idx="38">
                  <c:v>飲食サービス</c:v>
                </c:pt>
                <c:pt idx="39">
                  <c:v>事務用品</c:v>
                </c:pt>
                <c:pt idx="40">
                  <c:v>分類不明</c:v>
                </c:pt>
              </c:strCache>
            </c:strRef>
          </c:cat>
          <c:val>
            <c:numRef>
              <c:f>グラフ!$D$4:$D$44</c:f>
              <c:numCache>
                <c:formatCode>#,##0_);[Red]\(#,##0\)</c:formatCode>
                <c:ptCount val="41"/>
                <c:pt idx="0">
                  <c:v>1852.3506427103734</c:v>
                </c:pt>
                <c:pt idx="1">
                  <c:v>80.529082196696137</c:v>
                </c:pt>
                <c:pt idx="2">
                  <c:v>213.53014563280539</c:v>
                </c:pt>
                <c:pt idx="3">
                  <c:v>121.28375868889832</c:v>
                </c:pt>
                <c:pt idx="4">
                  <c:v>4044.4235500938121</c:v>
                </c:pt>
                <c:pt idx="5">
                  <c:v>153.87439350867891</c:v>
                </c:pt>
                <c:pt idx="6">
                  <c:v>528.45949448392093</c:v>
                </c:pt>
                <c:pt idx="7">
                  <c:v>119.024123579986</c:v>
                </c:pt>
                <c:pt idx="8">
                  <c:v>76.229847328965363</c:v>
                </c:pt>
                <c:pt idx="9">
                  <c:v>101.16221326326055</c:v>
                </c:pt>
                <c:pt idx="10">
                  <c:v>743.4243277210868</c:v>
                </c:pt>
                <c:pt idx="11">
                  <c:v>1.7530234583728792</c:v>
                </c:pt>
                <c:pt idx="12">
                  <c:v>5.1126493785585394</c:v>
                </c:pt>
                <c:pt idx="13">
                  <c:v>51.292770992757916</c:v>
                </c:pt>
                <c:pt idx="14">
                  <c:v>2.2311938341100679</c:v>
                </c:pt>
                <c:pt idx="15">
                  <c:v>22.109237515167955</c:v>
                </c:pt>
                <c:pt idx="16">
                  <c:v>10.282064005001581</c:v>
                </c:pt>
                <c:pt idx="17">
                  <c:v>2183.7488027335185</c:v>
                </c:pt>
                <c:pt idx="18">
                  <c:v>20.406534717814168</c:v>
                </c:pt>
                <c:pt idx="19">
                  <c:v>4.2579207401083314</c:v>
                </c:pt>
                <c:pt idx="20">
                  <c:v>33.523659783114525</c:v>
                </c:pt>
                <c:pt idx="21">
                  <c:v>1518.6847313440014</c:v>
                </c:pt>
                <c:pt idx="22">
                  <c:v>462.07788717547356</c:v>
                </c:pt>
                <c:pt idx="23">
                  <c:v>2368.0885823160779</c:v>
                </c:pt>
                <c:pt idx="24">
                  <c:v>968.68944921616287</c:v>
                </c:pt>
                <c:pt idx="25">
                  <c:v>1496.7189306673429</c:v>
                </c:pt>
                <c:pt idx="26">
                  <c:v>8940.7486427169861</c:v>
                </c:pt>
                <c:pt idx="27">
                  <c:v>1699.3868528218516</c:v>
                </c:pt>
                <c:pt idx="28">
                  <c:v>747.92508211479628</c:v>
                </c:pt>
                <c:pt idx="29">
                  <c:v>23534.135750675236</c:v>
                </c:pt>
                <c:pt idx="30">
                  <c:v>2504.9741789662939</c:v>
                </c:pt>
                <c:pt idx="31">
                  <c:v>72.888191214006454</c:v>
                </c:pt>
                <c:pt idx="32">
                  <c:v>1041.116598067189</c:v>
                </c:pt>
                <c:pt idx="33">
                  <c:v>49.038905505953927</c:v>
                </c:pt>
                <c:pt idx="34">
                  <c:v>595.12666528235331</c:v>
                </c:pt>
                <c:pt idx="35">
                  <c:v>6783.2407220455207</c:v>
                </c:pt>
                <c:pt idx="36">
                  <c:v>37364.54500621109</c:v>
                </c:pt>
                <c:pt idx="37">
                  <c:v>28884</c:v>
                </c:pt>
                <c:pt idx="38">
                  <c:v>3669.1641718081678</c:v>
                </c:pt>
                <c:pt idx="39">
                  <c:v>286.43563576276091</c:v>
                </c:pt>
                <c:pt idx="40">
                  <c:v>314.12338767830295</c:v>
                </c:pt>
              </c:numCache>
            </c:numRef>
          </c:val>
          <c:extLst>
            <c:ext xmlns:c16="http://schemas.microsoft.com/office/drawing/2014/chart" uri="{C3380CC4-5D6E-409C-BE32-E72D297353CC}">
              <c16:uniqueId val="{00000000-BB97-4D6F-84BD-22D5E9B590DA}"/>
            </c:ext>
          </c:extLst>
        </c:ser>
        <c:ser>
          <c:idx val="1"/>
          <c:order val="1"/>
          <c:tx>
            <c:strRef>
              <c:f>グラフ!$E$3</c:f>
              <c:strCache>
                <c:ptCount val="1"/>
                <c:pt idx="0">
                  <c:v>第２次間接効果</c:v>
                </c:pt>
              </c:strCache>
            </c:strRef>
          </c:tx>
          <c:spPr>
            <a:gradFill rotWithShape="0">
              <a:gsLst>
                <a:gs pos="0">
                  <a:srgbClr xmlns:mc="http://schemas.openxmlformats.org/markup-compatibility/2006" xmlns:a14="http://schemas.microsoft.com/office/drawing/2010/main" val="47182F" mc:Ignorable="a14" a14:legacySpreadsheetColorIndex="25">
                    <a:gamma/>
                    <a:shade val="46275"/>
                    <a:invGamma/>
                  </a:srgbClr>
                </a:gs>
                <a:gs pos="50000">
                  <a:srgbClr xmlns:mc="http://schemas.openxmlformats.org/markup-compatibility/2006" xmlns:a14="http://schemas.microsoft.com/office/drawing/2010/main" val="993366" mc:Ignorable="a14" a14:legacySpreadsheetColorIndex="25"/>
                </a:gs>
                <a:gs pos="100000">
                  <a:srgbClr xmlns:mc="http://schemas.openxmlformats.org/markup-compatibility/2006" xmlns:a14="http://schemas.microsoft.com/office/drawing/2010/main" val="47182F" mc:Ignorable="a14" a14:legacySpreadsheetColorIndex="25">
                    <a:gamma/>
                    <a:shade val="46275"/>
                    <a:invGamma/>
                  </a:srgbClr>
                </a:gs>
              </a:gsLst>
              <a:lin ang="0" scaled="1"/>
            </a:gradFill>
            <a:ln w="12700">
              <a:solidFill>
                <a:srgbClr val="000000"/>
              </a:solidFill>
              <a:prstDash val="solid"/>
            </a:ln>
          </c:spPr>
          <c:invertIfNegative val="0"/>
          <c:cat>
            <c:strRef>
              <c:f>グラフ!$C$4:$C$44</c:f>
              <c:strCache>
                <c:ptCount val="41"/>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宿泊業</c:v>
                </c:pt>
                <c:pt idx="38">
                  <c:v>飲食サービス</c:v>
                </c:pt>
                <c:pt idx="39">
                  <c:v>事務用品</c:v>
                </c:pt>
                <c:pt idx="40">
                  <c:v>分類不明</c:v>
                </c:pt>
              </c:strCache>
            </c:strRef>
          </c:cat>
          <c:val>
            <c:numRef>
              <c:f>グラフ!$E$4:$E$44</c:f>
              <c:numCache>
                <c:formatCode>#,##0_);[Red]\(#,##0\)</c:formatCode>
                <c:ptCount val="41"/>
                <c:pt idx="0">
                  <c:v>441.38629261470305</c:v>
                </c:pt>
                <c:pt idx="1">
                  <c:v>19.654811044962031</c:v>
                </c:pt>
                <c:pt idx="2">
                  <c:v>51.36013340529918</c:v>
                </c:pt>
                <c:pt idx="3">
                  <c:v>20.804396239225458</c:v>
                </c:pt>
                <c:pt idx="4">
                  <c:v>1197.1686840764903</c:v>
                </c:pt>
                <c:pt idx="5">
                  <c:v>23.052016312396791</c:v>
                </c:pt>
                <c:pt idx="6">
                  <c:v>42.974780734873242</c:v>
                </c:pt>
                <c:pt idx="7">
                  <c:v>23.34886566511323</c:v>
                </c:pt>
                <c:pt idx="8">
                  <c:v>15.452073462709253</c:v>
                </c:pt>
                <c:pt idx="9">
                  <c:v>20.488252424776675</c:v>
                </c:pt>
                <c:pt idx="10">
                  <c:v>12.772979034555762</c:v>
                </c:pt>
                <c:pt idx="11">
                  <c:v>0.32485011255975327</c:v>
                </c:pt>
                <c:pt idx="12">
                  <c:v>0.36616880335908092</c:v>
                </c:pt>
                <c:pt idx="13">
                  <c:v>9.6669812301160363</c:v>
                </c:pt>
                <c:pt idx="14">
                  <c:v>0.35980776869065656</c:v>
                </c:pt>
                <c:pt idx="15">
                  <c:v>2.7982256817822218</c:v>
                </c:pt>
                <c:pt idx="16">
                  <c:v>2.7340359555176921</c:v>
                </c:pt>
                <c:pt idx="17">
                  <c:v>26.372117510745312</c:v>
                </c:pt>
                <c:pt idx="18">
                  <c:v>46.492068760331875</c:v>
                </c:pt>
                <c:pt idx="19">
                  <c:v>43.945509390068111</c:v>
                </c:pt>
                <c:pt idx="20">
                  <c:v>33.636218604142691</c:v>
                </c:pt>
                <c:pt idx="21">
                  <c:v>77.381257710491084</c:v>
                </c:pt>
                <c:pt idx="22">
                  <c:v>106.64293719762679</c:v>
                </c:pt>
                <c:pt idx="23">
                  <c:v>455.5819486346864</c:v>
                </c:pt>
                <c:pt idx="24">
                  <c:v>211.33346973100819</c:v>
                </c:pt>
                <c:pt idx="25">
                  <c:v>69.295852538015197</c:v>
                </c:pt>
                <c:pt idx="26">
                  <c:v>2640.436179544779</c:v>
                </c:pt>
                <c:pt idx="27">
                  <c:v>1526.8493626707193</c:v>
                </c:pt>
                <c:pt idx="28">
                  <c:v>4624.0432691890601</c:v>
                </c:pt>
                <c:pt idx="29">
                  <c:v>1104.4716280827656</c:v>
                </c:pt>
                <c:pt idx="30">
                  <c:v>913.02498094682096</c:v>
                </c:pt>
                <c:pt idx="31">
                  <c:v>99.813478992825239</c:v>
                </c:pt>
                <c:pt idx="32">
                  <c:v>529.94886333902491</c:v>
                </c:pt>
                <c:pt idx="33">
                  <c:v>1399.2510200923864</c:v>
                </c:pt>
                <c:pt idx="34">
                  <c:v>269.46821544817152</c:v>
                </c:pt>
                <c:pt idx="35">
                  <c:v>982.63917161915811</c:v>
                </c:pt>
                <c:pt idx="36">
                  <c:v>1198.9609748117514</c:v>
                </c:pt>
                <c:pt idx="37">
                  <c:v>20</c:v>
                </c:pt>
                <c:pt idx="38">
                  <c:v>1043.3483322973136</c:v>
                </c:pt>
                <c:pt idx="39">
                  <c:v>30.080231480311884</c:v>
                </c:pt>
                <c:pt idx="40">
                  <c:v>46.602427598199192</c:v>
                </c:pt>
              </c:numCache>
            </c:numRef>
          </c:val>
          <c:extLst>
            <c:ext xmlns:c16="http://schemas.microsoft.com/office/drawing/2014/chart" uri="{C3380CC4-5D6E-409C-BE32-E72D297353CC}">
              <c16:uniqueId val="{00000001-BB97-4D6F-84BD-22D5E9B590DA}"/>
            </c:ext>
          </c:extLst>
        </c:ser>
        <c:dLbls>
          <c:showLegendKey val="0"/>
          <c:showVal val="0"/>
          <c:showCatName val="0"/>
          <c:showSerName val="0"/>
          <c:showPercent val="0"/>
          <c:showBubbleSize val="0"/>
        </c:dLbls>
        <c:gapWidth val="50"/>
        <c:overlap val="100"/>
        <c:axId val="159084200"/>
        <c:axId val="1"/>
      </c:barChart>
      <c:catAx>
        <c:axId val="159084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eaVert" anchor="t" anchorCtr="0"/>
          <a:lstStyle/>
          <a:p>
            <a:pPr>
              <a:defRPr sz="9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40000"/>
        </c:scaling>
        <c:delete val="0"/>
        <c:axPos val="l"/>
        <c:majorGridlines>
          <c:spPr>
            <a:ln w="3175">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生産誘発額（万円）</a:t>
                </a:r>
              </a:p>
              <a:p>
                <a:pPr algn="ctr">
                  <a:defRPr sz="1100" b="0" i="0" u="none" strike="noStrike" baseline="0">
                    <a:solidFill>
                      <a:srgbClr val="000000"/>
                    </a:solidFill>
                    <a:latin typeface="ＭＳ Ｐゴシック"/>
                    <a:ea typeface="ＭＳ Ｐゴシック"/>
                    <a:cs typeface="ＭＳ Ｐゴシック"/>
                  </a:defRPr>
                </a:pPr>
                <a:endParaRPr lang="ja-JP" altLang="en-US" sz="800" b="0" i="0" u="none" strike="noStrike" baseline="0">
                  <a:solidFill>
                    <a:srgbClr val="000000"/>
                  </a:solidFill>
                  <a:latin typeface="ＭＳ Ｐゴシック"/>
                  <a:ea typeface="ＭＳ Ｐゴシック"/>
                </a:endParaRPr>
              </a:p>
            </c:rich>
          </c:tx>
          <c:layout>
            <c:manualLayout>
              <c:xMode val="edge"/>
              <c:yMode val="edge"/>
              <c:x val="3.5736994988753404E-3"/>
              <c:y val="2.2189918567871322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084200"/>
        <c:crosses val="autoZero"/>
        <c:crossBetween val="between"/>
        <c:majorUnit val="5000"/>
      </c:valAx>
      <c:spPr>
        <a:solidFill>
          <a:srgbClr val="FFFFFF"/>
        </a:solidFill>
        <a:ln w="12700">
          <a:solidFill>
            <a:srgbClr val="808080"/>
          </a:solidFill>
          <a:prstDash val="solid"/>
        </a:ln>
      </c:spPr>
    </c:plotArea>
    <c:legend>
      <c:legendPos val="r"/>
      <c:layout>
        <c:manualLayout>
          <c:xMode val="edge"/>
          <c:yMode val="edge"/>
          <c:x val="0.14819127331602225"/>
          <c:y val="0.16448616999798102"/>
          <c:w val="0.20653439664759091"/>
          <c:h val="0.10467292549969717"/>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14</xdr:col>
      <xdr:colOff>9525</xdr:colOff>
      <xdr:row>42</xdr:row>
      <xdr:rowOff>0</xdr:rowOff>
    </xdr:from>
    <xdr:to>
      <xdr:col>17</xdr:col>
      <xdr:colOff>323850</xdr:colOff>
      <xdr:row>42</xdr:row>
      <xdr:rowOff>0</xdr:rowOff>
    </xdr:to>
    <xdr:sp macro="" textlink="">
      <xdr:nvSpPr>
        <xdr:cNvPr id="2" name="Line 1"/>
        <xdr:cNvSpPr>
          <a:spLocks noChangeShapeType="1"/>
        </xdr:cNvSpPr>
      </xdr:nvSpPr>
      <xdr:spPr bwMode="auto">
        <a:xfrm>
          <a:off x="4019550" y="6057900"/>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xdr:col>
      <xdr:colOff>190500</xdr:colOff>
      <xdr:row>36</xdr:row>
      <xdr:rowOff>9525</xdr:rowOff>
    </xdr:from>
    <xdr:to>
      <xdr:col>11</xdr:col>
      <xdr:colOff>190500</xdr:colOff>
      <xdr:row>39</xdr:row>
      <xdr:rowOff>0</xdr:rowOff>
    </xdr:to>
    <xdr:sp macro="" textlink="">
      <xdr:nvSpPr>
        <xdr:cNvPr id="3" name="Line 2"/>
        <xdr:cNvSpPr>
          <a:spLocks noChangeShapeType="1"/>
        </xdr:cNvSpPr>
      </xdr:nvSpPr>
      <xdr:spPr bwMode="auto">
        <a:xfrm>
          <a:off x="3162300" y="519112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114300</xdr:colOff>
      <xdr:row>38</xdr:row>
      <xdr:rowOff>114300</xdr:rowOff>
    </xdr:from>
    <xdr:to>
      <xdr:col>17</xdr:col>
      <xdr:colOff>152400</xdr:colOff>
      <xdr:row>40</xdr:row>
      <xdr:rowOff>28575</xdr:rowOff>
    </xdr:to>
    <xdr:sp macro="" textlink="">
      <xdr:nvSpPr>
        <xdr:cNvPr id="4" name="AutoShape 3"/>
        <xdr:cNvSpPr>
          <a:spLocks noChangeArrowheads="1"/>
        </xdr:cNvSpPr>
      </xdr:nvSpPr>
      <xdr:spPr bwMode="auto">
        <a:xfrm>
          <a:off x="4124325" y="5610225"/>
          <a:ext cx="762000"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171450</xdr:colOff>
      <xdr:row>63</xdr:row>
      <xdr:rowOff>9525</xdr:rowOff>
    </xdr:from>
    <xdr:to>
      <xdr:col>11</xdr:col>
      <xdr:colOff>171450</xdr:colOff>
      <xdr:row>66</xdr:row>
      <xdr:rowOff>238125</xdr:rowOff>
    </xdr:to>
    <xdr:sp macro="" textlink="">
      <xdr:nvSpPr>
        <xdr:cNvPr id="5" name="Line 4"/>
        <xdr:cNvSpPr>
          <a:spLocks noChangeShapeType="1"/>
        </xdr:cNvSpPr>
      </xdr:nvSpPr>
      <xdr:spPr bwMode="auto">
        <a:xfrm>
          <a:off x="3143250" y="95631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171450</xdr:colOff>
      <xdr:row>17</xdr:row>
      <xdr:rowOff>0</xdr:rowOff>
    </xdr:from>
    <xdr:to>
      <xdr:col>11</xdr:col>
      <xdr:colOff>171450</xdr:colOff>
      <xdr:row>19</xdr:row>
      <xdr:rowOff>190500</xdr:rowOff>
    </xdr:to>
    <xdr:sp macro="" textlink="">
      <xdr:nvSpPr>
        <xdr:cNvPr id="6" name="Line 5"/>
        <xdr:cNvSpPr>
          <a:spLocks noChangeShapeType="1"/>
        </xdr:cNvSpPr>
      </xdr:nvSpPr>
      <xdr:spPr bwMode="auto">
        <a:xfrm>
          <a:off x="3143250" y="228600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171450</xdr:colOff>
      <xdr:row>29</xdr:row>
      <xdr:rowOff>142875</xdr:rowOff>
    </xdr:from>
    <xdr:to>
      <xdr:col>21</xdr:col>
      <xdr:colOff>0</xdr:colOff>
      <xdr:row>29</xdr:row>
      <xdr:rowOff>142875</xdr:rowOff>
    </xdr:to>
    <xdr:sp macro="" textlink="">
      <xdr:nvSpPr>
        <xdr:cNvPr id="7" name="Line 6"/>
        <xdr:cNvSpPr>
          <a:spLocks noChangeShapeType="1"/>
        </xdr:cNvSpPr>
      </xdr:nvSpPr>
      <xdr:spPr bwMode="auto">
        <a:xfrm>
          <a:off x="3143250" y="4514850"/>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9525</xdr:colOff>
      <xdr:row>22</xdr:row>
      <xdr:rowOff>66675</xdr:rowOff>
    </xdr:from>
    <xdr:to>
      <xdr:col>10</xdr:col>
      <xdr:colOff>9525</xdr:colOff>
      <xdr:row>24</xdr:row>
      <xdr:rowOff>0</xdr:rowOff>
    </xdr:to>
    <xdr:sp macro="" textlink="">
      <xdr:nvSpPr>
        <xdr:cNvPr id="8" name="AutoShape 7"/>
        <xdr:cNvSpPr>
          <a:spLocks noChangeArrowheads="1"/>
        </xdr:cNvSpPr>
      </xdr:nvSpPr>
      <xdr:spPr bwMode="auto">
        <a:xfrm>
          <a:off x="1152525" y="3305175"/>
          <a:ext cx="1495425" cy="257175"/>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9525</xdr:colOff>
      <xdr:row>23</xdr:row>
      <xdr:rowOff>123825</xdr:rowOff>
    </xdr:from>
    <xdr:to>
      <xdr:col>11</xdr:col>
      <xdr:colOff>161925</xdr:colOff>
      <xdr:row>23</xdr:row>
      <xdr:rowOff>123825</xdr:rowOff>
    </xdr:to>
    <xdr:sp macro="" textlink="">
      <xdr:nvSpPr>
        <xdr:cNvPr id="9" name="Line 8"/>
        <xdr:cNvSpPr>
          <a:spLocks noChangeShapeType="1"/>
        </xdr:cNvSpPr>
      </xdr:nvSpPr>
      <xdr:spPr bwMode="auto">
        <a:xfrm>
          <a:off x="2647950" y="3438525"/>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0</xdr:colOff>
      <xdr:row>17</xdr:row>
      <xdr:rowOff>95250</xdr:rowOff>
    </xdr:from>
    <xdr:to>
      <xdr:col>9</xdr:col>
      <xdr:colOff>266700</xdr:colOff>
      <xdr:row>19</xdr:row>
      <xdr:rowOff>0</xdr:rowOff>
    </xdr:to>
    <xdr:sp macro="" textlink="">
      <xdr:nvSpPr>
        <xdr:cNvPr id="10" name="AutoShape 9"/>
        <xdr:cNvSpPr>
          <a:spLocks noChangeArrowheads="1"/>
        </xdr:cNvSpPr>
      </xdr:nvSpPr>
      <xdr:spPr bwMode="auto">
        <a:xfrm>
          <a:off x="1143000" y="2381250"/>
          <a:ext cx="1485900" cy="390525"/>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18</xdr:row>
      <xdr:rowOff>190500</xdr:rowOff>
    </xdr:from>
    <xdr:to>
      <xdr:col>11</xdr:col>
      <xdr:colOff>161925</xdr:colOff>
      <xdr:row>18</xdr:row>
      <xdr:rowOff>190500</xdr:rowOff>
    </xdr:to>
    <xdr:sp macro="" textlink="">
      <xdr:nvSpPr>
        <xdr:cNvPr id="11" name="Line 10"/>
        <xdr:cNvSpPr>
          <a:spLocks noChangeShapeType="1"/>
        </xdr:cNvSpPr>
      </xdr:nvSpPr>
      <xdr:spPr bwMode="auto">
        <a:xfrm>
          <a:off x="2638425" y="2581275"/>
          <a:ext cx="4953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31</xdr:row>
      <xdr:rowOff>0</xdr:rowOff>
    </xdr:from>
    <xdr:to>
      <xdr:col>23</xdr:col>
      <xdr:colOff>0</xdr:colOff>
      <xdr:row>50</xdr:row>
      <xdr:rowOff>0</xdr:rowOff>
    </xdr:to>
    <xdr:sp macro="" textlink="">
      <xdr:nvSpPr>
        <xdr:cNvPr id="12" name="Rectangle 11"/>
        <xdr:cNvSpPr>
          <a:spLocks noChangeArrowheads="1"/>
        </xdr:cNvSpPr>
      </xdr:nvSpPr>
      <xdr:spPr bwMode="auto">
        <a:xfrm>
          <a:off x="1143000" y="4695825"/>
          <a:ext cx="4981575" cy="2657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4</xdr:col>
      <xdr:colOff>219076</xdr:colOff>
      <xdr:row>32</xdr:row>
      <xdr:rowOff>66674</xdr:rowOff>
    </xdr:from>
    <xdr:to>
      <xdr:col>5</xdr:col>
      <xdr:colOff>161926</xdr:colOff>
      <xdr:row>47</xdr:row>
      <xdr:rowOff>171449</xdr:rowOff>
    </xdr:to>
    <xdr:sp macro="" textlink="">
      <xdr:nvSpPr>
        <xdr:cNvPr id="13" name="Text Box 12"/>
        <xdr:cNvSpPr txBox="1">
          <a:spLocks noChangeArrowheads="1"/>
        </xdr:cNvSpPr>
      </xdr:nvSpPr>
      <xdr:spPr bwMode="auto">
        <a:xfrm>
          <a:off x="1019176" y="4905374"/>
          <a:ext cx="285750" cy="2143125"/>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ゴシック"/>
              <a:ea typeface="ＭＳ ゴシック"/>
            </a:rPr>
            <a:t>直接・第一次間接効果</a:t>
          </a:r>
        </a:p>
      </xdr:txBody>
    </xdr:sp>
    <xdr:clientData/>
  </xdr:twoCellAnchor>
  <xdr:twoCellAnchor>
    <xdr:from>
      <xdr:col>16</xdr:col>
      <xdr:colOff>0</xdr:colOff>
      <xdr:row>40</xdr:row>
      <xdr:rowOff>38100</xdr:rowOff>
    </xdr:from>
    <xdr:to>
      <xdr:col>16</xdr:col>
      <xdr:colOff>0</xdr:colOff>
      <xdr:row>42</xdr:row>
      <xdr:rowOff>0</xdr:rowOff>
    </xdr:to>
    <xdr:sp macro="" textlink="">
      <xdr:nvSpPr>
        <xdr:cNvPr id="14" name="Line 13"/>
        <xdr:cNvSpPr>
          <a:spLocks noChangeShapeType="1"/>
        </xdr:cNvSpPr>
      </xdr:nvSpPr>
      <xdr:spPr bwMode="auto">
        <a:xfrm flipH="1">
          <a:off x="4457700" y="58674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53</xdr:row>
      <xdr:rowOff>123825</xdr:rowOff>
    </xdr:from>
    <xdr:to>
      <xdr:col>11</xdr:col>
      <xdr:colOff>161925</xdr:colOff>
      <xdr:row>53</xdr:row>
      <xdr:rowOff>123825</xdr:rowOff>
    </xdr:to>
    <xdr:sp macro="" textlink="">
      <xdr:nvSpPr>
        <xdr:cNvPr id="15" name="Line 14"/>
        <xdr:cNvSpPr>
          <a:spLocks noChangeShapeType="1"/>
        </xdr:cNvSpPr>
      </xdr:nvSpPr>
      <xdr:spPr bwMode="auto">
        <a:xfrm>
          <a:off x="2647950" y="7924800"/>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xdr:col>
      <xdr:colOff>180975</xdr:colOff>
      <xdr:row>49</xdr:row>
      <xdr:rowOff>19050</xdr:rowOff>
    </xdr:from>
    <xdr:to>
      <xdr:col>11</xdr:col>
      <xdr:colOff>180975</xdr:colOff>
      <xdr:row>55</xdr:row>
      <xdr:rowOff>9525</xdr:rowOff>
    </xdr:to>
    <xdr:sp macro="" textlink="">
      <xdr:nvSpPr>
        <xdr:cNvPr id="16" name="Line 15"/>
        <xdr:cNvSpPr>
          <a:spLocks noChangeShapeType="1"/>
        </xdr:cNvSpPr>
      </xdr:nvSpPr>
      <xdr:spPr bwMode="auto">
        <a:xfrm>
          <a:off x="3152775" y="7296150"/>
          <a:ext cx="0" cy="838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57</xdr:row>
      <xdr:rowOff>123825</xdr:rowOff>
    </xdr:from>
    <xdr:to>
      <xdr:col>11</xdr:col>
      <xdr:colOff>161925</xdr:colOff>
      <xdr:row>57</xdr:row>
      <xdr:rowOff>123825</xdr:rowOff>
    </xdr:to>
    <xdr:sp macro="" textlink="">
      <xdr:nvSpPr>
        <xdr:cNvPr id="17" name="Line 16"/>
        <xdr:cNvSpPr>
          <a:spLocks noChangeShapeType="1"/>
        </xdr:cNvSpPr>
      </xdr:nvSpPr>
      <xdr:spPr bwMode="auto">
        <a:xfrm>
          <a:off x="2647950" y="8572500"/>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59</xdr:row>
      <xdr:rowOff>123825</xdr:rowOff>
    </xdr:from>
    <xdr:to>
      <xdr:col>11</xdr:col>
      <xdr:colOff>161925</xdr:colOff>
      <xdr:row>59</xdr:row>
      <xdr:rowOff>123825</xdr:rowOff>
    </xdr:to>
    <xdr:sp macro="" textlink="">
      <xdr:nvSpPr>
        <xdr:cNvPr id="18" name="Line 17"/>
        <xdr:cNvSpPr>
          <a:spLocks noChangeShapeType="1"/>
        </xdr:cNvSpPr>
      </xdr:nvSpPr>
      <xdr:spPr bwMode="auto">
        <a:xfrm>
          <a:off x="2647950" y="8953500"/>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171450</xdr:colOff>
      <xdr:row>56</xdr:row>
      <xdr:rowOff>9525</xdr:rowOff>
    </xdr:from>
    <xdr:to>
      <xdr:col>11</xdr:col>
      <xdr:colOff>171450</xdr:colOff>
      <xdr:row>61</xdr:row>
      <xdr:rowOff>295275</xdr:rowOff>
    </xdr:to>
    <xdr:sp macro="" textlink="">
      <xdr:nvSpPr>
        <xdr:cNvPr id="19" name="Line 18"/>
        <xdr:cNvSpPr>
          <a:spLocks noChangeShapeType="1"/>
        </xdr:cNvSpPr>
      </xdr:nvSpPr>
      <xdr:spPr bwMode="auto">
        <a:xfrm>
          <a:off x="3143250" y="8372475"/>
          <a:ext cx="0" cy="981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64</xdr:row>
      <xdr:rowOff>123825</xdr:rowOff>
    </xdr:from>
    <xdr:to>
      <xdr:col>11</xdr:col>
      <xdr:colOff>161925</xdr:colOff>
      <xdr:row>64</xdr:row>
      <xdr:rowOff>123825</xdr:rowOff>
    </xdr:to>
    <xdr:sp macro="" textlink="">
      <xdr:nvSpPr>
        <xdr:cNvPr id="20" name="Line 19"/>
        <xdr:cNvSpPr>
          <a:spLocks noChangeShapeType="1"/>
        </xdr:cNvSpPr>
      </xdr:nvSpPr>
      <xdr:spPr bwMode="auto">
        <a:xfrm>
          <a:off x="2647950" y="9801225"/>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xdr:col>
      <xdr:colOff>190500</xdr:colOff>
      <xdr:row>73</xdr:row>
      <xdr:rowOff>9525</xdr:rowOff>
    </xdr:from>
    <xdr:to>
      <xdr:col>11</xdr:col>
      <xdr:colOff>190500</xdr:colOff>
      <xdr:row>75</xdr:row>
      <xdr:rowOff>114300</xdr:rowOff>
    </xdr:to>
    <xdr:sp macro="" textlink="">
      <xdr:nvSpPr>
        <xdr:cNvPr id="21" name="Line 20"/>
        <xdr:cNvSpPr>
          <a:spLocks noChangeShapeType="1"/>
        </xdr:cNvSpPr>
      </xdr:nvSpPr>
      <xdr:spPr bwMode="auto">
        <a:xfrm flipH="1">
          <a:off x="3162300" y="10725150"/>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7</xdr:col>
      <xdr:colOff>0</xdr:colOff>
      <xdr:row>74</xdr:row>
      <xdr:rowOff>0</xdr:rowOff>
    </xdr:from>
    <xdr:to>
      <xdr:col>10</xdr:col>
      <xdr:colOff>9525</xdr:colOff>
      <xdr:row>75</xdr:row>
      <xdr:rowOff>57150</xdr:rowOff>
    </xdr:to>
    <xdr:sp macro="" textlink="">
      <xdr:nvSpPr>
        <xdr:cNvPr id="22" name="AutoShape 21"/>
        <xdr:cNvSpPr>
          <a:spLocks noChangeArrowheads="1"/>
        </xdr:cNvSpPr>
      </xdr:nvSpPr>
      <xdr:spPr bwMode="auto">
        <a:xfrm>
          <a:off x="1695450" y="10810875"/>
          <a:ext cx="952500" cy="390525"/>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9525</xdr:colOff>
      <xdr:row>74</xdr:row>
      <xdr:rowOff>200025</xdr:rowOff>
    </xdr:from>
    <xdr:to>
      <xdr:col>11</xdr:col>
      <xdr:colOff>161925</xdr:colOff>
      <xdr:row>74</xdr:row>
      <xdr:rowOff>200025</xdr:rowOff>
    </xdr:to>
    <xdr:sp macro="" textlink="">
      <xdr:nvSpPr>
        <xdr:cNvPr id="23" name="Line 22"/>
        <xdr:cNvSpPr>
          <a:spLocks noChangeShapeType="1"/>
        </xdr:cNvSpPr>
      </xdr:nvSpPr>
      <xdr:spPr bwMode="auto">
        <a:xfrm>
          <a:off x="2647950" y="11010900"/>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66</xdr:row>
      <xdr:rowOff>0</xdr:rowOff>
    </xdr:from>
    <xdr:to>
      <xdr:col>23</xdr:col>
      <xdr:colOff>0</xdr:colOff>
      <xdr:row>79</xdr:row>
      <xdr:rowOff>0</xdr:rowOff>
    </xdr:to>
    <xdr:sp macro="" textlink="">
      <xdr:nvSpPr>
        <xdr:cNvPr id="24" name="Rectangle 23"/>
        <xdr:cNvSpPr>
          <a:spLocks noChangeArrowheads="1"/>
        </xdr:cNvSpPr>
      </xdr:nvSpPr>
      <xdr:spPr bwMode="auto">
        <a:xfrm>
          <a:off x="1143000" y="9982200"/>
          <a:ext cx="4981575" cy="1762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4</xdr:col>
      <xdr:colOff>200025</xdr:colOff>
      <xdr:row>67</xdr:row>
      <xdr:rowOff>57150</xdr:rowOff>
    </xdr:from>
    <xdr:to>
      <xdr:col>5</xdr:col>
      <xdr:colOff>133350</xdr:colOff>
      <xdr:row>77</xdr:row>
      <xdr:rowOff>133350</xdr:rowOff>
    </xdr:to>
    <xdr:sp macro="" textlink="">
      <xdr:nvSpPr>
        <xdr:cNvPr id="25" name="Text Box 24"/>
        <xdr:cNvSpPr txBox="1">
          <a:spLocks noChangeArrowheads="1"/>
        </xdr:cNvSpPr>
      </xdr:nvSpPr>
      <xdr:spPr bwMode="auto">
        <a:xfrm>
          <a:off x="1000125" y="10163175"/>
          <a:ext cx="276225" cy="1428750"/>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ゴシック"/>
              <a:ea typeface="ＭＳ ゴシック"/>
            </a:rPr>
            <a:t>第二次間接効果</a:t>
          </a:r>
        </a:p>
      </xdr:txBody>
    </xdr:sp>
    <xdr:clientData/>
  </xdr:twoCellAnchor>
  <xdr:twoCellAnchor>
    <xdr:from>
      <xdr:col>14</xdr:col>
      <xdr:colOff>9525</xdr:colOff>
      <xdr:row>70</xdr:row>
      <xdr:rowOff>0</xdr:rowOff>
    </xdr:from>
    <xdr:to>
      <xdr:col>17</xdr:col>
      <xdr:colOff>323850</xdr:colOff>
      <xdr:row>70</xdr:row>
      <xdr:rowOff>0</xdr:rowOff>
    </xdr:to>
    <xdr:sp macro="" textlink="">
      <xdr:nvSpPr>
        <xdr:cNvPr id="26" name="Line 25"/>
        <xdr:cNvSpPr>
          <a:spLocks noChangeShapeType="1"/>
        </xdr:cNvSpPr>
      </xdr:nvSpPr>
      <xdr:spPr bwMode="auto">
        <a:xfrm>
          <a:off x="4019550" y="10487025"/>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114300</xdr:colOff>
      <xdr:row>66</xdr:row>
      <xdr:rowOff>76200</xdr:rowOff>
    </xdr:from>
    <xdr:to>
      <xdr:col>17</xdr:col>
      <xdr:colOff>123825</xdr:colOff>
      <xdr:row>68</xdr:row>
      <xdr:rowOff>47625</xdr:rowOff>
    </xdr:to>
    <xdr:sp macro="" textlink="">
      <xdr:nvSpPr>
        <xdr:cNvPr id="27" name="AutoShape 26"/>
        <xdr:cNvSpPr>
          <a:spLocks noChangeArrowheads="1"/>
        </xdr:cNvSpPr>
      </xdr:nvSpPr>
      <xdr:spPr bwMode="auto">
        <a:xfrm>
          <a:off x="4124325" y="10058400"/>
          <a:ext cx="73342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68</xdr:row>
      <xdr:rowOff>38100</xdr:rowOff>
    </xdr:from>
    <xdr:to>
      <xdr:col>16</xdr:col>
      <xdr:colOff>0</xdr:colOff>
      <xdr:row>70</xdr:row>
      <xdr:rowOff>0</xdr:rowOff>
    </xdr:to>
    <xdr:sp macro="" textlink="">
      <xdr:nvSpPr>
        <xdr:cNvPr id="28" name="Line 27"/>
        <xdr:cNvSpPr>
          <a:spLocks noChangeShapeType="1"/>
        </xdr:cNvSpPr>
      </xdr:nvSpPr>
      <xdr:spPr bwMode="auto">
        <a:xfrm>
          <a:off x="4457700" y="10296525"/>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171450</xdr:colOff>
      <xdr:row>60</xdr:row>
      <xdr:rowOff>123825</xdr:rowOff>
    </xdr:from>
    <xdr:to>
      <xdr:col>21</xdr:col>
      <xdr:colOff>9525</xdr:colOff>
      <xdr:row>60</xdr:row>
      <xdr:rowOff>123825</xdr:rowOff>
    </xdr:to>
    <xdr:sp macro="" textlink="">
      <xdr:nvSpPr>
        <xdr:cNvPr id="29" name="Line 28"/>
        <xdr:cNvSpPr>
          <a:spLocks noChangeShapeType="1"/>
        </xdr:cNvSpPr>
      </xdr:nvSpPr>
      <xdr:spPr bwMode="auto">
        <a:xfrm>
          <a:off x="3143250" y="9172575"/>
          <a:ext cx="2543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51</xdr:row>
      <xdr:rowOff>9525</xdr:rowOff>
    </xdr:from>
    <xdr:to>
      <xdr:col>17</xdr:col>
      <xdr:colOff>342900</xdr:colOff>
      <xdr:row>52</xdr:row>
      <xdr:rowOff>9525</xdr:rowOff>
    </xdr:to>
    <xdr:sp macro="" textlink="">
      <xdr:nvSpPr>
        <xdr:cNvPr id="30" name="AutoShape 29"/>
        <xdr:cNvSpPr>
          <a:spLocks noChangeArrowheads="1"/>
        </xdr:cNvSpPr>
      </xdr:nvSpPr>
      <xdr:spPr bwMode="auto">
        <a:xfrm>
          <a:off x="3257550" y="7486650"/>
          <a:ext cx="1714500" cy="247650"/>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171450</xdr:colOff>
      <xdr:row>9</xdr:row>
      <xdr:rowOff>9525</xdr:rowOff>
    </xdr:from>
    <xdr:to>
      <xdr:col>17</xdr:col>
      <xdr:colOff>171450</xdr:colOff>
      <xdr:row>13</xdr:row>
      <xdr:rowOff>0</xdr:rowOff>
    </xdr:to>
    <xdr:sp macro="" textlink="">
      <xdr:nvSpPr>
        <xdr:cNvPr id="31" name="Line 30"/>
        <xdr:cNvSpPr>
          <a:spLocks noChangeShapeType="1"/>
        </xdr:cNvSpPr>
      </xdr:nvSpPr>
      <xdr:spPr bwMode="auto">
        <a:xfrm>
          <a:off x="4905375" y="12954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171450</xdr:colOff>
      <xdr:row>11</xdr:row>
      <xdr:rowOff>0</xdr:rowOff>
    </xdr:from>
    <xdr:to>
      <xdr:col>23</xdr:col>
      <xdr:colOff>161925</xdr:colOff>
      <xdr:row>11</xdr:row>
      <xdr:rowOff>0</xdr:rowOff>
    </xdr:to>
    <xdr:sp macro="" textlink="">
      <xdr:nvSpPr>
        <xdr:cNvPr id="32" name="Line 31"/>
        <xdr:cNvSpPr>
          <a:spLocks noChangeShapeType="1"/>
        </xdr:cNvSpPr>
      </xdr:nvSpPr>
      <xdr:spPr bwMode="auto">
        <a:xfrm>
          <a:off x="3143250" y="1438275"/>
          <a:ext cx="3143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171450</xdr:colOff>
      <xdr:row>11</xdr:row>
      <xdr:rowOff>9525</xdr:rowOff>
    </xdr:from>
    <xdr:to>
      <xdr:col>11</xdr:col>
      <xdr:colOff>171450</xdr:colOff>
      <xdr:row>12</xdr:row>
      <xdr:rowOff>161925</xdr:rowOff>
    </xdr:to>
    <xdr:sp macro="" textlink="">
      <xdr:nvSpPr>
        <xdr:cNvPr id="33" name="Line 32"/>
        <xdr:cNvSpPr>
          <a:spLocks noChangeShapeType="1"/>
        </xdr:cNvSpPr>
      </xdr:nvSpPr>
      <xdr:spPr bwMode="auto">
        <a:xfrm>
          <a:off x="3143250" y="144780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171450</xdr:colOff>
      <xdr:row>11</xdr:row>
      <xdr:rowOff>9525</xdr:rowOff>
    </xdr:from>
    <xdr:to>
      <xdr:col>23</xdr:col>
      <xdr:colOff>171450</xdr:colOff>
      <xdr:row>12</xdr:row>
      <xdr:rowOff>161925</xdr:rowOff>
    </xdr:to>
    <xdr:sp macro="" textlink="">
      <xdr:nvSpPr>
        <xdr:cNvPr id="34" name="Line 33"/>
        <xdr:cNvSpPr>
          <a:spLocks noChangeShapeType="1"/>
        </xdr:cNvSpPr>
      </xdr:nvSpPr>
      <xdr:spPr bwMode="auto">
        <a:xfrm>
          <a:off x="6296025" y="144780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20</xdr:row>
      <xdr:rowOff>0</xdr:rowOff>
    </xdr:from>
    <xdr:to>
      <xdr:col>26</xdr:col>
      <xdr:colOff>0</xdr:colOff>
      <xdr:row>20</xdr:row>
      <xdr:rowOff>238125</xdr:rowOff>
    </xdr:to>
    <xdr:sp macro="" textlink="">
      <xdr:nvSpPr>
        <xdr:cNvPr id="35" name="AutoShape 34"/>
        <xdr:cNvSpPr>
          <a:spLocks noChangeArrowheads="1"/>
        </xdr:cNvSpPr>
      </xdr:nvSpPr>
      <xdr:spPr bwMode="auto">
        <a:xfrm>
          <a:off x="4181475" y="2857500"/>
          <a:ext cx="2581275" cy="190500"/>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171450</xdr:colOff>
      <xdr:row>17</xdr:row>
      <xdr:rowOff>9525</xdr:rowOff>
    </xdr:from>
    <xdr:to>
      <xdr:col>23</xdr:col>
      <xdr:colOff>171450</xdr:colOff>
      <xdr:row>19</xdr:row>
      <xdr:rowOff>180975</xdr:rowOff>
    </xdr:to>
    <xdr:sp macro="" textlink="">
      <xdr:nvSpPr>
        <xdr:cNvPr id="36" name="Line 35"/>
        <xdr:cNvSpPr>
          <a:spLocks noChangeShapeType="1"/>
        </xdr:cNvSpPr>
      </xdr:nvSpPr>
      <xdr:spPr bwMode="auto">
        <a:xfrm>
          <a:off x="6296025" y="2295525"/>
          <a:ext cx="0" cy="56197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171450</xdr:colOff>
      <xdr:row>17</xdr:row>
      <xdr:rowOff>9525</xdr:rowOff>
    </xdr:from>
    <xdr:to>
      <xdr:col>17</xdr:col>
      <xdr:colOff>171450</xdr:colOff>
      <xdr:row>19</xdr:row>
      <xdr:rowOff>171450</xdr:rowOff>
    </xdr:to>
    <xdr:sp macro="" textlink="">
      <xdr:nvSpPr>
        <xdr:cNvPr id="37" name="Line 36"/>
        <xdr:cNvSpPr>
          <a:spLocks noChangeShapeType="1"/>
        </xdr:cNvSpPr>
      </xdr:nvSpPr>
      <xdr:spPr bwMode="auto">
        <a:xfrm>
          <a:off x="4905375" y="2295525"/>
          <a:ext cx="0" cy="56197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28</xdr:row>
      <xdr:rowOff>123825</xdr:rowOff>
    </xdr:from>
    <xdr:to>
      <xdr:col>11</xdr:col>
      <xdr:colOff>161925</xdr:colOff>
      <xdr:row>28</xdr:row>
      <xdr:rowOff>123825</xdr:rowOff>
    </xdr:to>
    <xdr:sp macro="" textlink="">
      <xdr:nvSpPr>
        <xdr:cNvPr id="38" name="Line 37"/>
        <xdr:cNvSpPr>
          <a:spLocks noChangeShapeType="1"/>
        </xdr:cNvSpPr>
      </xdr:nvSpPr>
      <xdr:spPr bwMode="auto">
        <a:xfrm>
          <a:off x="2647950" y="4276725"/>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xdr:col>
      <xdr:colOff>190500</xdr:colOff>
      <xdr:row>44</xdr:row>
      <xdr:rowOff>9525</xdr:rowOff>
    </xdr:from>
    <xdr:to>
      <xdr:col>11</xdr:col>
      <xdr:colOff>190500</xdr:colOff>
      <xdr:row>46</xdr:row>
      <xdr:rowOff>104775</xdr:rowOff>
    </xdr:to>
    <xdr:sp macro="" textlink="">
      <xdr:nvSpPr>
        <xdr:cNvPr id="39" name="Line 38"/>
        <xdr:cNvSpPr>
          <a:spLocks noChangeShapeType="1"/>
        </xdr:cNvSpPr>
      </xdr:nvSpPr>
      <xdr:spPr bwMode="auto">
        <a:xfrm>
          <a:off x="3162300" y="6296025"/>
          <a:ext cx="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45</xdr:row>
      <xdr:rowOff>200025</xdr:rowOff>
    </xdr:from>
    <xdr:to>
      <xdr:col>11</xdr:col>
      <xdr:colOff>161925</xdr:colOff>
      <xdr:row>45</xdr:row>
      <xdr:rowOff>200025</xdr:rowOff>
    </xdr:to>
    <xdr:sp macro="" textlink="">
      <xdr:nvSpPr>
        <xdr:cNvPr id="40" name="Line 39"/>
        <xdr:cNvSpPr>
          <a:spLocks noChangeShapeType="1"/>
        </xdr:cNvSpPr>
      </xdr:nvSpPr>
      <xdr:spPr bwMode="auto">
        <a:xfrm>
          <a:off x="2647950" y="6610350"/>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7</xdr:col>
      <xdr:colOff>0</xdr:colOff>
      <xdr:row>37</xdr:row>
      <xdr:rowOff>0</xdr:rowOff>
    </xdr:from>
    <xdr:to>
      <xdr:col>10</xdr:col>
      <xdr:colOff>0</xdr:colOff>
      <xdr:row>38</xdr:row>
      <xdr:rowOff>38100</xdr:rowOff>
    </xdr:to>
    <xdr:sp macro="" textlink="">
      <xdr:nvSpPr>
        <xdr:cNvPr id="41" name="AutoShape 40"/>
        <xdr:cNvSpPr>
          <a:spLocks noChangeArrowheads="1"/>
        </xdr:cNvSpPr>
      </xdr:nvSpPr>
      <xdr:spPr bwMode="auto">
        <a:xfrm>
          <a:off x="1695450" y="5286375"/>
          <a:ext cx="9429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9525</xdr:colOff>
      <xdr:row>37</xdr:row>
      <xdr:rowOff>123825</xdr:rowOff>
    </xdr:from>
    <xdr:to>
      <xdr:col>11</xdr:col>
      <xdr:colOff>161925</xdr:colOff>
      <xdr:row>37</xdr:row>
      <xdr:rowOff>123825</xdr:rowOff>
    </xdr:to>
    <xdr:sp macro="" textlink="">
      <xdr:nvSpPr>
        <xdr:cNvPr id="42" name="Line 41"/>
        <xdr:cNvSpPr>
          <a:spLocks noChangeShapeType="1"/>
        </xdr:cNvSpPr>
      </xdr:nvSpPr>
      <xdr:spPr bwMode="auto">
        <a:xfrm>
          <a:off x="2647950" y="5410200"/>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171450</xdr:colOff>
      <xdr:row>27</xdr:row>
      <xdr:rowOff>0</xdr:rowOff>
    </xdr:from>
    <xdr:to>
      <xdr:col>11</xdr:col>
      <xdr:colOff>171450</xdr:colOff>
      <xdr:row>31</xdr:row>
      <xdr:rowOff>228600</xdr:rowOff>
    </xdr:to>
    <xdr:sp macro="" textlink="">
      <xdr:nvSpPr>
        <xdr:cNvPr id="43" name="Line 42"/>
        <xdr:cNvSpPr>
          <a:spLocks noChangeShapeType="1"/>
        </xdr:cNvSpPr>
      </xdr:nvSpPr>
      <xdr:spPr bwMode="auto">
        <a:xfrm>
          <a:off x="3143250" y="4048125"/>
          <a:ext cx="0"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7</xdr:col>
      <xdr:colOff>0</xdr:colOff>
      <xdr:row>45</xdr:row>
      <xdr:rowOff>0</xdr:rowOff>
    </xdr:from>
    <xdr:to>
      <xdr:col>10</xdr:col>
      <xdr:colOff>0</xdr:colOff>
      <xdr:row>46</xdr:row>
      <xdr:rowOff>38100</xdr:rowOff>
    </xdr:to>
    <xdr:sp macro="" textlink="">
      <xdr:nvSpPr>
        <xdr:cNvPr id="44" name="AutoShape 43"/>
        <xdr:cNvSpPr>
          <a:spLocks noChangeArrowheads="1"/>
        </xdr:cNvSpPr>
      </xdr:nvSpPr>
      <xdr:spPr bwMode="auto">
        <a:xfrm>
          <a:off x="1695450" y="6410325"/>
          <a:ext cx="942975" cy="38100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0</xdr:colOff>
      <xdr:row>53</xdr:row>
      <xdr:rowOff>0</xdr:rowOff>
    </xdr:from>
    <xdr:to>
      <xdr:col>10</xdr:col>
      <xdr:colOff>0</xdr:colOff>
      <xdr:row>54</xdr:row>
      <xdr:rowOff>0</xdr:rowOff>
    </xdr:to>
    <xdr:sp macro="" textlink="">
      <xdr:nvSpPr>
        <xdr:cNvPr id="45" name="AutoShape 44"/>
        <xdr:cNvSpPr>
          <a:spLocks noChangeArrowheads="1"/>
        </xdr:cNvSpPr>
      </xdr:nvSpPr>
      <xdr:spPr bwMode="auto">
        <a:xfrm>
          <a:off x="1695450" y="7800975"/>
          <a:ext cx="9429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0</xdr:colOff>
      <xdr:row>57</xdr:row>
      <xdr:rowOff>0</xdr:rowOff>
    </xdr:from>
    <xdr:to>
      <xdr:col>10</xdr:col>
      <xdr:colOff>0</xdr:colOff>
      <xdr:row>58</xdr:row>
      <xdr:rowOff>28575</xdr:rowOff>
    </xdr:to>
    <xdr:sp macro="" textlink="">
      <xdr:nvSpPr>
        <xdr:cNvPr id="46" name="AutoShape 45"/>
        <xdr:cNvSpPr>
          <a:spLocks noChangeArrowheads="1"/>
        </xdr:cNvSpPr>
      </xdr:nvSpPr>
      <xdr:spPr bwMode="auto">
        <a:xfrm>
          <a:off x="1695450" y="8448675"/>
          <a:ext cx="9429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0</xdr:colOff>
      <xdr:row>59</xdr:row>
      <xdr:rowOff>0</xdr:rowOff>
    </xdr:from>
    <xdr:to>
      <xdr:col>10</xdr:col>
      <xdr:colOff>0</xdr:colOff>
      <xdr:row>60</xdr:row>
      <xdr:rowOff>28575</xdr:rowOff>
    </xdr:to>
    <xdr:sp macro="" textlink="">
      <xdr:nvSpPr>
        <xdr:cNvPr id="47" name="AutoShape 46"/>
        <xdr:cNvSpPr>
          <a:spLocks noChangeArrowheads="1"/>
        </xdr:cNvSpPr>
      </xdr:nvSpPr>
      <xdr:spPr bwMode="auto">
        <a:xfrm>
          <a:off x="1695450" y="8829675"/>
          <a:ext cx="9429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0</xdr:colOff>
      <xdr:row>64</xdr:row>
      <xdr:rowOff>0</xdr:rowOff>
    </xdr:from>
    <xdr:to>
      <xdr:col>10</xdr:col>
      <xdr:colOff>0</xdr:colOff>
      <xdr:row>65</xdr:row>
      <xdr:rowOff>38100</xdr:rowOff>
    </xdr:to>
    <xdr:sp macro="" textlink="">
      <xdr:nvSpPr>
        <xdr:cNvPr id="48" name="AutoShape 47"/>
        <xdr:cNvSpPr>
          <a:spLocks noChangeArrowheads="1"/>
        </xdr:cNvSpPr>
      </xdr:nvSpPr>
      <xdr:spPr bwMode="auto">
        <a:xfrm>
          <a:off x="1695450" y="9677400"/>
          <a:ext cx="9429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171450</xdr:colOff>
      <xdr:row>22</xdr:row>
      <xdr:rowOff>0</xdr:rowOff>
    </xdr:from>
    <xdr:to>
      <xdr:col>11</xdr:col>
      <xdr:colOff>171450</xdr:colOff>
      <xdr:row>25</xdr:row>
      <xdr:rowOff>9525</xdr:rowOff>
    </xdr:to>
    <xdr:sp macro="" textlink="">
      <xdr:nvSpPr>
        <xdr:cNvPr id="49" name="Line 48"/>
        <xdr:cNvSpPr>
          <a:spLocks noChangeShapeType="1"/>
        </xdr:cNvSpPr>
      </xdr:nvSpPr>
      <xdr:spPr bwMode="auto">
        <a:xfrm>
          <a:off x="3143250" y="3238500"/>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7</xdr:col>
      <xdr:colOff>0</xdr:colOff>
      <xdr:row>28</xdr:row>
      <xdr:rowOff>0</xdr:rowOff>
    </xdr:from>
    <xdr:to>
      <xdr:col>10</xdr:col>
      <xdr:colOff>0</xdr:colOff>
      <xdr:row>29</xdr:row>
      <xdr:rowOff>28575</xdr:rowOff>
    </xdr:to>
    <xdr:sp macro="" textlink="">
      <xdr:nvSpPr>
        <xdr:cNvPr id="50" name="AutoShape 49"/>
        <xdr:cNvSpPr>
          <a:spLocks noChangeArrowheads="1"/>
        </xdr:cNvSpPr>
      </xdr:nvSpPr>
      <xdr:spPr bwMode="auto">
        <a:xfrm>
          <a:off x="1695450" y="4152900"/>
          <a:ext cx="942975" cy="247650"/>
        </a:xfrm>
        <a:prstGeom prst="roundRect">
          <a:avLst>
            <a:gd name="adj"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12</xdr:row>
      <xdr:rowOff>76200</xdr:rowOff>
    </xdr:from>
    <xdr:to>
      <xdr:col>3</xdr:col>
      <xdr:colOff>104775</xdr:colOff>
      <xdr:row>28</xdr:row>
      <xdr:rowOff>19050</xdr:rowOff>
    </xdr:to>
    <xdr:sp macro="" textlink="">
      <xdr:nvSpPr>
        <xdr:cNvPr id="51" name="AutoShape 50"/>
        <xdr:cNvSpPr>
          <a:spLocks/>
        </xdr:cNvSpPr>
      </xdr:nvSpPr>
      <xdr:spPr bwMode="auto">
        <a:xfrm>
          <a:off x="447675" y="1590675"/>
          <a:ext cx="285750" cy="2581275"/>
        </a:xfrm>
        <a:prstGeom prst="leftBrace">
          <a:avLst>
            <a:gd name="adj1" fmla="val 752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28</xdr:row>
      <xdr:rowOff>171450</xdr:rowOff>
    </xdr:from>
    <xdr:to>
      <xdr:col>3</xdr:col>
      <xdr:colOff>123825</xdr:colOff>
      <xdr:row>49</xdr:row>
      <xdr:rowOff>0</xdr:rowOff>
    </xdr:to>
    <xdr:sp macro="" textlink="">
      <xdr:nvSpPr>
        <xdr:cNvPr id="52" name="AutoShape 51"/>
        <xdr:cNvSpPr>
          <a:spLocks/>
        </xdr:cNvSpPr>
      </xdr:nvSpPr>
      <xdr:spPr bwMode="auto">
        <a:xfrm>
          <a:off x="447675" y="4324350"/>
          <a:ext cx="304800" cy="2952750"/>
        </a:xfrm>
        <a:prstGeom prst="leftBrace">
          <a:avLst>
            <a:gd name="adj1" fmla="val 807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95250</xdr:colOff>
      <xdr:row>51</xdr:row>
      <xdr:rowOff>238125</xdr:rowOff>
    </xdr:from>
    <xdr:to>
      <xdr:col>3</xdr:col>
      <xdr:colOff>161925</xdr:colOff>
      <xdr:row>78</xdr:row>
      <xdr:rowOff>57150</xdr:rowOff>
    </xdr:to>
    <xdr:sp macro="" textlink="">
      <xdr:nvSpPr>
        <xdr:cNvPr id="53" name="AutoShape 52"/>
        <xdr:cNvSpPr>
          <a:spLocks/>
        </xdr:cNvSpPr>
      </xdr:nvSpPr>
      <xdr:spPr bwMode="auto">
        <a:xfrm>
          <a:off x="485775" y="7715250"/>
          <a:ext cx="304800" cy="3990975"/>
        </a:xfrm>
        <a:prstGeom prst="leftBrace">
          <a:avLst>
            <a:gd name="adj1" fmla="val 1091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17</xdr:row>
      <xdr:rowOff>95250</xdr:rowOff>
    </xdr:from>
    <xdr:to>
      <xdr:col>27</xdr:col>
      <xdr:colOff>285750</xdr:colOff>
      <xdr:row>17</xdr:row>
      <xdr:rowOff>95250</xdr:rowOff>
    </xdr:to>
    <xdr:cxnSp macro="">
      <xdr:nvCxnSpPr>
        <xdr:cNvPr id="2" name="直線コネクタ 2"/>
        <xdr:cNvCxnSpPr>
          <a:cxnSpLocks noChangeShapeType="1"/>
        </xdr:cNvCxnSpPr>
      </xdr:nvCxnSpPr>
      <xdr:spPr bwMode="auto">
        <a:xfrm flipV="1">
          <a:off x="13725525" y="3028950"/>
          <a:ext cx="285750" cy="0"/>
        </a:xfrm>
        <a:prstGeom prst="line">
          <a:avLst/>
        </a:prstGeom>
        <a:noFill/>
        <a:ln w="222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9525</xdr:colOff>
      <xdr:row>32</xdr:row>
      <xdr:rowOff>85725</xdr:rowOff>
    </xdr:from>
    <xdr:to>
      <xdr:col>27</xdr:col>
      <xdr:colOff>285750</xdr:colOff>
      <xdr:row>32</xdr:row>
      <xdr:rowOff>85725</xdr:rowOff>
    </xdr:to>
    <xdr:cxnSp macro="">
      <xdr:nvCxnSpPr>
        <xdr:cNvPr id="3" name="直線コネクタ 4"/>
        <xdr:cNvCxnSpPr>
          <a:cxnSpLocks noChangeShapeType="1"/>
        </xdr:cNvCxnSpPr>
      </xdr:nvCxnSpPr>
      <xdr:spPr bwMode="auto">
        <a:xfrm flipV="1">
          <a:off x="13735050" y="5591175"/>
          <a:ext cx="276225" cy="0"/>
        </a:xfrm>
        <a:prstGeom prst="line">
          <a:avLst/>
        </a:prstGeom>
        <a:noFill/>
        <a:ln w="222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285750</xdr:colOff>
      <xdr:row>17</xdr:row>
      <xdr:rowOff>85725</xdr:rowOff>
    </xdr:from>
    <xdr:to>
      <xdr:col>27</xdr:col>
      <xdr:colOff>285750</xdr:colOff>
      <xdr:row>32</xdr:row>
      <xdr:rowOff>85725</xdr:rowOff>
    </xdr:to>
    <xdr:cxnSp macro="">
      <xdr:nvCxnSpPr>
        <xdr:cNvPr id="4" name="直線コネクタ 8"/>
        <xdr:cNvCxnSpPr>
          <a:cxnSpLocks noChangeShapeType="1"/>
        </xdr:cNvCxnSpPr>
      </xdr:nvCxnSpPr>
      <xdr:spPr bwMode="auto">
        <a:xfrm>
          <a:off x="14011275" y="3019425"/>
          <a:ext cx="0" cy="2571750"/>
        </a:xfrm>
        <a:prstGeom prst="line">
          <a:avLst/>
        </a:prstGeom>
        <a:noFill/>
        <a:ln w="222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57150</xdr:colOff>
      <xdr:row>23</xdr:row>
      <xdr:rowOff>66675</xdr:rowOff>
    </xdr:from>
    <xdr:to>
      <xdr:col>28</xdr:col>
      <xdr:colOff>605117</xdr:colOff>
      <xdr:row>26</xdr:row>
      <xdr:rowOff>112059</xdr:rowOff>
    </xdr:to>
    <xdr:sp macro="" textlink="">
      <xdr:nvSpPr>
        <xdr:cNvPr id="5" name="テキスト ボックス 4"/>
        <xdr:cNvSpPr txBox="1"/>
      </xdr:nvSpPr>
      <xdr:spPr>
        <a:xfrm>
          <a:off x="13851591" y="3999940"/>
          <a:ext cx="1085850" cy="549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57 </a:t>
          </a:r>
          <a:r>
            <a:rPr kumimoji="1" lang="ja-JP" altLang="en-US" sz="1100"/>
            <a:t>運輸・郵便</a:t>
          </a:r>
          <a:endParaRPr kumimoji="1" lang="en-US" altLang="ja-JP" sz="1100"/>
        </a:p>
        <a:p>
          <a:pPr algn="l"/>
          <a:r>
            <a:rPr kumimoji="1" lang="en-US" altLang="ja-JP" sz="1100"/>
            <a:t>          16,466</a:t>
          </a:r>
          <a:endParaRPr kumimoji="1" lang="ja-JP" altLang="en-US" sz="1100"/>
        </a:p>
      </xdr:txBody>
    </xdr:sp>
    <xdr:clientData/>
  </xdr:twoCellAnchor>
  <xdr:twoCellAnchor>
    <xdr:from>
      <xdr:col>27</xdr:col>
      <xdr:colOff>0</xdr:colOff>
      <xdr:row>29</xdr:row>
      <xdr:rowOff>85725</xdr:rowOff>
    </xdr:from>
    <xdr:to>
      <xdr:col>28</xdr:col>
      <xdr:colOff>133350</xdr:colOff>
      <xdr:row>29</xdr:row>
      <xdr:rowOff>85725</xdr:rowOff>
    </xdr:to>
    <xdr:cxnSp macro="">
      <xdr:nvCxnSpPr>
        <xdr:cNvPr id="6" name="直線コネクタ 13"/>
        <xdr:cNvCxnSpPr>
          <a:cxnSpLocks noChangeShapeType="1"/>
        </xdr:cNvCxnSpPr>
      </xdr:nvCxnSpPr>
      <xdr:spPr bwMode="auto">
        <a:xfrm>
          <a:off x="13725525" y="5076825"/>
          <a:ext cx="666750" cy="0"/>
        </a:xfrm>
        <a:prstGeom prst="line">
          <a:avLst/>
        </a:prstGeom>
        <a:noFill/>
        <a:ln w="222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9525</xdr:colOff>
      <xdr:row>33</xdr:row>
      <xdr:rowOff>85725</xdr:rowOff>
    </xdr:from>
    <xdr:to>
      <xdr:col>28</xdr:col>
      <xdr:colOff>142875</xdr:colOff>
      <xdr:row>33</xdr:row>
      <xdr:rowOff>85725</xdr:rowOff>
    </xdr:to>
    <xdr:cxnSp macro="">
      <xdr:nvCxnSpPr>
        <xdr:cNvPr id="7" name="直線コネクタ 16"/>
        <xdr:cNvCxnSpPr>
          <a:cxnSpLocks noChangeShapeType="1"/>
        </xdr:cNvCxnSpPr>
      </xdr:nvCxnSpPr>
      <xdr:spPr bwMode="auto">
        <a:xfrm>
          <a:off x="13735050" y="5762625"/>
          <a:ext cx="666750" cy="0"/>
        </a:xfrm>
        <a:prstGeom prst="line">
          <a:avLst/>
        </a:prstGeom>
        <a:noFill/>
        <a:ln w="222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123825</xdr:colOff>
      <xdr:row>29</xdr:row>
      <xdr:rowOff>76200</xdr:rowOff>
    </xdr:from>
    <xdr:to>
      <xdr:col>28</xdr:col>
      <xdr:colOff>123825</xdr:colOff>
      <xdr:row>33</xdr:row>
      <xdr:rowOff>85725</xdr:rowOff>
    </xdr:to>
    <xdr:cxnSp macro="">
      <xdr:nvCxnSpPr>
        <xdr:cNvPr id="8" name="直線コネクタ 18"/>
        <xdr:cNvCxnSpPr>
          <a:cxnSpLocks noChangeShapeType="1"/>
        </xdr:cNvCxnSpPr>
      </xdr:nvCxnSpPr>
      <xdr:spPr bwMode="auto">
        <a:xfrm>
          <a:off x="14382750" y="5067300"/>
          <a:ext cx="0" cy="695325"/>
        </a:xfrm>
        <a:prstGeom prst="line">
          <a:avLst/>
        </a:prstGeom>
        <a:noFill/>
        <a:ln w="222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72258</xdr:colOff>
      <xdr:row>32</xdr:row>
      <xdr:rowOff>137947</xdr:rowOff>
    </xdr:from>
    <xdr:to>
      <xdr:col>28</xdr:col>
      <xdr:colOff>582705</xdr:colOff>
      <xdr:row>35</xdr:row>
      <xdr:rowOff>156881</xdr:rowOff>
    </xdr:to>
    <xdr:sp macro="" textlink="">
      <xdr:nvSpPr>
        <xdr:cNvPr id="9" name="テキスト ボックス 8"/>
        <xdr:cNvSpPr txBox="1"/>
      </xdr:nvSpPr>
      <xdr:spPr>
        <a:xfrm>
          <a:off x="13866699" y="5584006"/>
          <a:ext cx="1048330" cy="523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59 </a:t>
          </a:r>
          <a:r>
            <a:rPr kumimoji="1" lang="ja-JP" altLang="en-US" sz="1100"/>
            <a:t>情報通信</a:t>
          </a:r>
          <a:endParaRPr kumimoji="1" lang="en-US" altLang="ja-JP" sz="1100"/>
        </a:p>
        <a:p>
          <a:pPr algn="l"/>
          <a:r>
            <a:rPr kumimoji="1" lang="en-US" altLang="ja-JP" sz="1100"/>
            <a:t>          1,201</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247650</xdr:colOff>
      <xdr:row>0</xdr:row>
      <xdr:rowOff>95250</xdr:rowOff>
    </xdr:from>
    <xdr:to>
      <xdr:col>12</xdr:col>
      <xdr:colOff>276225</xdr:colOff>
      <xdr:row>2</xdr:row>
      <xdr:rowOff>47625</xdr:rowOff>
    </xdr:to>
    <xdr:sp macro="" textlink="">
      <xdr:nvSpPr>
        <xdr:cNvPr id="2" name="テキスト ボックス 1"/>
        <xdr:cNvSpPr txBox="1"/>
      </xdr:nvSpPr>
      <xdr:spPr>
        <a:xfrm>
          <a:off x="323850" y="95250"/>
          <a:ext cx="7477125" cy="1190625"/>
        </a:xfrm>
        <a:prstGeom prst="rect">
          <a:avLst/>
        </a:prstGeom>
        <a:solidFill>
          <a:schemeClr val="lt1"/>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イベント来場</a:t>
          </a:r>
          <a:r>
            <a:rPr kumimoji="1" lang="ja-JP" altLang="ja-JP" sz="1100">
              <a:solidFill>
                <a:schemeClr val="dk1"/>
              </a:solidFill>
              <a:effectLst/>
              <a:latin typeface="+mn-lt"/>
              <a:ea typeface="+mn-ea"/>
              <a:cs typeface="+mn-cs"/>
            </a:rPr>
            <a:t>者の</a:t>
          </a:r>
          <a:r>
            <a:rPr kumimoji="1" lang="ja-JP" altLang="en-US" sz="1100">
              <a:solidFill>
                <a:schemeClr val="dk1"/>
              </a:solidFill>
              <a:effectLst/>
              <a:latin typeface="+mn-lt"/>
              <a:ea typeface="+mn-ea"/>
              <a:cs typeface="+mn-cs"/>
            </a:rPr>
            <a:t>消費支出額</a:t>
          </a:r>
          <a:r>
            <a:rPr kumimoji="1" lang="ja-JP" altLang="ja-JP" sz="1100">
              <a:solidFill>
                <a:schemeClr val="dk1"/>
              </a:solidFill>
              <a:effectLst/>
              <a:latin typeface="+mn-lt"/>
              <a:ea typeface="+mn-ea"/>
              <a:cs typeface="+mn-cs"/>
            </a:rPr>
            <a:t>を推計するには，消費</a:t>
          </a:r>
          <a:r>
            <a:rPr kumimoji="1" lang="ja-JP" altLang="en-US" sz="1100">
              <a:solidFill>
                <a:schemeClr val="dk1"/>
              </a:solidFill>
              <a:effectLst/>
              <a:latin typeface="+mn-lt"/>
              <a:ea typeface="+mn-ea"/>
              <a:cs typeface="+mn-cs"/>
            </a:rPr>
            <a:t>支出</a:t>
          </a:r>
          <a:r>
            <a:rPr kumimoji="1" lang="ja-JP" altLang="ja-JP" sz="1100">
              <a:solidFill>
                <a:schemeClr val="dk1"/>
              </a:solidFill>
              <a:effectLst/>
              <a:latin typeface="+mn-lt"/>
              <a:ea typeface="+mn-ea"/>
              <a:cs typeface="+mn-cs"/>
            </a:rPr>
            <a:t>額を産業連関表の部門分類に</a:t>
          </a:r>
          <a:r>
            <a:rPr kumimoji="1" lang="ja-JP" altLang="en-US" sz="1100">
              <a:solidFill>
                <a:schemeClr val="dk1"/>
              </a:solidFill>
              <a:effectLst/>
              <a:latin typeface="+mn-lt"/>
              <a:ea typeface="+mn-ea"/>
              <a:cs typeface="+mn-cs"/>
            </a:rPr>
            <a:t>割り振る（格付け）ことが</a:t>
          </a:r>
          <a:r>
            <a:rPr kumimoji="1" lang="ja-JP" altLang="ja-JP" sz="1100">
              <a:solidFill>
                <a:schemeClr val="dk1"/>
              </a:solidFill>
              <a:effectLst/>
              <a:latin typeface="+mn-lt"/>
              <a:ea typeface="+mn-ea"/>
              <a:cs typeface="+mn-cs"/>
            </a:rPr>
            <a:t>必要です。</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そのためには，</a:t>
          </a:r>
          <a:r>
            <a:rPr kumimoji="1" lang="ja-JP" altLang="ja-JP" sz="1100">
              <a:solidFill>
                <a:schemeClr val="dk1"/>
              </a:solidFill>
              <a:effectLst/>
              <a:latin typeface="+mn-lt"/>
              <a:ea typeface="+mn-ea"/>
              <a:cs typeface="+mn-cs"/>
            </a:rPr>
            <a:t>イベント来場者の消費支出</a:t>
          </a:r>
          <a:r>
            <a:rPr kumimoji="1" lang="ja-JP" altLang="en-US" sz="1100">
              <a:solidFill>
                <a:schemeClr val="dk1"/>
              </a:solidFill>
              <a:effectLst/>
              <a:latin typeface="+mn-lt"/>
              <a:ea typeface="+mn-ea"/>
              <a:cs typeface="+mn-cs"/>
            </a:rPr>
            <a:t>額について，宿泊   ・日帰り別に産業連関表の部門分類に沿った経費内訳を</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積算する必要があります。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イベント来場者の事例では，国や県などのインターネットに公表されている観光統計資料を利用して，次のとおり積算し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ています。</a:t>
          </a:r>
          <a:endParaRPr lang="ja-JP" altLang="ja-JP">
            <a:effectLst/>
          </a:endParaRPr>
        </a:p>
        <a:p>
          <a:endParaRPr kumimoji="1" lang="ja-JP" altLang="en-US" sz="1100"/>
        </a:p>
      </xdr:txBody>
    </xdr:sp>
    <xdr:clientData/>
  </xdr:twoCellAnchor>
  <xdr:twoCellAnchor>
    <xdr:from>
      <xdr:col>1</xdr:col>
      <xdr:colOff>257175</xdr:colOff>
      <xdr:row>13</xdr:row>
      <xdr:rowOff>66675</xdr:rowOff>
    </xdr:from>
    <xdr:to>
      <xdr:col>12</xdr:col>
      <xdr:colOff>85725</xdr:colOff>
      <xdr:row>15</xdr:row>
      <xdr:rowOff>0</xdr:rowOff>
    </xdr:to>
    <xdr:sp macro="" textlink="">
      <xdr:nvSpPr>
        <xdr:cNvPr id="3" name="テキスト ボックス 2"/>
        <xdr:cNvSpPr txBox="1"/>
      </xdr:nvSpPr>
      <xdr:spPr>
        <a:xfrm>
          <a:off x="333375" y="3800475"/>
          <a:ext cx="72771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出典　：観光庁　「全国観光入込客統計に関する共通基準　　集計表」（平成２７年）鹿児島県の値</a:t>
          </a:r>
        </a:p>
        <a:p>
          <a:r>
            <a:rPr kumimoji="1" lang="ja-JP" altLang="en-US" sz="1100"/>
            <a:t>　　　　「費用内訳」：鹿児島市観光統計</a:t>
          </a:r>
          <a:r>
            <a:rPr kumimoji="1" lang="en-US" altLang="ja-JP" sz="1100"/>
            <a:t>(H27</a:t>
          </a:r>
          <a:r>
            <a:rPr kumimoji="1" lang="ja-JP" altLang="en-US" sz="1100"/>
            <a:t>年</a:t>
          </a:r>
          <a:r>
            <a:rPr kumimoji="1" lang="en-US" altLang="ja-JP" sz="1100"/>
            <a:t>)</a:t>
          </a:r>
          <a:r>
            <a:rPr kumimoji="1" lang="ja-JP" altLang="en-US" sz="1100"/>
            <a:t>の観光消費額の構成比を用いた。日帰りは，宿泊費を除いた率</a:t>
          </a:r>
        </a:p>
      </xdr:txBody>
    </xdr:sp>
    <xdr:clientData/>
  </xdr:twoCellAnchor>
  <xdr:twoCellAnchor>
    <xdr:from>
      <xdr:col>1</xdr:col>
      <xdr:colOff>295275</xdr:colOff>
      <xdr:row>23</xdr:row>
      <xdr:rowOff>38100</xdr:rowOff>
    </xdr:from>
    <xdr:to>
      <xdr:col>12</xdr:col>
      <xdr:colOff>9524</xdr:colOff>
      <xdr:row>25</xdr:row>
      <xdr:rowOff>171449</xdr:rowOff>
    </xdr:to>
    <xdr:sp macro="" textlink="">
      <xdr:nvSpPr>
        <xdr:cNvPr id="4" name="テキスト ボックス 3"/>
        <xdr:cNvSpPr txBox="1"/>
      </xdr:nvSpPr>
      <xdr:spPr>
        <a:xfrm>
          <a:off x="371475" y="6210300"/>
          <a:ext cx="7162799"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観光庁ホーム</a:t>
          </a:r>
          <a:r>
            <a:rPr kumimoji="0" lang="ja-JP" altLang="en-US" sz="1000" b="0" i="0" u="none" strike="noStrike" kern="0" cap="none" spc="0" normalizeH="0" baseline="0" noProof="0">
              <a:ln>
                <a:noFill/>
              </a:ln>
              <a:solidFill>
                <a:prstClr val="black"/>
              </a:solidFill>
              <a:effectLst/>
              <a:uLnTx/>
              <a:uFillTx/>
              <a:latin typeface="+mn-lt"/>
              <a:ea typeface="+mn-ea"/>
              <a:cs typeface="+mn-cs"/>
            </a:rPr>
            <a:t> </a:t>
          </a:r>
          <a:r>
            <a:rPr kumimoji="0" lang="en-US" altLang="ja-JP" sz="1000" b="0" i="0" u="none" strike="noStrike" kern="0" cap="none" spc="0" normalizeH="0" baseline="0" noProof="0">
              <a:ln>
                <a:noFill/>
              </a:ln>
              <a:solidFill>
                <a:prstClr val="black"/>
              </a:solidFill>
              <a:effectLst/>
              <a:uLnTx/>
              <a:uFillTx/>
              <a:latin typeface="+mn-lt"/>
              <a:ea typeface="+mn-ea"/>
              <a:cs typeface="+mn-cs"/>
            </a:rPr>
            <a:t>&gt; </a:t>
          </a:r>
          <a:r>
            <a:rPr kumimoji="0" lang="ja-JP" altLang="en-US" sz="1000" b="0" i="0" u="none"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統計情報・白書</a:t>
          </a:r>
          <a:r>
            <a:rPr kumimoji="0" lang="ja-JP" altLang="en-US" sz="1000" b="0" i="0" u="none" strike="noStrike" kern="0" cap="none" spc="0" normalizeH="0" baseline="0" noProof="0">
              <a:ln>
                <a:noFill/>
              </a:ln>
              <a:solidFill>
                <a:prstClr val="black"/>
              </a:solidFill>
              <a:effectLst/>
              <a:uLnTx/>
              <a:uFillTx/>
              <a:latin typeface="+mn-lt"/>
              <a:ea typeface="+mn-ea"/>
              <a:cs typeface="+mn-cs"/>
            </a:rPr>
            <a:t> </a:t>
          </a:r>
          <a:r>
            <a:rPr kumimoji="0" lang="en-US" altLang="ja-JP" sz="1000" b="0" i="0" u="none" strike="noStrike" kern="0" cap="none" spc="0" normalizeH="0" baseline="0" noProof="0">
              <a:ln>
                <a:noFill/>
              </a:ln>
              <a:solidFill>
                <a:prstClr val="black"/>
              </a:solidFill>
              <a:effectLst/>
              <a:uLnTx/>
              <a:uFillTx/>
              <a:latin typeface="+mn-lt"/>
              <a:ea typeface="+mn-ea"/>
              <a:cs typeface="+mn-cs"/>
            </a:rPr>
            <a:t>&gt; </a:t>
          </a:r>
          <a:r>
            <a:rPr kumimoji="0" lang="ja-JP" altLang="en-US" sz="1000" b="0" i="0" u="none"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統計情報</a:t>
          </a:r>
          <a:r>
            <a:rPr kumimoji="0" lang="ja-JP" altLang="en-US" sz="1000" b="0" i="0" u="none" strike="noStrike" kern="0" cap="none" spc="0" normalizeH="0" baseline="0" noProof="0">
              <a:ln>
                <a:noFill/>
              </a:ln>
              <a:solidFill>
                <a:prstClr val="black"/>
              </a:solidFill>
              <a:effectLst/>
              <a:uLnTx/>
              <a:uFillTx/>
              <a:latin typeface="+mn-lt"/>
              <a:ea typeface="+mn-ea"/>
              <a:cs typeface="+mn-cs"/>
            </a:rPr>
            <a:t> </a:t>
          </a:r>
          <a:r>
            <a:rPr kumimoji="0" lang="en-US" altLang="ja-JP" sz="1000" b="0" i="0" u="none" strike="noStrike" kern="0" cap="none" spc="0" normalizeH="0" baseline="0" noProof="0">
              <a:ln>
                <a:noFill/>
              </a:ln>
              <a:solidFill>
                <a:prstClr val="black"/>
              </a:solidFill>
              <a:effectLst/>
              <a:uLnTx/>
              <a:uFillTx/>
              <a:latin typeface="+mn-lt"/>
              <a:ea typeface="+mn-ea"/>
              <a:cs typeface="+mn-cs"/>
            </a:rPr>
            <a:t>&gt; </a:t>
          </a:r>
          <a:r>
            <a:rPr kumimoji="0" lang="ja-JP" altLang="en-US" sz="1000" b="0" i="0" u="none" strike="noStrike" kern="0" cap="none" spc="0" normalizeH="0" baseline="0" noProof="0">
              <a:ln>
                <a:noFill/>
              </a:ln>
              <a:solidFill>
                <a:prstClr val="black"/>
              </a:solidFill>
              <a:effectLst/>
              <a:uLnTx/>
              <a:uFillTx/>
              <a:latin typeface="+mn-lt"/>
              <a:ea typeface="+mn-ea"/>
              <a:cs typeface="+mn-cs"/>
            </a:rPr>
            <a:t>旅行・観光消費動向調査  </a:t>
          </a:r>
          <a:r>
            <a:rPr kumimoji="0" lang="en-US" altLang="ja-JP" sz="1000" b="1" i="0" u="none" strike="noStrike" kern="0" cap="none" spc="0" normalizeH="0" baseline="0" noProof="0">
              <a:ln>
                <a:noFill/>
              </a:ln>
              <a:solidFill>
                <a:prstClr val="black"/>
              </a:solidFill>
              <a:effectLst/>
              <a:uLnTx/>
              <a:uFillTx/>
              <a:latin typeface="+mn-lt"/>
              <a:ea typeface="+mn-ea"/>
              <a:cs typeface="+mn-cs"/>
            </a:rPr>
            <a:t>2010</a:t>
          </a:r>
          <a:r>
            <a:rPr kumimoji="0" lang="ja-JP" altLang="en-US" sz="1000" b="1" i="0" u="none" strike="noStrike" kern="0" cap="none" spc="0" normalizeH="0" baseline="0" noProof="0">
              <a:ln>
                <a:noFill/>
              </a:ln>
              <a:solidFill>
                <a:prstClr val="black"/>
              </a:solidFill>
              <a:effectLst/>
              <a:uLnTx/>
              <a:uFillTx/>
              <a:latin typeface="+mn-lt"/>
              <a:ea typeface="+mn-ea"/>
              <a:cs typeface="+mn-cs"/>
            </a:rPr>
            <a:t>年度以降調査結果（調査拡充後）</a:t>
          </a:r>
          <a:endParaRPr kumimoji="0" lang="en-US" altLang="ja-JP" sz="10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en-US" altLang="ja-JP" sz="1000" b="0" i="0" u="none" strike="noStrike" kern="0" cap="none" spc="0" normalizeH="0" baseline="0" noProof="0">
              <a:ln>
                <a:noFill/>
              </a:ln>
              <a:solidFill>
                <a:prstClr val="black"/>
              </a:solidFill>
              <a:effectLst/>
              <a:uLnTx/>
              <a:uFillTx/>
              <a:latin typeface="+mn-lt"/>
              <a:ea typeface="+mn-ea"/>
              <a:cs typeface="+mn-cs"/>
            </a:rPr>
            <a:t>2017</a:t>
          </a:r>
          <a:r>
            <a:rPr kumimoji="1" lang="ja-JP" altLang="en-US" sz="1000" b="0" i="0" u="none" strike="noStrike" kern="0" cap="none" spc="0" normalizeH="0" baseline="0" noProof="0">
              <a:ln>
                <a:noFill/>
              </a:ln>
              <a:solidFill>
                <a:prstClr val="black"/>
              </a:solidFill>
              <a:effectLst/>
              <a:uLnTx/>
              <a:uFillTx/>
              <a:latin typeface="+mn-lt"/>
              <a:ea typeface="+mn-ea"/>
              <a:cs typeface="+mn-cs"/>
            </a:rPr>
            <a:t>年１月～</a:t>
          </a:r>
          <a:r>
            <a:rPr kumimoji="1" lang="en-US" altLang="ja-JP" sz="1000" b="0" i="0" u="none" strike="noStrike" kern="0" cap="none" spc="0" normalizeH="0" baseline="0" noProof="0">
              <a:ln>
                <a:noFill/>
              </a:ln>
              <a:solidFill>
                <a:prstClr val="black"/>
              </a:solidFill>
              <a:effectLst/>
              <a:uLnTx/>
              <a:uFillTx/>
              <a:latin typeface="+mn-lt"/>
              <a:ea typeface="+mn-ea"/>
              <a:cs typeface="+mn-cs"/>
            </a:rPr>
            <a:t>12</a:t>
          </a:r>
          <a:r>
            <a:rPr kumimoji="1" lang="ja-JP" altLang="en-US" sz="1000" b="0" i="0" u="none" strike="noStrike" kern="0" cap="none" spc="0" normalizeH="0" baseline="0" noProof="0">
              <a:ln>
                <a:noFill/>
              </a:ln>
              <a:solidFill>
                <a:prstClr val="black"/>
              </a:solidFill>
              <a:effectLst/>
              <a:uLnTx/>
              <a:uFillTx/>
              <a:latin typeface="+mn-lt"/>
              <a:ea typeface="+mn-ea"/>
              <a:cs typeface="+mn-cs"/>
            </a:rPr>
            <a:t>月期（確報）」集計表</a:t>
          </a:r>
        </a:p>
      </xdr:txBody>
    </xdr:sp>
    <xdr:clientData/>
  </xdr:twoCellAnchor>
  <xdr:twoCellAnchor>
    <xdr:from>
      <xdr:col>7</xdr:col>
      <xdr:colOff>666750</xdr:colOff>
      <xdr:row>7</xdr:row>
      <xdr:rowOff>104775</xdr:rowOff>
    </xdr:from>
    <xdr:to>
      <xdr:col>11</xdr:col>
      <xdr:colOff>514350</xdr:colOff>
      <xdr:row>11</xdr:row>
      <xdr:rowOff>142875</xdr:rowOff>
    </xdr:to>
    <xdr:sp macro="" textlink="">
      <xdr:nvSpPr>
        <xdr:cNvPr id="5" name="テキスト ボックス 4"/>
        <xdr:cNvSpPr txBox="1"/>
      </xdr:nvSpPr>
      <xdr:spPr>
        <a:xfrm>
          <a:off x="4762500" y="2257425"/>
          <a:ext cx="259080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「平成２７年　鹿児島県の観光の動向　～鹿児島県観光統計～」では観光消費の項目内訳が不明であるので，鹿児島市の観光消費率単価を用いた。</a:t>
          </a:r>
        </a:p>
      </xdr:txBody>
    </xdr:sp>
    <xdr:clientData/>
  </xdr:twoCellAnchor>
  <xdr:twoCellAnchor>
    <xdr:from>
      <xdr:col>1</xdr:col>
      <xdr:colOff>295275</xdr:colOff>
      <xdr:row>33</xdr:row>
      <xdr:rowOff>104776</xdr:rowOff>
    </xdr:from>
    <xdr:to>
      <xdr:col>12</xdr:col>
      <xdr:colOff>38100</xdr:colOff>
      <xdr:row>34</xdr:row>
      <xdr:rowOff>390526</xdr:rowOff>
    </xdr:to>
    <xdr:sp macro="" textlink="">
      <xdr:nvSpPr>
        <xdr:cNvPr id="6" name="テキスト ボックス 5"/>
        <xdr:cNvSpPr txBox="1"/>
      </xdr:nvSpPr>
      <xdr:spPr>
        <a:xfrm>
          <a:off x="371475" y="8401051"/>
          <a:ext cx="71913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t>  費用総額は統計処理上，現実より過大となりますが，集計した品目別の消費額は，</a:t>
          </a:r>
          <a:r>
            <a:rPr kumimoji="1" lang="ja-JP" altLang="ja-JP" sz="1100">
              <a:solidFill>
                <a:schemeClr val="dk1"/>
              </a:solidFill>
              <a:effectLst/>
              <a:latin typeface="+mn-lt"/>
              <a:ea typeface="+mn-ea"/>
              <a:cs typeface="+mn-cs"/>
            </a:rPr>
            <a:t>実際に観光消費された</a:t>
          </a:r>
          <a:r>
            <a:rPr kumimoji="1" lang="ja-JP" altLang="en-US" sz="1100">
              <a:solidFill>
                <a:schemeClr val="dk1"/>
              </a:solidFill>
              <a:effectLst/>
              <a:latin typeface="+mn-lt"/>
              <a:ea typeface="+mn-ea"/>
              <a:cs typeface="+mn-cs"/>
            </a:rPr>
            <a:t>全ての</a:t>
          </a:r>
          <a:r>
            <a:rPr kumimoji="1" lang="ja-JP" altLang="ja-JP" sz="1100">
              <a:solidFill>
                <a:schemeClr val="dk1"/>
              </a:solidFill>
              <a:effectLst/>
              <a:latin typeface="+mn-lt"/>
              <a:ea typeface="+mn-ea"/>
              <a:cs typeface="+mn-cs"/>
            </a:rPr>
            <a:t>品目を網羅して</a:t>
          </a:r>
          <a:r>
            <a:rPr kumimoji="1" lang="ja-JP" altLang="en-US" sz="1100"/>
            <a:t>全国平均として利用できます。</a:t>
          </a:r>
          <a:endParaRPr kumimoji="1" lang="en-US" altLang="ja-JP" sz="1100"/>
        </a:p>
      </xdr:txBody>
    </xdr:sp>
    <xdr:clientData/>
  </xdr:twoCellAnchor>
  <xdr:twoCellAnchor>
    <xdr:from>
      <xdr:col>1</xdr:col>
      <xdr:colOff>342900</xdr:colOff>
      <xdr:row>36</xdr:row>
      <xdr:rowOff>76197</xdr:rowOff>
    </xdr:from>
    <xdr:to>
      <xdr:col>12</xdr:col>
      <xdr:colOff>38100</xdr:colOff>
      <xdr:row>51</xdr:row>
      <xdr:rowOff>85724</xdr:rowOff>
    </xdr:to>
    <xdr:sp macro="" textlink="">
      <xdr:nvSpPr>
        <xdr:cNvPr id="7" name="テキスト ボックス 6"/>
        <xdr:cNvSpPr txBox="1"/>
      </xdr:nvSpPr>
      <xdr:spPr>
        <a:xfrm>
          <a:off x="419100" y="9439272"/>
          <a:ext cx="7143750" cy="2943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４の全国平均の品目別消費額は，</a:t>
          </a:r>
          <a:r>
            <a:rPr kumimoji="1" lang="ja-JP" altLang="ja-JP" sz="1100">
              <a:solidFill>
                <a:schemeClr val="dk1"/>
              </a:solidFill>
              <a:effectLst/>
              <a:latin typeface="+mn-lt"/>
              <a:ea typeface="+mn-ea"/>
              <a:cs typeface="+mn-cs"/>
            </a:rPr>
            <a:t>実際に観光消費された品目の全てを網羅し</a:t>
          </a:r>
          <a:r>
            <a:rPr kumimoji="1" lang="ja-JP" altLang="en-US" sz="1100">
              <a:solidFill>
                <a:schemeClr val="dk1"/>
              </a:solidFill>
              <a:effectLst/>
              <a:latin typeface="+mn-lt"/>
              <a:ea typeface="+mn-ea"/>
              <a:cs typeface="+mn-cs"/>
            </a:rPr>
            <a:t>た額であり，この全ての品目の消費額を用いて，そのまま</a:t>
          </a:r>
          <a:r>
            <a:rPr kumimoji="1" lang="ja-JP" altLang="en-US" sz="1100"/>
            <a:t>構成比とするは，観光消費支出は，全ての品目を購入したということになり，現実的ではありません。</a:t>
          </a:r>
          <a:endParaRPr kumimoji="1" lang="en-US" altLang="ja-JP" sz="1100"/>
        </a:p>
        <a:p>
          <a:r>
            <a:rPr kumimoji="1" lang="ja-JP" altLang="en-US" sz="1100"/>
            <a:t>　しかし，観光客の消費支出パターンは，宿泊，日帰り，県内客，県外客，目的地の自然・交通条件，立地，環境等により異なり，様々な消費支出のパターンとなります。</a:t>
          </a:r>
          <a:endParaRPr kumimoji="1" lang="en-US" altLang="ja-JP" sz="1100"/>
        </a:p>
        <a:p>
          <a:r>
            <a:rPr kumimoji="1" lang="ja-JP" altLang="en-US" sz="1100"/>
            <a:t>　経済波及効果を分析するには，消費支出のパターンを品目別に漏れなく網羅する必要があります。</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そこで，このイベント事例では，</a:t>
          </a:r>
          <a:r>
            <a:rPr kumimoji="1" lang="ja-JP" altLang="ja-JP" sz="1100">
              <a:solidFill>
                <a:schemeClr val="dk1"/>
              </a:solidFill>
              <a:effectLst/>
              <a:latin typeface="+mn-lt"/>
              <a:ea typeface="+mn-ea"/>
              <a:cs typeface="+mn-cs"/>
            </a:rPr>
            <a:t>それぞれのイベントにあった品目を適宜抽出できるように</a:t>
          </a:r>
          <a:r>
            <a:rPr kumimoji="1" lang="ja-JP" altLang="en-US" sz="1100"/>
            <a:t>便宜上，購入があり得る品目全てを網羅するものとします。</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そのうえで，</a:t>
          </a:r>
          <a:r>
            <a:rPr kumimoji="1" lang="ja-JP" altLang="ja-JP" sz="1100">
              <a:solidFill>
                <a:schemeClr val="dk1"/>
              </a:solidFill>
              <a:effectLst/>
              <a:latin typeface="+mn-lt"/>
              <a:ea typeface="+mn-ea"/>
              <a:cs typeface="+mn-cs"/>
            </a:rPr>
            <a:t>公表されている鹿児島県の観光消費額の土産の費用等の内訳に合うように</a:t>
          </a:r>
          <a:r>
            <a:rPr kumimoji="1" lang="ja-JP" altLang="en-US" sz="1100"/>
            <a:t>２の鹿児島県分の消費支出額を産業連関表の</a:t>
          </a:r>
          <a:r>
            <a:rPr kumimoji="1" lang="ja-JP" altLang="ja-JP" sz="1100">
              <a:solidFill>
                <a:schemeClr val="dk1"/>
              </a:solidFill>
              <a:effectLst/>
              <a:latin typeface="+mn-lt"/>
              <a:ea typeface="+mn-ea"/>
              <a:cs typeface="+mn-cs"/>
            </a:rPr>
            <a:t>分類毎に</a:t>
          </a:r>
          <a:r>
            <a:rPr kumimoji="1" lang="ja-JP" altLang="en-US" sz="1100">
              <a:solidFill>
                <a:schemeClr val="dk1"/>
              </a:solidFill>
              <a:effectLst/>
              <a:latin typeface="+mn-lt"/>
              <a:ea typeface="+mn-ea"/>
              <a:cs typeface="+mn-cs"/>
            </a:rPr>
            <a:t>４で得られた品目別の構成比で</a:t>
          </a:r>
          <a:r>
            <a:rPr kumimoji="1" lang="ja-JP" altLang="ja-JP" sz="1100">
              <a:solidFill>
                <a:schemeClr val="dk1"/>
              </a:solidFill>
              <a:effectLst/>
              <a:latin typeface="+mn-lt"/>
              <a:ea typeface="+mn-ea"/>
              <a:cs typeface="+mn-cs"/>
            </a:rPr>
            <a:t>比例配分し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Ｐ７９の表４－２－２</a:t>
          </a:r>
          <a:r>
            <a:rPr kumimoji="1" lang="ja-JP" altLang="en-US" sz="1100">
              <a:solidFill>
                <a:schemeClr val="dk1"/>
              </a:solidFill>
              <a:effectLst/>
              <a:latin typeface="+mn-lt"/>
              <a:ea typeface="+mn-ea"/>
              <a:cs typeface="+mn-cs"/>
            </a:rPr>
            <a:t>の「</a:t>
          </a:r>
          <a:r>
            <a:rPr lang="ja-JP" altLang="ja-JP" sz="1100" b="0">
              <a:solidFill>
                <a:schemeClr val="dk1"/>
              </a:solidFill>
              <a:effectLst/>
              <a:latin typeface="+mn-lt"/>
              <a:ea typeface="+mn-ea"/>
              <a:cs typeface="+mn-cs"/>
            </a:rPr>
            <a:t>１人１回（１泊）当たりの観光旅行に掛かる費用（推計値）」を算出し</a:t>
          </a:r>
          <a:r>
            <a:rPr kumimoji="1" lang="ja-JP" altLang="ja-JP" sz="1100">
              <a:solidFill>
                <a:schemeClr val="dk1"/>
              </a:solidFill>
              <a:effectLst/>
              <a:latin typeface="+mn-lt"/>
              <a:ea typeface="+mn-ea"/>
              <a:cs typeface="+mn-cs"/>
            </a:rPr>
            <a:t>ています。</a:t>
          </a:r>
          <a:endParaRPr lang="ja-JP" altLang="ja-JP">
            <a:effectLst/>
          </a:endParaRPr>
        </a:p>
        <a:p>
          <a:r>
            <a:rPr kumimoji="1" lang="ja-JP" altLang="en-US" sz="1100"/>
            <a:t>　　</a:t>
          </a:r>
          <a:endParaRPr kumimoji="1" lang="en-US" altLang="ja-JP" sz="1100"/>
        </a:p>
        <a:p>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27</xdr:row>
      <xdr:rowOff>0</xdr:rowOff>
    </xdr:from>
    <xdr:to>
      <xdr:col>6</xdr:col>
      <xdr:colOff>0</xdr:colOff>
      <xdr:row>52</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27</xdr:row>
      <xdr:rowOff>0</xdr:rowOff>
    </xdr:from>
    <xdr:to>
      <xdr:col>12</xdr:col>
      <xdr:colOff>0</xdr:colOff>
      <xdr:row>52</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114300</xdr:colOff>
      <xdr:row>17</xdr:row>
      <xdr:rowOff>28575</xdr:rowOff>
    </xdr:from>
    <xdr:to>
      <xdr:col>4</xdr:col>
      <xdr:colOff>885825</xdr:colOff>
      <xdr:row>20</xdr:row>
      <xdr:rowOff>0</xdr:rowOff>
    </xdr:to>
    <xdr:sp macro="" textlink="">
      <xdr:nvSpPr>
        <xdr:cNvPr id="4" name="AutoShape 3"/>
        <xdr:cNvSpPr>
          <a:spLocks noChangeArrowheads="1"/>
        </xdr:cNvSpPr>
      </xdr:nvSpPr>
      <xdr:spPr bwMode="auto">
        <a:xfrm>
          <a:off x="3028950" y="3962400"/>
          <a:ext cx="771525" cy="714375"/>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504825</xdr:colOff>
      <xdr:row>20</xdr:row>
      <xdr:rowOff>0</xdr:rowOff>
    </xdr:from>
    <xdr:to>
      <xdr:col>7</xdr:col>
      <xdr:colOff>295275</xdr:colOff>
      <xdr:row>20</xdr:row>
      <xdr:rowOff>133350</xdr:rowOff>
    </xdr:to>
    <xdr:grpSp>
      <xdr:nvGrpSpPr>
        <xdr:cNvPr id="5" name="Group 4"/>
        <xdr:cNvGrpSpPr>
          <a:grpSpLocks/>
        </xdr:cNvGrpSpPr>
      </xdr:nvGrpSpPr>
      <xdr:grpSpPr bwMode="auto">
        <a:xfrm>
          <a:off x="3419475" y="4676775"/>
          <a:ext cx="1933575" cy="133350"/>
          <a:chOff x="359" y="173"/>
          <a:chExt cx="200" cy="14"/>
        </a:xfrm>
      </xdr:grpSpPr>
      <xdr:sp macro="" textlink="">
        <xdr:nvSpPr>
          <xdr:cNvPr id="6" name="Line 5"/>
          <xdr:cNvSpPr>
            <a:spLocks noChangeShapeType="1"/>
          </xdr:cNvSpPr>
        </xdr:nvSpPr>
        <xdr:spPr bwMode="auto">
          <a:xfrm>
            <a:off x="359" y="187"/>
            <a:ext cx="2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6"/>
          <xdr:cNvSpPr>
            <a:spLocks noChangeShapeType="1"/>
          </xdr:cNvSpPr>
        </xdr:nvSpPr>
        <xdr:spPr bwMode="auto">
          <a:xfrm flipV="1">
            <a:off x="359" y="173"/>
            <a:ext cx="0" cy="13"/>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504825</xdr:colOff>
      <xdr:row>21</xdr:row>
      <xdr:rowOff>142875</xdr:rowOff>
    </xdr:from>
    <xdr:to>
      <xdr:col>7</xdr:col>
      <xdr:colOff>295275</xdr:colOff>
      <xdr:row>21</xdr:row>
      <xdr:rowOff>142875</xdr:rowOff>
    </xdr:to>
    <xdr:sp macro="" textlink="">
      <xdr:nvSpPr>
        <xdr:cNvPr id="8" name="Line 7"/>
        <xdr:cNvSpPr>
          <a:spLocks noChangeShapeType="1"/>
        </xdr:cNvSpPr>
      </xdr:nvSpPr>
      <xdr:spPr bwMode="auto">
        <a:xfrm>
          <a:off x="4333875" y="5067300"/>
          <a:ext cx="10191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504825</xdr:colOff>
      <xdr:row>20</xdr:row>
      <xdr:rowOff>0</xdr:rowOff>
    </xdr:from>
    <xdr:to>
      <xdr:col>5</xdr:col>
      <xdr:colOff>504825</xdr:colOff>
      <xdr:row>20</xdr:row>
      <xdr:rowOff>85725</xdr:rowOff>
    </xdr:to>
    <xdr:sp macro="" textlink="">
      <xdr:nvSpPr>
        <xdr:cNvPr id="9" name="Line 8"/>
        <xdr:cNvSpPr>
          <a:spLocks noChangeShapeType="1"/>
        </xdr:cNvSpPr>
      </xdr:nvSpPr>
      <xdr:spPr bwMode="auto">
        <a:xfrm flipV="1">
          <a:off x="4333875" y="4676775"/>
          <a:ext cx="0" cy="857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504825</xdr:colOff>
      <xdr:row>20</xdr:row>
      <xdr:rowOff>171450</xdr:rowOff>
    </xdr:from>
    <xdr:to>
      <xdr:col>5</xdr:col>
      <xdr:colOff>504825</xdr:colOff>
      <xdr:row>21</xdr:row>
      <xdr:rowOff>142875</xdr:rowOff>
    </xdr:to>
    <xdr:sp macro="" textlink="">
      <xdr:nvSpPr>
        <xdr:cNvPr id="10" name="Line 9"/>
        <xdr:cNvSpPr>
          <a:spLocks noChangeShapeType="1"/>
        </xdr:cNvSpPr>
      </xdr:nvSpPr>
      <xdr:spPr bwMode="auto">
        <a:xfrm flipV="1">
          <a:off x="4333875" y="4848225"/>
          <a:ext cx="0" cy="2190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114300</xdr:colOff>
      <xdr:row>17</xdr:row>
      <xdr:rowOff>28575</xdr:rowOff>
    </xdr:from>
    <xdr:to>
      <xdr:col>5</xdr:col>
      <xdr:colOff>885825</xdr:colOff>
      <xdr:row>20</xdr:row>
      <xdr:rowOff>0</xdr:rowOff>
    </xdr:to>
    <xdr:sp macro="" textlink="">
      <xdr:nvSpPr>
        <xdr:cNvPr id="11" name="AutoShape 10"/>
        <xdr:cNvSpPr>
          <a:spLocks noChangeArrowheads="1"/>
        </xdr:cNvSpPr>
      </xdr:nvSpPr>
      <xdr:spPr bwMode="auto">
        <a:xfrm>
          <a:off x="3943350" y="3962400"/>
          <a:ext cx="771525" cy="714375"/>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47625</xdr:colOff>
      <xdr:row>38</xdr:row>
      <xdr:rowOff>57150</xdr:rowOff>
    </xdr:from>
    <xdr:to>
      <xdr:col>7</xdr:col>
      <xdr:colOff>257175</xdr:colOff>
      <xdr:row>41</xdr:row>
      <xdr:rowOff>0</xdr:rowOff>
    </xdr:to>
    <xdr:sp macro="" textlink="">
      <xdr:nvSpPr>
        <xdr:cNvPr id="12" name="AutoShape 11"/>
        <xdr:cNvSpPr>
          <a:spLocks noChangeArrowheads="1"/>
        </xdr:cNvSpPr>
      </xdr:nvSpPr>
      <xdr:spPr bwMode="auto">
        <a:xfrm>
          <a:off x="4791075" y="8048625"/>
          <a:ext cx="523875" cy="457200"/>
        </a:xfrm>
        <a:prstGeom prst="rightArrow">
          <a:avLst>
            <a:gd name="adj1" fmla="val 52380"/>
            <a:gd name="adj2" fmla="val 4166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47625</xdr:colOff>
      <xdr:row>20</xdr:row>
      <xdr:rowOff>38100</xdr:rowOff>
    </xdr:from>
    <xdr:to>
      <xdr:col>8</xdr:col>
      <xdr:colOff>895350</xdr:colOff>
      <xdr:row>20</xdr:row>
      <xdr:rowOff>228600</xdr:rowOff>
    </xdr:to>
    <xdr:sp macro="" textlink="">
      <xdr:nvSpPr>
        <xdr:cNvPr id="13" name="AutoShape 12"/>
        <xdr:cNvSpPr>
          <a:spLocks noChangeArrowheads="1"/>
        </xdr:cNvSpPr>
      </xdr:nvSpPr>
      <xdr:spPr bwMode="auto">
        <a:xfrm>
          <a:off x="5419725" y="4714875"/>
          <a:ext cx="847725" cy="190500"/>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47625</xdr:colOff>
      <xdr:row>21</xdr:row>
      <xdr:rowOff>38100</xdr:rowOff>
    </xdr:from>
    <xdr:to>
      <xdr:col>8</xdr:col>
      <xdr:colOff>895350</xdr:colOff>
      <xdr:row>21</xdr:row>
      <xdr:rowOff>228600</xdr:rowOff>
    </xdr:to>
    <xdr:sp macro="" textlink="">
      <xdr:nvSpPr>
        <xdr:cNvPr id="14" name="AutoShape 13"/>
        <xdr:cNvSpPr>
          <a:spLocks noChangeArrowheads="1"/>
        </xdr:cNvSpPr>
      </xdr:nvSpPr>
      <xdr:spPr bwMode="auto">
        <a:xfrm>
          <a:off x="5419725" y="4962525"/>
          <a:ext cx="847725" cy="190500"/>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c:userShapes xmlns:c="http://schemas.openxmlformats.org/drawingml/2006/chart">
  <cdr:relSizeAnchor xmlns:cdr="http://schemas.openxmlformats.org/drawingml/2006/chartDrawing">
    <cdr:from>
      <cdr:x>0.19391</cdr:x>
      <cdr:y>0.61538</cdr:y>
    </cdr:from>
    <cdr:to>
      <cdr:x>0.69115</cdr:x>
      <cdr:y>0.71121</cdr:y>
    </cdr:to>
    <cdr:sp macro="" textlink="">
      <cdr:nvSpPr>
        <cdr:cNvPr id="32769" name="Text Box 1"/>
        <cdr:cNvSpPr txBox="1">
          <a:spLocks xmlns:a="http://schemas.openxmlformats.org/drawingml/2006/main" noChangeArrowheads="1"/>
        </cdr:cNvSpPr>
      </cdr:nvSpPr>
      <cdr:spPr bwMode="auto">
        <a:xfrm xmlns:a="http://schemas.openxmlformats.org/drawingml/2006/main">
          <a:off x="714276" y="2646724"/>
          <a:ext cx="1823442" cy="4116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200" b="1" i="0" u="none" strike="noStrike" baseline="0">
              <a:solidFill>
                <a:srgbClr val="FFFFFF"/>
              </a:solidFill>
              <a:latin typeface="ＭＳ Ｐゴシック"/>
              <a:ea typeface="ＭＳ Ｐゴシック"/>
            </a:rPr>
            <a:t>500+300+600</a:t>
          </a:r>
        </a:p>
      </cdr:txBody>
    </cdr:sp>
  </cdr:relSizeAnchor>
  <cdr:relSizeAnchor xmlns:cdr="http://schemas.openxmlformats.org/drawingml/2006/chartDrawing">
    <cdr:from>
      <cdr:x>0.19391</cdr:x>
      <cdr:y>0.77452</cdr:y>
    </cdr:from>
    <cdr:to>
      <cdr:x>0.50244</cdr:x>
      <cdr:y>0.87353</cdr:y>
    </cdr:to>
    <cdr:sp macro="" textlink="">
      <cdr:nvSpPr>
        <cdr:cNvPr id="32770" name="Text Box 2"/>
        <cdr:cNvSpPr txBox="1">
          <a:spLocks xmlns:a="http://schemas.openxmlformats.org/drawingml/2006/main" noChangeArrowheads="1"/>
        </cdr:cNvSpPr>
      </cdr:nvSpPr>
      <cdr:spPr bwMode="auto">
        <a:xfrm xmlns:a="http://schemas.openxmlformats.org/drawingml/2006/main">
          <a:off x="714276" y="3330360"/>
          <a:ext cx="1131391" cy="4253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200" b="1" i="0" u="none" strike="noStrike" baseline="0">
              <a:solidFill>
                <a:srgbClr val="000000"/>
              </a:solidFill>
              <a:latin typeface="ＭＳ Ｐゴシック"/>
              <a:ea typeface="ＭＳ Ｐゴシック"/>
            </a:rPr>
            <a:t>400+200+300</a:t>
          </a:r>
        </a:p>
      </cdr:txBody>
    </cdr:sp>
  </cdr:relSizeAnchor>
</c:userShapes>
</file>

<file path=xl/drawings/drawing6.xml><?xml version="1.0" encoding="utf-8"?>
<xdr:wsDr xmlns:xdr="http://schemas.openxmlformats.org/drawingml/2006/spreadsheetDrawing" xmlns:a="http://schemas.openxmlformats.org/drawingml/2006/main">
  <xdr:twoCellAnchor>
    <xdr:from>
      <xdr:col>8</xdr:col>
      <xdr:colOff>76200</xdr:colOff>
      <xdr:row>10</xdr:row>
      <xdr:rowOff>28575</xdr:rowOff>
    </xdr:from>
    <xdr:to>
      <xdr:col>8</xdr:col>
      <xdr:colOff>723900</xdr:colOff>
      <xdr:row>14</xdr:row>
      <xdr:rowOff>123825</xdr:rowOff>
    </xdr:to>
    <xdr:sp macro="" textlink="">
      <xdr:nvSpPr>
        <xdr:cNvPr id="2" name="右矢印 1"/>
        <xdr:cNvSpPr/>
      </xdr:nvSpPr>
      <xdr:spPr bwMode="auto">
        <a:xfrm>
          <a:off x="7867650" y="1962150"/>
          <a:ext cx="647700" cy="781050"/>
        </a:xfrm>
        <a:prstGeom prst="rightArrow">
          <a:avLst/>
        </a:prstGeom>
        <a:solidFill>
          <a:srgbClr val="99CC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200"/>
            </a:lnSpc>
          </a:pPr>
          <a:r>
            <a:rPr kumimoji="1" lang="ja-JP" altLang="en-US" sz="1000"/>
            <a:t>４１部門に統合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76200</xdr:colOff>
      <xdr:row>46</xdr:row>
      <xdr:rowOff>171449</xdr:rowOff>
    </xdr:from>
    <xdr:to>
      <xdr:col>10</xdr:col>
      <xdr:colOff>666750</xdr:colOff>
      <xdr:row>83</xdr:row>
      <xdr:rowOff>9524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63</xdr:col>
      <xdr:colOff>0</xdr:colOff>
      <xdr:row>0</xdr:row>
      <xdr:rowOff>0</xdr:rowOff>
    </xdr:from>
    <xdr:to>
      <xdr:col>71</xdr:col>
      <xdr:colOff>349063</xdr:colOff>
      <xdr:row>2</xdr:row>
      <xdr:rowOff>105335</xdr:rowOff>
    </xdr:to>
    <xdr:sp macro="" textlink="">
      <xdr:nvSpPr>
        <xdr:cNvPr id="2" name="テキスト ボックス 1"/>
        <xdr:cNvSpPr txBox="1"/>
      </xdr:nvSpPr>
      <xdr:spPr>
        <a:xfrm>
          <a:off x="59407425" y="0"/>
          <a:ext cx="5311588" cy="448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a:solidFill>
                <a:schemeClr val="dk1"/>
              </a:solidFill>
              <a:effectLst/>
              <a:latin typeface="+mn-lt"/>
              <a:ea typeface="+mn-ea"/>
              <a:cs typeface="+mn-cs"/>
            </a:rPr>
            <a:t>注 消費パターンの算出には「民間消費支出」の商品別構成比を利用するが，屑の投入</a:t>
          </a:r>
          <a:r>
            <a:rPr lang="ja-JP" altLang="en-US" sz="1000"/>
            <a:t> </a:t>
          </a:r>
          <a:r>
            <a:rPr lang="ja-JP" altLang="en-US" sz="1000" b="0" i="0" u="none" strike="noStrike">
              <a:solidFill>
                <a:schemeClr val="dk1"/>
              </a:solidFill>
              <a:effectLst/>
              <a:latin typeface="+mn-lt"/>
              <a:ea typeface="+mn-ea"/>
              <a:cs typeface="+mn-cs"/>
            </a:rPr>
            <a:t>　 結果発生している，マイナス値は「</a:t>
          </a:r>
          <a:r>
            <a:rPr lang="en-US" altLang="ja-JP" sz="1000" b="0" i="0" u="none" strike="noStrike">
              <a:solidFill>
                <a:schemeClr val="dk1"/>
              </a:solidFill>
              <a:effectLst/>
              <a:latin typeface="+mn-lt"/>
              <a:ea typeface="+mn-ea"/>
              <a:cs typeface="+mn-cs"/>
            </a:rPr>
            <a:t>0</a:t>
          </a:r>
          <a:r>
            <a:rPr lang="ja-JP" altLang="en-US" sz="1000" b="0" i="0" u="none" strike="noStrike">
              <a:solidFill>
                <a:schemeClr val="dk1"/>
              </a:solidFill>
              <a:effectLst/>
              <a:latin typeface="+mn-lt"/>
              <a:ea typeface="+mn-ea"/>
              <a:cs typeface="+mn-cs"/>
            </a:rPr>
            <a:t>」に置き換えて算出する。</a:t>
          </a:r>
          <a:r>
            <a:rPr lang="ja-JP" altLang="en-US" sz="1000"/>
            <a:t> </a:t>
          </a:r>
          <a:endParaRPr kumimoji="1" lang="ja-JP" altLang="en-US" sz="1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65</xdr:col>
      <xdr:colOff>78442</xdr:colOff>
      <xdr:row>0</xdr:row>
      <xdr:rowOff>33618</xdr:rowOff>
    </xdr:from>
    <xdr:to>
      <xdr:col>73</xdr:col>
      <xdr:colOff>437030</xdr:colOff>
      <xdr:row>2</xdr:row>
      <xdr:rowOff>145677</xdr:rowOff>
    </xdr:to>
    <xdr:sp macro="" textlink="">
      <xdr:nvSpPr>
        <xdr:cNvPr id="2" name="テキスト ボックス 1"/>
        <xdr:cNvSpPr txBox="1"/>
      </xdr:nvSpPr>
      <xdr:spPr>
        <a:xfrm>
          <a:off x="59581117" y="33618"/>
          <a:ext cx="5321113" cy="4549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a:solidFill>
                <a:schemeClr val="dk1"/>
              </a:solidFill>
              <a:effectLst/>
              <a:latin typeface="+mn-lt"/>
              <a:ea typeface="+mn-ea"/>
              <a:cs typeface="+mn-cs"/>
            </a:rPr>
            <a:t>注 消費パターンの算出には「民間消費支出」の商品別構成比を利用するが，屑の投入</a:t>
          </a:r>
          <a:r>
            <a:rPr lang="ja-JP" altLang="en-US" sz="1000"/>
            <a:t> </a:t>
          </a:r>
          <a:r>
            <a:rPr lang="ja-JP" altLang="en-US" sz="1000" b="0" i="0" u="none" strike="noStrike">
              <a:solidFill>
                <a:schemeClr val="dk1"/>
              </a:solidFill>
              <a:effectLst/>
              <a:latin typeface="+mn-lt"/>
              <a:ea typeface="+mn-ea"/>
              <a:cs typeface="+mn-cs"/>
            </a:rPr>
            <a:t>　 結果発生している，マイナス値は「</a:t>
          </a:r>
          <a:r>
            <a:rPr lang="en-US" altLang="ja-JP" sz="1000" b="0" i="0" u="none" strike="noStrike">
              <a:solidFill>
                <a:schemeClr val="dk1"/>
              </a:solidFill>
              <a:effectLst/>
              <a:latin typeface="+mn-lt"/>
              <a:ea typeface="+mn-ea"/>
              <a:cs typeface="+mn-cs"/>
            </a:rPr>
            <a:t>0</a:t>
          </a:r>
          <a:r>
            <a:rPr lang="ja-JP" altLang="en-US" sz="1000" b="0" i="0" u="none" strike="noStrike">
              <a:solidFill>
                <a:schemeClr val="dk1"/>
              </a:solidFill>
              <a:effectLst/>
              <a:latin typeface="+mn-lt"/>
              <a:ea typeface="+mn-ea"/>
              <a:cs typeface="+mn-cs"/>
            </a:rPr>
            <a:t>」に置き換えて算出する。</a:t>
          </a:r>
          <a:r>
            <a:rPr lang="ja-JP" altLang="en-US" sz="1000"/>
            <a:t> </a:t>
          </a:r>
          <a:endParaRPr kumimoji="1" lang="ja-JP" altLang="en-US" sz="1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145676</xdr:colOff>
      <xdr:row>0</xdr:row>
      <xdr:rowOff>44824</xdr:rowOff>
    </xdr:from>
    <xdr:to>
      <xdr:col>11</xdr:col>
      <xdr:colOff>123265</xdr:colOff>
      <xdr:row>1</xdr:row>
      <xdr:rowOff>89647</xdr:rowOff>
    </xdr:to>
    <xdr:sp macro="" textlink="">
      <xdr:nvSpPr>
        <xdr:cNvPr id="2" name="テキスト ボックス 1"/>
        <xdr:cNvSpPr txBox="1"/>
      </xdr:nvSpPr>
      <xdr:spPr>
        <a:xfrm>
          <a:off x="2650751" y="44824"/>
          <a:ext cx="7950014" cy="2638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３９部門雇用表をベースに１０６部門雇用表の</a:t>
          </a:r>
          <a:r>
            <a:rPr kumimoji="1" lang="ja-JP" altLang="ja-JP" sz="1100">
              <a:solidFill>
                <a:srgbClr val="FF0000"/>
              </a:solidFill>
              <a:effectLst/>
              <a:latin typeface="+mn-lt"/>
              <a:ea typeface="+mn-ea"/>
              <a:cs typeface="+mn-cs"/>
            </a:rPr>
            <a:t>「宿泊業」，「飲食サービス」を</a:t>
          </a:r>
          <a:r>
            <a:rPr kumimoji="1" lang="ja-JP" altLang="en-US" sz="1100">
              <a:solidFill>
                <a:srgbClr val="FF0000"/>
              </a:solidFill>
            </a:rPr>
            <a:t>抜粋し，４１部門雇用表として編集しています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12/03%20&#29987;&#26989;&#27083;&#36896;&#20998;&#26512;&#20107;&#26989;/01%20&#29987;&#26989;&#36899;&#38306;&#34920;&#20316;&#25104;&#12539;&#20998;&#26512;/05%20&#21407;&#23376;&#21147;&#30330;&#38651;&#12395;&#12424;&#12427;&#30476;&#32076;&#28168;&#12408;&#12398;&#24433;&#38911;/&#38651;&#21147;&#38656;&#35201;&#12395;&#12424;&#12427;&#24433;&#38911;&#28204;&#234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0205813\Desktop\&#31532;&#65300;&#31456;&#8545;&#12514;&#12487;&#12523;&#20998;&#26512;&#65288;&#12452;&#12505;&#12531;&#12488;&#65289;doc&#12398;%20&#12527;&#12540;&#12463;&#12471;&#12540;&#12488;%20&#65303;&#65305;&#38913;&#12288;&#34920;&#65300;&#65293;&#65298;&#65293;&#652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条件"/>
      <sheetName val="仮定と限界"/>
      <sheetName val="Ⅰ需要構成算出"/>
      <sheetName val="Ⅱ演算"/>
      <sheetName val="Ⅲ演算結果"/>
      <sheetName val="取引額表"/>
      <sheetName val="逆行列係数表 [I-(I-M)A]-1"/>
      <sheetName val="来場者規模・消費額"/>
      <sheetName val="フロー図"/>
      <sheetName val="産業連関表への格付け"/>
      <sheetName val="皮ハギ概念図"/>
      <sheetName val="ﾏｰｼﾞﾝ表"/>
      <sheetName val="皮ハギ"/>
      <sheetName val="自給率の調整"/>
      <sheetName val="直接･１次間接"/>
      <sheetName val="2次間接"/>
      <sheetName val="分析結果表"/>
      <sheetName val="分析結果表 (2)"/>
      <sheetName val="測定_34部門"/>
      <sheetName val="グラフ_36部門"/>
      <sheetName val="H7生価表-36-"/>
      <sheetName val="H7逆行-36-"/>
      <sheetName val="H7雇用表-36-"/>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題"/>
      <sheetName val="T13 延べ購入者数"/>
      <sheetName val="T15 旅行消費額"/>
      <sheetName val="１人当たり旅行消費額（T15値÷T13人数）"/>
      <sheetName val="品目別消費額推計１　基礎資料計算"/>
      <sheetName val="品目別消費額推計２　部門分類別集計"/>
      <sheetName val="ピボットテーブル集計"/>
      <sheetName val="地域外旅行者の観光消費推計額から手引きＰ７９　表４－２－２へ"/>
      <sheetName val="種類別・分類別集計"/>
      <sheetName val="地域外旅行者の観光消費推計額　コード順"/>
    </sheetNames>
    <sheetDataSet>
      <sheetData sheetId="0"/>
      <sheetData sheetId="1"/>
      <sheetData sheetId="2"/>
      <sheetData sheetId="3"/>
      <sheetData sheetId="4"/>
      <sheetData sheetId="5">
        <row r="265">
          <cell r="E265">
            <v>131021</v>
          </cell>
          <cell r="F265" t="str">
            <v>農業サービス（獣医業を除く。）</v>
          </cell>
        </row>
        <row r="266">
          <cell r="E266">
            <v>1112011</v>
          </cell>
          <cell r="F266" t="str">
            <v>肉加工品</v>
          </cell>
        </row>
        <row r="267">
          <cell r="E267">
            <v>1113011</v>
          </cell>
          <cell r="F267" t="str">
            <v>冷凍魚介類</v>
          </cell>
        </row>
        <row r="268">
          <cell r="E268">
            <v>1113099</v>
          </cell>
          <cell r="F268" t="str">
            <v>その他の水産食品</v>
          </cell>
        </row>
        <row r="269">
          <cell r="E269">
            <v>1115031</v>
          </cell>
          <cell r="F269" t="str">
            <v>菓子類</v>
          </cell>
        </row>
        <row r="270">
          <cell r="E270">
            <v>1116021</v>
          </cell>
          <cell r="F270" t="str">
            <v>農産保存食料品（びん・かん詰を除く。）</v>
          </cell>
        </row>
        <row r="271">
          <cell r="E271">
            <v>1119099</v>
          </cell>
          <cell r="F271" t="str">
            <v>その他の食料品</v>
          </cell>
        </row>
        <row r="272">
          <cell r="E272">
            <v>1512021</v>
          </cell>
          <cell r="F272" t="str">
            <v>絹・人絹織物（合繊長繊維織物を含む。）</v>
          </cell>
        </row>
        <row r="273">
          <cell r="E273">
            <v>1619099</v>
          </cell>
          <cell r="F273" t="str">
            <v>他に分類されない木製品</v>
          </cell>
        </row>
        <row r="274">
          <cell r="E274">
            <v>2071011</v>
          </cell>
          <cell r="F274" t="str">
            <v>医薬品</v>
          </cell>
        </row>
        <row r="275">
          <cell r="E275">
            <v>2081021</v>
          </cell>
          <cell r="F275" t="str">
            <v>化粧品・歯磨</v>
          </cell>
        </row>
        <row r="276">
          <cell r="E276">
            <v>2083011</v>
          </cell>
          <cell r="F276" t="str">
            <v>写真感光材料</v>
          </cell>
        </row>
        <row r="277">
          <cell r="E277">
            <v>2111011</v>
          </cell>
          <cell r="F277" t="str">
            <v>ガソリン</v>
          </cell>
        </row>
        <row r="278">
          <cell r="E278">
            <v>2229011</v>
          </cell>
          <cell r="F278" t="str">
            <v>ゴム製・プラスチック製履物</v>
          </cell>
        </row>
        <row r="279">
          <cell r="E279">
            <v>2312021</v>
          </cell>
          <cell r="F279" t="str">
            <v>かばん・袋物・その他の革製品</v>
          </cell>
        </row>
        <row r="280">
          <cell r="E280">
            <v>2511099</v>
          </cell>
          <cell r="F280" t="str">
            <v>他に分類されないガラス製品</v>
          </cell>
        </row>
        <row r="281">
          <cell r="E281">
            <v>2599099</v>
          </cell>
          <cell r="F281" t="str">
            <v>その他の窯業・土石製品</v>
          </cell>
        </row>
        <row r="282">
          <cell r="E282">
            <v>3115011</v>
          </cell>
          <cell r="F282" t="str">
            <v>光学機械・レンズ</v>
          </cell>
        </row>
        <row r="283">
          <cell r="E283">
            <v>3299099</v>
          </cell>
          <cell r="F283" t="str">
            <v>その他の電子部品</v>
          </cell>
        </row>
        <row r="284">
          <cell r="E284">
            <v>3919021</v>
          </cell>
          <cell r="F284" t="str">
            <v>時計</v>
          </cell>
        </row>
        <row r="285">
          <cell r="E285">
            <v>3919099</v>
          </cell>
          <cell r="F285" t="str">
            <v>その他の製造工業製品</v>
          </cell>
        </row>
        <row r="286">
          <cell r="E286">
            <v>3919099</v>
          </cell>
          <cell r="F286" t="str">
            <v>その他の製造工業製品</v>
          </cell>
        </row>
        <row r="287">
          <cell r="E287">
            <v>5711011</v>
          </cell>
          <cell r="F287" t="str">
            <v>鉄道旅客輸送</v>
          </cell>
        </row>
        <row r="288">
          <cell r="E288">
            <v>5711011</v>
          </cell>
          <cell r="F288" t="str">
            <v>鉄道旅客輸送</v>
          </cell>
        </row>
        <row r="289">
          <cell r="E289">
            <v>5721011</v>
          </cell>
          <cell r="F289" t="str">
            <v>バス</v>
          </cell>
        </row>
        <row r="290">
          <cell r="E290">
            <v>5721021</v>
          </cell>
          <cell r="F290" t="str">
            <v>ハイヤー・タクシー</v>
          </cell>
        </row>
        <row r="291">
          <cell r="E291">
            <v>5742011</v>
          </cell>
          <cell r="F291" t="str">
            <v>沿海・内水面旅客輸送</v>
          </cell>
        </row>
        <row r="292">
          <cell r="E292">
            <v>5751012</v>
          </cell>
          <cell r="F292" t="str">
            <v>国内航空旅客輸送</v>
          </cell>
        </row>
        <row r="293">
          <cell r="E293">
            <v>5761011</v>
          </cell>
          <cell r="F293" t="str">
            <v>貨物利用運送</v>
          </cell>
        </row>
        <row r="294">
          <cell r="E294">
            <v>5789011</v>
          </cell>
          <cell r="F294" t="str">
            <v>道路輸送施設提供</v>
          </cell>
        </row>
        <row r="295">
          <cell r="E295">
            <v>5789011</v>
          </cell>
          <cell r="F295" t="str">
            <v>道路輸送施設提供</v>
          </cell>
        </row>
        <row r="296">
          <cell r="E296">
            <v>5791011</v>
          </cell>
          <cell r="F296" t="str">
            <v>郵便・信書便</v>
          </cell>
        </row>
        <row r="297">
          <cell r="E297">
            <v>5911021</v>
          </cell>
          <cell r="F297" t="str">
            <v>移動電気通信</v>
          </cell>
        </row>
        <row r="298">
          <cell r="E298">
            <v>5951031</v>
          </cell>
          <cell r="F298" t="str">
            <v>出版</v>
          </cell>
        </row>
        <row r="299">
          <cell r="E299">
            <v>6312011</v>
          </cell>
          <cell r="F299" t="str">
            <v>社会教育（国公立）</v>
          </cell>
        </row>
        <row r="300">
          <cell r="E300">
            <v>6312021</v>
          </cell>
          <cell r="F300" t="str">
            <v>社会教育（非営利）</v>
          </cell>
        </row>
        <row r="301">
          <cell r="E301">
            <v>6612011</v>
          </cell>
          <cell r="F301" t="str">
            <v>貸自動車業</v>
          </cell>
        </row>
        <row r="302">
          <cell r="E302">
            <v>6711011</v>
          </cell>
          <cell r="F302" t="str">
            <v>宿泊業</v>
          </cell>
        </row>
        <row r="303">
          <cell r="E303">
            <v>6721011</v>
          </cell>
          <cell r="F303" t="str">
            <v>飲食サービス</v>
          </cell>
        </row>
        <row r="304">
          <cell r="E304">
            <v>6731041</v>
          </cell>
          <cell r="F304" t="str">
            <v>浴場業</v>
          </cell>
        </row>
        <row r="305">
          <cell r="E305">
            <v>6731099</v>
          </cell>
          <cell r="F305" t="str">
            <v>その他の洗濯・理容・美容・浴場業</v>
          </cell>
        </row>
        <row r="306">
          <cell r="E306">
            <v>6731099</v>
          </cell>
          <cell r="F306" t="str">
            <v>その他の洗濯・理容・美容・浴場業</v>
          </cell>
        </row>
        <row r="307">
          <cell r="E307">
            <v>6741021</v>
          </cell>
          <cell r="F307" t="str">
            <v>興行場（映画館を除く。）・興行団</v>
          </cell>
        </row>
        <row r="308">
          <cell r="E308">
            <v>6741041</v>
          </cell>
          <cell r="F308" t="str">
            <v>スポーツ施設提供業・公園・遊園地</v>
          </cell>
        </row>
        <row r="309">
          <cell r="E309">
            <v>6741041</v>
          </cell>
          <cell r="F309" t="str">
            <v>スポーツ施設提供業・公園・遊園地</v>
          </cell>
        </row>
        <row r="310">
          <cell r="E310">
            <v>6741099</v>
          </cell>
          <cell r="F310" t="str">
            <v>その他の娯楽</v>
          </cell>
        </row>
        <row r="311">
          <cell r="E311">
            <v>6741099</v>
          </cell>
          <cell r="F311" t="str">
            <v>その他の娯楽</v>
          </cell>
        </row>
        <row r="312">
          <cell r="E312">
            <v>6799011</v>
          </cell>
          <cell r="F312" t="str">
            <v>写真業</v>
          </cell>
        </row>
        <row r="313">
          <cell r="E313">
            <v>6799099</v>
          </cell>
          <cell r="F313" t="str">
            <v>その他の対個人サービス</v>
          </cell>
        </row>
        <row r="314">
          <cell r="E314">
            <v>6799099</v>
          </cell>
          <cell r="F314" t="str">
            <v>その他の対個人サービス</v>
          </cell>
        </row>
        <row r="315">
          <cell r="E315">
            <v>6799099</v>
          </cell>
          <cell r="F315" t="str">
            <v>その他の対個人サービス</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80"/>
  <sheetViews>
    <sheetView showGridLines="0" tabSelected="1" zoomScaleNormal="100" workbookViewId="0">
      <selection activeCell="B2" sqref="B2"/>
    </sheetView>
  </sheetViews>
  <sheetFormatPr defaultRowHeight="13.5"/>
  <cols>
    <col min="1" max="1" width="2" customWidth="1"/>
    <col min="2" max="3" width="3.125" customWidth="1"/>
    <col min="4" max="4" width="2.25" customWidth="1"/>
    <col min="5" max="5" width="4.5" customWidth="1"/>
    <col min="6" max="8" width="3.625" customWidth="1"/>
    <col min="9" max="9" width="5.125" customWidth="1"/>
    <col min="10" max="10" width="3.625" customWidth="1"/>
    <col min="11" max="11" width="4.375" customWidth="1"/>
    <col min="12" max="13" width="3.625" customWidth="1"/>
    <col min="14" max="14" width="6.375" customWidth="1"/>
    <col min="15" max="15" width="2.25" customWidth="1"/>
    <col min="16" max="17" width="3.625" customWidth="1"/>
    <col min="18" max="18" width="3.125" customWidth="1"/>
    <col min="19" max="19" width="3.625" customWidth="1"/>
    <col min="20" max="20" width="2.5" customWidth="1"/>
    <col min="21" max="21" width="3.125" customWidth="1"/>
    <col min="22" max="22" width="2.75" customWidth="1"/>
    <col min="23" max="25" width="3.125" customWidth="1"/>
    <col min="26" max="26" width="2.125" customWidth="1"/>
    <col min="27" max="27" width="0.875" customWidth="1"/>
    <col min="28" max="32" width="4.125" customWidth="1"/>
  </cols>
  <sheetData>
    <row r="1" spans="3:31" ht="6" customHeight="1"/>
    <row r="2" spans="3:31" ht="17.25">
      <c r="C2" s="160" t="s">
        <v>61</v>
      </c>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3:31" ht="6.75" customHeight="1">
      <c r="C3" s="258"/>
    </row>
    <row r="4" spans="3:31">
      <c r="C4" s="161" t="s">
        <v>62</v>
      </c>
      <c r="D4" s="3"/>
      <c r="F4" s="114"/>
      <c r="G4" s="114"/>
      <c r="H4" s="114"/>
      <c r="I4" s="114"/>
      <c r="J4" s="114"/>
      <c r="K4" s="114"/>
      <c r="L4" s="114"/>
      <c r="M4" s="114"/>
      <c r="N4" s="114"/>
      <c r="O4" s="114"/>
      <c r="P4" s="114"/>
      <c r="Q4" s="114"/>
      <c r="R4" s="114"/>
      <c r="S4" s="114"/>
      <c r="T4" s="114"/>
      <c r="U4" s="114"/>
      <c r="V4" s="114"/>
      <c r="W4" s="114"/>
      <c r="X4" s="114"/>
      <c r="Y4" s="114"/>
      <c r="Z4" s="114"/>
      <c r="AA4" s="114"/>
      <c r="AB4" s="114"/>
      <c r="AC4" s="114"/>
      <c r="AD4" s="17"/>
      <c r="AE4" s="17"/>
    </row>
    <row r="5" spans="3:31">
      <c r="D5" s="3"/>
      <c r="E5" s="3"/>
      <c r="F5" s="3"/>
      <c r="G5" s="3"/>
      <c r="H5" s="3"/>
      <c r="I5" s="3"/>
      <c r="J5" s="3"/>
      <c r="K5" s="3"/>
      <c r="L5" s="3"/>
      <c r="M5" s="3"/>
      <c r="N5" s="3"/>
      <c r="O5" s="3"/>
      <c r="P5" s="3"/>
      <c r="Q5" s="3"/>
      <c r="R5" s="3"/>
      <c r="S5" s="3"/>
      <c r="T5" s="3"/>
      <c r="U5" s="3"/>
      <c r="V5" s="3"/>
      <c r="W5" s="3"/>
      <c r="X5" s="3"/>
      <c r="Y5" s="3"/>
      <c r="Z5" s="3"/>
      <c r="AA5" s="3"/>
      <c r="AB5" s="3"/>
      <c r="AC5" s="3"/>
    </row>
    <row r="6" spans="3:31" ht="6.95" customHeight="1" thickBot="1">
      <c r="D6" s="3"/>
      <c r="E6" s="3"/>
      <c r="F6" s="3"/>
      <c r="G6" s="3"/>
      <c r="H6" s="3"/>
      <c r="I6" s="3"/>
      <c r="J6" s="3"/>
      <c r="K6" s="3"/>
      <c r="L6" s="3"/>
      <c r="M6" s="3"/>
      <c r="N6" s="3"/>
      <c r="O6" s="3"/>
      <c r="P6" s="3"/>
      <c r="Q6" s="3"/>
      <c r="R6" s="3"/>
      <c r="S6" s="3"/>
      <c r="T6" s="3"/>
      <c r="U6" s="3"/>
      <c r="V6" s="3"/>
      <c r="W6" s="3"/>
      <c r="X6" s="3"/>
      <c r="Y6" s="3"/>
      <c r="Z6" s="3"/>
      <c r="AA6" s="3"/>
      <c r="AB6" s="3"/>
      <c r="AC6" s="3"/>
    </row>
    <row r="7" spans="3:31" ht="12" customHeight="1" thickTop="1">
      <c r="D7" s="3"/>
      <c r="E7" s="3"/>
      <c r="F7" s="3"/>
      <c r="G7" s="3"/>
      <c r="H7" s="3"/>
      <c r="I7" s="3"/>
      <c r="J7" s="3"/>
      <c r="K7" s="3"/>
      <c r="L7" s="3"/>
      <c r="M7" s="3"/>
      <c r="N7" s="115"/>
      <c r="O7" s="116"/>
      <c r="P7" s="116"/>
      <c r="Q7" s="116"/>
      <c r="R7" s="116"/>
      <c r="S7" s="116"/>
      <c r="T7" s="116"/>
      <c r="U7" s="116"/>
      <c r="V7" s="117"/>
      <c r="W7" s="3"/>
      <c r="X7" s="3"/>
      <c r="Y7" s="3"/>
      <c r="Z7" s="3"/>
      <c r="AA7" s="3"/>
      <c r="AB7" s="3"/>
      <c r="AC7" s="3"/>
    </row>
    <row r="8" spans="3:31">
      <c r="D8" s="3"/>
      <c r="E8" s="3"/>
      <c r="F8" s="3"/>
      <c r="G8" s="3"/>
      <c r="H8" s="3"/>
      <c r="I8" s="3"/>
      <c r="J8" s="3"/>
      <c r="K8" s="3"/>
      <c r="L8" s="3"/>
      <c r="M8" s="3"/>
      <c r="N8" s="118" t="s">
        <v>63</v>
      </c>
      <c r="O8" s="119"/>
      <c r="P8" s="119"/>
      <c r="Q8" s="119"/>
      <c r="R8" s="119"/>
      <c r="S8" s="119"/>
      <c r="T8" s="119"/>
      <c r="U8" s="119"/>
      <c r="V8" s="120"/>
      <c r="W8" s="3"/>
      <c r="X8" s="3"/>
      <c r="Y8" s="3"/>
      <c r="Z8" s="3"/>
      <c r="AA8" s="3"/>
      <c r="AB8" s="3"/>
      <c r="AC8" s="3"/>
    </row>
    <row r="9" spans="3:31" ht="12" customHeight="1" thickBot="1">
      <c r="D9" s="3"/>
      <c r="E9" s="3"/>
      <c r="F9" s="3"/>
      <c r="G9" s="3"/>
      <c r="H9" s="3"/>
      <c r="I9" s="3"/>
      <c r="J9" s="3"/>
      <c r="K9" s="3"/>
      <c r="L9" s="3"/>
      <c r="M9" s="3"/>
      <c r="N9" s="105"/>
      <c r="O9" s="121"/>
      <c r="P9" s="121"/>
      <c r="Q9" s="121"/>
      <c r="R9" s="121"/>
      <c r="S9" s="121"/>
      <c r="T9" s="121"/>
      <c r="U9" s="121"/>
      <c r="V9" s="122"/>
      <c r="W9" s="3"/>
      <c r="X9" s="3"/>
      <c r="Y9" s="3"/>
      <c r="Z9" s="3"/>
      <c r="AA9" s="3"/>
      <c r="AB9" s="3"/>
      <c r="AC9" s="3"/>
    </row>
    <row r="10" spans="3:31" ht="6" customHeight="1" thickTop="1">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3:31" ht="6" customHeight="1">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3:31" ht="6" customHeight="1">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3:31" ht="9.9499999999999993" customHeight="1">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3:31" ht="17.25" customHeight="1">
      <c r="D14" s="3"/>
      <c r="E14" s="3"/>
      <c r="F14" s="3"/>
      <c r="G14" s="3"/>
      <c r="H14" s="3"/>
      <c r="I14" s="3"/>
      <c r="J14" s="123" t="s">
        <v>64</v>
      </c>
      <c r="K14" s="124"/>
      <c r="L14" s="124"/>
      <c r="M14" s="124"/>
      <c r="N14" s="125"/>
      <c r="O14" s="126"/>
      <c r="P14" s="1001" t="s">
        <v>65</v>
      </c>
      <c r="Q14" s="1002"/>
      <c r="R14" s="1002"/>
      <c r="S14" s="1002"/>
      <c r="T14" s="1003"/>
      <c r="U14" s="126"/>
      <c r="V14" s="1010" t="s">
        <v>66</v>
      </c>
      <c r="W14" s="1011"/>
      <c r="X14" s="1011"/>
      <c r="Y14" s="1011"/>
      <c r="Z14" s="1012"/>
      <c r="AA14" s="3"/>
      <c r="AB14" s="3"/>
      <c r="AC14" s="3"/>
    </row>
    <row r="15" spans="3:31" ht="6.95" customHeight="1">
      <c r="D15" s="3"/>
      <c r="E15" s="3"/>
      <c r="F15" s="3"/>
      <c r="G15" s="3"/>
      <c r="H15" s="3"/>
      <c r="I15" s="3"/>
      <c r="J15" s="127"/>
      <c r="K15" s="128"/>
      <c r="L15" s="128"/>
      <c r="M15" s="128"/>
      <c r="N15" s="129"/>
      <c r="O15" s="126"/>
      <c r="P15" s="1004"/>
      <c r="Q15" s="1005"/>
      <c r="R15" s="1005"/>
      <c r="S15" s="1005"/>
      <c r="T15" s="1006"/>
      <c r="U15" s="126"/>
      <c r="V15" s="1013"/>
      <c r="W15" s="1014"/>
      <c r="X15" s="1014"/>
      <c r="Y15" s="1014"/>
      <c r="Z15" s="1015"/>
      <c r="AA15" s="3"/>
      <c r="AB15" s="3"/>
      <c r="AC15" s="3"/>
    </row>
    <row r="16" spans="3:31" ht="13.5" customHeight="1">
      <c r="D16" s="3"/>
      <c r="E16" s="3"/>
      <c r="F16" s="3"/>
      <c r="G16" s="3"/>
      <c r="H16" s="3"/>
      <c r="I16" s="3"/>
      <c r="J16" s="106" t="s">
        <v>67</v>
      </c>
      <c r="K16" s="107"/>
      <c r="L16" s="107" t="s">
        <v>68</v>
      </c>
      <c r="M16" s="107"/>
      <c r="N16" s="108"/>
      <c r="O16" s="126"/>
      <c r="P16" s="1004"/>
      <c r="Q16" s="1005"/>
      <c r="R16" s="1005"/>
      <c r="S16" s="1005"/>
      <c r="T16" s="1006"/>
      <c r="U16" s="126"/>
      <c r="V16" s="1013"/>
      <c r="W16" s="1014"/>
      <c r="X16" s="1014"/>
      <c r="Y16" s="1014"/>
      <c r="Z16" s="1015"/>
      <c r="AA16" s="3"/>
      <c r="AB16" s="3"/>
      <c r="AC16" s="3"/>
    </row>
    <row r="17" spans="2:29" ht="13.5" customHeight="1">
      <c r="B17" s="982" t="s">
        <v>86</v>
      </c>
      <c r="D17" s="3"/>
      <c r="E17" s="3"/>
      <c r="F17" s="3"/>
      <c r="G17" s="3"/>
      <c r="H17" s="3"/>
      <c r="I17" s="3"/>
      <c r="J17" s="109" t="s">
        <v>81</v>
      </c>
      <c r="K17" s="110"/>
      <c r="L17" s="110" t="s">
        <v>82</v>
      </c>
      <c r="M17" s="110"/>
      <c r="N17" s="111"/>
      <c r="O17" s="126"/>
      <c r="P17" s="1007"/>
      <c r="Q17" s="1008"/>
      <c r="R17" s="1008"/>
      <c r="S17" s="1008"/>
      <c r="T17" s="1009"/>
      <c r="U17" s="126"/>
      <c r="V17" s="1016"/>
      <c r="W17" s="1017"/>
      <c r="X17" s="1017"/>
      <c r="Y17" s="1017"/>
      <c r="Z17" s="1018"/>
      <c r="AA17" s="3"/>
      <c r="AB17" s="3"/>
      <c r="AC17" s="3"/>
    </row>
    <row r="18" spans="2:29" ht="8.25" customHeight="1">
      <c r="B18" s="983"/>
      <c r="D18" s="3"/>
      <c r="E18" s="3"/>
      <c r="F18" s="3"/>
      <c r="G18" s="3"/>
      <c r="H18" s="3"/>
      <c r="I18" s="3"/>
      <c r="J18" s="126"/>
      <c r="K18" s="126"/>
      <c r="L18" s="126"/>
      <c r="M18" s="126"/>
      <c r="N18" s="126"/>
      <c r="O18" s="126"/>
      <c r="P18" s="126"/>
      <c r="Q18" s="126"/>
      <c r="R18" s="126"/>
      <c r="S18" s="126"/>
      <c r="T18" s="126"/>
      <c r="U18" s="126"/>
      <c r="V18" s="126"/>
      <c r="W18" s="126"/>
      <c r="X18" s="126"/>
      <c r="Y18" s="126"/>
      <c r="Z18" s="126"/>
      <c r="AA18" s="3"/>
      <c r="AB18" s="3"/>
      <c r="AC18" s="3"/>
    </row>
    <row r="19" spans="2:29" ht="30" customHeight="1">
      <c r="B19" s="983"/>
      <c r="D19" s="3"/>
      <c r="E19" s="3"/>
      <c r="F19" s="130" t="s">
        <v>69</v>
      </c>
      <c r="G19" s="130"/>
      <c r="H19" s="114"/>
      <c r="I19" s="28"/>
      <c r="J19" s="131"/>
      <c r="K19" s="126"/>
      <c r="L19" s="126"/>
      <c r="M19" s="126"/>
      <c r="N19" s="126"/>
      <c r="O19" s="126"/>
      <c r="P19" s="126"/>
      <c r="Q19" s="126"/>
      <c r="R19" s="126"/>
      <c r="S19" s="126"/>
      <c r="T19" s="126"/>
      <c r="U19" s="126"/>
      <c r="V19" s="126"/>
      <c r="W19" s="126"/>
      <c r="X19" s="126"/>
      <c r="Y19" s="126"/>
      <c r="Z19" s="126"/>
      <c r="AA19" s="3"/>
      <c r="AB19" s="3"/>
      <c r="AC19" s="3"/>
    </row>
    <row r="20" spans="2:29" ht="6.75" customHeight="1">
      <c r="B20" s="983"/>
      <c r="D20" s="3"/>
      <c r="E20" s="3"/>
      <c r="F20" s="3"/>
      <c r="G20" s="3"/>
      <c r="H20" s="3"/>
      <c r="I20" s="3"/>
      <c r="J20" s="126"/>
      <c r="K20" s="126"/>
      <c r="L20" s="126"/>
      <c r="M20" s="126"/>
      <c r="N20" s="126"/>
      <c r="O20" s="126"/>
      <c r="P20" s="126"/>
      <c r="Q20" s="126"/>
      <c r="R20" s="126"/>
      <c r="S20" s="126"/>
      <c r="T20" s="126"/>
      <c r="U20" s="126"/>
      <c r="V20" s="126"/>
      <c r="W20" s="126"/>
      <c r="X20" s="126"/>
      <c r="Y20" s="126"/>
      <c r="Z20" s="126"/>
      <c r="AA20" s="3"/>
      <c r="AB20" s="3"/>
      <c r="AC20" s="3"/>
    </row>
    <row r="21" spans="2:29" ht="15" customHeight="1">
      <c r="B21" s="983"/>
      <c r="D21" s="3"/>
      <c r="E21" s="3"/>
      <c r="F21" s="3"/>
      <c r="G21" s="3"/>
      <c r="H21" s="3"/>
      <c r="I21" s="3"/>
      <c r="J21" s="1019" t="s">
        <v>83</v>
      </c>
      <c r="K21" s="1002"/>
      <c r="L21" s="1002"/>
      <c r="M21" s="1002"/>
      <c r="N21" s="1003"/>
      <c r="O21" s="126"/>
      <c r="P21" s="155"/>
      <c r="Q21" s="156"/>
      <c r="R21" s="157" t="s">
        <v>70</v>
      </c>
      <c r="S21" s="158"/>
      <c r="T21" s="158"/>
      <c r="U21" s="158"/>
      <c r="V21" s="158"/>
      <c r="W21" s="158"/>
      <c r="X21" s="158"/>
      <c r="Y21" s="156"/>
      <c r="Z21" s="159"/>
      <c r="AA21" s="3"/>
      <c r="AB21" s="3"/>
      <c r="AC21" s="3"/>
    </row>
    <row r="22" spans="2:29" ht="15" customHeight="1">
      <c r="B22" s="983"/>
      <c r="D22" s="3"/>
      <c r="E22" s="3"/>
      <c r="F22" s="3"/>
      <c r="G22" s="3"/>
      <c r="H22" s="3"/>
      <c r="I22" s="3"/>
      <c r="J22" s="1007"/>
      <c r="K22" s="1008"/>
      <c r="L22" s="1008"/>
      <c r="M22" s="1008"/>
      <c r="N22" s="1009"/>
      <c r="O22" s="126"/>
      <c r="P22" s="126"/>
      <c r="Q22" s="126"/>
      <c r="R22" s="126"/>
      <c r="S22" s="126"/>
      <c r="T22" s="126"/>
      <c r="U22" s="126"/>
      <c r="V22" s="126"/>
      <c r="W22" s="126"/>
      <c r="X22" s="126"/>
      <c r="Y22" s="126"/>
      <c r="Z22" s="126"/>
      <c r="AA22" s="3"/>
      <c r="AB22" s="3"/>
      <c r="AC22" s="3"/>
    </row>
    <row r="23" spans="2:29" ht="6" customHeight="1">
      <c r="B23" s="983"/>
      <c r="D23" s="3"/>
      <c r="E23" s="3"/>
      <c r="F23" s="3"/>
      <c r="G23" s="3"/>
      <c r="H23" s="3"/>
      <c r="I23" s="3"/>
      <c r="J23" s="126"/>
      <c r="K23" s="126"/>
      <c r="L23" s="126"/>
      <c r="M23" s="126"/>
      <c r="N23" s="126"/>
      <c r="O23" s="126"/>
      <c r="P23" s="3"/>
      <c r="Q23" s="3"/>
      <c r="R23" s="3"/>
      <c r="S23" s="3"/>
      <c r="T23" s="3"/>
      <c r="U23" s="3"/>
      <c r="V23" s="3"/>
      <c r="W23" s="3"/>
      <c r="X23" s="3"/>
      <c r="Y23" s="3"/>
      <c r="Z23" s="3"/>
      <c r="AA23" s="3"/>
      <c r="AB23" s="3"/>
      <c r="AC23" s="3"/>
    </row>
    <row r="24" spans="2:29" ht="20.100000000000001" customHeight="1">
      <c r="B24" s="983"/>
      <c r="D24" s="3"/>
      <c r="E24" s="3"/>
      <c r="F24" s="130" t="s">
        <v>71</v>
      </c>
      <c r="G24" s="130"/>
      <c r="H24" s="130"/>
      <c r="I24" s="28"/>
      <c r="J24" s="131"/>
      <c r="K24" s="126"/>
      <c r="L24" s="126"/>
      <c r="M24" s="126"/>
      <c r="N24" s="126"/>
      <c r="O24" s="126"/>
      <c r="P24" s="3"/>
      <c r="Q24" s="3"/>
      <c r="R24" s="3"/>
      <c r="S24" s="3"/>
      <c r="T24" s="3"/>
      <c r="U24" s="3"/>
      <c r="V24" s="3"/>
      <c r="W24" s="3"/>
      <c r="X24" s="3"/>
      <c r="Y24" s="3"/>
      <c r="Z24" s="3"/>
      <c r="AA24" s="3"/>
      <c r="AB24" s="3"/>
      <c r="AC24" s="3"/>
    </row>
    <row r="25" spans="2:29" ht="8.25" customHeight="1">
      <c r="B25" s="983"/>
      <c r="D25" s="3"/>
      <c r="E25" s="3"/>
      <c r="F25" s="3"/>
      <c r="G25" s="130"/>
      <c r="H25" s="130"/>
      <c r="I25" s="28"/>
      <c r="J25" s="131"/>
      <c r="K25" s="126"/>
      <c r="L25" s="126"/>
      <c r="M25" s="126"/>
      <c r="N25" s="126"/>
      <c r="O25" s="126"/>
      <c r="P25" s="126"/>
      <c r="Q25" s="126"/>
      <c r="R25" s="126"/>
      <c r="S25" s="126"/>
      <c r="T25" s="126"/>
      <c r="U25" s="126"/>
      <c r="V25" s="126"/>
      <c r="W25" s="126"/>
      <c r="X25" s="126"/>
      <c r="Y25" s="126"/>
      <c r="Z25" s="126"/>
      <c r="AA25" s="3"/>
      <c r="AB25" s="3"/>
      <c r="AC25" s="3"/>
    </row>
    <row r="26" spans="2:29" ht="15" customHeight="1">
      <c r="B26" s="984"/>
      <c r="D26" s="3"/>
      <c r="E26" s="3"/>
      <c r="F26" s="3"/>
      <c r="G26" s="130"/>
      <c r="H26" s="130"/>
      <c r="I26" s="28"/>
      <c r="J26" s="1019" t="s">
        <v>84</v>
      </c>
      <c r="K26" s="1002"/>
      <c r="L26" s="1002"/>
      <c r="M26" s="1002"/>
      <c r="N26" s="1003"/>
      <c r="O26" s="126"/>
      <c r="P26" s="126"/>
      <c r="Q26" s="126"/>
      <c r="R26" s="126"/>
      <c r="S26" s="126"/>
      <c r="T26" s="126"/>
      <c r="U26" s="126"/>
      <c r="V26" s="126"/>
      <c r="W26" s="126"/>
      <c r="X26" s="126"/>
      <c r="Y26" s="126"/>
      <c r="Z26" s="126"/>
      <c r="AA26" s="3"/>
      <c r="AB26" s="3"/>
      <c r="AC26" s="3"/>
    </row>
    <row r="27" spans="2:29" ht="15" customHeight="1">
      <c r="D27" s="3"/>
      <c r="E27" s="3"/>
      <c r="F27" s="3"/>
      <c r="G27" s="130"/>
      <c r="H27" s="130"/>
      <c r="I27" s="28"/>
      <c r="J27" s="1007"/>
      <c r="K27" s="1008"/>
      <c r="L27" s="1008"/>
      <c r="M27" s="1008"/>
      <c r="N27" s="1009"/>
      <c r="O27" s="126"/>
      <c r="P27" s="126"/>
      <c r="Q27" s="126"/>
      <c r="R27" s="126"/>
      <c r="S27" s="126"/>
      <c r="T27" s="126"/>
      <c r="U27" s="126"/>
      <c r="V27" s="126"/>
      <c r="W27" s="126"/>
      <c r="X27" s="126"/>
      <c r="Y27" s="126"/>
      <c r="Z27" s="126"/>
      <c r="AA27" s="3"/>
      <c r="AB27" s="3"/>
      <c r="AC27" s="3"/>
    </row>
    <row r="28" spans="2:29" ht="8.25" customHeight="1">
      <c r="D28" s="3"/>
      <c r="E28" s="3"/>
      <c r="F28" s="3"/>
      <c r="G28" s="130"/>
      <c r="H28" s="130"/>
      <c r="I28" s="28"/>
      <c r="J28" s="114"/>
      <c r="K28" s="3"/>
      <c r="L28" s="3"/>
      <c r="M28" s="3"/>
      <c r="N28" s="3"/>
      <c r="O28" s="3"/>
      <c r="P28" s="3"/>
      <c r="Q28" s="3"/>
      <c r="R28" s="3"/>
      <c r="S28" s="3"/>
      <c r="T28" s="3"/>
      <c r="U28" s="3"/>
      <c r="V28" s="3"/>
      <c r="W28" s="3"/>
      <c r="X28" s="3"/>
      <c r="Y28" s="3"/>
      <c r="Z28" s="3"/>
      <c r="AA28" s="3"/>
      <c r="AB28" s="3"/>
      <c r="AC28" s="3"/>
    </row>
    <row r="29" spans="2:29" ht="17.25" customHeight="1">
      <c r="D29" s="3"/>
      <c r="E29" s="3"/>
      <c r="F29" s="3"/>
      <c r="G29" s="3"/>
      <c r="H29" s="132" t="s">
        <v>72</v>
      </c>
      <c r="I29" s="133"/>
      <c r="J29" s="133"/>
      <c r="K29" s="3"/>
      <c r="L29" s="3"/>
      <c r="M29" s="3"/>
      <c r="N29" s="3"/>
      <c r="O29" s="3"/>
      <c r="P29" s="3"/>
      <c r="Q29" s="3"/>
      <c r="R29" s="3"/>
      <c r="S29" s="3"/>
      <c r="T29" s="3"/>
      <c r="U29" s="3"/>
      <c r="V29" s="3"/>
      <c r="W29" s="3"/>
      <c r="X29" s="3"/>
      <c r="Y29" s="3"/>
      <c r="Z29" s="3"/>
      <c r="AA29" s="3"/>
      <c r="AB29" s="3"/>
      <c r="AC29" s="3"/>
    </row>
    <row r="30" spans="2:29" ht="18.75" customHeight="1">
      <c r="D30" s="3"/>
      <c r="E30" s="3"/>
      <c r="F30" s="3"/>
      <c r="G30" s="3"/>
      <c r="H30" s="3"/>
      <c r="I30" s="3"/>
      <c r="J30" s="3"/>
      <c r="K30" s="3"/>
      <c r="L30" s="3"/>
      <c r="M30" s="3"/>
      <c r="N30" s="3"/>
      <c r="O30" s="3"/>
      <c r="P30" s="3"/>
      <c r="Q30" s="3"/>
      <c r="R30" s="3"/>
      <c r="S30" s="3"/>
      <c r="T30" s="3"/>
      <c r="U30" s="3"/>
      <c r="V30" s="1020" t="s">
        <v>73</v>
      </c>
      <c r="W30" s="1021"/>
      <c r="X30" s="1021"/>
      <c r="Y30" s="1021"/>
      <c r="Z30" s="1022"/>
      <c r="AA30" s="3"/>
      <c r="AB30" s="3"/>
      <c r="AC30" s="3"/>
    </row>
    <row r="31" spans="2:29" ht="6.75" customHeight="1">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2:29" ht="11.25" customHeight="1">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2:29" ht="6.75" customHeight="1">
      <c r="D33" s="3"/>
      <c r="E33" s="3"/>
      <c r="F33" s="3"/>
      <c r="G33" s="3"/>
      <c r="H33" s="3"/>
      <c r="I33" s="13"/>
      <c r="J33" s="985" t="s">
        <v>85</v>
      </c>
      <c r="K33" s="996"/>
      <c r="L33" s="996"/>
      <c r="M33" s="996"/>
      <c r="N33" s="997"/>
      <c r="O33" s="3"/>
      <c r="P33" s="3"/>
      <c r="Q33" s="3"/>
      <c r="R33" s="3"/>
      <c r="S33" s="3"/>
      <c r="T33" s="3"/>
      <c r="U33" s="3"/>
      <c r="V33" s="3"/>
      <c r="W33" s="3"/>
      <c r="X33" s="3"/>
      <c r="Y33" s="3"/>
      <c r="Z33" s="3"/>
      <c r="AA33" s="3"/>
      <c r="AB33" s="3"/>
      <c r="AC33" s="3"/>
    </row>
    <row r="34" spans="2:29" ht="6.75" customHeight="1">
      <c r="D34" s="3"/>
      <c r="E34" s="3"/>
      <c r="F34" s="3"/>
      <c r="G34" s="3"/>
      <c r="H34" s="3"/>
      <c r="I34" s="13"/>
      <c r="J34" s="1023"/>
      <c r="K34" s="1024"/>
      <c r="L34" s="1024"/>
      <c r="M34" s="1024"/>
      <c r="N34" s="1025"/>
      <c r="O34" s="3"/>
      <c r="P34" s="3"/>
      <c r="Q34" s="3"/>
      <c r="R34" s="3"/>
      <c r="S34" s="3"/>
      <c r="T34" s="3"/>
      <c r="U34" s="3"/>
      <c r="V34" s="3"/>
      <c r="W34" s="3"/>
      <c r="X34" s="3"/>
      <c r="Y34" s="3"/>
      <c r="Z34" s="3"/>
      <c r="AA34" s="3"/>
      <c r="AB34" s="3"/>
      <c r="AC34" s="3"/>
    </row>
    <row r="35" spans="2:29" ht="6.75" customHeight="1">
      <c r="B35" s="982" t="s">
        <v>87</v>
      </c>
      <c r="D35" s="3"/>
      <c r="E35" s="3"/>
      <c r="F35" s="3"/>
      <c r="G35" s="3"/>
      <c r="H35" s="3"/>
      <c r="I35" s="13"/>
      <c r="J35" s="1023"/>
      <c r="K35" s="1024"/>
      <c r="L35" s="1024"/>
      <c r="M35" s="1024"/>
      <c r="N35" s="1025"/>
      <c r="O35" s="726"/>
      <c r="P35" s="726"/>
      <c r="Q35" s="3"/>
      <c r="R35" s="3"/>
      <c r="S35" s="3"/>
      <c r="T35" s="3"/>
      <c r="U35" s="3"/>
      <c r="V35" s="3"/>
      <c r="W35" s="3"/>
      <c r="X35" s="3"/>
      <c r="Y35" s="3"/>
      <c r="Z35" s="3"/>
      <c r="AA35" s="3"/>
      <c r="AB35" s="3"/>
      <c r="AC35" s="3"/>
    </row>
    <row r="36" spans="2:29" ht="6.75" customHeight="1">
      <c r="B36" s="983"/>
      <c r="D36" s="3"/>
      <c r="E36" s="3"/>
      <c r="F36" s="3"/>
      <c r="G36" s="3"/>
      <c r="H36" s="3"/>
      <c r="I36" s="13"/>
      <c r="J36" s="998"/>
      <c r="K36" s="999"/>
      <c r="L36" s="999"/>
      <c r="M36" s="999"/>
      <c r="N36" s="1000"/>
      <c r="O36" s="3"/>
      <c r="P36" s="3"/>
      <c r="Q36" s="3"/>
      <c r="R36" s="3"/>
      <c r="S36" s="3"/>
      <c r="T36" s="3"/>
      <c r="U36" s="3"/>
      <c r="V36" s="3"/>
      <c r="W36" s="3"/>
      <c r="X36" s="3"/>
      <c r="Y36" s="3"/>
      <c r="Z36" s="3"/>
      <c r="AA36" s="3"/>
      <c r="AB36" s="3"/>
      <c r="AC36" s="3"/>
    </row>
    <row r="37" spans="2:29" ht="8.25" customHeight="1">
      <c r="B37" s="98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2:29" ht="16.5" customHeight="1">
      <c r="B38" s="983"/>
      <c r="D38" s="3"/>
      <c r="E38" s="3"/>
      <c r="F38" s="3"/>
      <c r="G38" s="3"/>
      <c r="H38" s="130" t="s">
        <v>74</v>
      </c>
      <c r="I38" s="114"/>
      <c r="J38" s="28"/>
      <c r="K38" s="3"/>
      <c r="L38" s="3"/>
      <c r="M38" s="3"/>
      <c r="N38" s="3"/>
      <c r="O38" s="3"/>
      <c r="P38" s="3"/>
      <c r="Q38" s="3"/>
      <c r="R38" s="3"/>
      <c r="S38" s="3"/>
      <c r="T38" s="3"/>
      <c r="U38" s="3"/>
      <c r="V38" s="3"/>
      <c r="W38" s="3"/>
      <c r="X38" s="3"/>
      <c r="Y38" s="3"/>
      <c r="Z38" s="3"/>
      <c r="AA38" s="3"/>
      <c r="AB38" s="3"/>
      <c r="AC38" s="3"/>
    </row>
    <row r="39" spans="2:29" ht="9.9499999999999993" customHeight="1">
      <c r="B39" s="983"/>
      <c r="D39" s="3"/>
      <c r="E39" s="3"/>
      <c r="F39" s="3"/>
      <c r="G39" s="3"/>
      <c r="H39" s="3"/>
      <c r="I39" s="3"/>
      <c r="J39" s="3"/>
      <c r="K39" s="3"/>
      <c r="L39" s="3"/>
      <c r="M39" s="3"/>
      <c r="N39" s="3"/>
      <c r="O39" s="3"/>
      <c r="P39" s="3"/>
      <c r="Q39" s="3"/>
      <c r="R39" s="3"/>
      <c r="S39" s="3"/>
      <c r="T39" s="2"/>
      <c r="U39" s="3"/>
      <c r="V39" s="3"/>
      <c r="W39" s="3"/>
      <c r="X39" s="3"/>
      <c r="Y39" s="3"/>
      <c r="Z39" s="3"/>
      <c r="AA39" s="3"/>
      <c r="AB39" s="3"/>
      <c r="AC39" s="3"/>
    </row>
    <row r="40" spans="2:29" ht="16.5" customHeight="1">
      <c r="B40" s="983"/>
      <c r="D40" s="3"/>
      <c r="E40" s="3"/>
      <c r="F40" s="3"/>
      <c r="G40" s="3"/>
      <c r="H40" s="3"/>
      <c r="I40" s="3"/>
      <c r="J40" s="134"/>
      <c r="K40" s="135"/>
      <c r="L40" s="135"/>
      <c r="M40" s="135"/>
      <c r="N40" s="136"/>
      <c r="O40" s="28" t="s">
        <v>215</v>
      </c>
      <c r="P40" s="28"/>
      <c r="Q40" s="28"/>
      <c r="R40" s="28"/>
      <c r="S40" s="3"/>
      <c r="T40" s="3"/>
      <c r="U40" s="3"/>
      <c r="V40" s="3"/>
      <c r="W40" s="3"/>
      <c r="X40" s="3"/>
      <c r="Y40" s="3"/>
      <c r="Z40" s="3"/>
      <c r="AA40" s="3"/>
      <c r="AB40" s="3"/>
      <c r="AC40" s="3"/>
    </row>
    <row r="41" spans="2:29" ht="9" customHeight="1">
      <c r="B41" s="983"/>
      <c r="D41" s="3"/>
      <c r="E41" s="3"/>
      <c r="F41" s="3"/>
      <c r="G41" s="3"/>
      <c r="H41" s="3"/>
      <c r="I41" s="3"/>
      <c r="J41" s="1026" t="s">
        <v>35</v>
      </c>
      <c r="K41" s="1027"/>
      <c r="L41" s="1027"/>
      <c r="M41" s="1027"/>
      <c r="N41" s="1028"/>
      <c r="O41" s="137"/>
      <c r="P41" s="726"/>
      <c r="Q41" s="725"/>
      <c r="R41" s="726"/>
      <c r="S41" s="3"/>
      <c r="T41" s="3"/>
      <c r="U41" s="3"/>
      <c r="V41" s="3"/>
      <c r="W41" s="3"/>
      <c r="X41" s="3"/>
      <c r="Y41" s="3"/>
      <c r="Z41" s="3"/>
      <c r="AA41" s="3"/>
      <c r="AB41" s="3"/>
      <c r="AC41" s="3"/>
    </row>
    <row r="42" spans="2:29" ht="9" customHeight="1">
      <c r="B42" s="983"/>
      <c r="D42" s="3"/>
      <c r="E42" s="3"/>
      <c r="F42" s="3"/>
      <c r="G42" s="3"/>
      <c r="H42" s="3"/>
      <c r="I42" s="3"/>
      <c r="J42" s="1026"/>
      <c r="K42" s="1027"/>
      <c r="L42" s="1027"/>
      <c r="M42" s="1027"/>
      <c r="N42" s="1028"/>
      <c r="O42" s="137"/>
      <c r="P42" s="726"/>
      <c r="Q42" s="725"/>
      <c r="R42" s="726"/>
      <c r="S42" s="985" t="s">
        <v>60</v>
      </c>
      <c r="T42" s="996"/>
      <c r="U42" s="996"/>
      <c r="V42" s="997"/>
      <c r="W42" s="3"/>
      <c r="X42" s="3"/>
      <c r="Y42" s="3"/>
      <c r="Z42" s="3"/>
      <c r="AA42" s="3"/>
      <c r="AB42" s="3"/>
      <c r="AC42" s="3"/>
    </row>
    <row r="43" spans="2:29" ht="9" customHeight="1">
      <c r="B43" s="983"/>
      <c r="D43" s="3"/>
      <c r="E43" s="3"/>
      <c r="F43" s="3"/>
      <c r="G43" s="3"/>
      <c r="H43" s="3"/>
      <c r="I43" s="3"/>
      <c r="J43" s="1026"/>
      <c r="K43" s="1027"/>
      <c r="L43" s="1027"/>
      <c r="M43" s="1027"/>
      <c r="N43" s="1028"/>
      <c r="O43" s="137"/>
      <c r="P43" s="726"/>
      <c r="Q43" s="725"/>
      <c r="R43" s="726"/>
      <c r="S43" s="998"/>
      <c r="T43" s="999"/>
      <c r="U43" s="999"/>
      <c r="V43" s="1000"/>
      <c r="W43" s="3"/>
      <c r="X43" s="3"/>
      <c r="Y43" s="3"/>
      <c r="Z43" s="3"/>
      <c r="AA43" s="3"/>
      <c r="AB43" s="3"/>
      <c r="AC43" s="3"/>
    </row>
    <row r="44" spans="2:29" ht="9" customHeight="1">
      <c r="B44" s="983"/>
      <c r="D44" s="3"/>
      <c r="E44" s="3"/>
      <c r="F44" s="3"/>
      <c r="G44" s="3"/>
      <c r="H44" s="3"/>
      <c r="I44" s="3"/>
      <c r="J44" s="138"/>
      <c r="K44" s="139"/>
      <c r="L44" s="139"/>
      <c r="M44" s="139"/>
      <c r="N44" s="140"/>
      <c r="O44" s="3"/>
      <c r="P44" s="3"/>
      <c r="Q44" s="3"/>
      <c r="R44" s="3"/>
      <c r="S44" s="2"/>
      <c r="T44" s="3"/>
      <c r="U44" s="3"/>
      <c r="V44" s="3"/>
      <c r="W44" s="3"/>
      <c r="X44" s="3"/>
      <c r="Y44" s="3"/>
      <c r="Z44" s="3"/>
      <c r="AA44" s="3"/>
      <c r="AB44" s="3"/>
      <c r="AC44" s="3"/>
    </row>
    <row r="45" spans="2:29" ht="9.9499999999999993" customHeight="1">
      <c r="B45" s="983"/>
      <c r="D45" s="3"/>
      <c r="E45" s="3"/>
      <c r="F45" s="3"/>
      <c r="G45" s="3"/>
      <c r="H45" s="3"/>
      <c r="I45" s="3"/>
      <c r="J45" s="3"/>
      <c r="K45" s="3"/>
      <c r="L45" s="3"/>
      <c r="M45" s="3"/>
      <c r="N45" s="3"/>
      <c r="O45" s="3"/>
      <c r="P45" s="3"/>
      <c r="Q45" s="3"/>
      <c r="R45" s="3"/>
      <c r="S45" s="2"/>
      <c r="T45" s="3"/>
      <c r="U45" s="3"/>
      <c r="V45" s="3"/>
      <c r="W45" s="3"/>
      <c r="X45" s="3"/>
      <c r="Y45" s="3"/>
      <c r="Z45" s="3"/>
      <c r="AA45" s="3"/>
      <c r="AB45" s="3"/>
      <c r="AC45" s="3"/>
    </row>
    <row r="46" spans="2:29" ht="27" customHeight="1">
      <c r="B46" s="983"/>
      <c r="D46" s="3"/>
      <c r="E46" s="3"/>
      <c r="F46" s="3"/>
      <c r="G46" s="3"/>
      <c r="H46" s="130" t="s">
        <v>75</v>
      </c>
      <c r="I46" s="28"/>
      <c r="J46" s="114"/>
      <c r="K46" s="3"/>
      <c r="L46" s="3"/>
      <c r="M46" s="3"/>
      <c r="N46" s="3"/>
      <c r="O46" s="3"/>
      <c r="P46" s="3"/>
      <c r="Q46" s="3"/>
      <c r="R46" s="3"/>
      <c r="S46" s="2"/>
      <c r="T46" s="3"/>
      <c r="U46" s="3"/>
      <c r="V46" s="3"/>
      <c r="W46" s="3"/>
      <c r="X46" s="3"/>
      <c r="Y46" s="3"/>
      <c r="Z46" s="3"/>
      <c r="AA46" s="3"/>
      <c r="AB46" s="3"/>
      <c r="AC46" s="3"/>
    </row>
    <row r="47" spans="2:29" ht="9.9499999999999993" customHeight="1">
      <c r="B47" s="984"/>
      <c r="D47" s="3"/>
      <c r="E47" s="3"/>
      <c r="F47" s="3"/>
      <c r="G47" s="3"/>
      <c r="H47" s="3"/>
      <c r="I47" s="3"/>
      <c r="J47" s="3"/>
      <c r="K47" s="3"/>
      <c r="L47" s="3"/>
      <c r="M47" s="3"/>
      <c r="N47" s="3"/>
      <c r="O47" s="3"/>
      <c r="P47" s="3"/>
      <c r="Q47" s="3"/>
      <c r="R47" s="3"/>
      <c r="S47" s="2"/>
      <c r="T47" s="3"/>
      <c r="U47" s="3"/>
      <c r="V47" s="3"/>
      <c r="W47" s="3"/>
      <c r="X47" s="3"/>
      <c r="Y47" s="3"/>
      <c r="Z47" s="3"/>
      <c r="AA47" s="3"/>
      <c r="AB47" s="3"/>
      <c r="AC47" s="3"/>
    </row>
    <row r="48" spans="2:29" ht="15.75" customHeight="1">
      <c r="D48" s="3"/>
      <c r="E48" s="3"/>
      <c r="F48" s="3"/>
      <c r="G48" s="3"/>
      <c r="H48" s="3"/>
      <c r="I48" s="3"/>
      <c r="J48" s="141" t="s">
        <v>76</v>
      </c>
      <c r="K48" s="142"/>
      <c r="L48" s="142"/>
      <c r="M48" s="142"/>
      <c r="N48" s="143"/>
      <c r="O48" s="3"/>
      <c r="P48" s="3"/>
      <c r="Q48" s="3"/>
      <c r="R48" s="3"/>
      <c r="S48" s="2"/>
      <c r="T48" s="3"/>
      <c r="U48" s="3"/>
      <c r="V48" s="3"/>
      <c r="W48" s="3"/>
      <c r="X48" s="3"/>
      <c r="Y48" s="3"/>
      <c r="Z48" s="3"/>
      <c r="AA48" s="3"/>
      <c r="AB48" s="3"/>
      <c r="AC48" s="3"/>
    </row>
    <row r="49" spans="2:29" ht="15.75" customHeight="1">
      <c r="D49" s="3"/>
      <c r="E49" s="3"/>
      <c r="F49" s="3"/>
      <c r="G49" s="3"/>
      <c r="H49" s="3"/>
      <c r="I49" s="3"/>
      <c r="J49" s="144"/>
      <c r="K49" s="145" t="s">
        <v>143</v>
      </c>
      <c r="L49" s="146"/>
      <c r="M49" s="146"/>
      <c r="N49" s="147"/>
      <c r="O49" s="3"/>
      <c r="P49" s="3"/>
      <c r="Q49" s="3"/>
      <c r="R49" s="3"/>
      <c r="S49" s="2"/>
      <c r="T49" s="3"/>
      <c r="U49" s="3"/>
      <c r="V49" s="3"/>
      <c r="W49" s="3"/>
      <c r="X49" s="3"/>
      <c r="Y49" s="3"/>
      <c r="Z49" s="3"/>
      <c r="AA49" s="3"/>
      <c r="AB49" s="3"/>
      <c r="AC49" s="3"/>
    </row>
    <row r="50" spans="2:29" ht="6" customHeight="1">
      <c r="D50" s="3"/>
      <c r="E50" s="3"/>
      <c r="F50" s="3"/>
      <c r="G50" s="3"/>
      <c r="H50" s="3"/>
      <c r="I50" s="148"/>
      <c r="J50" s="3"/>
      <c r="K50" s="3"/>
      <c r="L50" s="3"/>
      <c r="M50" s="3"/>
      <c r="N50" s="3"/>
      <c r="O50" s="3"/>
      <c r="P50" s="3"/>
      <c r="Q50" s="3"/>
      <c r="R50" s="3"/>
      <c r="S50" s="2"/>
      <c r="T50" s="3"/>
      <c r="U50" s="3"/>
      <c r="V50" s="3"/>
      <c r="W50" s="3"/>
      <c r="X50" s="3"/>
      <c r="Y50" s="3"/>
      <c r="Z50" s="3"/>
      <c r="AA50" s="3"/>
      <c r="AB50" s="3"/>
      <c r="AC50" s="3"/>
    </row>
    <row r="51" spans="2:29" ht="9.9499999999999993" customHeight="1">
      <c r="D51" s="3"/>
      <c r="E51" s="3"/>
      <c r="F51" s="3"/>
      <c r="G51" s="3"/>
      <c r="H51" s="3"/>
      <c r="I51" s="3"/>
      <c r="J51" s="3"/>
      <c r="K51" s="3"/>
      <c r="L51" s="3"/>
      <c r="M51" s="3"/>
      <c r="N51" s="3"/>
      <c r="O51" s="3"/>
      <c r="P51" s="3"/>
      <c r="Q51" s="3"/>
      <c r="R51" s="3"/>
      <c r="S51" s="2"/>
      <c r="T51" s="3"/>
      <c r="U51" s="3"/>
      <c r="V51" s="3"/>
      <c r="W51" s="3"/>
      <c r="X51" s="3"/>
      <c r="Y51" s="3"/>
      <c r="Z51" s="3"/>
      <c r="AA51" s="3"/>
      <c r="AB51" s="3"/>
      <c r="AC51" s="3"/>
    </row>
    <row r="52" spans="2:29" ht="20.100000000000001" customHeight="1">
      <c r="D52" s="3"/>
      <c r="E52" s="3"/>
      <c r="F52" s="3"/>
      <c r="G52" s="3"/>
      <c r="H52" s="3"/>
      <c r="I52" s="3"/>
      <c r="J52" s="3"/>
      <c r="K52" s="3"/>
      <c r="L52" s="3"/>
      <c r="M52" s="132" t="s">
        <v>77</v>
      </c>
      <c r="N52" s="28"/>
      <c r="O52" s="28"/>
      <c r="P52" s="28"/>
      <c r="Q52" s="28"/>
      <c r="R52" s="28"/>
      <c r="S52" s="2"/>
      <c r="T52" s="3"/>
      <c r="U52" s="3"/>
      <c r="V52" s="3"/>
      <c r="W52" s="3"/>
      <c r="X52" s="3"/>
      <c r="Y52" s="3"/>
      <c r="Z52" s="3"/>
      <c r="AA52" s="3"/>
      <c r="AB52" s="3"/>
      <c r="AC52" s="3"/>
    </row>
    <row r="53" spans="2:29" ht="6" customHeight="1">
      <c r="D53" s="3"/>
      <c r="E53" s="3"/>
      <c r="F53" s="3"/>
      <c r="G53" s="3"/>
      <c r="H53" s="3"/>
      <c r="I53" s="148"/>
      <c r="J53" s="3"/>
      <c r="K53" s="3"/>
      <c r="L53" s="3"/>
      <c r="M53" s="3"/>
      <c r="N53" s="3"/>
      <c r="O53" s="3"/>
      <c r="P53" s="3"/>
      <c r="Q53" s="3"/>
      <c r="R53" s="3"/>
      <c r="S53" s="2"/>
      <c r="T53" s="3"/>
      <c r="U53" s="3"/>
      <c r="V53" s="3"/>
      <c r="W53" s="3"/>
      <c r="X53" s="3"/>
      <c r="Y53" s="3"/>
      <c r="Z53" s="3"/>
      <c r="AA53" s="3"/>
      <c r="AB53" s="3"/>
      <c r="AC53" s="3"/>
    </row>
    <row r="54" spans="2:29" ht="20.100000000000001" customHeight="1">
      <c r="D54" s="3"/>
      <c r="E54" s="3"/>
      <c r="F54" s="3"/>
      <c r="G54" s="3"/>
      <c r="H54" s="130" t="s">
        <v>32</v>
      </c>
      <c r="I54" s="114"/>
      <c r="J54" s="28"/>
      <c r="K54" s="3"/>
      <c r="L54" s="3"/>
      <c r="M54" s="3"/>
      <c r="N54" s="3"/>
      <c r="O54" s="3"/>
      <c r="P54" s="3"/>
      <c r="Q54" s="3"/>
      <c r="R54" s="3"/>
      <c r="S54" s="3"/>
      <c r="T54" s="3"/>
      <c r="U54" s="3"/>
      <c r="V54" s="3"/>
      <c r="W54" s="3"/>
      <c r="X54" s="3"/>
      <c r="Y54" s="3"/>
      <c r="Z54" s="3"/>
      <c r="AA54" s="3"/>
      <c r="AB54" s="3"/>
      <c r="AC54" s="3"/>
    </row>
    <row r="55" spans="2:29" ht="6" customHeight="1">
      <c r="D55" s="3"/>
      <c r="E55" s="3"/>
      <c r="F55" s="3"/>
      <c r="G55" s="3"/>
      <c r="H55" s="3"/>
      <c r="I55" s="148"/>
      <c r="J55" s="3"/>
      <c r="K55" s="3"/>
      <c r="L55" s="3"/>
      <c r="M55" s="3"/>
      <c r="N55" s="3"/>
      <c r="O55" s="3"/>
      <c r="P55" s="3"/>
      <c r="Q55" s="3"/>
      <c r="R55" s="3"/>
      <c r="S55" s="2"/>
      <c r="T55" s="3"/>
      <c r="U55" s="3"/>
      <c r="V55" s="3"/>
      <c r="W55" s="3"/>
      <c r="X55" s="3"/>
      <c r="Y55" s="3"/>
      <c r="Z55" s="3"/>
      <c r="AA55" s="3"/>
      <c r="AB55" s="3"/>
      <c r="AC55" s="3"/>
    </row>
    <row r="56" spans="2:29" ht="18.75" customHeight="1">
      <c r="D56" s="3"/>
      <c r="E56" s="3"/>
      <c r="F56" s="3"/>
      <c r="G56" s="3"/>
      <c r="H56" s="3"/>
      <c r="I56" s="148"/>
      <c r="J56" s="1029" t="s">
        <v>78</v>
      </c>
      <c r="K56" s="1030"/>
      <c r="L56" s="1030"/>
      <c r="M56" s="1030"/>
      <c r="N56" s="1031"/>
      <c r="O56" s="3"/>
      <c r="P56" s="3"/>
      <c r="Q56" s="3"/>
      <c r="R56" s="3"/>
      <c r="S56" s="2"/>
      <c r="T56" s="3"/>
      <c r="U56" s="3"/>
      <c r="V56" s="3"/>
      <c r="W56" s="3"/>
      <c r="X56" s="3"/>
      <c r="Y56" s="3"/>
      <c r="Z56" s="3"/>
      <c r="AA56" s="3"/>
      <c r="AB56" s="3"/>
      <c r="AC56" s="3"/>
    </row>
    <row r="57" spans="2:29" ht="6.75" customHeight="1">
      <c r="D57" s="3"/>
      <c r="E57" s="3"/>
      <c r="F57" s="3"/>
      <c r="G57" s="3"/>
      <c r="H57" s="3"/>
      <c r="I57" s="148"/>
      <c r="J57" s="3"/>
      <c r="K57" s="3"/>
      <c r="L57" s="3"/>
      <c r="M57" s="3"/>
      <c r="N57" s="3"/>
      <c r="O57" s="3"/>
      <c r="P57" s="3"/>
      <c r="Q57" s="3"/>
      <c r="R57" s="3"/>
      <c r="S57" s="2"/>
      <c r="T57" s="3"/>
      <c r="U57" s="3"/>
      <c r="V57" s="3"/>
      <c r="W57" s="3"/>
      <c r="X57" s="3"/>
      <c r="Y57" s="3"/>
      <c r="Z57" s="3"/>
      <c r="AA57" s="3"/>
      <c r="AB57" s="3"/>
      <c r="AC57" s="3"/>
    </row>
    <row r="58" spans="2:29" ht="17.25" customHeight="1">
      <c r="D58" s="3"/>
      <c r="E58" s="3"/>
      <c r="F58" s="3"/>
      <c r="G58" s="3"/>
      <c r="H58" s="130" t="s">
        <v>27</v>
      </c>
      <c r="I58" s="114"/>
      <c r="J58" s="28"/>
      <c r="K58" s="3"/>
      <c r="L58" s="3"/>
      <c r="M58" s="3"/>
      <c r="N58" s="3"/>
      <c r="O58" s="3"/>
      <c r="P58" s="3"/>
      <c r="Q58" s="3"/>
      <c r="R58" s="3"/>
      <c r="S58" s="2"/>
      <c r="T58" s="3"/>
      <c r="U58" s="3"/>
      <c r="V58" s="3"/>
      <c r="W58" s="3"/>
      <c r="X58" s="3"/>
      <c r="Y58" s="3"/>
      <c r="Z58" s="3"/>
      <c r="AA58" s="3"/>
      <c r="AB58" s="3"/>
      <c r="AC58" s="3"/>
    </row>
    <row r="59" spans="2:29" ht="12.75" customHeight="1">
      <c r="B59" s="982" t="s">
        <v>88</v>
      </c>
      <c r="D59" s="3"/>
      <c r="E59" s="3"/>
      <c r="F59" s="3"/>
      <c r="G59" s="3"/>
      <c r="H59" s="3"/>
      <c r="I59" s="148"/>
      <c r="J59" s="3"/>
      <c r="K59" s="3"/>
      <c r="L59" s="3"/>
      <c r="M59" s="3"/>
      <c r="N59" s="3"/>
      <c r="O59" s="3"/>
      <c r="P59" s="3"/>
      <c r="Q59" s="3"/>
      <c r="R59" s="3"/>
      <c r="S59" s="2"/>
      <c r="T59" s="3"/>
      <c r="U59" s="3"/>
      <c r="V59" s="3"/>
      <c r="W59" s="3"/>
      <c r="X59" s="3"/>
      <c r="Y59" s="3"/>
      <c r="Z59" s="3"/>
      <c r="AA59" s="3"/>
      <c r="AB59" s="3"/>
      <c r="AC59" s="3"/>
    </row>
    <row r="60" spans="2:29" ht="17.25" customHeight="1">
      <c r="B60" s="983"/>
      <c r="D60" s="3"/>
      <c r="E60" s="3"/>
      <c r="F60" s="3"/>
      <c r="G60" s="3"/>
      <c r="H60" s="132" t="s">
        <v>72</v>
      </c>
      <c r="I60" s="133"/>
      <c r="J60" s="133"/>
      <c r="K60" s="3"/>
      <c r="L60" s="3"/>
      <c r="M60" s="3"/>
      <c r="N60" s="3"/>
      <c r="O60" s="3"/>
      <c r="P60" s="3"/>
      <c r="Q60" s="3"/>
      <c r="R60" s="3"/>
      <c r="S60" s="3"/>
      <c r="T60" s="3"/>
      <c r="U60" s="3"/>
      <c r="V60" s="3"/>
      <c r="W60" s="3"/>
      <c r="X60" s="3"/>
      <c r="Y60" s="3"/>
      <c r="Z60" s="3"/>
      <c r="AA60" s="3"/>
      <c r="AB60" s="3"/>
      <c r="AC60" s="3"/>
    </row>
    <row r="61" spans="2:29" ht="19.5" customHeight="1">
      <c r="B61" s="983"/>
      <c r="D61" s="3"/>
      <c r="E61" s="3"/>
      <c r="F61" s="3"/>
      <c r="G61" s="3"/>
      <c r="H61" s="132"/>
      <c r="I61" s="133"/>
      <c r="J61" s="133"/>
      <c r="K61" s="3"/>
      <c r="L61" s="3"/>
      <c r="M61" s="3"/>
      <c r="N61" s="3"/>
      <c r="O61" s="3"/>
      <c r="P61" s="3"/>
      <c r="Q61" s="3"/>
      <c r="R61" s="3"/>
      <c r="S61" s="3"/>
      <c r="T61" s="3"/>
      <c r="U61" s="3"/>
      <c r="V61" s="149" t="s">
        <v>79</v>
      </c>
      <c r="W61" s="150"/>
      <c r="X61" s="150"/>
      <c r="Y61" s="112"/>
      <c r="Z61" s="113"/>
    </row>
    <row r="62" spans="2:29" ht="4.5" customHeight="1">
      <c r="B62" s="983"/>
      <c r="D62" s="3"/>
      <c r="E62" s="3"/>
      <c r="F62" s="3"/>
      <c r="G62" s="3"/>
      <c r="H62" s="151"/>
      <c r="I62" s="151"/>
      <c r="J62" s="151"/>
      <c r="K62" s="3"/>
      <c r="L62" s="3"/>
      <c r="M62" s="3"/>
      <c r="N62" s="3"/>
      <c r="O62" s="3"/>
      <c r="P62" s="3"/>
      <c r="Q62" s="3"/>
      <c r="R62" s="3"/>
      <c r="S62" s="3"/>
      <c r="T62" s="3"/>
      <c r="U62" s="3"/>
      <c r="V62" s="3"/>
      <c r="W62" s="3"/>
      <c r="X62" s="3"/>
      <c r="Y62" s="3"/>
      <c r="Z62" s="3"/>
      <c r="AA62" s="3"/>
      <c r="AB62" s="3"/>
      <c r="AC62" s="3"/>
    </row>
    <row r="63" spans="2:29" ht="15.75" customHeight="1">
      <c r="B63" s="983"/>
      <c r="D63" s="3"/>
      <c r="E63" s="3"/>
      <c r="F63" s="3"/>
      <c r="G63" s="3"/>
      <c r="H63" s="3"/>
      <c r="I63" s="3"/>
      <c r="J63" s="152" t="s">
        <v>34</v>
      </c>
      <c r="K63" s="150"/>
      <c r="L63" s="150"/>
      <c r="M63" s="150"/>
      <c r="N63" s="153"/>
      <c r="O63" s="3"/>
      <c r="P63" s="3"/>
      <c r="Q63" s="3"/>
      <c r="R63" s="3"/>
      <c r="S63" s="3"/>
      <c r="T63" s="3"/>
      <c r="U63" s="3"/>
      <c r="V63" s="3"/>
      <c r="W63" s="3"/>
      <c r="X63" s="3"/>
      <c r="Y63" s="3"/>
      <c r="Z63" s="3"/>
      <c r="AA63" s="3"/>
      <c r="AB63" s="3"/>
      <c r="AC63" s="3"/>
    </row>
    <row r="64" spans="2:29" ht="9.9499999999999993" customHeight="1">
      <c r="B64" s="983"/>
      <c r="D64" s="3"/>
      <c r="E64" s="3"/>
      <c r="F64" s="3"/>
      <c r="G64" s="3"/>
      <c r="H64" s="3"/>
      <c r="I64" s="148"/>
      <c r="J64" s="3"/>
      <c r="K64" s="3"/>
      <c r="L64" s="3"/>
      <c r="M64" s="3"/>
      <c r="N64" s="3"/>
      <c r="O64" s="3"/>
      <c r="P64" s="3"/>
      <c r="Q64" s="3"/>
      <c r="R64" s="3"/>
      <c r="S64" s="2"/>
      <c r="T64" s="3"/>
      <c r="U64" s="3"/>
      <c r="V64" s="3"/>
      <c r="W64" s="3"/>
      <c r="X64" s="3"/>
      <c r="Y64" s="3"/>
      <c r="Z64" s="3"/>
      <c r="AA64" s="3"/>
      <c r="AB64" s="3"/>
      <c r="AC64" s="3"/>
    </row>
    <row r="65" spans="2:29" ht="16.5" customHeight="1">
      <c r="B65" s="983"/>
      <c r="D65" s="3"/>
      <c r="E65" s="3"/>
      <c r="F65" s="3"/>
      <c r="G65" s="3"/>
      <c r="H65" s="130" t="s">
        <v>74</v>
      </c>
      <c r="I65" s="114"/>
      <c r="J65" s="28"/>
      <c r="K65" s="3"/>
      <c r="L65" s="3"/>
      <c r="M65" s="3"/>
      <c r="N65" s="3"/>
      <c r="O65" s="3"/>
      <c r="P65" s="3"/>
      <c r="Q65" s="3"/>
      <c r="R65" s="3"/>
      <c r="S65" s="3"/>
      <c r="T65" s="3"/>
      <c r="U65" s="3"/>
      <c r="V65" s="3"/>
      <c r="W65" s="3"/>
      <c r="X65" s="3"/>
      <c r="Y65" s="3"/>
      <c r="Z65" s="3"/>
      <c r="AA65" s="3"/>
      <c r="AB65" s="3"/>
      <c r="AC65" s="3"/>
    </row>
    <row r="66" spans="2:29" ht="7.5" customHeight="1">
      <c r="B66" s="98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2:29" ht="9.75" customHeight="1">
      <c r="B67" s="98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2:29" ht="12" customHeight="1">
      <c r="B68" s="983"/>
      <c r="D68" s="3"/>
      <c r="E68" s="3"/>
      <c r="F68" s="3"/>
      <c r="G68" s="3"/>
      <c r="H68" s="3"/>
      <c r="I68" s="13"/>
      <c r="J68" s="985" t="s">
        <v>80</v>
      </c>
      <c r="K68" s="986"/>
      <c r="L68" s="986"/>
      <c r="M68" s="986"/>
      <c r="N68" s="987"/>
      <c r="O68" s="28" t="s">
        <v>215</v>
      </c>
      <c r="P68" s="28"/>
      <c r="Q68" s="28"/>
      <c r="R68" s="28"/>
      <c r="S68" s="3"/>
      <c r="T68" s="3"/>
      <c r="U68" s="3"/>
      <c r="V68" s="3"/>
      <c r="W68" s="3"/>
      <c r="X68" s="3"/>
      <c r="Y68" s="3"/>
      <c r="Z68" s="3"/>
      <c r="AA68" s="3"/>
      <c r="AB68" s="3"/>
      <c r="AC68" s="3"/>
    </row>
    <row r="69" spans="2:29" ht="8.25" customHeight="1">
      <c r="B69" s="983"/>
      <c r="D69" s="3"/>
      <c r="E69" s="3"/>
      <c r="F69" s="3"/>
      <c r="G69" s="3"/>
      <c r="H69" s="3"/>
      <c r="I69" s="13"/>
      <c r="J69" s="988"/>
      <c r="K69" s="989"/>
      <c r="L69" s="989"/>
      <c r="M69" s="989"/>
      <c r="N69" s="990"/>
      <c r="O69" s="28"/>
      <c r="P69" s="28"/>
      <c r="Q69" s="28"/>
      <c r="R69" s="28"/>
      <c r="S69" s="3"/>
      <c r="T69" s="3"/>
      <c r="U69" s="3"/>
      <c r="V69" s="3"/>
      <c r="W69" s="3"/>
      <c r="X69" s="3"/>
      <c r="Y69" s="3"/>
      <c r="Z69" s="3"/>
      <c r="AA69" s="3"/>
      <c r="AB69" s="3"/>
      <c r="AC69" s="3"/>
    </row>
    <row r="70" spans="2:29" ht="9.9499999999999993" customHeight="1">
      <c r="B70" s="983"/>
      <c r="D70" s="3"/>
      <c r="E70" s="3"/>
      <c r="F70" s="3"/>
      <c r="G70" s="3"/>
      <c r="H70" s="3"/>
      <c r="I70" s="13"/>
      <c r="J70" s="991"/>
      <c r="K70" s="992"/>
      <c r="L70" s="992"/>
      <c r="M70" s="992"/>
      <c r="N70" s="990"/>
      <c r="O70" s="137"/>
      <c r="P70" s="726"/>
      <c r="Q70" s="725"/>
      <c r="R70" s="726"/>
      <c r="S70" s="985" t="s">
        <v>60</v>
      </c>
      <c r="T70" s="996"/>
      <c r="U70" s="996"/>
      <c r="V70" s="997"/>
      <c r="W70" s="3"/>
      <c r="X70" s="3"/>
      <c r="Y70" s="3"/>
      <c r="Z70" s="3"/>
      <c r="AA70" s="3"/>
      <c r="AB70" s="3"/>
      <c r="AC70" s="3"/>
    </row>
    <row r="71" spans="2:29" ht="6.75" customHeight="1">
      <c r="B71" s="983"/>
      <c r="D71" s="3"/>
      <c r="E71" s="3"/>
      <c r="F71" s="3"/>
      <c r="G71" s="3"/>
      <c r="H71" s="3"/>
      <c r="I71" s="13"/>
      <c r="J71" s="991"/>
      <c r="K71" s="992"/>
      <c r="L71" s="992"/>
      <c r="M71" s="992"/>
      <c r="N71" s="990"/>
      <c r="O71" s="726"/>
      <c r="P71" s="726"/>
      <c r="Q71" s="3"/>
      <c r="R71" s="3"/>
      <c r="S71" s="998"/>
      <c r="T71" s="999"/>
      <c r="U71" s="999"/>
      <c r="V71" s="1000"/>
      <c r="W71" s="3"/>
      <c r="X71" s="3"/>
      <c r="Y71" s="3"/>
      <c r="Z71" s="3"/>
      <c r="AA71" s="3"/>
      <c r="AB71" s="3"/>
      <c r="AC71" s="3"/>
    </row>
    <row r="72" spans="2:29" ht="5.25" customHeight="1">
      <c r="B72" s="983"/>
      <c r="D72" s="3"/>
      <c r="E72" s="3"/>
      <c r="F72" s="3"/>
      <c r="G72" s="3"/>
      <c r="H72" s="3"/>
      <c r="I72" s="13"/>
      <c r="J72" s="991"/>
      <c r="K72" s="992"/>
      <c r="L72" s="992"/>
      <c r="M72" s="992"/>
      <c r="N72" s="990"/>
      <c r="O72" s="726"/>
      <c r="P72" s="726"/>
      <c r="Q72" s="3"/>
      <c r="R72" s="3"/>
      <c r="S72" s="154"/>
      <c r="T72" s="154"/>
      <c r="U72" s="154"/>
      <c r="V72" s="154"/>
      <c r="W72" s="3"/>
      <c r="X72" s="3"/>
      <c r="Y72" s="3"/>
      <c r="Z72" s="3"/>
      <c r="AA72" s="3"/>
      <c r="AB72" s="3"/>
      <c r="AC72" s="3"/>
    </row>
    <row r="73" spans="2:29" ht="6" customHeight="1">
      <c r="B73" s="983"/>
      <c r="D73" s="3"/>
      <c r="E73" s="3"/>
      <c r="F73" s="3"/>
      <c r="G73" s="3"/>
      <c r="H73" s="3"/>
      <c r="I73" s="13"/>
      <c r="J73" s="993"/>
      <c r="K73" s="994"/>
      <c r="L73" s="994"/>
      <c r="M73" s="994"/>
      <c r="N73" s="995"/>
      <c r="O73" s="726"/>
      <c r="P73" s="726"/>
      <c r="Q73" s="726"/>
      <c r="R73" s="726"/>
      <c r="S73" s="3"/>
      <c r="T73" s="3"/>
      <c r="U73" s="3"/>
      <c r="V73" s="3"/>
      <c r="W73" s="3"/>
      <c r="X73" s="3"/>
      <c r="Y73" s="3"/>
      <c r="Z73" s="3"/>
      <c r="AA73" s="3"/>
      <c r="AB73" s="3"/>
      <c r="AC73" s="3"/>
    </row>
    <row r="74" spans="2:29" ht="7.5" customHeight="1">
      <c r="B74" s="984"/>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2:29" ht="26.25" customHeight="1">
      <c r="D75" s="3"/>
      <c r="E75" s="3"/>
      <c r="F75" s="3"/>
      <c r="G75" s="3"/>
      <c r="H75" s="130" t="s">
        <v>75</v>
      </c>
      <c r="I75" s="28"/>
      <c r="J75" s="114"/>
      <c r="K75" s="3"/>
      <c r="L75" s="3"/>
      <c r="M75" s="3"/>
      <c r="N75" s="3"/>
      <c r="O75" s="3"/>
      <c r="P75" s="3"/>
      <c r="Q75" s="3"/>
      <c r="R75" s="3"/>
      <c r="S75" s="3"/>
      <c r="T75" s="3"/>
      <c r="U75" s="3"/>
      <c r="V75" s="3"/>
      <c r="W75" s="3"/>
      <c r="X75" s="3"/>
      <c r="Y75" s="3"/>
      <c r="Z75" s="3"/>
      <c r="AA75" s="3"/>
      <c r="AB75" s="3"/>
      <c r="AC75" s="3"/>
    </row>
    <row r="76" spans="2:29" ht="9.9499999999999993" customHeight="1">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2:29" ht="15" customHeight="1">
      <c r="D77" s="3"/>
      <c r="E77" s="3"/>
      <c r="F77" s="3"/>
      <c r="G77" s="3"/>
      <c r="H77" s="3"/>
      <c r="I77" s="3"/>
      <c r="J77" s="141" t="s">
        <v>76</v>
      </c>
      <c r="K77" s="142"/>
      <c r="L77" s="142"/>
      <c r="M77" s="142"/>
      <c r="N77" s="143"/>
      <c r="O77" s="3"/>
      <c r="P77" s="3"/>
      <c r="Q77" s="3"/>
      <c r="R77" s="3"/>
      <c r="S77" s="2"/>
      <c r="T77" s="3"/>
      <c r="U77" s="3"/>
      <c r="V77" s="3"/>
      <c r="W77" s="3"/>
      <c r="X77" s="3"/>
      <c r="Y77" s="3"/>
      <c r="Z77" s="3"/>
      <c r="AA77" s="3"/>
      <c r="AB77" s="3"/>
      <c r="AC77" s="3"/>
    </row>
    <row r="78" spans="2:29" ht="15" customHeight="1">
      <c r="D78" s="3"/>
      <c r="E78" s="3"/>
      <c r="F78" s="3"/>
      <c r="G78" s="3"/>
      <c r="H78" s="3"/>
      <c r="I78" s="148"/>
      <c r="J78" s="144"/>
      <c r="K78" s="145" t="s">
        <v>143</v>
      </c>
      <c r="L78" s="146"/>
      <c r="M78" s="146"/>
      <c r="N78" s="147"/>
      <c r="O78" s="3"/>
      <c r="P78" s="3"/>
      <c r="Q78" s="3"/>
      <c r="R78" s="3"/>
      <c r="S78" s="2"/>
      <c r="T78" s="3"/>
      <c r="U78" s="3"/>
      <c r="V78" s="3"/>
      <c r="W78" s="3"/>
      <c r="X78" s="3"/>
      <c r="Y78" s="3"/>
      <c r="Z78" s="3"/>
      <c r="AA78" s="3"/>
      <c r="AB78" s="3"/>
      <c r="AC78" s="3"/>
    </row>
    <row r="79" spans="2:29" ht="7.5" customHeight="1">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2:29" ht="7.5" customHeight="1">
      <c r="D80" s="3"/>
      <c r="E80" s="3"/>
      <c r="F80" s="3"/>
      <c r="G80" s="3"/>
      <c r="H80" s="3"/>
      <c r="I80" s="3"/>
      <c r="J80" s="3"/>
      <c r="K80" s="3"/>
      <c r="L80" s="3"/>
      <c r="M80" s="3"/>
      <c r="N80" s="3"/>
      <c r="O80" s="3"/>
      <c r="P80" s="3"/>
      <c r="Q80" s="3"/>
      <c r="R80" s="3"/>
      <c r="S80" s="3"/>
      <c r="T80" s="3"/>
      <c r="U80" s="3"/>
      <c r="V80" s="3"/>
      <c r="W80" s="3"/>
      <c r="X80" s="3"/>
      <c r="Y80" s="3"/>
      <c r="Z80" s="3"/>
      <c r="AA80" s="3"/>
      <c r="AB80" s="3"/>
      <c r="AC80" s="3"/>
    </row>
  </sheetData>
  <mergeCells count="14">
    <mergeCell ref="B59:B74"/>
    <mergeCell ref="J68:N73"/>
    <mergeCell ref="S70:V71"/>
    <mergeCell ref="P14:T17"/>
    <mergeCell ref="V14:Z17"/>
    <mergeCell ref="B17:B26"/>
    <mergeCell ref="J21:N22"/>
    <mergeCell ref="J26:N27"/>
    <mergeCell ref="V30:Z30"/>
    <mergeCell ref="J33:N36"/>
    <mergeCell ref="B35:B47"/>
    <mergeCell ref="J41:N43"/>
    <mergeCell ref="S42:V43"/>
    <mergeCell ref="J56:N56"/>
  </mergeCells>
  <phoneticPr fontId="5"/>
  <pageMargins left="0.74803149606299213" right="0.74803149606299213" top="0.98425196850393704" bottom="0.98425196850393704" header="0.51181102362204722" footer="0.51181102362204722"/>
  <pageSetup paperSize="9" scale="8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showGridLines="0" zoomScaleNormal="100" workbookViewId="0"/>
  </sheetViews>
  <sheetFormatPr defaultRowHeight="13.5"/>
  <cols>
    <col min="2" max="2" width="2.875" customWidth="1"/>
    <col min="3" max="3" width="23.375" customWidth="1"/>
    <col min="4" max="7" width="10.625" customWidth="1"/>
    <col min="8" max="8" width="9.5" customWidth="1"/>
    <col min="9" max="10" width="10.625" customWidth="1"/>
    <col min="12" max="12" width="12.75" bestFit="1" customWidth="1"/>
  </cols>
  <sheetData>
    <row r="2" spans="2:13">
      <c r="B2" s="271" t="s">
        <v>271</v>
      </c>
    </row>
    <row r="3" spans="2:13" ht="6" customHeight="1"/>
    <row r="4" spans="2:13" ht="14.25" thickBot="1">
      <c r="D4" s="1" t="s">
        <v>5</v>
      </c>
    </row>
    <row r="5" spans="2:13" ht="19.5" customHeight="1" thickBot="1">
      <c r="B5" s="1032" t="s">
        <v>4</v>
      </c>
      <c r="C5" s="1033"/>
      <c r="D5" s="281">
        <v>100000</v>
      </c>
    </row>
    <row r="6" spans="2:13" ht="7.5" customHeight="1"/>
    <row r="7" spans="2:13">
      <c r="B7" s="168" t="s">
        <v>1</v>
      </c>
    </row>
    <row r="8" spans="2:13" ht="12.75" customHeight="1" thickBot="1">
      <c r="E8" s="162"/>
      <c r="H8" s="1"/>
      <c r="I8" s="950"/>
      <c r="J8" s="1" t="s">
        <v>959</v>
      </c>
    </row>
    <row r="9" spans="2:13" ht="14.25" thickBot="1">
      <c r="B9" s="1034"/>
      <c r="C9" s="1035"/>
      <c r="D9" s="282" t="s">
        <v>44</v>
      </c>
      <c r="E9" s="282"/>
      <c r="F9" s="282"/>
      <c r="G9" s="282"/>
      <c r="H9" s="282"/>
      <c r="I9" s="950"/>
      <c r="J9" s="951"/>
    </row>
    <row r="10" spans="2:13" ht="13.5" customHeight="1">
      <c r="B10" s="1036"/>
      <c r="C10" s="1037"/>
      <c r="D10" s="284"/>
      <c r="E10" s="288" t="s">
        <v>45</v>
      </c>
      <c r="F10" s="282"/>
      <c r="G10" s="282"/>
      <c r="H10" s="1044" t="s">
        <v>958</v>
      </c>
      <c r="I10" s="1045"/>
      <c r="J10" s="1046"/>
    </row>
    <row r="11" spans="2:13" ht="27">
      <c r="B11" s="1038"/>
      <c r="C11" s="1039"/>
      <c r="D11" s="285"/>
      <c r="E11" s="289"/>
      <c r="F11" s="163" t="s">
        <v>46</v>
      </c>
      <c r="G11" s="728" t="s">
        <v>47</v>
      </c>
      <c r="H11" s="954"/>
      <c r="I11" s="972" t="s">
        <v>956</v>
      </c>
      <c r="J11" s="973" t="s">
        <v>957</v>
      </c>
    </row>
    <row r="12" spans="2:13" ht="18" customHeight="1">
      <c r="B12" s="1040" t="s">
        <v>727</v>
      </c>
      <c r="C12" s="1041"/>
      <c r="D12" s="287">
        <f>E12+H12</f>
        <v>13955</v>
      </c>
      <c r="E12" s="290">
        <f>F12+G12</f>
        <v>3246</v>
      </c>
      <c r="F12" s="169">
        <v>2267</v>
      </c>
      <c r="G12" s="291">
        <v>979</v>
      </c>
      <c r="H12" s="947">
        <f>I12+J12</f>
        <v>10709</v>
      </c>
      <c r="I12" s="169">
        <v>1670</v>
      </c>
      <c r="J12" s="952">
        <v>9039</v>
      </c>
    </row>
    <row r="13" spans="2:13" ht="18" customHeight="1" thickBot="1">
      <c r="B13" s="283"/>
      <c r="C13" s="286" t="s">
        <v>2</v>
      </c>
      <c r="D13" s="296">
        <f>ROUND(D12/$D$12*100,0)</f>
        <v>100</v>
      </c>
      <c r="E13" s="297">
        <f t="shared" ref="E13:J13" si="0">E12/$D$12*100</f>
        <v>23.260480114654243</v>
      </c>
      <c r="F13" s="298">
        <f t="shared" si="0"/>
        <v>16.245073450376211</v>
      </c>
      <c r="G13" s="299">
        <f t="shared" si="0"/>
        <v>7.0154066642780375</v>
      </c>
      <c r="H13" s="948">
        <f t="shared" si="0"/>
        <v>76.739519885345757</v>
      </c>
      <c r="I13" s="298">
        <f t="shared" si="0"/>
        <v>11.967036904335364</v>
      </c>
      <c r="J13" s="953">
        <f t="shared" si="0"/>
        <v>64.772482981010398</v>
      </c>
      <c r="L13" s="971"/>
      <c r="M13" s="970"/>
    </row>
    <row r="14" spans="2:13" ht="18" customHeight="1" thickBot="1">
      <c r="B14" s="1042" t="s">
        <v>3</v>
      </c>
      <c r="C14" s="1043"/>
      <c r="D14" s="292">
        <v>100000</v>
      </c>
      <c r="E14" s="293">
        <f t="shared" ref="E14:H14" si="1">ROUND($D$14*E13/100,0)</f>
        <v>23260</v>
      </c>
      <c r="F14" s="294">
        <f t="shared" si="1"/>
        <v>16245</v>
      </c>
      <c r="G14" s="295">
        <f t="shared" si="1"/>
        <v>7015</v>
      </c>
      <c r="H14" s="949">
        <f t="shared" si="1"/>
        <v>76740</v>
      </c>
      <c r="I14" s="294">
        <f>ROUND($D$14*I13/100,0)</f>
        <v>11967</v>
      </c>
      <c r="J14" s="281">
        <v>64773</v>
      </c>
      <c r="K14" s="58"/>
      <c r="L14" s="971"/>
    </row>
    <row r="15" spans="2:13">
      <c r="E15" s="162"/>
    </row>
  </sheetData>
  <mergeCells count="5">
    <mergeCell ref="B5:C5"/>
    <mergeCell ref="B9:C11"/>
    <mergeCell ref="B12:C12"/>
    <mergeCell ref="B14:C14"/>
    <mergeCell ref="H10:J10"/>
  </mergeCells>
  <phoneticPr fontId="5"/>
  <pageMargins left="0.74803149606299213" right="0.74803149606299213" top="0.98425196850393704" bottom="0.98425196850393704" header="0.51181102362204722" footer="0.51181102362204722"/>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1"/>
  <sheetViews>
    <sheetView showGridLines="0" workbookViewId="0"/>
  </sheetViews>
  <sheetFormatPr defaultRowHeight="13.5"/>
  <cols>
    <col min="1" max="1" width="2.625" style="4" customWidth="1"/>
    <col min="2" max="2" width="9" style="4"/>
    <col min="3" max="3" width="30.25" style="4" customWidth="1"/>
    <col min="4" max="7" width="9.75" style="4" customWidth="1"/>
    <col min="8" max="8" width="1.375" style="4" customWidth="1"/>
    <col min="9" max="16384" width="9" style="4"/>
  </cols>
  <sheetData>
    <row r="1" spans="2:8" ht="27.75" customHeight="1">
      <c r="B1" s="466" t="s">
        <v>703</v>
      </c>
      <c r="G1" s="465" t="s">
        <v>704</v>
      </c>
    </row>
    <row r="2" spans="2:8" ht="24">
      <c r="B2" s="718" t="s">
        <v>693</v>
      </c>
      <c r="C2" s="718"/>
      <c r="D2" s="719" t="s">
        <v>694</v>
      </c>
      <c r="E2" s="719" t="s">
        <v>695</v>
      </c>
      <c r="F2" s="719" t="s">
        <v>696</v>
      </c>
      <c r="G2" s="719" t="s">
        <v>697</v>
      </c>
    </row>
    <row r="3" spans="2:8" ht="15.75" customHeight="1">
      <c r="B3" s="720" t="s">
        <v>698</v>
      </c>
      <c r="C3" s="718"/>
      <c r="D3" s="721">
        <v>14290</v>
      </c>
      <c r="E3" s="721">
        <v>8083</v>
      </c>
      <c r="F3" s="721">
        <v>0</v>
      </c>
      <c r="G3" s="721">
        <v>0</v>
      </c>
    </row>
    <row r="4" spans="2:8" ht="15.75" customHeight="1">
      <c r="B4" s="722">
        <v>6711011</v>
      </c>
      <c r="C4" s="723" t="s">
        <v>557</v>
      </c>
      <c r="D4" s="370">
        <v>14290</v>
      </c>
      <c r="E4" s="370">
        <v>8083</v>
      </c>
      <c r="F4" s="370">
        <v>0</v>
      </c>
      <c r="G4" s="370">
        <v>0</v>
      </c>
    </row>
    <row r="5" spans="2:8" ht="15.75" customHeight="1">
      <c r="B5" s="720" t="s">
        <v>699</v>
      </c>
      <c r="C5" s="718"/>
      <c r="D5" s="721">
        <v>8246</v>
      </c>
      <c r="E5" s="721">
        <v>4664</v>
      </c>
      <c r="F5" s="721">
        <v>2291</v>
      </c>
      <c r="G5" s="721">
        <v>873</v>
      </c>
      <c r="H5" s="4">
        <v>0</v>
      </c>
    </row>
    <row r="6" spans="2:8" ht="15.75" customHeight="1">
      <c r="B6" s="722">
        <v>2111011</v>
      </c>
      <c r="C6" s="723" t="s">
        <v>705</v>
      </c>
      <c r="D6" s="370">
        <v>468</v>
      </c>
      <c r="E6" s="370">
        <v>265</v>
      </c>
      <c r="F6" s="370">
        <v>94</v>
      </c>
      <c r="G6" s="370">
        <v>36</v>
      </c>
    </row>
    <row r="7" spans="2:8" ht="15.75" customHeight="1">
      <c r="B7" s="722">
        <v>5711011</v>
      </c>
      <c r="C7" s="723" t="s">
        <v>706</v>
      </c>
      <c r="D7" s="370">
        <v>2117</v>
      </c>
      <c r="E7" s="370">
        <v>1198</v>
      </c>
      <c r="F7" s="370">
        <v>559</v>
      </c>
      <c r="G7" s="370">
        <v>213</v>
      </c>
    </row>
    <row r="8" spans="2:8" ht="15.75" customHeight="1">
      <c r="B8" s="722">
        <v>5721011</v>
      </c>
      <c r="C8" s="723" t="s">
        <v>707</v>
      </c>
      <c r="D8" s="370">
        <v>322</v>
      </c>
      <c r="E8" s="370">
        <v>182</v>
      </c>
      <c r="F8" s="370">
        <v>66</v>
      </c>
      <c r="G8" s="370">
        <v>25</v>
      </c>
    </row>
    <row r="9" spans="2:8" ht="15.75" customHeight="1">
      <c r="B9" s="722">
        <v>5721021</v>
      </c>
      <c r="C9" s="723" t="s">
        <v>708</v>
      </c>
      <c r="D9" s="370">
        <v>292</v>
      </c>
      <c r="E9" s="370">
        <v>165</v>
      </c>
      <c r="F9" s="370">
        <v>65</v>
      </c>
      <c r="G9" s="370">
        <v>25</v>
      </c>
    </row>
    <row r="10" spans="2:8" ht="15.75" customHeight="1">
      <c r="B10" s="722">
        <v>5742011</v>
      </c>
      <c r="C10" s="723" t="s">
        <v>709</v>
      </c>
      <c r="D10" s="370">
        <v>755</v>
      </c>
      <c r="E10" s="370">
        <v>427</v>
      </c>
      <c r="F10" s="370">
        <v>136</v>
      </c>
      <c r="G10" s="370">
        <v>52</v>
      </c>
    </row>
    <row r="11" spans="2:8" ht="15.75" customHeight="1">
      <c r="B11" s="722">
        <v>5751012</v>
      </c>
      <c r="C11" s="723" t="s">
        <v>710</v>
      </c>
      <c r="D11" s="370">
        <v>2579</v>
      </c>
      <c r="E11" s="370">
        <v>1458</v>
      </c>
      <c r="F11" s="370">
        <v>1014</v>
      </c>
      <c r="G11" s="370">
        <v>386</v>
      </c>
    </row>
    <row r="12" spans="2:8" ht="15.75" customHeight="1">
      <c r="B12" s="722">
        <v>5789011</v>
      </c>
      <c r="C12" s="723" t="s">
        <v>711</v>
      </c>
      <c r="D12" s="370">
        <v>764</v>
      </c>
      <c r="E12" s="370">
        <v>432</v>
      </c>
      <c r="F12" s="370">
        <v>145</v>
      </c>
      <c r="G12" s="370">
        <v>55</v>
      </c>
    </row>
    <row r="13" spans="2:8" ht="15.75" customHeight="1">
      <c r="B13" s="722">
        <v>6612011</v>
      </c>
      <c r="C13" s="723" t="s">
        <v>712</v>
      </c>
      <c r="D13" s="370">
        <v>949</v>
      </c>
      <c r="E13" s="370">
        <v>537</v>
      </c>
      <c r="F13" s="370">
        <v>212</v>
      </c>
      <c r="G13" s="370">
        <v>81</v>
      </c>
    </row>
    <row r="14" spans="2:8" ht="15.75" customHeight="1">
      <c r="B14" s="720" t="s">
        <v>700</v>
      </c>
      <c r="C14" s="718"/>
      <c r="D14" s="721">
        <v>9464</v>
      </c>
      <c r="E14" s="721">
        <v>5353</v>
      </c>
      <c r="F14" s="721">
        <v>2630</v>
      </c>
      <c r="G14" s="721">
        <v>1003</v>
      </c>
    </row>
    <row r="15" spans="2:8" ht="15.75" customHeight="1">
      <c r="B15" s="722">
        <v>1111099</v>
      </c>
      <c r="C15" s="723" t="s">
        <v>938</v>
      </c>
      <c r="D15" s="370">
        <v>400</v>
      </c>
      <c r="E15" s="370">
        <v>226</v>
      </c>
      <c r="F15" s="370">
        <v>94</v>
      </c>
      <c r="G15" s="370">
        <v>36</v>
      </c>
    </row>
    <row r="16" spans="2:8" ht="15.75" customHeight="1">
      <c r="B16" s="722">
        <v>1112011</v>
      </c>
      <c r="C16" s="723" t="s">
        <v>713</v>
      </c>
      <c r="D16" s="370">
        <v>618</v>
      </c>
      <c r="E16" s="370">
        <v>349</v>
      </c>
      <c r="F16" s="370">
        <v>122</v>
      </c>
      <c r="G16" s="370">
        <v>46</v>
      </c>
    </row>
    <row r="17" spans="2:7" ht="15.75" customHeight="1">
      <c r="B17" s="722">
        <v>1112099</v>
      </c>
      <c r="C17" s="723" t="s">
        <v>939</v>
      </c>
      <c r="D17" s="370">
        <v>437</v>
      </c>
      <c r="E17" s="370">
        <v>247</v>
      </c>
      <c r="F17" s="370">
        <v>94</v>
      </c>
      <c r="G17" s="370">
        <v>36</v>
      </c>
    </row>
    <row r="18" spans="2:7" ht="15.75" customHeight="1">
      <c r="B18" s="722">
        <v>1114031</v>
      </c>
      <c r="C18" s="723" t="s">
        <v>714</v>
      </c>
      <c r="D18" s="370">
        <v>477</v>
      </c>
      <c r="E18" s="370">
        <v>270</v>
      </c>
      <c r="F18" s="370">
        <v>90</v>
      </c>
      <c r="G18" s="370">
        <v>34</v>
      </c>
    </row>
    <row r="19" spans="2:7" ht="15.75" customHeight="1">
      <c r="B19" s="722">
        <v>1115011</v>
      </c>
      <c r="C19" s="723" t="s">
        <v>940</v>
      </c>
      <c r="D19" s="370">
        <v>308</v>
      </c>
      <c r="E19" s="370">
        <v>174</v>
      </c>
      <c r="F19" s="370">
        <v>74</v>
      </c>
      <c r="G19" s="370">
        <v>28</v>
      </c>
    </row>
    <row r="20" spans="2:7" ht="15.75" customHeight="1">
      <c r="B20" s="722">
        <v>1119099</v>
      </c>
      <c r="C20" s="723" t="s">
        <v>715</v>
      </c>
      <c r="D20" s="370">
        <v>346</v>
      </c>
      <c r="E20" s="370">
        <v>196</v>
      </c>
      <c r="F20" s="370">
        <v>65</v>
      </c>
      <c r="G20" s="370">
        <v>25</v>
      </c>
    </row>
    <row r="21" spans="2:7" ht="15.75" customHeight="1">
      <c r="B21" s="722">
        <v>1512021</v>
      </c>
      <c r="C21" s="723" t="s">
        <v>716</v>
      </c>
      <c r="D21" s="370">
        <v>1096</v>
      </c>
      <c r="E21" s="370">
        <v>620</v>
      </c>
      <c r="F21" s="370">
        <v>310</v>
      </c>
      <c r="G21" s="370">
        <v>118</v>
      </c>
    </row>
    <row r="22" spans="2:7" ht="15.75" customHeight="1">
      <c r="B22" s="722">
        <v>1619099</v>
      </c>
      <c r="C22" s="723" t="s">
        <v>941</v>
      </c>
      <c r="D22" s="370">
        <v>320</v>
      </c>
      <c r="E22" s="370">
        <v>181</v>
      </c>
      <c r="F22" s="370">
        <v>132</v>
      </c>
      <c r="G22" s="370">
        <v>51</v>
      </c>
    </row>
    <row r="23" spans="2:7" ht="15.75" customHeight="1">
      <c r="B23" s="722">
        <v>2071011</v>
      </c>
      <c r="C23" s="723" t="s">
        <v>401</v>
      </c>
      <c r="D23" s="370">
        <v>102</v>
      </c>
      <c r="E23" s="370">
        <v>58</v>
      </c>
      <c r="F23" s="370">
        <v>36</v>
      </c>
      <c r="G23" s="370">
        <v>14</v>
      </c>
    </row>
    <row r="24" spans="2:7" ht="15.75" customHeight="1">
      <c r="B24" s="722">
        <v>2082011</v>
      </c>
      <c r="C24" s="723" t="s">
        <v>717</v>
      </c>
      <c r="D24" s="370">
        <v>237</v>
      </c>
      <c r="E24" s="370">
        <v>134</v>
      </c>
      <c r="F24" s="370">
        <v>83</v>
      </c>
      <c r="G24" s="370">
        <v>32</v>
      </c>
    </row>
    <row r="25" spans="2:7" ht="15.75" customHeight="1">
      <c r="B25" s="722">
        <v>2089021</v>
      </c>
      <c r="C25" s="723" t="s">
        <v>718</v>
      </c>
      <c r="D25" s="370">
        <v>174</v>
      </c>
      <c r="E25" s="370">
        <v>98</v>
      </c>
      <c r="F25" s="370">
        <v>76</v>
      </c>
      <c r="G25" s="370">
        <v>29</v>
      </c>
    </row>
    <row r="26" spans="2:7" ht="15.75" customHeight="1">
      <c r="B26" s="722">
        <v>2229091</v>
      </c>
      <c r="C26" s="723" t="s">
        <v>719</v>
      </c>
      <c r="D26" s="370">
        <v>0</v>
      </c>
      <c r="E26" s="370">
        <v>0</v>
      </c>
      <c r="F26" s="370">
        <v>0</v>
      </c>
      <c r="G26" s="370">
        <v>0</v>
      </c>
    </row>
    <row r="27" spans="2:7" ht="15.75" customHeight="1">
      <c r="B27" s="722">
        <v>2312012</v>
      </c>
      <c r="C27" s="723" t="s">
        <v>720</v>
      </c>
      <c r="D27" s="980">
        <v>1700</v>
      </c>
      <c r="E27" s="370">
        <v>962</v>
      </c>
      <c r="F27" s="370">
        <v>586</v>
      </c>
      <c r="G27" s="370">
        <v>224</v>
      </c>
    </row>
    <row r="28" spans="2:7" ht="15.75" customHeight="1">
      <c r="B28" s="722">
        <v>2511099</v>
      </c>
      <c r="C28" s="723" t="s">
        <v>942</v>
      </c>
      <c r="D28" s="370">
        <v>78</v>
      </c>
      <c r="E28" s="370">
        <v>44</v>
      </c>
      <c r="F28" s="370">
        <v>16</v>
      </c>
      <c r="G28" s="370">
        <v>6</v>
      </c>
    </row>
    <row r="29" spans="2:7" ht="15.75" customHeight="1">
      <c r="B29" s="722">
        <v>2599099</v>
      </c>
      <c r="C29" s="723" t="s">
        <v>433</v>
      </c>
      <c r="D29" s="370">
        <v>601</v>
      </c>
      <c r="E29" s="370">
        <v>340</v>
      </c>
      <c r="F29" s="370">
        <v>126</v>
      </c>
      <c r="G29" s="370">
        <v>48</v>
      </c>
    </row>
    <row r="30" spans="2:7" ht="15.75" customHeight="1">
      <c r="B30" s="722">
        <v>3115011</v>
      </c>
      <c r="C30" s="723" t="s">
        <v>943</v>
      </c>
      <c r="D30" s="370">
        <v>0</v>
      </c>
      <c r="E30" s="370">
        <v>0</v>
      </c>
      <c r="F30" s="370">
        <v>0</v>
      </c>
      <c r="G30" s="370">
        <v>0</v>
      </c>
    </row>
    <row r="31" spans="2:7" ht="15.75" customHeight="1">
      <c r="B31" s="722">
        <v>3299099</v>
      </c>
      <c r="C31" s="723" t="s">
        <v>944</v>
      </c>
      <c r="D31" s="370">
        <v>1318</v>
      </c>
      <c r="E31" s="370">
        <v>745</v>
      </c>
      <c r="F31" s="370">
        <v>307</v>
      </c>
      <c r="G31" s="370">
        <v>117</v>
      </c>
    </row>
    <row r="32" spans="2:7" ht="15.75" customHeight="1">
      <c r="B32" s="722">
        <v>3919021</v>
      </c>
      <c r="C32" s="723" t="s">
        <v>721</v>
      </c>
      <c r="D32" s="370">
        <v>281</v>
      </c>
      <c r="E32" s="370">
        <v>159</v>
      </c>
      <c r="F32" s="370">
        <v>110</v>
      </c>
      <c r="G32" s="370">
        <v>42</v>
      </c>
    </row>
    <row r="33" spans="2:8" ht="15.75" customHeight="1">
      <c r="B33" s="722">
        <v>3919099</v>
      </c>
      <c r="C33" s="723" t="s">
        <v>29</v>
      </c>
      <c r="D33" s="370">
        <v>701</v>
      </c>
      <c r="E33" s="370">
        <v>397</v>
      </c>
      <c r="F33" s="370">
        <v>253</v>
      </c>
      <c r="G33" s="370">
        <v>96</v>
      </c>
    </row>
    <row r="34" spans="2:8" ht="15.75" customHeight="1">
      <c r="B34" s="722">
        <v>5951031</v>
      </c>
      <c r="C34" s="723" t="s">
        <v>945</v>
      </c>
      <c r="D34" s="370">
        <v>270</v>
      </c>
      <c r="E34" s="370">
        <v>153</v>
      </c>
      <c r="F34" s="370">
        <v>56</v>
      </c>
      <c r="G34" s="370">
        <v>21</v>
      </c>
    </row>
    <row r="35" spans="2:8" ht="15.75" customHeight="1">
      <c r="B35" s="720" t="s">
        <v>701</v>
      </c>
      <c r="C35" s="718"/>
      <c r="D35" s="721">
        <v>14852</v>
      </c>
      <c r="E35" s="721">
        <v>8401</v>
      </c>
      <c r="F35" s="721">
        <v>4127</v>
      </c>
      <c r="G35" s="721">
        <v>1573</v>
      </c>
      <c r="H35" s="4">
        <v>0</v>
      </c>
    </row>
    <row r="36" spans="2:8" ht="15.75" customHeight="1">
      <c r="B36" s="722">
        <v>131021</v>
      </c>
      <c r="C36" s="723" t="s">
        <v>722</v>
      </c>
      <c r="D36" s="370">
        <v>418</v>
      </c>
      <c r="E36" s="370">
        <v>237</v>
      </c>
      <c r="F36" s="370">
        <v>98</v>
      </c>
      <c r="G36" s="370">
        <v>37</v>
      </c>
    </row>
    <row r="37" spans="2:8" ht="15.75" customHeight="1">
      <c r="B37" s="722">
        <v>5761011</v>
      </c>
      <c r="C37" s="723" t="s">
        <v>946</v>
      </c>
      <c r="D37" s="370">
        <v>447</v>
      </c>
      <c r="E37" s="370">
        <v>253</v>
      </c>
      <c r="F37" s="370">
        <v>313</v>
      </c>
      <c r="G37" s="370">
        <v>119</v>
      </c>
    </row>
    <row r="38" spans="2:8" ht="15.75" customHeight="1">
      <c r="B38" s="722">
        <v>5791011</v>
      </c>
      <c r="C38" s="723" t="s">
        <v>947</v>
      </c>
      <c r="D38" s="370">
        <v>25</v>
      </c>
      <c r="E38" s="370">
        <v>14</v>
      </c>
      <c r="F38" s="370">
        <v>7</v>
      </c>
      <c r="G38" s="370">
        <v>3</v>
      </c>
    </row>
    <row r="39" spans="2:8" ht="15.75" customHeight="1">
      <c r="B39" s="722">
        <v>5911021</v>
      </c>
      <c r="C39" s="723" t="s">
        <v>948</v>
      </c>
      <c r="D39" s="370">
        <v>148</v>
      </c>
      <c r="E39" s="370">
        <v>84</v>
      </c>
      <c r="F39" s="370">
        <v>41</v>
      </c>
      <c r="G39" s="370">
        <v>16</v>
      </c>
    </row>
    <row r="40" spans="2:8" ht="15.75" customHeight="1">
      <c r="B40" s="722">
        <v>6312011</v>
      </c>
      <c r="C40" s="723" t="s">
        <v>949</v>
      </c>
      <c r="D40" s="370">
        <v>299</v>
      </c>
      <c r="E40" s="370">
        <v>169</v>
      </c>
      <c r="F40" s="370">
        <v>79</v>
      </c>
      <c r="G40" s="370">
        <v>30</v>
      </c>
    </row>
    <row r="41" spans="2:8" ht="15.75" customHeight="1">
      <c r="B41" s="722">
        <v>6312021</v>
      </c>
      <c r="C41" s="723" t="s">
        <v>950</v>
      </c>
      <c r="D41" s="370">
        <v>48</v>
      </c>
      <c r="E41" s="370">
        <v>27</v>
      </c>
      <c r="F41" s="370">
        <v>13</v>
      </c>
      <c r="G41" s="370">
        <v>5</v>
      </c>
    </row>
    <row r="42" spans="2:8" ht="15.75" customHeight="1">
      <c r="B42" s="722">
        <v>6721011</v>
      </c>
      <c r="C42" s="723" t="s">
        <v>951</v>
      </c>
      <c r="D42" s="370">
        <v>1526</v>
      </c>
      <c r="E42" s="370">
        <v>863</v>
      </c>
      <c r="F42" s="370">
        <v>207</v>
      </c>
      <c r="G42" s="370">
        <v>79</v>
      </c>
    </row>
    <row r="43" spans="2:8" ht="15.75" customHeight="1">
      <c r="B43" s="722">
        <v>6731041</v>
      </c>
      <c r="C43" s="723" t="s">
        <v>723</v>
      </c>
      <c r="D43" s="370">
        <v>277</v>
      </c>
      <c r="E43" s="370">
        <v>157</v>
      </c>
      <c r="F43" s="370">
        <v>86</v>
      </c>
      <c r="G43" s="370">
        <v>33</v>
      </c>
    </row>
    <row r="44" spans="2:8" ht="15.75" customHeight="1">
      <c r="B44" s="722">
        <v>6731099</v>
      </c>
      <c r="C44" s="723" t="s">
        <v>952</v>
      </c>
      <c r="D44" s="370">
        <v>1202</v>
      </c>
      <c r="E44" s="370">
        <v>680</v>
      </c>
      <c r="F44" s="370">
        <v>597</v>
      </c>
      <c r="G44" s="370">
        <v>228</v>
      </c>
    </row>
    <row r="45" spans="2:8" ht="15.75" customHeight="1">
      <c r="B45" s="722">
        <v>6741021</v>
      </c>
      <c r="C45" s="723" t="s">
        <v>953</v>
      </c>
      <c r="D45" s="370">
        <v>1443</v>
      </c>
      <c r="E45" s="370">
        <v>816</v>
      </c>
      <c r="F45" s="370">
        <v>440</v>
      </c>
      <c r="G45" s="370">
        <v>168</v>
      </c>
    </row>
    <row r="46" spans="2:8" ht="15.75" customHeight="1">
      <c r="B46" s="722">
        <v>6741041</v>
      </c>
      <c r="C46" s="723" t="s">
        <v>724</v>
      </c>
      <c r="D46" s="370">
        <v>3357</v>
      </c>
      <c r="E46" s="370">
        <v>1899</v>
      </c>
      <c r="F46" s="370">
        <v>1016</v>
      </c>
      <c r="G46" s="370">
        <v>387</v>
      </c>
    </row>
    <row r="47" spans="2:8" ht="15.75" customHeight="1">
      <c r="B47" s="722">
        <v>6741099</v>
      </c>
      <c r="C47" s="723" t="s">
        <v>725</v>
      </c>
      <c r="D47" s="370">
        <v>1667</v>
      </c>
      <c r="E47" s="370">
        <v>943</v>
      </c>
      <c r="F47" s="370">
        <v>601</v>
      </c>
      <c r="G47" s="370">
        <v>229</v>
      </c>
    </row>
    <row r="48" spans="2:8" ht="15.75" customHeight="1">
      <c r="B48" s="722">
        <v>6799011</v>
      </c>
      <c r="C48" s="723" t="s">
        <v>726</v>
      </c>
      <c r="D48" s="370">
        <v>382</v>
      </c>
      <c r="E48" s="370">
        <v>216</v>
      </c>
      <c r="F48" s="370">
        <v>103</v>
      </c>
      <c r="G48" s="370">
        <v>39</v>
      </c>
    </row>
    <row r="49" spans="2:8" ht="15.75" customHeight="1">
      <c r="B49" s="722">
        <v>6799099</v>
      </c>
      <c r="C49" s="723" t="s">
        <v>94</v>
      </c>
      <c r="D49" s="370">
        <v>3613</v>
      </c>
      <c r="E49" s="370">
        <v>2043</v>
      </c>
      <c r="F49" s="370">
        <v>526</v>
      </c>
      <c r="G49" s="370">
        <v>200</v>
      </c>
    </row>
    <row r="50" spans="2:8" ht="15.75" customHeight="1">
      <c r="B50" s="718" t="s">
        <v>702</v>
      </c>
      <c r="C50" s="718"/>
      <c r="D50" s="721">
        <v>46852</v>
      </c>
      <c r="E50" s="721">
        <v>26501</v>
      </c>
      <c r="F50" s="721">
        <v>9048</v>
      </c>
      <c r="G50" s="721">
        <v>3449</v>
      </c>
      <c r="H50" s="4">
        <v>0</v>
      </c>
    </row>
    <row r="51" spans="2:8" ht="44.25" customHeight="1">
      <c r="B51" s="1047" t="s">
        <v>960</v>
      </c>
      <c r="C51" s="1047"/>
      <c r="D51" s="1047"/>
      <c r="E51" s="1047"/>
      <c r="F51" s="1047"/>
      <c r="G51" s="1047"/>
      <c r="H51" s="1047"/>
    </row>
  </sheetData>
  <mergeCells count="1">
    <mergeCell ref="B51:H51"/>
  </mergeCells>
  <phoneticPr fontId="5"/>
  <pageMargins left="0.74803149606299213" right="0.27559055118110237" top="0.55118110236220474" bottom="0.43307086614173229"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showGridLines="0" zoomScale="85" zoomScaleNormal="85" zoomScaleSheetLayoutView="100" workbookViewId="0">
      <selection activeCell="H10" sqref="H10"/>
    </sheetView>
  </sheetViews>
  <sheetFormatPr defaultRowHeight="13.5"/>
  <cols>
    <col min="1" max="1" width="1.5" customWidth="1"/>
    <col min="2" max="3" width="5.625" customWidth="1"/>
    <col min="4" max="4" width="16.625" customWidth="1"/>
    <col min="5" max="12" width="8.625" customWidth="1"/>
    <col min="13" max="14" width="1.125" customWidth="1"/>
    <col min="15" max="15" width="2.5" customWidth="1"/>
    <col min="16" max="16" width="1.875" customWidth="1"/>
    <col min="17" max="17" width="5.375" customWidth="1"/>
    <col min="18" max="18" width="24" customWidth="1"/>
    <col min="19" max="26" width="8.625" customWidth="1"/>
    <col min="27" max="27" width="9.5" bestFit="1" customWidth="1"/>
    <col min="28" max="28" width="7" customWidth="1"/>
    <col min="30" max="30" width="2.625" customWidth="1"/>
  </cols>
  <sheetData>
    <row r="1" spans="1:29" ht="5.25" customHeight="1"/>
    <row r="2" spans="1:29" ht="5.25" customHeight="1">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24"/>
    </row>
    <row r="3" spans="1:29" ht="14.25" customHeight="1">
      <c r="A3" s="24"/>
      <c r="B3" s="272" t="s">
        <v>244</v>
      </c>
      <c r="C3" s="24"/>
      <c r="D3" s="24"/>
      <c r="E3" s="24"/>
      <c r="F3" s="24"/>
      <c r="G3" s="24"/>
      <c r="H3" s="24"/>
      <c r="I3" s="24"/>
      <c r="J3" s="24"/>
      <c r="K3" s="24"/>
      <c r="L3" s="24"/>
      <c r="M3" s="24"/>
      <c r="N3" s="24"/>
      <c r="O3" s="24"/>
      <c r="P3" s="24"/>
      <c r="Q3" s="24"/>
      <c r="R3" s="24"/>
      <c r="S3" s="24"/>
      <c r="T3" s="24"/>
      <c r="U3" s="24"/>
      <c r="V3" s="24"/>
      <c r="W3" s="24"/>
      <c r="X3" s="24"/>
      <c r="Y3" s="24"/>
      <c r="Z3" s="24"/>
      <c r="AA3" s="24"/>
      <c r="AB3" s="24"/>
    </row>
    <row r="4" spans="1:29">
      <c r="A4" s="24"/>
      <c r="B4" s="24"/>
      <c r="C4" s="24"/>
      <c r="D4" s="24"/>
      <c r="E4" s="24"/>
      <c r="F4" s="24"/>
      <c r="G4" s="24"/>
      <c r="H4" s="24"/>
      <c r="I4" s="24"/>
      <c r="J4" s="24"/>
      <c r="K4" s="24"/>
      <c r="L4" s="304" t="s">
        <v>279</v>
      </c>
      <c r="M4" s="24"/>
      <c r="N4" s="24"/>
      <c r="O4" s="24"/>
      <c r="P4" s="24"/>
      <c r="Q4" s="24"/>
      <c r="R4" s="24"/>
      <c r="S4" s="24"/>
      <c r="T4" s="24"/>
      <c r="U4" s="24"/>
      <c r="V4" s="24"/>
      <c r="W4" s="24"/>
      <c r="X4" s="24"/>
      <c r="Y4" s="24"/>
      <c r="Z4" s="24"/>
      <c r="AA4" s="24"/>
      <c r="AB4" s="24"/>
    </row>
    <row r="5" spans="1:29">
      <c r="A5" s="24"/>
      <c r="B5" s="1056"/>
      <c r="C5" s="1057"/>
      <c r="D5" s="945" t="s">
        <v>49</v>
      </c>
      <c r="E5" s="1056" t="s">
        <v>50</v>
      </c>
      <c r="F5" s="1057"/>
      <c r="G5" s="1050" t="s">
        <v>963</v>
      </c>
      <c r="H5" s="1051"/>
      <c r="I5" s="1050" t="s">
        <v>964</v>
      </c>
      <c r="J5" s="1051"/>
      <c r="K5" s="1056" t="s">
        <v>31</v>
      </c>
      <c r="L5" s="1057"/>
      <c r="M5" s="49"/>
      <c r="N5" s="49"/>
      <c r="O5" s="49"/>
      <c r="P5" s="49"/>
      <c r="Q5" s="49"/>
      <c r="R5" s="49"/>
      <c r="S5" s="24"/>
      <c r="T5" s="24"/>
      <c r="U5" s="24"/>
      <c r="V5" s="24"/>
      <c r="W5" s="24"/>
      <c r="X5" s="24"/>
      <c r="Y5" s="24"/>
      <c r="Z5" s="24"/>
      <c r="AA5" s="24"/>
      <c r="AB5" s="24"/>
    </row>
    <row r="6" spans="1:29">
      <c r="A6" s="24"/>
      <c r="B6" s="1052"/>
      <c r="C6" s="1053"/>
      <c r="D6" s="944" t="s">
        <v>96</v>
      </c>
      <c r="E6" s="1052" t="s">
        <v>153</v>
      </c>
      <c r="F6" s="1053"/>
      <c r="G6" s="1052" t="s">
        <v>52</v>
      </c>
      <c r="H6" s="1053"/>
      <c r="I6" s="1052" t="s">
        <v>965</v>
      </c>
      <c r="J6" s="1053"/>
      <c r="K6" s="1052" t="s">
        <v>966</v>
      </c>
      <c r="L6" s="1053"/>
      <c r="M6" s="49"/>
      <c r="N6" s="49"/>
      <c r="O6" s="49"/>
      <c r="P6" s="49"/>
      <c r="Q6" s="49"/>
      <c r="R6" s="49"/>
      <c r="S6" s="24"/>
      <c r="T6" s="24"/>
      <c r="U6" s="24"/>
      <c r="V6" s="24"/>
      <c r="W6" s="24"/>
      <c r="X6" s="24"/>
      <c r="Y6" s="24"/>
      <c r="Z6" s="24"/>
      <c r="AA6" s="24"/>
      <c r="AB6" s="24"/>
    </row>
    <row r="7" spans="1:29">
      <c r="B7" s="1058" t="s">
        <v>156</v>
      </c>
      <c r="C7" s="1059"/>
      <c r="D7" s="946">
        <f>来場者数!F14</f>
        <v>16245</v>
      </c>
      <c r="E7" s="1054">
        <f>来場者数!G14</f>
        <v>7015</v>
      </c>
      <c r="F7" s="1060"/>
      <c r="G7" s="1054">
        <f>来場者数!I14</f>
        <v>11967</v>
      </c>
      <c r="H7" s="1055"/>
      <c r="I7" s="1054">
        <f>来場者数!J14</f>
        <v>64773</v>
      </c>
      <c r="J7" s="1055"/>
      <c r="K7" s="1054">
        <f>SUM(D7:J7)</f>
        <v>100000</v>
      </c>
      <c r="L7" s="1060"/>
      <c r="M7" s="43"/>
      <c r="N7" s="43"/>
      <c r="O7" s="43"/>
      <c r="P7" s="43"/>
      <c r="Q7" s="43"/>
      <c r="R7" s="43"/>
    </row>
    <row r="8" spans="1:29">
      <c r="B8" s="50" t="s">
        <v>194</v>
      </c>
      <c r="C8" s="50"/>
      <c r="D8" s="50"/>
      <c r="E8" s="43"/>
      <c r="F8" s="43"/>
      <c r="G8" s="43"/>
      <c r="H8" s="43"/>
      <c r="I8" s="43"/>
      <c r="J8" s="43"/>
      <c r="K8" s="43"/>
      <c r="L8" s="43"/>
      <c r="M8" s="43"/>
      <c r="N8" s="43"/>
      <c r="O8" s="43"/>
      <c r="P8" s="43"/>
      <c r="Q8" s="43"/>
      <c r="R8" s="43"/>
      <c r="S8" s="43"/>
      <c r="T8" s="43"/>
      <c r="W8" s="43"/>
      <c r="X8" s="43"/>
    </row>
    <row r="9" spans="1:29" ht="6" customHeight="1">
      <c r="C9" s="49"/>
      <c r="D9" s="49"/>
      <c r="E9" s="43"/>
      <c r="F9" s="43"/>
      <c r="G9" s="43"/>
      <c r="H9" s="43"/>
      <c r="I9" s="43"/>
      <c r="J9" s="43"/>
      <c r="K9" s="43"/>
      <c r="L9" s="43"/>
      <c r="M9" s="43"/>
      <c r="N9" s="43"/>
      <c r="O9" s="43"/>
      <c r="P9" s="43"/>
      <c r="Q9" s="43"/>
      <c r="R9" s="43"/>
      <c r="S9" s="43"/>
      <c r="T9" s="43"/>
      <c r="W9" s="43"/>
      <c r="X9" s="43"/>
    </row>
    <row r="10" spans="1:29" ht="6" customHeight="1" thickBot="1"/>
    <row r="11" spans="1:29" ht="16.5" customHeight="1">
      <c r="B11" s="1066"/>
      <c r="C11" s="1067"/>
      <c r="D11" s="1067"/>
      <c r="E11" s="1061" t="s">
        <v>193</v>
      </c>
      <c r="F11" s="1048"/>
      <c r="G11" s="1048"/>
      <c r="H11" s="1049"/>
      <c r="I11" s="1048" t="s">
        <v>192</v>
      </c>
      <c r="J11" s="1048"/>
      <c r="K11" s="1048"/>
      <c r="L11" s="1049"/>
      <c r="M11" s="49"/>
      <c r="N11" s="49"/>
      <c r="O11" s="49"/>
      <c r="P11" s="24"/>
      <c r="Q11" s="1066"/>
      <c r="R11" s="1075"/>
      <c r="S11" s="1061" t="s">
        <v>961</v>
      </c>
      <c r="T11" s="1048"/>
      <c r="U11" s="1048"/>
      <c r="V11" s="1049"/>
      <c r="W11" s="1048" t="s">
        <v>962</v>
      </c>
      <c r="X11" s="1048"/>
      <c r="Y11" s="1048"/>
      <c r="Z11" s="1049"/>
      <c r="AA11" s="340"/>
    </row>
    <row r="12" spans="1:29" s="40" customFormat="1" ht="27">
      <c r="B12" s="1068"/>
      <c r="C12" s="1069"/>
      <c r="D12" s="1069"/>
      <c r="E12" s="974" t="s">
        <v>972</v>
      </c>
      <c r="F12" s="975" t="s">
        <v>48</v>
      </c>
      <c r="G12" s="975" t="s">
        <v>972</v>
      </c>
      <c r="H12" s="976" t="s">
        <v>216</v>
      </c>
      <c r="I12" s="977" t="s">
        <v>972</v>
      </c>
      <c r="J12" s="975" t="s">
        <v>164</v>
      </c>
      <c r="K12" s="975" t="s">
        <v>972</v>
      </c>
      <c r="L12" s="976" t="s">
        <v>216</v>
      </c>
      <c r="M12" s="170"/>
      <c r="N12" s="170"/>
      <c r="O12" s="170"/>
      <c r="P12" s="727"/>
      <c r="Q12" s="1068"/>
      <c r="R12" s="1076"/>
      <c r="S12" s="977" t="s">
        <v>972</v>
      </c>
      <c r="T12" s="975" t="s">
        <v>164</v>
      </c>
      <c r="U12" s="975" t="s">
        <v>972</v>
      </c>
      <c r="V12" s="976" t="s">
        <v>216</v>
      </c>
      <c r="W12" s="977" t="s">
        <v>972</v>
      </c>
      <c r="X12" s="975" t="s">
        <v>164</v>
      </c>
      <c r="Y12" s="975" t="s">
        <v>972</v>
      </c>
      <c r="Z12" s="977" t="s">
        <v>216</v>
      </c>
      <c r="AA12" s="341" t="s">
        <v>167</v>
      </c>
    </row>
    <row r="13" spans="1:29">
      <c r="B13" s="1068"/>
      <c r="C13" s="1069"/>
      <c r="D13" s="1069"/>
      <c r="E13" s="316" t="s">
        <v>231</v>
      </c>
      <c r="F13" s="166"/>
      <c r="G13" s="263" t="s">
        <v>232</v>
      </c>
      <c r="H13" s="305"/>
      <c r="I13" s="165" t="s">
        <v>231</v>
      </c>
      <c r="J13" s="166"/>
      <c r="K13" s="263" t="s">
        <v>232</v>
      </c>
      <c r="L13" s="305"/>
      <c r="M13" s="165"/>
      <c r="N13" s="165"/>
      <c r="O13" s="165"/>
      <c r="P13" s="24"/>
      <c r="Q13" s="1068"/>
      <c r="R13" s="1076"/>
      <c r="S13" s="262" t="s">
        <v>231</v>
      </c>
      <c r="T13" s="166"/>
      <c r="U13" s="263" t="s">
        <v>232</v>
      </c>
      <c r="V13" s="306"/>
      <c r="W13" s="262" t="s">
        <v>231</v>
      </c>
      <c r="X13" s="166"/>
      <c r="Y13" s="263" t="s">
        <v>232</v>
      </c>
      <c r="Z13" s="43"/>
      <c r="AA13" s="342"/>
    </row>
    <row r="14" spans="1:29">
      <c r="B14" s="1068"/>
      <c r="C14" s="1069"/>
      <c r="D14" s="1069"/>
      <c r="E14" s="317" t="s">
        <v>163</v>
      </c>
      <c r="F14" s="42" t="s">
        <v>163</v>
      </c>
      <c r="G14" s="42" t="s">
        <v>163</v>
      </c>
      <c r="H14" s="306" t="s">
        <v>165</v>
      </c>
      <c r="I14" s="43" t="s">
        <v>163</v>
      </c>
      <c r="J14" s="42" t="s">
        <v>163</v>
      </c>
      <c r="K14" s="42" t="s">
        <v>163</v>
      </c>
      <c r="L14" s="306" t="s">
        <v>165</v>
      </c>
      <c r="M14" s="43"/>
      <c r="N14" s="43"/>
      <c r="O14" s="43"/>
      <c r="P14" s="24"/>
      <c r="Q14" s="1068"/>
      <c r="R14" s="1076"/>
      <c r="S14" s="43" t="s">
        <v>163</v>
      </c>
      <c r="T14" s="42" t="s">
        <v>163</v>
      </c>
      <c r="U14" s="42" t="s">
        <v>163</v>
      </c>
      <c r="V14" s="306" t="s">
        <v>165</v>
      </c>
      <c r="W14" s="43" t="s">
        <v>163</v>
      </c>
      <c r="X14" s="42" t="s">
        <v>163</v>
      </c>
      <c r="Y14" s="42" t="s">
        <v>163</v>
      </c>
      <c r="Z14" s="43" t="s">
        <v>165</v>
      </c>
      <c r="AA14" s="342" t="s">
        <v>165</v>
      </c>
    </row>
    <row r="15" spans="1:29" ht="14.25" thickBot="1">
      <c r="B15" s="1070"/>
      <c r="C15" s="1071"/>
      <c r="D15" s="1071"/>
      <c r="E15" s="326" t="s">
        <v>233</v>
      </c>
      <c r="F15" s="327" t="s">
        <v>99</v>
      </c>
      <c r="G15" s="327" t="s">
        <v>234</v>
      </c>
      <c r="H15" s="328" t="s">
        <v>235</v>
      </c>
      <c r="I15" s="329" t="s">
        <v>236</v>
      </c>
      <c r="J15" s="327" t="s">
        <v>237</v>
      </c>
      <c r="K15" s="327" t="s">
        <v>238</v>
      </c>
      <c r="L15" s="328" t="s">
        <v>239</v>
      </c>
      <c r="M15" s="43"/>
      <c r="N15" s="43"/>
      <c r="O15" s="43"/>
      <c r="P15" s="24"/>
      <c r="Q15" s="1070"/>
      <c r="R15" s="1077"/>
      <c r="S15" s="329" t="s">
        <v>240</v>
      </c>
      <c r="T15" s="327" t="s">
        <v>241</v>
      </c>
      <c r="U15" s="327" t="s">
        <v>242</v>
      </c>
      <c r="V15" s="328" t="s">
        <v>243</v>
      </c>
      <c r="W15" s="329" t="s">
        <v>967</v>
      </c>
      <c r="X15" s="327" t="s">
        <v>968</v>
      </c>
      <c r="Y15" s="327" t="s">
        <v>969</v>
      </c>
      <c r="Z15" s="329" t="s">
        <v>970</v>
      </c>
      <c r="AA15" s="343" t="s">
        <v>971</v>
      </c>
    </row>
    <row r="16" spans="1:29" ht="31.5" customHeight="1">
      <c r="B16" s="346" t="s">
        <v>160</v>
      </c>
      <c r="C16" s="300">
        <v>671</v>
      </c>
      <c r="D16" s="961" t="s">
        <v>228</v>
      </c>
      <c r="E16" s="289">
        <v>14290</v>
      </c>
      <c r="F16" s="322"/>
      <c r="G16" s="322">
        <f>E16+F16</f>
        <v>14290</v>
      </c>
      <c r="H16" s="323">
        <f>ROUND(G16*$D$7/10000,0)</f>
        <v>23214</v>
      </c>
      <c r="I16" s="324">
        <v>8083</v>
      </c>
      <c r="J16" s="325"/>
      <c r="K16" s="325">
        <f>I16+J16</f>
        <v>8083</v>
      </c>
      <c r="L16" s="323">
        <f>ROUND(K16*$E$7/10000,0)</f>
        <v>5670</v>
      </c>
      <c r="M16" s="171"/>
      <c r="N16" s="171"/>
      <c r="O16" s="171"/>
      <c r="P16" s="727"/>
      <c r="Q16" s="330">
        <v>671</v>
      </c>
      <c r="R16" s="334" t="s">
        <v>228</v>
      </c>
      <c r="S16" s="324">
        <v>0</v>
      </c>
      <c r="T16" s="322"/>
      <c r="U16" s="322">
        <f>S16+T16</f>
        <v>0</v>
      </c>
      <c r="V16" s="323">
        <f>ROUND(U16*$G$7/10000,0)</f>
        <v>0</v>
      </c>
      <c r="W16" s="324">
        <v>0</v>
      </c>
      <c r="X16" s="322"/>
      <c r="Y16" s="322">
        <f>W16+X16</f>
        <v>0</v>
      </c>
      <c r="Z16" s="324">
        <f>ROUND(Y16*$I$7/10000,0)</f>
        <v>0</v>
      </c>
      <c r="AA16" s="956">
        <f>H16+L16+V16+Z16</f>
        <v>28884</v>
      </c>
    </row>
    <row r="17" spans="2:31">
      <c r="B17" s="1062" t="s">
        <v>217</v>
      </c>
      <c r="C17" s="301">
        <v>21</v>
      </c>
      <c r="D17" s="962" t="s">
        <v>39</v>
      </c>
      <c r="E17" s="318">
        <v>468</v>
      </c>
      <c r="F17" s="36">
        <f>ROUND(-E17/2,0)</f>
        <v>-234</v>
      </c>
      <c r="G17" s="36">
        <f>E17+F17</f>
        <v>234</v>
      </c>
      <c r="H17" s="307">
        <f>ROUND(G17*$D$7/10000,0)</f>
        <v>380</v>
      </c>
      <c r="I17" s="313">
        <v>265</v>
      </c>
      <c r="J17" s="259"/>
      <c r="K17" s="259">
        <f>I17+J17</f>
        <v>265</v>
      </c>
      <c r="L17" s="307">
        <f>ROUND(K17*$E$7/10000,0)</f>
        <v>186</v>
      </c>
      <c r="M17" s="164"/>
      <c r="N17" s="164"/>
      <c r="O17" s="164"/>
      <c r="P17" s="1065"/>
      <c r="Q17" s="331">
        <v>21</v>
      </c>
      <c r="R17" s="335" t="s">
        <v>39</v>
      </c>
      <c r="S17" s="313">
        <v>94</v>
      </c>
      <c r="T17" s="36">
        <f>ROUND(-S17/2,0)</f>
        <v>-47</v>
      </c>
      <c r="U17" s="36">
        <f>S17+T17</f>
        <v>47</v>
      </c>
      <c r="V17" s="307">
        <f>ROUND(U17*$G$7/10000,0)</f>
        <v>56</v>
      </c>
      <c r="W17" s="313">
        <v>36</v>
      </c>
      <c r="X17" s="36"/>
      <c r="Y17" s="36">
        <f>W17+X17</f>
        <v>36</v>
      </c>
      <c r="Z17" s="313">
        <f>ROUND(Y17*$I$7/10000,0)</f>
        <v>233</v>
      </c>
      <c r="AA17" s="957">
        <f>H17+L17+V17+Z17</f>
        <v>855</v>
      </c>
    </row>
    <row r="18" spans="2:31">
      <c r="B18" s="1063"/>
      <c r="C18" s="302">
        <v>57</v>
      </c>
      <c r="D18" s="963" t="s">
        <v>286</v>
      </c>
      <c r="E18" s="319">
        <v>6829</v>
      </c>
      <c r="F18" s="38">
        <f>ROUND(-E18/2,0)</f>
        <v>-3415</v>
      </c>
      <c r="G18" s="38">
        <f>E18+F18</f>
        <v>3414</v>
      </c>
      <c r="H18" s="308">
        <f>ROUND(G18*$D$7/10000,0)</f>
        <v>5546</v>
      </c>
      <c r="I18" s="164">
        <v>3862</v>
      </c>
      <c r="J18" s="260"/>
      <c r="K18" s="260">
        <f>I18+J18</f>
        <v>3862</v>
      </c>
      <c r="L18" s="308">
        <f>ROUND(K18*$E$7/10000,0)</f>
        <v>2709</v>
      </c>
      <c r="M18" s="164"/>
      <c r="N18" s="164"/>
      <c r="O18" s="164"/>
      <c r="P18" s="1065"/>
      <c r="Q18" s="332">
        <v>57</v>
      </c>
      <c r="R18" s="336" t="s">
        <v>286</v>
      </c>
      <c r="S18" s="164">
        <v>1985</v>
      </c>
      <c r="T18" s="38">
        <f>ROUND(-S18/2,0)</f>
        <v>-993</v>
      </c>
      <c r="U18" s="38">
        <f>S18+T18</f>
        <v>992</v>
      </c>
      <c r="V18" s="308">
        <f>ROUND(U18*$G$7/10000,0)</f>
        <v>1187</v>
      </c>
      <c r="W18" s="164">
        <v>756</v>
      </c>
      <c r="X18" s="38"/>
      <c r="Y18" s="38">
        <f>W18+X18</f>
        <v>756</v>
      </c>
      <c r="Z18" s="164">
        <f>ROUND(Y18*$I$7/10000,0)</f>
        <v>4897</v>
      </c>
      <c r="AA18" s="958">
        <f>H18+L18+V18+Z18</f>
        <v>14339</v>
      </c>
      <c r="AC18" s="58"/>
    </row>
    <row r="19" spans="2:31">
      <c r="B19" s="1063"/>
      <c r="C19" s="302">
        <v>66</v>
      </c>
      <c r="D19" s="963" t="s">
        <v>57</v>
      </c>
      <c r="E19" s="319">
        <v>949</v>
      </c>
      <c r="F19" s="38">
        <f>ROUND(-E19/2,0)</f>
        <v>-475</v>
      </c>
      <c r="G19" s="38">
        <f>E19+F19</f>
        <v>474</v>
      </c>
      <c r="H19" s="308">
        <f>ROUND(G19*$D$7/10000,0)</f>
        <v>770</v>
      </c>
      <c r="I19" s="164">
        <v>537</v>
      </c>
      <c r="J19" s="260"/>
      <c r="K19" s="260">
        <f>I19+J19</f>
        <v>537</v>
      </c>
      <c r="L19" s="308">
        <f>ROUND(K19*$E$7/10000,0)</f>
        <v>377</v>
      </c>
      <c r="M19" s="164"/>
      <c r="N19" s="164"/>
      <c r="O19" s="164"/>
      <c r="P19" s="1065"/>
      <c r="Q19" s="332">
        <v>66</v>
      </c>
      <c r="R19" s="336" t="s">
        <v>57</v>
      </c>
      <c r="S19" s="164">
        <v>212</v>
      </c>
      <c r="T19" s="38">
        <f>ROUND(-S19/2,0)</f>
        <v>-106</v>
      </c>
      <c r="U19" s="38">
        <f>S19+T19</f>
        <v>106</v>
      </c>
      <c r="V19" s="308">
        <f>ROUND(U19*$G$7/10000,0)</f>
        <v>127</v>
      </c>
      <c r="W19" s="164">
        <v>81</v>
      </c>
      <c r="X19" s="38"/>
      <c r="Y19" s="38">
        <f>W19+X19</f>
        <v>81</v>
      </c>
      <c r="Z19" s="164">
        <f>ROUND(Y19*$I$7/10000,0)</f>
        <v>525</v>
      </c>
      <c r="AA19" s="958">
        <f>H19+L19+V19+Z19</f>
        <v>1799</v>
      </c>
    </row>
    <row r="20" spans="2:31">
      <c r="B20" s="1064"/>
      <c r="C20" s="303"/>
      <c r="D20" s="964" t="s">
        <v>6</v>
      </c>
      <c r="E20" s="320">
        <f>SUM(E17:E19)</f>
        <v>8246</v>
      </c>
      <c r="F20" s="45">
        <f>SUM(F17:F19)</f>
        <v>-4124</v>
      </c>
      <c r="G20" s="45">
        <f t="shared" ref="G20:L20" si="0">SUM(G17:G19)</f>
        <v>4122</v>
      </c>
      <c r="H20" s="309">
        <f t="shared" si="0"/>
        <v>6696</v>
      </c>
      <c r="I20" s="314">
        <f>SUM(I17:I19)</f>
        <v>4664</v>
      </c>
      <c r="J20" s="264">
        <f t="shared" si="0"/>
        <v>0</v>
      </c>
      <c r="K20" s="264">
        <f t="shared" si="0"/>
        <v>4664</v>
      </c>
      <c r="L20" s="309">
        <f t="shared" si="0"/>
        <v>3272</v>
      </c>
      <c r="M20" s="164"/>
      <c r="N20" s="164"/>
      <c r="O20" s="164"/>
      <c r="P20" s="1065"/>
      <c r="Q20" s="333"/>
      <c r="R20" s="337" t="s">
        <v>6</v>
      </c>
      <c r="S20" s="314">
        <f t="shared" ref="S20:Y20" si="1">SUM(S17:S19)</f>
        <v>2291</v>
      </c>
      <c r="T20" s="45">
        <f t="shared" si="1"/>
        <v>-1146</v>
      </c>
      <c r="U20" s="45">
        <f t="shared" si="1"/>
        <v>1145</v>
      </c>
      <c r="V20" s="309">
        <f t="shared" si="1"/>
        <v>1370</v>
      </c>
      <c r="W20" s="314">
        <f t="shared" si="1"/>
        <v>873</v>
      </c>
      <c r="X20" s="45">
        <f t="shared" si="1"/>
        <v>0</v>
      </c>
      <c r="Y20" s="45">
        <f t="shared" si="1"/>
        <v>873</v>
      </c>
      <c r="Z20" s="314">
        <f>SUM(Z17:Z19)</f>
        <v>5655</v>
      </c>
      <c r="AA20" s="959">
        <f>H20+L20+V20+Z20</f>
        <v>16993</v>
      </c>
    </row>
    <row r="21" spans="2:31">
      <c r="B21" s="1062" t="s">
        <v>161</v>
      </c>
      <c r="C21" s="301">
        <v>11</v>
      </c>
      <c r="D21" s="962" t="s">
        <v>230</v>
      </c>
      <c r="E21" s="318">
        <v>2586</v>
      </c>
      <c r="F21" s="36"/>
      <c r="G21" s="36">
        <f>E21+F21</f>
        <v>2586</v>
      </c>
      <c r="H21" s="307">
        <f>ROUND(G21*$D$7/10000,0)</f>
        <v>4201</v>
      </c>
      <c r="I21" s="313">
        <v>1462</v>
      </c>
      <c r="J21" s="259"/>
      <c r="K21" s="259">
        <f t="shared" ref="K21:K30" si="2">I21+J21</f>
        <v>1462</v>
      </c>
      <c r="L21" s="307">
        <f t="shared" ref="L21:L30" si="3">ROUND(K21*$E$7/10000,0)</f>
        <v>1026</v>
      </c>
      <c r="M21" s="164"/>
      <c r="N21" s="164"/>
      <c r="O21" s="164"/>
      <c r="P21" s="1065"/>
      <c r="Q21" s="331">
        <v>11</v>
      </c>
      <c r="R21" s="335" t="s">
        <v>230</v>
      </c>
      <c r="S21" s="313">
        <v>539</v>
      </c>
      <c r="T21" s="36"/>
      <c r="U21" s="36">
        <f t="shared" ref="U21:U30" si="4">S21+T21</f>
        <v>539</v>
      </c>
      <c r="V21" s="307">
        <f t="shared" ref="V21:V30" si="5">ROUND(U21*$G$7/10000,0)</f>
        <v>645</v>
      </c>
      <c r="W21" s="313">
        <v>205</v>
      </c>
      <c r="X21" s="36"/>
      <c r="Y21" s="36">
        <f t="shared" ref="Y21:Y30" si="6">W21+X21</f>
        <v>205</v>
      </c>
      <c r="Z21" s="967">
        <f>ROUND(Y21*$I$7/10000,0)</f>
        <v>1328</v>
      </c>
      <c r="AA21" s="957">
        <f t="shared" ref="AA21:AA38" si="7">H21+L21+V21+Z21</f>
        <v>7200</v>
      </c>
    </row>
    <row r="22" spans="2:31">
      <c r="B22" s="1063"/>
      <c r="C22" s="302">
        <v>15</v>
      </c>
      <c r="D22" s="963" t="s">
        <v>36</v>
      </c>
      <c r="E22" s="319">
        <v>1096</v>
      </c>
      <c r="F22" s="38"/>
      <c r="G22" s="38">
        <f t="shared" ref="G22:G30" si="8">E22+F22</f>
        <v>1096</v>
      </c>
      <c r="H22" s="308">
        <f t="shared" ref="H22:H30" si="9">ROUND(G22*$D$7/10000,0)</f>
        <v>1780</v>
      </c>
      <c r="I22" s="164">
        <v>620</v>
      </c>
      <c r="J22" s="260"/>
      <c r="K22" s="260">
        <f t="shared" si="2"/>
        <v>620</v>
      </c>
      <c r="L22" s="308">
        <f t="shared" si="3"/>
        <v>435</v>
      </c>
      <c r="M22" s="164"/>
      <c r="N22" s="164"/>
      <c r="O22" s="164"/>
      <c r="P22" s="1065"/>
      <c r="Q22" s="332">
        <v>15</v>
      </c>
      <c r="R22" s="336" t="s">
        <v>36</v>
      </c>
      <c r="S22" s="164">
        <v>310</v>
      </c>
      <c r="T22" s="38"/>
      <c r="U22" s="38">
        <f t="shared" si="4"/>
        <v>310</v>
      </c>
      <c r="V22" s="308">
        <f t="shared" si="5"/>
        <v>371</v>
      </c>
      <c r="W22" s="164">
        <v>118</v>
      </c>
      <c r="X22" s="38"/>
      <c r="Y22" s="38">
        <f t="shared" si="6"/>
        <v>118</v>
      </c>
      <c r="Z22" s="968">
        <f t="shared" ref="Z22:Z30" si="10">ROUND(Y22*$I$7/10000,0)</f>
        <v>764</v>
      </c>
      <c r="AA22" s="958">
        <f t="shared" si="7"/>
        <v>3350</v>
      </c>
    </row>
    <row r="23" spans="2:31">
      <c r="B23" s="1063"/>
      <c r="C23" s="302">
        <v>16</v>
      </c>
      <c r="D23" s="963" t="s">
        <v>280</v>
      </c>
      <c r="E23" s="319">
        <v>320</v>
      </c>
      <c r="F23" s="38"/>
      <c r="G23" s="38">
        <f t="shared" si="8"/>
        <v>320</v>
      </c>
      <c r="H23" s="308">
        <f t="shared" si="9"/>
        <v>520</v>
      </c>
      <c r="I23" s="164">
        <v>181</v>
      </c>
      <c r="J23" s="260"/>
      <c r="K23" s="260">
        <f t="shared" si="2"/>
        <v>181</v>
      </c>
      <c r="L23" s="308">
        <f t="shared" si="3"/>
        <v>127</v>
      </c>
      <c r="M23" s="164"/>
      <c r="N23" s="164"/>
      <c r="O23" s="164"/>
      <c r="P23" s="1065"/>
      <c r="Q23" s="332">
        <v>16</v>
      </c>
      <c r="R23" s="336" t="s">
        <v>280</v>
      </c>
      <c r="S23" s="164">
        <v>132</v>
      </c>
      <c r="T23" s="38"/>
      <c r="U23" s="38">
        <f t="shared" si="4"/>
        <v>132</v>
      </c>
      <c r="V23" s="308">
        <f t="shared" si="5"/>
        <v>158</v>
      </c>
      <c r="W23" s="164">
        <v>51</v>
      </c>
      <c r="X23" s="38"/>
      <c r="Y23" s="38">
        <f t="shared" si="6"/>
        <v>51</v>
      </c>
      <c r="Z23" s="968">
        <f t="shared" si="10"/>
        <v>330</v>
      </c>
      <c r="AA23" s="958">
        <f t="shared" si="7"/>
        <v>1135</v>
      </c>
    </row>
    <row r="24" spans="2:31">
      <c r="B24" s="1063"/>
      <c r="C24" s="302">
        <v>20</v>
      </c>
      <c r="D24" s="963" t="s">
        <v>281</v>
      </c>
      <c r="E24" s="319">
        <v>513</v>
      </c>
      <c r="F24" s="38"/>
      <c r="G24" s="38">
        <f t="shared" si="8"/>
        <v>513</v>
      </c>
      <c r="H24" s="308">
        <f t="shared" si="9"/>
        <v>833</v>
      </c>
      <c r="I24" s="164">
        <v>290</v>
      </c>
      <c r="J24" s="260"/>
      <c r="K24" s="260">
        <f t="shared" si="2"/>
        <v>290</v>
      </c>
      <c r="L24" s="308">
        <f t="shared" si="3"/>
        <v>203</v>
      </c>
      <c r="M24" s="164"/>
      <c r="N24" s="164"/>
      <c r="O24" s="164"/>
      <c r="P24" s="1065"/>
      <c r="Q24" s="332">
        <v>20</v>
      </c>
      <c r="R24" s="336" t="s">
        <v>281</v>
      </c>
      <c r="S24" s="164">
        <v>195</v>
      </c>
      <c r="T24" s="38"/>
      <c r="U24" s="38">
        <f t="shared" si="4"/>
        <v>195</v>
      </c>
      <c r="V24" s="308">
        <f t="shared" si="5"/>
        <v>233</v>
      </c>
      <c r="W24" s="164">
        <v>75</v>
      </c>
      <c r="X24" s="38"/>
      <c r="Y24" s="38">
        <f t="shared" si="6"/>
        <v>75</v>
      </c>
      <c r="Z24" s="968">
        <f t="shared" si="10"/>
        <v>486</v>
      </c>
      <c r="AA24" s="958">
        <f t="shared" si="7"/>
        <v>1755</v>
      </c>
    </row>
    <row r="25" spans="2:31">
      <c r="B25" s="1063"/>
      <c r="C25" s="302">
        <v>22</v>
      </c>
      <c r="D25" s="963" t="s">
        <v>954</v>
      </c>
      <c r="E25" s="319">
        <v>0</v>
      </c>
      <c r="F25" s="38"/>
      <c r="G25" s="38">
        <f t="shared" si="8"/>
        <v>0</v>
      </c>
      <c r="H25" s="308">
        <f t="shared" si="9"/>
        <v>0</v>
      </c>
      <c r="I25" s="164">
        <v>0</v>
      </c>
      <c r="J25" s="260"/>
      <c r="K25" s="260">
        <f t="shared" si="2"/>
        <v>0</v>
      </c>
      <c r="L25" s="308">
        <f t="shared" si="3"/>
        <v>0</v>
      </c>
      <c r="M25" s="164"/>
      <c r="N25" s="164"/>
      <c r="O25" s="164"/>
      <c r="P25" s="1065"/>
      <c r="Q25" s="332">
        <v>22</v>
      </c>
      <c r="R25" s="336" t="s">
        <v>954</v>
      </c>
      <c r="S25" s="164">
        <v>0</v>
      </c>
      <c r="T25" s="38"/>
      <c r="U25" s="38">
        <f t="shared" si="4"/>
        <v>0</v>
      </c>
      <c r="V25" s="308">
        <f t="shared" si="5"/>
        <v>0</v>
      </c>
      <c r="W25" s="164">
        <v>0</v>
      </c>
      <c r="X25" s="38"/>
      <c r="Y25" s="38">
        <f t="shared" si="6"/>
        <v>0</v>
      </c>
      <c r="Z25" s="968">
        <f t="shared" si="10"/>
        <v>0</v>
      </c>
      <c r="AA25" s="958">
        <f t="shared" si="7"/>
        <v>0</v>
      </c>
      <c r="AB25" s="58"/>
    </row>
    <row r="26" spans="2:31">
      <c r="B26" s="1063"/>
      <c r="C26" s="302">
        <v>25</v>
      </c>
      <c r="D26" s="963" t="s">
        <v>40</v>
      </c>
      <c r="E26" s="319">
        <v>679</v>
      </c>
      <c r="F26" s="38"/>
      <c r="G26" s="38">
        <f t="shared" si="8"/>
        <v>679</v>
      </c>
      <c r="H26" s="308">
        <f t="shared" si="9"/>
        <v>1103</v>
      </c>
      <c r="I26" s="164">
        <v>384</v>
      </c>
      <c r="J26" s="260"/>
      <c r="K26" s="260">
        <f t="shared" si="2"/>
        <v>384</v>
      </c>
      <c r="L26" s="308">
        <f t="shared" si="3"/>
        <v>269</v>
      </c>
      <c r="M26" s="164"/>
      <c r="N26" s="164"/>
      <c r="O26" s="164"/>
      <c r="P26" s="1065"/>
      <c r="Q26" s="332">
        <v>25</v>
      </c>
      <c r="R26" s="336" t="s">
        <v>40</v>
      </c>
      <c r="S26" s="164">
        <v>142</v>
      </c>
      <c r="T26" s="38"/>
      <c r="U26" s="38">
        <f t="shared" si="4"/>
        <v>142</v>
      </c>
      <c r="V26" s="308">
        <f t="shared" si="5"/>
        <v>170</v>
      </c>
      <c r="W26" s="164">
        <v>54</v>
      </c>
      <c r="X26" s="38"/>
      <c r="Y26" s="38">
        <f t="shared" si="6"/>
        <v>54</v>
      </c>
      <c r="Z26" s="968">
        <f t="shared" si="10"/>
        <v>350</v>
      </c>
      <c r="AA26" s="958">
        <f t="shared" si="7"/>
        <v>1892</v>
      </c>
      <c r="AE26" s="58"/>
    </row>
    <row r="27" spans="2:31">
      <c r="B27" s="1063"/>
      <c r="C27" s="302">
        <v>31</v>
      </c>
      <c r="D27" s="963" t="s">
        <v>283</v>
      </c>
      <c r="E27" s="319">
        <v>0</v>
      </c>
      <c r="F27" s="38"/>
      <c r="G27" s="38">
        <f t="shared" si="8"/>
        <v>0</v>
      </c>
      <c r="H27" s="308">
        <f t="shared" si="9"/>
        <v>0</v>
      </c>
      <c r="I27" s="164">
        <v>0</v>
      </c>
      <c r="J27" s="260"/>
      <c r="K27" s="260">
        <f t="shared" si="2"/>
        <v>0</v>
      </c>
      <c r="L27" s="308">
        <f t="shared" si="3"/>
        <v>0</v>
      </c>
      <c r="M27" s="164"/>
      <c r="N27" s="164"/>
      <c r="O27" s="164"/>
      <c r="P27" s="1065"/>
      <c r="Q27" s="332">
        <v>31</v>
      </c>
      <c r="R27" s="336" t="s">
        <v>283</v>
      </c>
      <c r="S27" s="164">
        <v>0</v>
      </c>
      <c r="T27" s="38"/>
      <c r="U27" s="38">
        <f t="shared" si="4"/>
        <v>0</v>
      </c>
      <c r="V27" s="308">
        <f t="shared" si="5"/>
        <v>0</v>
      </c>
      <c r="W27" s="164">
        <v>0</v>
      </c>
      <c r="X27" s="38"/>
      <c r="Y27" s="38">
        <f t="shared" si="6"/>
        <v>0</v>
      </c>
      <c r="Z27" s="968">
        <f t="shared" si="10"/>
        <v>0</v>
      </c>
      <c r="AA27" s="958">
        <f t="shared" si="7"/>
        <v>0</v>
      </c>
    </row>
    <row r="28" spans="2:31">
      <c r="B28" s="1063"/>
      <c r="C28" s="302">
        <v>32</v>
      </c>
      <c r="D28" s="963" t="s">
        <v>284</v>
      </c>
      <c r="E28" s="319">
        <v>1318</v>
      </c>
      <c r="F28" s="38"/>
      <c r="G28" s="38">
        <f t="shared" si="8"/>
        <v>1318</v>
      </c>
      <c r="H28" s="308">
        <f t="shared" si="9"/>
        <v>2141</v>
      </c>
      <c r="I28" s="164">
        <v>745</v>
      </c>
      <c r="J28" s="260"/>
      <c r="K28" s="260">
        <f t="shared" si="2"/>
        <v>745</v>
      </c>
      <c r="L28" s="308">
        <f t="shared" si="3"/>
        <v>523</v>
      </c>
      <c r="M28" s="164"/>
      <c r="N28" s="164"/>
      <c r="O28" s="164"/>
      <c r="P28" s="1065"/>
      <c r="Q28" s="332">
        <v>32</v>
      </c>
      <c r="R28" s="336" t="s">
        <v>284</v>
      </c>
      <c r="S28" s="164">
        <v>307</v>
      </c>
      <c r="T28" s="38"/>
      <c r="U28" s="38">
        <f t="shared" si="4"/>
        <v>307</v>
      </c>
      <c r="V28" s="308">
        <f t="shared" si="5"/>
        <v>367</v>
      </c>
      <c r="W28" s="164">
        <v>117</v>
      </c>
      <c r="X28" s="38"/>
      <c r="Y28" s="38">
        <f t="shared" si="6"/>
        <v>117</v>
      </c>
      <c r="Z28" s="968">
        <f t="shared" si="10"/>
        <v>758</v>
      </c>
      <c r="AA28" s="958">
        <f t="shared" si="7"/>
        <v>3789</v>
      </c>
    </row>
    <row r="29" spans="2:31">
      <c r="B29" s="1063"/>
      <c r="C29" s="302">
        <v>39</v>
      </c>
      <c r="D29" s="963" t="s">
        <v>29</v>
      </c>
      <c r="E29" s="319">
        <v>2682</v>
      </c>
      <c r="F29" s="38"/>
      <c r="G29" s="38">
        <f t="shared" si="8"/>
        <v>2682</v>
      </c>
      <c r="H29" s="308">
        <f t="shared" si="9"/>
        <v>4357</v>
      </c>
      <c r="I29" s="164">
        <v>1518</v>
      </c>
      <c r="J29" s="260"/>
      <c r="K29" s="260">
        <f t="shared" si="2"/>
        <v>1518</v>
      </c>
      <c r="L29" s="308">
        <f t="shared" si="3"/>
        <v>1065</v>
      </c>
      <c r="M29" s="164"/>
      <c r="N29" s="164"/>
      <c r="O29" s="164"/>
      <c r="P29" s="1065"/>
      <c r="Q29" s="332">
        <v>39</v>
      </c>
      <c r="R29" s="336" t="s">
        <v>29</v>
      </c>
      <c r="S29" s="164">
        <v>949</v>
      </c>
      <c r="T29" s="38"/>
      <c r="U29" s="38">
        <f t="shared" si="4"/>
        <v>949</v>
      </c>
      <c r="V29" s="308">
        <f t="shared" si="5"/>
        <v>1136</v>
      </c>
      <c r="W29" s="164">
        <v>362</v>
      </c>
      <c r="X29" s="38"/>
      <c r="Y29" s="38">
        <f t="shared" si="6"/>
        <v>362</v>
      </c>
      <c r="Z29" s="968">
        <f t="shared" si="10"/>
        <v>2345</v>
      </c>
      <c r="AA29" s="958">
        <f t="shared" si="7"/>
        <v>8903</v>
      </c>
    </row>
    <row r="30" spans="2:31">
      <c r="B30" s="1063"/>
      <c r="C30" s="302">
        <v>59</v>
      </c>
      <c r="D30" s="963" t="s">
        <v>229</v>
      </c>
      <c r="E30" s="319">
        <v>270</v>
      </c>
      <c r="F30" s="38"/>
      <c r="G30" s="38">
        <f t="shared" si="8"/>
        <v>270</v>
      </c>
      <c r="H30" s="308">
        <f t="shared" si="9"/>
        <v>439</v>
      </c>
      <c r="I30" s="164">
        <v>153</v>
      </c>
      <c r="J30" s="260"/>
      <c r="K30" s="260">
        <f t="shared" si="2"/>
        <v>153</v>
      </c>
      <c r="L30" s="308">
        <f t="shared" si="3"/>
        <v>107</v>
      </c>
      <c r="M30" s="164"/>
      <c r="N30" s="164"/>
      <c r="O30" s="164"/>
      <c r="P30" s="1065"/>
      <c r="Q30" s="332">
        <v>59</v>
      </c>
      <c r="R30" s="336" t="s">
        <v>229</v>
      </c>
      <c r="S30" s="164">
        <v>56</v>
      </c>
      <c r="T30" s="38"/>
      <c r="U30" s="38">
        <f t="shared" si="4"/>
        <v>56</v>
      </c>
      <c r="V30" s="308">
        <f t="shared" si="5"/>
        <v>67</v>
      </c>
      <c r="W30" s="164">
        <v>21</v>
      </c>
      <c r="X30" s="38"/>
      <c r="Y30" s="38">
        <f t="shared" si="6"/>
        <v>21</v>
      </c>
      <c r="Z30" s="969">
        <f t="shared" si="10"/>
        <v>136</v>
      </c>
      <c r="AA30" s="958">
        <f t="shared" si="7"/>
        <v>749</v>
      </c>
      <c r="AD30" s="58"/>
      <c r="AE30" s="58"/>
    </row>
    <row r="31" spans="2:31">
      <c r="B31" s="1064"/>
      <c r="C31" s="303"/>
      <c r="D31" s="964" t="s">
        <v>7</v>
      </c>
      <c r="E31" s="320">
        <f t="shared" ref="E31:L31" si="11">SUM(E21:E30)</f>
        <v>9464</v>
      </c>
      <c r="F31" s="45">
        <f t="shared" si="11"/>
        <v>0</v>
      </c>
      <c r="G31" s="45">
        <f t="shared" si="11"/>
        <v>9464</v>
      </c>
      <c r="H31" s="309">
        <f t="shared" si="11"/>
        <v>15374</v>
      </c>
      <c r="I31" s="314">
        <f>SUM(I21:I30)</f>
        <v>5353</v>
      </c>
      <c r="J31" s="264">
        <f t="shared" si="11"/>
        <v>0</v>
      </c>
      <c r="K31" s="264">
        <f t="shared" si="11"/>
        <v>5353</v>
      </c>
      <c r="L31" s="309">
        <f t="shared" si="11"/>
        <v>3755</v>
      </c>
      <c r="M31" s="164"/>
      <c r="N31" s="164"/>
      <c r="O31" s="164"/>
      <c r="P31" s="1065"/>
      <c r="Q31" s="333"/>
      <c r="R31" s="337" t="s">
        <v>7</v>
      </c>
      <c r="S31" s="314">
        <f t="shared" ref="S31:Y31" si="12">SUM(S21:S30)</f>
        <v>2630</v>
      </c>
      <c r="T31" s="45">
        <f t="shared" si="12"/>
        <v>0</v>
      </c>
      <c r="U31" s="45">
        <f t="shared" si="12"/>
        <v>2630</v>
      </c>
      <c r="V31" s="309">
        <f t="shared" si="12"/>
        <v>3147</v>
      </c>
      <c r="W31" s="314">
        <f t="shared" si="12"/>
        <v>1003</v>
      </c>
      <c r="X31" s="45">
        <f t="shared" si="12"/>
        <v>0</v>
      </c>
      <c r="Y31" s="45">
        <f t="shared" si="12"/>
        <v>1003</v>
      </c>
      <c r="Z31" s="314">
        <f>SUM(Z21:Z30)</f>
        <v>6497</v>
      </c>
      <c r="AA31" s="959">
        <f>H31+L31+V31+Z31</f>
        <v>28773</v>
      </c>
    </row>
    <row r="32" spans="2:31">
      <c r="B32" s="1062" t="s">
        <v>162</v>
      </c>
      <c r="C32" s="344">
        <v>1</v>
      </c>
      <c r="D32" s="965" t="s">
        <v>285</v>
      </c>
      <c r="E32" s="319">
        <v>418</v>
      </c>
      <c r="F32" s="38"/>
      <c r="G32" s="38">
        <f t="shared" ref="G32:G37" si="13">E32+F32</f>
        <v>418</v>
      </c>
      <c r="H32" s="308">
        <f t="shared" ref="H32:H37" si="14">ROUND(G32*$D$7/10000,0)</f>
        <v>679</v>
      </c>
      <c r="I32" s="164">
        <v>237</v>
      </c>
      <c r="J32" s="260"/>
      <c r="K32" s="260">
        <f t="shared" ref="K32:K37" si="15">I32+J32</f>
        <v>237</v>
      </c>
      <c r="L32" s="308">
        <f t="shared" ref="L32:L37" si="16">ROUND(K32*$E$7/10000,0)</f>
        <v>166</v>
      </c>
      <c r="M32" s="164"/>
      <c r="N32" s="164"/>
      <c r="O32" s="164"/>
      <c r="P32" s="727"/>
      <c r="Q32" s="345">
        <v>1</v>
      </c>
      <c r="R32" s="338" t="s">
        <v>285</v>
      </c>
      <c r="S32" s="164">
        <v>98</v>
      </c>
      <c r="T32" s="38"/>
      <c r="U32" s="38">
        <f t="shared" ref="U32:U37" si="17">S32+T32</f>
        <v>98</v>
      </c>
      <c r="V32" s="308">
        <f t="shared" ref="V32:V37" si="18">ROUND(U32*$G$7/10000,0)</f>
        <v>117</v>
      </c>
      <c r="W32" s="164">
        <v>37</v>
      </c>
      <c r="X32" s="38"/>
      <c r="Y32" s="38">
        <f t="shared" ref="Y32:Y37" si="19">W32+X32</f>
        <v>37</v>
      </c>
      <c r="Z32" s="164">
        <f>ROUND(Y32*$I$7/10000,0)</f>
        <v>240</v>
      </c>
      <c r="AA32" s="958">
        <f t="shared" si="7"/>
        <v>1202</v>
      </c>
    </row>
    <row r="33" spans="2:31">
      <c r="B33" s="1063"/>
      <c r="C33" s="344">
        <v>57</v>
      </c>
      <c r="D33" s="965" t="s">
        <v>286</v>
      </c>
      <c r="E33" s="319">
        <v>472</v>
      </c>
      <c r="F33" s="38"/>
      <c r="G33" s="38">
        <f t="shared" si="13"/>
        <v>472</v>
      </c>
      <c r="H33" s="308">
        <f t="shared" si="14"/>
        <v>767</v>
      </c>
      <c r="I33" s="164">
        <v>267</v>
      </c>
      <c r="J33" s="260"/>
      <c r="K33" s="260">
        <f t="shared" si="15"/>
        <v>267</v>
      </c>
      <c r="L33" s="308">
        <f t="shared" si="16"/>
        <v>187</v>
      </c>
      <c r="M33" s="164"/>
      <c r="N33" s="164"/>
      <c r="O33" s="164"/>
      <c r="P33" s="727"/>
      <c r="Q33" s="345">
        <v>57</v>
      </c>
      <c r="R33" s="338" t="s">
        <v>286</v>
      </c>
      <c r="S33" s="319">
        <v>320</v>
      </c>
      <c r="T33" s="38"/>
      <c r="U33" s="38">
        <f t="shared" si="17"/>
        <v>320</v>
      </c>
      <c r="V33" s="308">
        <f t="shared" si="18"/>
        <v>383</v>
      </c>
      <c r="W33" s="164">
        <v>122</v>
      </c>
      <c r="X33" s="38"/>
      <c r="Y33" s="38">
        <f t="shared" si="19"/>
        <v>122</v>
      </c>
      <c r="Z33" s="164">
        <f t="shared" ref="Z33:Z37" si="20">ROUND(Y33*$I$7/10000,0)</f>
        <v>790</v>
      </c>
      <c r="AA33" s="958">
        <f t="shared" si="7"/>
        <v>2127</v>
      </c>
    </row>
    <row r="34" spans="2:31" ht="13.5" customHeight="1">
      <c r="B34" s="1063"/>
      <c r="C34" s="302">
        <v>59</v>
      </c>
      <c r="D34" s="965" t="s">
        <v>229</v>
      </c>
      <c r="E34" s="319">
        <v>148</v>
      </c>
      <c r="F34" s="38"/>
      <c r="G34" s="38">
        <f t="shared" si="13"/>
        <v>148</v>
      </c>
      <c r="H34" s="308">
        <f t="shared" si="14"/>
        <v>240</v>
      </c>
      <c r="I34" s="164">
        <v>84</v>
      </c>
      <c r="J34" s="260"/>
      <c r="K34" s="260">
        <f t="shared" si="15"/>
        <v>84</v>
      </c>
      <c r="L34" s="308">
        <f t="shared" si="16"/>
        <v>59</v>
      </c>
      <c r="M34" s="164"/>
      <c r="N34" s="164"/>
      <c r="O34" s="164"/>
      <c r="P34" s="727"/>
      <c r="Q34" s="332">
        <v>59</v>
      </c>
      <c r="R34" s="338" t="s">
        <v>229</v>
      </c>
      <c r="S34" s="164">
        <v>41</v>
      </c>
      <c r="T34" s="38"/>
      <c r="U34" s="38">
        <f t="shared" si="17"/>
        <v>41</v>
      </c>
      <c r="V34" s="308">
        <f t="shared" si="18"/>
        <v>49</v>
      </c>
      <c r="W34" s="164">
        <v>16</v>
      </c>
      <c r="X34" s="38"/>
      <c r="Y34" s="38">
        <f t="shared" si="19"/>
        <v>16</v>
      </c>
      <c r="Z34" s="164">
        <f t="shared" si="20"/>
        <v>104</v>
      </c>
      <c r="AA34" s="958">
        <f t="shared" si="7"/>
        <v>452</v>
      </c>
      <c r="AE34" s="58"/>
    </row>
    <row r="35" spans="2:31">
      <c r="B35" s="1063"/>
      <c r="C35" s="302">
        <v>63</v>
      </c>
      <c r="D35" s="965" t="s">
        <v>287</v>
      </c>
      <c r="E35" s="319">
        <v>347</v>
      </c>
      <c r="F35" s="38"/>
      <c r="G35" s="38">
        <f t="shared" si="13"/>
        <v>347</v>
      </c>
      <c r="H35" s="308">
        <f t="shared" si="14"/>
        <v>564</v>
      </c>
      <c r="I35" s="164">
        <v>196</v>
      </c>
      <c r="J35" s="260"/>
      <c r="K35" s="260">
        <f t="shared" si="15"/>
        <v>196</v>
      </c>
      <c r="L35" s="308">
        <f t="shared" si="16"/>
        <v>137</v>
      </c>
      <c r="M35" s="164"/>
      <c r="N35" s="164"/>
      <c r="O35" s="164"/>
      <c r="P35" s="727"/>
      <c r="Q35" s="332">
        <v>63</v>
      </c>
      <c r="R35" s="338" t="s">
        <v>287</v>
      </c>
      <c r="S35" s="164">
        <v>92</v>
      </c>
      <c r="T35" s="38"/>
      <c r="U35" s="38">
        <f t="shared" si="17"/>
        <v>92</v>
      </c>
      <c r="V35" s="308">
        <f t="shared" si="18"/>
        <v>110</v>
      </c>
      <c r="W35" s="164">
        <v>35</v>
      </c>
      <c r="X35" s="38"/>
      <c r="Y35" s="38">
        <f t="shared" si="19"/>
        <v>35</v>
      </c>
      <c r="Z35" s="164">
        <f t="shared" si="20"/>
        <v>227</v>
      </c>
      <c r="AA35" s="958">
        <f t="shared" si="7"/>
        <v>1038</v>
      </c>
    </row>
    <row r="36" spans="2:31" ht="13.5" customHeight="1">
      <c r="B36" s="1063"/>
      <c r="C36" s="302">
        <v>672</v>
      </c>
      <c r="D36" s="963" t="s">
        <v>288</v>
      </c>
      <c r="E36" s="319">
        <v>1526</v>
      </c>
      <c r="F36" s="38"/>
      <c r="G36" s="38">
        <f t="shared" si="13"/>
        <v>1526</v>
      </c>
      <c r="H36" s="308">
        <f t="shared" si="14"/>
        <v>2479</v>
      </c>
      <c r="I36" s="164">
        <v>863</v>
      </c>
      <c r="J36" s="260">
        <f>-I36/2</f>
        <v>-431.5</v>
      </c>
      <c r="K36" s="260">
        <f t="shared" si="15"/>
        <v>431.5</v>
      </c>
      <c r="L36" s="308">
        <f t="shared" si="16"/>
        <v>303</v>
      </c>
      <c r="M36" s="164"/>
      <c r="N36" s="164"/>
      <c r="O36" s="164"/>
      <c r="P36" s="1065"/>
      <c r="Q36" s="332">
        <v>672</v>
      </c>
      <c r="R36" s="336" t="s">
        <v>288</v>
      </c>
      <c r="S36" s="164">
        <v>207</v>
      </c>
      <c r="T36" s="38"/>
      <c r="U36" s="38">
        <f t="shared" si="17"/>
        <v>207</v>
      </c>
      <c r="V36" s="308">
        <f t="shared" si="18"/>
        <v>248</v>
      </c>
      <c r="W36" s="164">
        <v>79</v>
      </c>
      <c r="X36" s="38">
        <f>ROUND(-W36/2,0)</f>
        <v>-40</v>
      </c>
      <c r="Y36" s="38">
        <f t="shared" si="19"/>
        <v>39</v>
      </c>
      <c r="Z36" s="164">
        <f t="shared" si="20"/>
        <v>253</v>
      </c>
      <c r="AA36" s="958">
        <f t="shared" si="7"/>
        <v>3283</v>
      </c>
    </row>
    <row r="37" spans="2:31">
      <c r="B37" s="1063"/>
      <c r="C37" s="302">
        <v>67</v>
      </c>
      <c r="D37" s="966" t="s">
        <v>289</v>
      </c>
      <c r="E37" s="319">
        <v>11941</v>
      </c>
      <c r="F37" s="38"/>
      <c r="G37" s="38">
        <f t="shared" si="13"/>
        <v>11941</v>
      </c>
      <c r="H37" s="308">
        <f t="shared" si="14"/>
        <v>19398</v>
      </c>
      <c r="I37" s="164">
        <v>6754</v>
      </c>
      <c r="J37" s="260"/>
      <c r="K37" s="260">
        <f t="shared" si="15"/>
        <v>6754</v>
      </c>
      <c r="L37" s="308">
        <f t="shared" si="16"/>
        <v>4738</v>
      </c>
      <c r="M37" s="164"/>
      <c r="N37" s="164"/>
      <c r="O37" s="164"/>
      <c r="P37" s="1065"/>
      <c r="Q37" s="332">
        <v>67</v>
      </c>
      <c r="R37" s="339" t="s">
        <v>289</v>
      </c>
      <c r="S37" s="164">
        <v>3369</v>
      </c>
      <c r="T37" s="38"/>
      <c r="U37" s="38">
        <f t="shared" si="17"/>
        <v>3369</v>
      </c>
      <c r="V37" s="308">
        <f t="shared" si="18"/>
        <v>4032</v>
      </c>
      <c r="W37" s="164">
        <v>1284</v>
      </c>
      <c r="X37" s="38"/>
      <c r="Y37" s="38">
        <f t="shared" si="19"/>
        <v>1284</v>
      </c>
      <c r="Z37" s="164">
        <f t="shared" si="20"/>
        <v>8317</v>
      </c>
      <c r="AA37" s="958">
        <f t="shared" si="7"/>
        <v>36485</v>
      </c>
    </row>
    <row r="38" spans="2:31">
      <c r="B38" s="1064"/>
      <c r="C38" s="303"/>
      <c r="D38" s="964" t="s">
        <v>8</v>
      </c>
      <c r="E38" s="320">
        <f>SUM(E32:E37)</f>
        <v>14852</v>
      </c>
      <c r="F38" s="45">
        <f t="shared" ref="F38:L38" si="21">SUM(F32:F37)</f>
        <v>0</v>
      </c>
      <c r="G38" s="45">
        <f t="shared" si="21"/>
        <v>14852</v>
      </c>
      <c r="H38" s="309">
        <f t="shared" si="21"/>
        <v>24127</v>
      </c>
      <c r="I38" s="314">
        <f>SUM(I32:I37)</f>
        <v>8401</v>
      </c>
      <c r="J38" s="264">
        <f t="shared" si="21"/>
        <v>-431.5</v>
      </c>
      <c r="K38" s="264">
        <f t="shared" si="21"/>
        <v>7969.5</v>
      </c>
      <c r="L38" s="309">
        <f t="shared" si="21"/>
        <v>5590</v>
      </c>
      <c r="M38" s="164"/>
      <c r="N38" s="164"/>
      <c r="O38" s="164"/>
      <c r="P38" s="1065"/>
      <c r="Q38" s="333"/>
      <c r="R38" s="337" t="s">
        <v>8</v>
      </c>
      <c r="S38" s="314">
        <f t="shared" ref="S38:Y38" si="22">SUM(S32:S37)</f>
        <v>4127</v>
      </c>
      <c r="T38" s="45">
        <f t="shared" si="22"/>
        <v>0</v>
      </c>
      <c r="U38" s="45">
        <f t="shared" si="22"/>
        <v>4127</v>
      </c>
      <c r="V38" s="309">
        <f t="shared" si="22"/>
        <v>4939</v>
      </c>
      <c r="W38" s="314">
        <f t="shared" si="22"/>
        <v>1573</v>
      </c>
      <c r="X38" s="45">
        <f t="shared" si="22"/>
        <v>-40</v>
      </c>
      <c r="Y38" s="45">
        <f t="shared" si="22"/>
        <v>1533</v>
      </c>
      <c r="Z38" s="314">
        <f>SUM(Z32:Z37)</f>
        <v>9931</v>
      </c>
      <c r="AA38" s="959">
        <f t="shared" si="7"/>
        <v>44587</v>
      </c>
      <c r="AC38" s="58"/>
    </row>
    <row r="39" spans="2:31" ht="14.25" thickBot="1">
      <c r="B39" s="1072" t="s">
        <v>159</v>
      </c>
      <c r="C39" s="1073"/>
      <c r="D39" s="1073"/>
      <c r="E39" s="321">
        <f>E16+E20+E31+E38</f>
        <v>46852</v>
      </c>
      <c r="F39" s="310">
        <f t="shared" ref="F39:L39" si="23">F16+F20+F31+F38</f>
        <v>-4124</v>
      </c>
      <c r="G39" s="310">
        <f t="shared" si="23"/>
        <v>42728</v>
      </c>
      <c r="H39" s="312">
        <f t="shared" si="23"/>
        <v>69411</v>
      </c>
      <c r="I39" s="315">
        <f>I16+I20+I31+I38</f>
        <v>26501</v>
      </c>
      <c r="J39" s="311">
        <f t="shared" si="23"/>
        <v>-431.5</v>
      </c>
      <c r="K39" s="311">
        <f t="shared" si="23"/>
        <v>26069.5</v>
      </c>
      <c r="L39" s="312">
        <f t="shared" si="23"/>
        <v>18287</v>
      </c>
      <c r="M39" s="164"/>
      <c r="N39" s="164"/>
      <c r="O39" s="164"/>
      <c r="Q39" s="1072" t="s">
        <v>159</v>
      </c>
      <c r="R39" s="1074"/>
      <c r="S39" s="315">
        <f t="shared" ref="S39:Y39" si="24">S16+S20+S31+S38</f>
        <v>9048</v>
      </c>
      <c r="T39" s="310">
        <f t="shared" si="24"/>
        <v>-1146</v>
      </c>
      <c r="U39" s="310">
        <f t="shared" si="24"/>
        <v>7902</v>
      </c>
      <c r="V39" s="312">
        <f t="shared" si="24"/>
        <v>9456</v>
      </c>
      <c r="W39" s="955">
        <f t="shared" si="24"/>
        <v>3449</v>
      </c>
      <c r="X39" s="310">
        <f t="shared" si="24"/>
        <v>-40</v>
      </c>
      <c r="Y39" s="310">
        <f t="shared" si="24"/>
        <v>3409</v>
      </c>
      <c r="Z39" s="315">
        <f>Z16+Z20+Z31+Z38</f>
        <v>22083</v>
      </c>
      <c r="AA39" s="960">
        <f>H39+L39+V39+Z39</f>
        <v>119237</v>
      </c>
    </row>
    <row r="40" spans="2:31">
      <c r="B40" s="265" t="s">
        <v>290</v>
      </c>
      <c r="O40" s="24"/>
    </row>
    <row r="41" spans="2:31">
      <c r="B41" s="265" t="s">
        <v>291</v>
      </c>
    </row>
    <row r="42" spans="2:31" ht="6" customHeight="1"/>
    <row r="45" spans="2:31">
      <c r="C45" s="44"/>
      <c r="D45" s="24"/>
    </row>
    <row r="46" spans="2:31">
      <c r="C46" s="44"/>
      <c r="D46" s="24"/>
    </row>
    <row r="47" spans="2:31">
      <c r="C47" s="44"/>
      <c r="D47" s="24"/>
    </row>
    <row r="48" spans="2:31">
      <c r="C48" s="44"/>
      <c r="D48" s="24"/>
    </row>
    <row r="49" spans="3:4">
      <c r="C49" s="44"/>
      <c r="D49" s="24"/>
    </row>
    <row r="50" spans="3:4">
      <c r="C50" s="44"/>
      <c r="D50" s="24"/>
    </row>
    <row r="51" spans="3:4">
      <c r="C51" s="44"/>
      <c r="D51" s="24"/>
    </row>
    <row r="52" spans="3:4">
      <c r="C52" s="44"/>
      <c r="D52" s="24"/>
    </row>
    <row r="53" spans="3:4">
      <c r="C53" s="44"/>
      <c r="D53" s="24"/>
    </row>
    <row r="54" spans="3:4">
      <c r="C54" s="44"/>
      <c r="D54" s="24"/>
    </row>
    <row r="55" spans="3:4">
      <c r="C55" s="44"/>
      <c r="D55" s="24"/>
    </row>
    <row r="56" spans="3:4">
      <c r="C56" s="44"/>
      <c r="D56" s="261"/>
    </row>
  </sheetData>
  <mergeCells count="29">
    <mergeCell ref="B32:B38"/>
    <mergeCell ref="P36:P38"/>
    <mergeCell ref="B39:D39"/>
    <mergeCell ref="Q39:R39"/>
    <mergeCell ref="Q11:R15"/>
    <mergeCell ref="S11:V11"/>
    <mergeCell ref="B17:B20"/>
    <mergeCell ref="P17:P20"/>
    <mergeCell ref="B21:B31"/>
    <mergeCell ref="P21:P31"/>
    <mergeCell ref="B11:D15"/>
    <mergeCell ref="E11:H11"/>
    <mergeCell ref="I11:L11"/>
    <mergeCell ref="W11:Z11"/>
    <mergeCell ref="I5:J5"/>
    <mergeCell ref="I6:J6"/>
    <mergeCell ref="I7:J7"/>
    <mergeCell ref="B6:C6"/>
    <mergeCell ref="E6:F6"/>
    <mergeCell ref="G6:H6"/>
    <mergeCell ref="K6:L6"/>
    <mergeCell ref="B5:C5"/>
    <mergeCell ref="E5:F5"/>
    <mergeCell ref="G5:H5"/>
    <mergeCell ref="K5:L5"/>
    <mergeCell ref="B7:C7"/>
    <mergeCell ref="E7:F7"/>
    <mergeCell ref="G7:H7"/>
    <mergeCell ref="K7:L7"/>
  </mergeCells>
  <phoneticPr fontId="5"/>
  <pageMargins left="0.55118110236220474" right="0.15748031496062992" top="0.98425196850393704" bottom="0.15748031496062992" header="0.51181102362204722" footer="0.15748031496062992"/>
  <pageSetup paperSize="9"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9"/>
  <sheetViews>
    <sheetView showGridLines="0" workbookViewId="0">
      <selection activeCell="H17" sqref="H17"/>
    </sheetView>
  </sheetViews>
  <sheetFormatPr defaultRowHeight="13.5"/>
  <cols>
    <col min="1" max="1" width="1" style="4" customWidth="1"/>
    <col min="2" max="2" width="9" style="4"/>
    <col min="3" max="7" width="8.75" style="4" customWidth="1"/>
    <col min="8" max="13" width="9" style="4"/>
    <col min="14" max="14" width="1.375" style="4" customWidth="1"/>
    <col min="15" max="16384" width="9" style="4"/>
  </cols>
  <sheetData>
    <row r="1" spans="2:13" ht="84" customHeight="1"/>
    <row r="5" spans="2:13" ht="18" customHeight="1">
      <c r="B5" s="351" t="s">
        <v>728</v>
      </c>
      <c r="C5" s="347"/>
      <c r="D5" s="347"/>
      <c r="E5" s="347"/>
      <c r="F5" s="350"/>
      <c r="G5" s="350"/>
      <c r="H5" s="350"/>
      <c r="I5" s="350"/>
      <c r="J5" s="350"/>
      <c r="K5" s="350"/>
      <c r="L5" s="350"/>
      <c r="M5" s="350"/>
    </row>
    <row r="6" spans="2:13">
      <c r="B6" s="352" t="s">
        <v>729</v>
      </c>
      <c r="C6" s="348"/>
      <c r="D6" s="348"/>
      <c r="E6" s="348"/>
    </row>
    <row r="7" spans="2:13">
      <c r="B7" s="353"/>
      <c r="C7" s="348"/>
      <c r="D7" s="348"/>
      <c r="E7" s="348"/>
      <c r="G7" s="349" t="s">
        <v>730</v>
      </c>
    </row>
    <row r="8" spans="2:13">
      <c r="B8" s="354" t="s">
        <v>299</v>
      </c>
      <c r="C8" s="355"/>
    </row>
    <row r="9" spans="2:13" ht="16.5" customHeight="1">
      <c r="B9" s="356" t="s">
        <v>292</v>
      </c>
      <c r="C9" s="357" t="s">
        <v>160</v>
      </c>
      <c r="D9" s="357" t="s">
        <v>217</v>
      </c>
      <c r="E9" s="357" t="s">
        <v>294</v>
      </c>
      <c r="F9" s="357" t="s">
        <v>295</v>
      </c>
      <c r="G9" s="357" t="s">
        <v>296</v>
      </c>
    </row>
    <row r="10" spans="2:13" ht="16.5" customHeight="1">
      <c r="B10" s="358" t="s">
        <v>293</v>
      </c>
      <c r="C10" s="359">
        <v>0.30499999999999999</v>
      </c>
      <c r="D10" s="359">
        <v>0.17599999999999999</v>
      </c>
      <c r="E10" s="359">
        <v>0.20200000000000001</v>
      </c>
      <c r="F10" s="359">
        <v>0.317</v>
      </c>
      <c r="G10" s="360">
        <f>SUM(C10:F10)</f>
        <v>1</v>
      </c>
      <c r="H10" s="729"/>
    </row>
    <row r="11" spans="2:13" ht="16.5" customHeight="1">
      <c r="B11" s="358" t="s">
        <v>51</v>
      </c>
      <c r="C11" s="358" t="s">
        <v>298</v>
      </c>
      <c r="D11" s="361">
        <f>D10/SUM($D10:$F10)</f>
        <v>0.25323741007194239</v>
      </c>
      <c r="E11" s="361">
        <f>E10/SUM($D10:$F10)</f>
        <v>0.2906474820143885</v>
      </c>
      <c r="F11" s="361">
        <f>F10/SUM($D10:$F10)</f>
        <v>0.45611510791366905</v>
      </c>
      <c r="G11" s="361">
        <f>SUM(D10:F10)/SUM($D10:$F10)</f>
        <v>1</v>
      </c>
    </row>
    <row r="12" spans="2:13" ht="43.5" customHeight="1"/>
    <row r="13" spans="2:13" ht="18" customHeight="1">
      <c r="B13" s="1080" t="s">
        <v>304</v>
      </c>
      <c r="C13" s="1080"/>
      <c r="D13" s="1080"/>
      <c r="E13" s="1080"/>
      <c r="F13" s="1080"/>
      <c r="G13" s="1080"/>
      <c r="H13" s="1080"/>
      <c r="I13" s="1080"/>
      <c r="J13" s="1080"/>
      <c r="K13" s="1080"/>
      <c r="L13" s="1080"/>
      <c r="M13" s="1080"/>
    </row>
    <row r="14" spans="2:13">
      <c r="B14" s="362"/>
      <c r="C14" s="362"/>
      <c r="D14" s="362"/>
      <c r="E14" s="362"/>
      <c r="F14" s="362"/>
      <c r="G14" s="362"/>
      <c r="H14" s="362"/>
      <c r="I14" s="362"/>
      <c r="J14" s="362"/>
    </row>
    <row r="15" spans="2:13" ht="27.75" customHeight="1">
      <c r="B15" s="362"/>
      <c r="C15" s="362"/>
      <c r="D15" s="362"/>
      <c r="E15" s="362"/>
      <c r="F15" s="362"/>
      <c r="G15" s="362"/>
      <c r="H15" s="362"/>
      <c r="I15" s="362"/>
      <c r="J15" s="362"/>
    </row>
    <row r="16" spans="2:13">
      <c r="B16" s="362"/>
      <c r="C16" s="362"/>
      <c r="D16" s="362"/>
      <c r="E16" s="362"/>
      <c r="F16" s="362"/>
      <c r="G16" s="362"/>
      <c r="H16" s="362"/>
      <c r="I16" s="362"/>
      <c r="J16" s="362" t="s">
        <v>731</v>
      </c>
    </row>
    <row r="17" spans="2:14" ht="17.25" customHeight="1" thickBot="1">
      <c r="B17" s="1081" t="s">
        <v>297</v>
      </c>
      <c r="C17" s="1082"/>
      <c r="D17" s="363" t="s">
        <v>220</v>
      </c>
      <c r="E17" s="356" t="s">
        <v>195</v>
      </c>
      <c r="F17" s="356" t="s">
        <v>221</v>
      </c>
      <c r="G17" s="364" t="s">
        <v>223</v>
      </c>
      <c r="H17" s="364" t="s">
        <v>222</v>
      </c>
      <c r="J17" s="1081" t="s">
        <v>297</v>
      </c>
      <c r="K17" s="1082"/>
      <c r="L17" s="363" t="s">
        <v>220</v>
      </c>
    </row>
    <row r="18" spans="2:14" ht="17.25" customHeight="1">
      <c r="B18" s="1078" t="s">
        <v>224</v>
      </c>
      <c r="C18" s="1079"/>
      <c r="D18" s="366">
        <v>46852</v>
      </c>
      <c r="E18" s="41">
        <f>$D18*C10</f>
        <v>14289.86</v>
      </c>
      <c r="F18" s="41">
        <f>$D18*D10</f>
        <v>8245.9519999999993</v>
      </c>
      <c r="G18" s="41">
        <f>$D18*E10</f>
        <v>9464.1040000000012</v>
      </c>
      <c r="H18" s="41">
        <f>$D18*F10</f>
        <v>14852.084000000001</v>
      </c>
      <c r="J18" s="1078" t="s">
        <v>224</v>
      </c>
      <c r="K18" s="1079"/>
      <c r="L18" s="366">
        <v>37183</v>
      </c>
    </row>
    <row r="19" spans="2:14" ht="17.25" customHeight="1">
      <c r="B19" s="1078" t="s">
        <v>225</v>
      </c>
      <c r="C19" s="1079"/>
      <c r="D19" s="367">
        <v>26501</v>
      </c>
      <c r="E19" s="41">
        <f>$D19*C10</f>
        <v>8082.8049999999994</v>
      </c>
      <c r="F19" s="41">
        <f>$D19*D10</f>
        <v>4664.1759999999995</v>
      </c>
      <c r="G19" s="41">
        <f>$D19*E10</f>
        <v>5353.2020000000002</v>
      </c>
      <c r="H19" s="41">
        <f>$D19*F10</f>
        <v>8400.8170000000009</v>
      </c>
      <c r="I19" s="368" t="s">
        <v>300</v>
      </c>
      <c r="J19" s="1078" t="s">
        <v>225</v>
      </c>
      <c r="K19" s="1079"/>
      <c r="L19" s="367">
        <v>20963</v>
      </c>
    </row>
    <row r="20" spans="2:14" ht="17.25" customHeight="1">
      <c r="B20" s="1084" t="s">
        <v>226</v>
      </c>
      <c r="C20" s="1085"/>
      <c r="D20" s="367">
        <v>9048</v>
      </c>
      <c r="E20" s="369" t="s">
        <v>298</v>
      </c>
      <c r="F20" s="370">
        <f>$D20*D11</f>
        <v>2291.2920863309346</v>
      </c>
      <c r="G20" s="370">
        <f>$D20*E11</f>
        <v>2629.7784172661873</v>
      </c>
      <c r="H20" s="370">
        <f>$D20*F11</f>
        <v>4126.9294964028777</v>
      </c>
      <c r="J20" s="1084" t="s">
        <v>226</v>
      </c>
      <c r="K20" s="1085"/>
      <c r="L20" s="367">
        <v>8444</v>
      </c>
    </row>
    <row r="21" spans="2:14" ht="17.25" customHeight="1" thickBot="1">
      <c r="B21" s="1084" t="s">
        <v>227</v>
      </c>
      <c r="C21" s="1085"/>
      <c r="D21" s="371">
        <v>3449</v>
      </c>
      <c r="E21" s="369" t="s">
        <v>298</v>
      </c>
      <c r="F21" s="370">
        <f>$D21*D11</f>
        <v>873.41582733812936</v>
      </c>
      <c r="G21" s="370">
        <f>$D21*E11</f>
        <v>1002.4431654676259</v>
      </c>
      <c r="H21" s="370">
        <f>$D21*F11</f>
        <v>1573.1410071942446</v>
      </c>
      <c r="J21" s="1084" t="s">
        <v>227</v>
      </c>
      <c r="K21" s="1085"/>
      <c r="L21" s="371">
        <v>3450</v>
      </c>
    </row>
    <row r="22" spans="2:14" ht="33" customHeight="1"/>
    <row r="23" spans="2:14" ht="18" customHeight="1">
      <c r="B23" s="1080" t="s">
        <v>732</v>
      </c>
      <c r="C23" s="1080"/>
      <c r="D23" s="1080"/>
      <c r="E23" s="1080"/>
      <c r="F23" s="1080"/>
      <c r="G23" s="1080"/>
      <c r="H23" s="1080"/>
      <c r="I23" s="1080"/>
      <c r="J23" s="1080"/>
      <c r="K23" s="1080"/>
      <c r="L23" s="1080"/>
      <c r="M23" s="1080"/>
    </row>
    <row r="27" spans="2:14">
      <c r="B27" s="4" t="s">
        <v>733</v>
      </c>
    </row>
    <row r="28" spans="2:14" ht="30" customHeight="1"/>
    <row r="29" spans="2:14" ht="18" customHeight="1">
      <c r="B29" s="1080" t="s">
        <v>303</v>
      </c>
      <c r="C29" s="1080"/>
      <c r="D29" s="1080"/>
      <c r="E29" s="1080"/>
      <c r="F29" s="1080"/>
      <c r="G29" s="1080"/>
      <c r="H29" s="1080"/>
      <c r="I29" s="1080"/>
      <c r="J29" s="1080"/>
      <c r="K29" s="1080"/>
      <c r="L29" s="1080"/>
      <c r="M29" s="1080"/>
    </row>
    <row r="30" spans="2:14" ht="13.5" customHeight="1">
      <c r="B30" s="1086" t="s">
        <v>302</v>
      </c>
      <c r="C30" s="1086"/>
      <c r="D30" s="1086"/>
      <c r="E30" s="372"/>
      <c r="F30" s="372"/>
      <c r="G30" s="372"/>
      <c r="H30" s="372"/>
      <c r="I30" s="372"/>
      <c r="J30" s="372"/>
      <c r="K30" s="372"/>
      <c r="L30" s="372"/>
      <c r="M30" s="372"/>
      <c r="N30" s="373"/>
    </row>
    <row r="31" spans="2:14" ht="17.25" customHeight="1" thickBot="1">
      <c r="B31" s="1081" t="s">
        <v>297</v>
      </c>
      <c r="C31" s="1082"/>
      <c r="D31" s="363" t="s">
        <v>220</v>
      </c>
      <c r="E31" s="356" t="s">
        <v>195</v>
      </c>
      <c r="F31" s="356" t="s">
        <v>221</v>
      </c>
      <c r="G31" s="364" t="s">
        <v>223</v>
      </c>
      <c r="H31" s="364" t="s">
        <v>222</v>
      </c>
      <c r="I31" s="372"/>
      <c r="J31" s="372"/>
      <c r="K31" s="372"/>
      <c r="L31" s="372"/>
      <c r="M31" s="372"/>
      <c r="N31" s="373"/>
    </row>
    <row r="32" spans="2:14" ht="17.25" customHeight="1" thickBot="1">
      <c r="B32" s="1078" t="s">
        <v>301</v>
      </c>
      <c r="C32" s="1079"/>
      <c r="D32" s="366">
        <f>SUM(E32:H32)</f>
        <v>271312.43067122216</v>
      </c>
      <c r="E32" s="41">
        <v>17218.58290681383</v>
      </c>
      <c r="F32" s="41">
        <v>93837.288786868507</v>
      </c>
      <c r="G32" s="41">
        <v>79562.231334591503</v>
      </c>
      <c r="H32" s="41">
        <v>80694.327642948308</v>
      </c>
      <c r="I32" s="372"/>
      <c r="J32" s="730"/>
      <c r="K32" s="372"/>
      <c r="L32" s="372"/>
      <c r="M32" s="372"/>
      <c r="N32" s="373"/>
    </row>
    <row r="33" spans="2:14" ht="17.25" customHeight="1">
      <c r="B33" s="1078" t="s">
        <v>51</v>
      </c>
      <c r="C33" s="1079"/>
      <c r="D33" s="366">
        <f>SUM(E33:H33)</f>
        <v>216256.73792826894</v>
      </c>
      <c r="E33" s="369" t="s">
        <v>298</v>
      </c>
      <c r="F33" s="41">
        <v>82044.342595911963</v>
      </c>
      <c r="G33" s="41">
        <v>72881.850734789812</v>
      </c>
      <c r="H33" s="41">
        <v>61330.544597567146</v>
      </c>
      <c r="I33" s="372"/>
      <c r="J33" s="372"/>
      <c r="K33" s="372"/>
      <c r="L33" s="372"/>
      <c r="M33" s="372"/>
      <c r="N33" s="373"/>
    </row>
    <row r="34" spans="2:14">
      <c r="B34" s="373"/>
      <c r="C34" s="373"/>
      <c r="D34" s="373"/>
      <c r="E34" s="373"/>
      <c r="F34" s="373"/>
      <c r="G34" s="373"/>
      <c r="H34" s="373"/>
      <c r="I34" s="373"/>
      <c r="J34" s="373"/>
      <c r="K34" s="373"/>
      <c r="L34" s="373"/>
      <c r="M34" s="373"/>
      <c r="N34" s="373"/>
    </row>
    <row r="35" spans="2:14" ht="52.5" customHeight="1"/>
    <row r="36" spans="2:14" ht="18" customHeight="1">
      <c r="B36" s="1080" t="s">
        <v>691</v>
      </c>
      <c r="C36" s="1080"/>
      <c r="D36" s="1080"/>
      <c r="E36" s="1080"/>
      <c r="F36" s="1080"/>
      <c r="G36" s="1080"/>
      <c r="H36" s="1080"/>
      <c r="I36" s="1080"/>
      <c r="J36" s="1080"/>
      <c r="K36" s="1080"/>
      <c r="L36" s="1080"/>
      <c r="M36" s="1080"/>
    </row>
    <row r="37" spans="2:14" ht="42" customHeight="1">
      <c r="B37" s="1083" t="s">
        <v>677</v>
      </c>
      <c r="C37" s="1083"/>
      <c r="D37" s="1083"/>
      <c r="E37" s="1083"/>
      <c r="F37" s="1083"/>
      <c r="G37" s="1083"/>
      <c r="H37" s="1083"/>
      <c r="I37" s="1083"/>
      <c r="J37" s="1083"/>
      <c r="K37" s="1083"/>
      <c r="L37" s="1083"/>
      <c r="M37" s="1083"/>
    </row>
    <row r="49" ht="13.5" customHeight="1"/>
  </sheetData>
  <mergeCells count="19">
    <mergeCell ref="B37:M37"/>
    <mergeCell ref="B20:C20"/>
    <mergeCell ref="J20:K20"/>
    <mergeCell ref="B21:C21"/>
    <mergeCell ref="J21:K21"/>
    <mergeCell ref="B23:M23"/>
    <mergeCell ref="B29:M29"/>
    <mergeCell ref="B30:D30"/>
    <mergeCell ref="B31:C31"/>
    <mergeCell ref="B32:C32"/>
    <mergeCell ref="B33:C33"/>
    <mergeCell ref="B36:M36"/>
    <mergeCell ref="B19:C19"/>
    <mergeCell ref="J19:K19"/>
    <mergeCell ref="B13:M13"/>
    <mergeCell ref="B17:C17"/>
    <mergeCell ref="J17:K17"/>
    <mergeCell ref="B18:C18"/>
    <mergeCell ref="J18:K18"/>
  </mergeCells>
  <phoneticPr fontId="5"/>
  <pageMargins left="0.70866141732283472" right="0.70866141732283472" top="0.74803149606299213" bottom="0.74803149606299213" header="0.31496062992125984" footer="0.31496062992125984"/>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3"/>
  <sheetViews>
    <sheetView showGridLines="0" workbookViewId="0">
      <selection activeCell="B1" sqref="B1"/>
    </sheetView>
  </sheetViews>
  <sheetFormatPr defaultRowHeight="13.5"/>
  <cols>
    <col min="1" max="1" width="4.125" customWidth="1"/>
    <col min="2" max="2" width="10.125" customWidth="1"/>
    <col min="3" max="6" width="12" customWidth="1"/>
    <col min="7" max="8" width="4.125" customWidth="1"/>
    <col min="9" max="12" width="12" customWidth="1"/>
    <col min="13" max="13" width="4.125" customWidth="1"/>
  </cols>
  <sheetData>
    <row r="3" spans="2:12" ht="18.75">
      <c r="B3" s="172" t="s">
        <v>198</v>
      </c>
      <c r="C3" s="17"/>
      <c r="D3" s="17"/>
      <c r="E3" s="17"/>
      <c r="F3" s="17"/>
      <c r="G3" s="17"/>
      <c r="H3" s="17"/>
      <c r="I3" s="17"/>
      <c r="J3" s="17"/>
      <c r="K3" s="17"/>
      <c r="L3" s="17"/>
    </row>
    <row r="7" spans="2:12" ht="24" customHeight="1">
      <c r="B7" s="173" t="s">
        <v>199</v>
      </c>
    </row>
    <row r="8" spans="2:12" ht="24" customHeight="1">
      <c r="B8" s="173" t="s">
        <v>200</v>
      </c>
    </row>
    <row r="9" spans="2:12" ht="24" customHeight="1">
      <c r="B9" s="173" t="s">
        <v>201</v>
      </c>
    </row>
    <row r="10" spans="2:12" ht="24" customHeight="1">
      <c r="B10" s="173" t="s">
        <v>202</v>
      </c>
    </row>
    <row r="11" spans="2:12" ht="24" customHeight="1">
      <c r="B11" s="173" t="s">
        <v>203</v>
      </c>
    </row>
    <row r="12" spans="2:12" ht="24" customHeight="1">
      <c r="B12" s="173" t="s">
        <v>204</v>
      </c>
    </row>
    <row r="16" spans="2:12" ht="20.100000000000001" customHeight="1">
      <c r="B16" s="46"/>
      <c r="C16" s="174" t="s">
        <v>205</v>
      </c>
      <c r="D16" s="175"/>
      <c r="E16" s="175"/>
      <c r="F16" s="176"/>
      <c r="I16" s="174" t="s">
        <v>206</v>
      </c>
      <c r="J16" s="175"/>
      <c r="K16" s="175"/>
      <c r="L16" s="176"/>
    </row>
    <row r="17" spans="2:12" ht="20.100000000000001" customHeight="1">
      <c r="B17" s="66"/>
      <c r="C17" s="177" t="s">
        <v>196</v>
      </c>
      <c r="D17" s="178" t="s">
        <v>207</v>
      </c>
      <c r="E17" s="178" t="s">
        <v>197</v>
      </c>
      <c r="F17" s="179" t="s">
        <v>155</v>
      </c>
      <c r="I17" s="177" t="s">
        <v>196</v>
      </c>
      <c r="J17" s="178" t="s">
        <v>208</v>
      </c>
      <c r="K17" s="178" t="s">
        <v>197</v>
      </c>
      <c r="L17" s="179" t="s">
        <v>155</v>
      </c>
    </row>
    <row r="18" spans="2:12" ht="20.100000000000001" customHeight="1">
      <c r="B18" s="180" t="s">
        <v>209</v>
      </c>
      <c r="C18" s="181">
        <f t="shared" ref="C18:C23" si="0">SUM(D18:F18)</f>
        <v>1900</v>
      </c>
      <c r="D18" s="182">
        <v>1000</v>
      </c>
      <c r="E18" s="182">
        <v>500</v>
      </c>
      <c r="F18" s="183">
        <v>400</v>
      </c>
      <c r="I18" s="184">
        <f t="shared" ref="I18:I23" si="1">SUM(J18:L18)</f>
        <v>1000</v>
      </c>
      <c r="J18" s="185">
        <f>D18</f>
        <v>1000</v>
      </c>
      <c r="K18" s="185"/>
      <c r="L18" s="186"/>
    </row>
    <row r="19" spans="2:12" ht="20.100000000000001" customHeight="1">
      <c r="B19" s="180" t="s">
        <v>210</v>
      </c>
      <c r="C19" s="184">
        <f t="shared" si="0"/>
        <v>1200</v>
      </c>
      <c r="D19" s="185">
        <v>700</v>
      </c>
      <c r="E19" s="185">
        <v>300</v>
      </c>
      <c r="F19" s="186">
        <v>200</v>
      </c>
      <c r="I19" s="184">
        <f t="shared" si="1"/>
        <v>700</v>
      </c>
      <c r="J19" s="185">
        <f>D19</f>
        <v>700</v>
      </c>
      <c r="K19" s="185"/>
      <c r="L19" s="186"/>
    </row>
    <row r="20" spans="2:12" ht="20.100000000000001" customHeight="1">
      <c r="B20" s="180" t="s">
        <v>211</v>
      </c>
      <c r="C20" s="184">
        <f t="shared" si="0"/>
        <v>1800</v>
      </c>
      <c r="D20" s="185">
        <v>900</v>
      </c>
      <c r="E20" s="185">
        <v>600</v>
      </c>
      <c r="F20" s="186">
        <v>300</v>
      </c>
      <c r="I20" s="184">
        <f t="shared" si="1"/>
        <v>900</v>
      </c>
      <c r="J20" s="185">
        <f>D20</f>
        <v>900</v>
      </c>
      <c r="K20" s="185"/>
      <c r="L20" s="186"/>
    </row>
    <row r="21" spans="2:12" ht="20.100000000000001" customHeight="1">
      <c r="B21" s="180" t="s">
        <v>212</v>
      </c>
      <c r="C21" s="184">
        <f t="shared" si="0"/>
        <v>0</v>
      </c>
      <c r="D21" s="185"/>
      <c r="E21" s="185"/>
      <c r="F21" s="186"/>
      <c r="I21" s="184">
        <f t="shared" si="1"/>
        <v>1400</v>
      </c>
      <c r="J21" s="185"/>
      <c r="K21" s="185">
        <f>E23</f>
        <v>1400</v>
      </c>
      <c r="L21" s="186"/>
    </row>
    <row r="22" spans="2:12" ht="20.100000000000001" customHeight="1">
      <c r="B22" s="187" t="s">
        <v>690</v>
      </c>
      <c r="C22" s="188">
        <f t="shared" si="0"/>
        <v>0</v>
      </c>
      <c r="D22" s="189"/>
      <c r="E22" s="189"/>
      <c r="F22" s="190"/>
      <c r="I22" s="188">
        <f t="shared" si="1"/>
        <v>900</v>
      </c>
      <c r="J22" s="189"/>
      <c r="K22" s="189"/>
      <c r="L22" s="190">
        <f>F23</f>
        <v>900</v>
      </c>
    </row>
    <row r="23" spans="2:12" ht="20.100000000000001" customHeight="1">
      <c r="B23" s="191" t="s">
        <v>213</v>
      </c>
      <c r="C23" s="192">
        <f t="shared" si="0"/>
        <v>4900</v>
      </c>
      <c r="D23" s="193">
        <f>SUM(D18:D22)</f>
        <v>2600</v>
      </c>
      <c r="E23" s="193">
        <f>SUM(E18:E22)</f>
        <v>1400</v>
      </c>
      <c r="F23" s="194">
        <f>SUM(F18:F22)</f>
        <v>900</v>
      </c>
      <c r="I23" s="192">
        <f t="shared" si="1"/>
        <v>4900</v>
      </c>
      <c r="J23" s="193">
        <f>SUM(J18:J22)</f>
        <v>2600</v>
      </c>
      <c r="K23" s="193">
        <f>SUM(K18:K22)</f>
        <v>1400</v>
      </c>
      <c r="L23" s="194">
        <f>SUM(L18:L22)</f>
        <v>900</v>
      </c>
    </row>
  </sheetData>
  <phoneticPr fontId="5"/>
  <pageMargins left="0.74803149606299213" right="0.74803149606299213" top="0.98425196850393704" bottom="0.98425196850393704" header="0.51181102362204722" footer="0.51181102362204722"/>
  <pageSetup paperSize="9" scale="7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4"/>
  <sheetViews>
    <sheetView showGridLines="0" workbookViewId="0"/>
  </sheetViews>
  <sheetFormatPr defaultRowHeight="13.5"/>
  <cols>
    <col min="1" max="1" width="4.875" style="4" customWidth="1"/>
    <col min="2" max="2" width="29.5" style="4" customWidth="1"/>
    <col min="3" max="3" width="15.125" style="374" customWidth="1"/>
    <col min="4" max="4" width="12.75" style="374" customWidth="1"/>
    <col min="5" max="5" width="12.625" style="374" customWidth="1"/>
    <col min="6" max="6" width="1.375" style="4" customWidth="1"/>
    <col min="7" max="7" width="13.375" style="374" customWidth="1"/>
    <col min="8" max="8" width="12.625" style="374" customWidth="1"/>
    <col min="9" max="9" width="10.375" style="4" customWidth="1"/>
    <col min="10" max="10" width="5.625" style="4" customWidth="1"/>
    <col min="11" max="11" width="21.125" style="4" customWidth="1"/>
    <col min="12" max="12" width="14.125" style="4" customWidth="1"/>
    <col min="13" max="14" width="12.375" style="4" customWidth="1"/>
    <col min="15" max="15" width="14.125" style="374" customWidth="1"/>
    <col min="16" max="17" width="12.875" style="4" customWidth="1"/>
    <col min="18" max="19" width="1.75" style="4" customWidth="1"/>
    <col min="20" max="20" width="5.625" style="4" customWidth="1"/>
    <col min="21" max="21" width="21.125" style="4" customWidth="1"/>
    <col min="22" max="26" width="11.25" style="4" customWidth="1"/>
    <col min="27" max="27" width="12.25" style="4" customWidth="1"/>
    <col min="28" max="28" width="1.125" style="4" customWidth="1"/>
    <col min="29" max="16384" width="9" style="4"/>
  </cols>
  <sheetData>
    <row r="1" spans="1:27">
      <c r="B1" s="229"/>
      <c r="C1" s="1087" t="s">
        <v>305</v>
      </c>
      <c r="D1" s="1087"/>
      <c r="E1" s="1087"/>
      <c r="F1" s="717"/>
      <c r="G1" s="1087" t="s">
        <v>306</v>
      </c>
      <c r="H1" s="1087"/>
      <c r="J1" s="376" t="s">
        <v>742</v>
      </c>
      <c r="K1" s="377"/>
      <c r="Q1" s="465" t="s">
        <v>307</v>
      </c>
      <c r="T1" s="466" t="s">
        <v>308</v>
      </c>
      <c r="AA1" s="465" t="s">
        <v>307</v>
      </c>
    </row>
    <row r="2" spans="1:27" ht="13.5" customHeight="1">
      <c r="B2" s="229"/>
      <c r="F2" s="375"/>
      <c r="J2" s="378"/>
      <c r="K2" s="379"/>
      <c r="L2" s="1081" t="s">
        <v>309</v>
      </c>
      <c r="M2" s="1088"/>
      <c r="N2" s="1088"/>
      <c r="O2" s="1088"/>
      <c r="P2" s="1088"/>
      <c r="Q2" s="1082"/>
      <c r="T2" s="18"/>
      <c r="U2" s="19"/>
      <c r="V2" s="1089" t="s">
        <v>216</v>
      </c>
      <c r="W2" s="1091" t="s">
        <v>251</v>
      </c>
      <c r="X2" s="1091" t="s">
        <v>252</v>
      </c>
      <c r="Y2" s="1093" t="s">
        <v>253</v>
      </c>
      <c r="Z2" s="1093" t="s">
        <v>254</v>
      </c>
      <c r="AA2" s="1095" t="s">
        <v>219</v>
      </c>
    </row>
    <row r="3" spans="1:27">
      <c r="A3" s="380"/>
      <c r="B3" s="381"/>
      <c r="C3" s="169" t="s">
        <v>310</v>
      </c>
      <c r="D3" s="1097" t="s">
        <v>311</v>
      </c>
      <c r="E3" s="1098"/>
      <c r="F3" s="375"/>
      <c r="G3" s="1097" t="s">
        <v>311</v>
      </c>
      <c r="H3" s="1098"/>
      <c r="J3" s="382"/>
      <c r="K3" s="383"/>
      <c r="L3" s="384" t="s">
        <v>310</v>
      </c>
      <c r="M3" s="1097" t="s">
        <v>311</v>
      </c>
      <c r="N3" s="1098"/>
      <c r="O3" s="1099" t="s">
        <v>312</v>
      </c>
      <c r="P3" s="982" t="s">
        <v>313</v>
      </c>
      <c r="Q3" s="982" t="s">
        <v>314</v>
      </c>
      <c r="T3" s="20"/>
      <c r="U3" s="21"/>
      <c r="V3" s="1090"/>
      <c r="W3" s="1092"/>
      <c r="X3" s="1092"/>
      <c r="Y3" s="1094"/>
      <c r="Z3" s="1094"/>
      <c r="AA3" s="1096"/>
    </row>
    <row r="4" spans="1:27">
      <c r="A4" s="385"/>
      <c r="B4" s="216"/>
      <c r="C4" s="386"/>
      <c r="D4" s="387"/>
      <c r="E4" s="905"/>
      <c r="F4" s="375"/>
      <c r="G4" s="387"/>
      <c r="H4" s="905"/>
      <c r="J4" s="388" t="s">
        <v>315</v>
      </c>
      <c r="K4" s="389" t="s">
        <v>316</v>
      </c>
      <c r="L4" s="390" t="s">
        <v>21</v>
      </c>
      <c r="M4" s="391" t="s">
        <v>197</v>
      </c>
      <c r="N4" s="906" t="s">
        <v>317</v>
      </c>
      <c r="O4" s="1100"/>
      <c r="P4" s="984"/>
      <c r="Q4" s="984"/>
      <c r="T4" s="979" t="s">
        <v>318</v>
      </c>
      <c r="U4" s="21" t="s">
        <v>0</v>
      </c>
      <c r="V4" s="981" t="s">
        <v>157</v>
      </c>
      <c r="W4" s="1092"/>
      <c r="X4" s="1092"/>
      <c r="Y4" s="1094"/>
      <c r="Z4" s="1094"/>
      <c r="AA4" s="978" t="s">
        <v>158</v>
      </c>
    </row>
    <row r="5" spans="1:27" ht="30.75">
      <c r="A5" s="392"/>
      <c r="B5" s="223"/>
      <c r="C5" s="393" t="s">
        <v>21</v>
      </c>
      <c r="D5" s="394" t="s">
        <v>197</v>
      </c>
      <c r="E5" s="395" t="s">
        <v>317</v>
      </c>
      <c r="F5" s="375"/>
      <c r="G5" s="393" t="s">
        <v>197</v>
      </c>
      <c r="H5" s="396" t="s">
        <v>317</v>
      </c>
      <c r="J5" s="397"/>
      <c r="K5" s="398"/>
      <c r="L5" s="399" t="s">
        <v>319</v>
      </c>
      <c r="M5" s="396" t="s">
        <v>320</v>
      </c>
      <c r="N5" s="396" t="s">
        <v>321</v>
      </c>
      <c r="O5" s="666" t="s">
        <v>680</v>
      </c>
      <c r="P5" s="401" t="s">
        <v>322</v>
      </c>
      <c r="Q5" s="400" t="s">
        <v>323</v>
      </c>
      <c r="T5" s="451"/>
      <c r="U5" s="452"/>
      <c r="V5" s="52" t="s">
        <v>96</v>
      </c>
      <c r="W5" s="52" t="s">
        <v>153</v>
      </c>
      <c r="X5" s="52" t="s">
        <v>97</v>
      </c>
      <c r="Y5" s="52" t="s">
        <v>324</v>
      </c>
      <c r="Z5" s="52" t="s">
        <v>325</v>
      </c>
      <c r="AA5" s="53" t="s">
        <v>326</v>
      </c>
    </row>
    <row r="6" spans="1:27">
      <c r="A6" s="380" t="s">
        <v>327</v>
      </c>
      <c r="B6" s="402" t="s">
        <v>328</v>
      </c>
      <c r="C6" s="386">
        <v>8344629</v>
      </c>
      <c r="D6" s="386">
        <v>-4538840</v>
      </c>
      <c r="E6" s="169">
        <v>-678282</v>
      </c>
      <c r="F6" s="375"/>
      <c r="G6" s="386">
        <f>-D6</f>
        <v>4538840</v>
      </c>
      <c r="H6" s="386">
        <f>-E6</f>
        <v>678282</v>
      </c>
      <c r="J6" s="403" t="s">
        <v>329</v>
      </c>
      <c r="K6" s="404" t="s">
        <v>9</v>
      </c>
      <c r="L6" s="405">
        <f>SUM(C6:C8)</f>
        <v>12899874</v>
      </c>
      <c r="M6" s="406">
        <v>4818043</v>
      </c>
      <c r="N6" s="406">
        <v>754200</v>
      </c>
      <c r="O6" s="386">
        <f t="shared" ref="O6:O46" si="0">SUM(L6:N6)</f>
        <v>18472117</v>
      </c>
      <c r="P6" s="458">
        <f>M6/O6</f>
        <v>0.26082787370824906</v>
      </c>
      <c r="Q6" s="459">
        <f>N6/O6</f>
        <v>4.0829104752855346E-2</v>
      </c>
      <c r="T6" s="453" t="s">
        <v>329</v>
      </c>
      <c r="U6" s="404" t="s">
        <v>9</v>
      </c>
      <c r="V6" s="386">
        <f>SUMIF(県内需要増加額!Q$16:Q$37,'表4-2-4,5'!T6,県内需要増加額!AA$16:AA$37)</f>
        <v>1202</v>
      </c>
      <c r="W6" s="462">
        <f>P6</f>
        <v>0.26082787370824906</v>
      </c>
      <c r="X6" s="462">
        <f>Q6</f>
        <v>4.0829104752855346E-2</v>
      </c>
      <c r="Y6" s="386">
        <f>ROUND($V6*W6,0)</f>
        <v>314</v>
      </c>
      <c r="Z6" s="386">
        <f>ROUND($V6*X6,0)</f>
        <v>49</v>
      </c>
      <c r="AA6" s="386">
        <f>V6-Y6-Z6</f>
        <v>839</v>
      </c>
    </row>
    <row r="7" spans="1:27">
      <c r="A7" s="385" t="s">
        <v>330</v>
      </c>
      <c r="B7" s="407" t="s">
        <v>331</v>
      </c>
      <c r="C7" s="386">
        <v>3637884</v>
      </c>
      <c r="D7" s="386">
        <v>-279203</v>
      </c>
      <c r="E7" s="386">
        <v>-75918</v>
      </c>
      <c r="F7" s="375"/>
      <c r="G7" s="386">
        <f t="shared" ref="G7:H69" si="1">-D7</f>
        <v>279203</v>
      </c>
      <c r="H7" s="386">
        <f t="shared" si="1"/>
        <v>75918</v>
      </c>
      <c r="J7" s="403" t="s">
        <v>332</v>
      </c>
      <c r="K7" s="404" t="s">
        <v>746</v>
      </c>
      <c r="L7" s="405">
        <f>C9</f>
        <v>949897</v>
      </c>
      <c r="M7" s="406">
        <v>275994</v>
      </c>
      <c r="N7" s="406">
        <v>40270</v>
      </c>
      <c r="O7" s="386">
        <f t="shared" si="0"/>
        <v>1266161</v>
      </c>
      <c r="P7" s="458">
        <f t="shared" ref="P7:P27" si="2">M7/O7</f>
        <v>0.21797701872036809</v>
      </c>
      <c r="Q7" s="459">
        <f t="shared" ref="Q7:Q27" si="3">N7/O7</f>
        <v>3.1804802074933601E-2</v>
      </c>
      <c r="T7" s="453" t="s">
        <v>332</v>
      </c>
      <c r="U7" s="404" t="s">
        <v>746</v>
      </c>
      <c r="V7" s="386">
        <f>SUMIF(県内需要増加額!Q$16:Q$37,'表4-2-4,5'!T7,県内需要増加額!AA$16:AA$37)</f>
        <v>0</v>
      </c>
      <c r="W7" s="462">
        <f t="shared" ref="W7:X46" si="4">P7</f>
        <v>0.21797701872036809</v>
      </c>
      <c r="X7" s="462">
        <f t="shared" si="4"/>
        <v>3.1804802074933601E-2</v>
      </c>
      <c r="Y7" s="386">
        <f t="shared" ref="Y7:Z46" si="5">ROUND($V7*W7,0)</f>
        <v>0</v>
      </c>
      <c r="Z7" s="386">
        <f t="shared" si="5"/>
        <v>0</v>
      </c>
      <c r="AA7" s="386">
        <f>V7-Y7-Z7</f>
        <v>0</v>
      </c>
    </row>
    <row r="8" spans="1:27">
      <c r="A8" s="392" t="s">
        <v>333</v>
      </c>
      <c r="B8" s="408" t="s">
        <v>334</v>
      </c>
      <c r="C8" s="409">
        <v>917361</v>
      </c>
      <c r="D8" s="409">
        <v>0</v>
      </c>
      <c r="E8" s="409">
        <v>0</v>
      </c>
      <c r="F8" s="375"/>
      <c r="G8" s="409">
        <f t="shared" si="1"/>
        <v>0</v>
      </c>
      <c r="H8" s="409">
        <f t="shared" si="1"/>
        <v>0</v>
      </c>
      <c r="J8" s="403" t="s">
        <v>335</v>
      </c>
      <c r="K8" s="404" t="s">
        <v>747</v>
      </c>
      <c r="L8" s="405">
        <f>C10</f>
        <v>1845751</v>
      </c>
      <c r="M8" s="406">
        <v>641416</v>
      </c>
      <c r="N8" s="406">
        <v>85698</v>
      </c>
      <c r="O8" s="386">
        <f t="shared" si="0"/>
        <v>2572865</v>
      </c>
      <c r="P8" s="458">
        <f t="shared" si="2"/>
        <v>0.24930029364152415</v>
      </c>
      <c r="Q8" s="459">
        <f t="shared" si="3"/>
        <v>3.3308393561263416E-2</v>
      </c>
      <c r="T8" s="453" t="s">
        <v>335</v>
      </c>
      <c r="U8" s="404" t="s">
        <v>747</v>
      </c>
      <c r="V8" s="386">
        <f>SUMIF(県内需要増加額!Q$16:Q$37,'表4-2-4,5'!T8,県内需要増加額!AA$16:AA$37)</f>
        <v>0</v>
      </c>
      <c r="W8" s="462">
        <f t="shared" si="4"/>
        <v>0.24930029364152415</v>
      </c>
      <c r="X8" s="462">
        <f t="shared" si="4"/>
        <v>3.3308393561263416E-2</v>
      </c>
      <c r="Y8" s="386">
        <f t="shared" si="5"/>
        <v>0</v>
      </c>
      <c r="Z8" s="386">
        <f t="shared" si="5"/>
        <v>0</v>
      </c>
      <c r="AA8" s="386">
        <f>V8-Y8-Z8</f>
        <v>0</v>
      </c>
    </row>
    <row r="9" spans="1:27">
      <c r="A9" s="904" t="s">
        <v>336</v>
      </c>
      <c r="B9" s="410" t="s">
        <v>10</v>
      </c>
      <c r="C9" s="370">
        <v>949897</v>
      </c>
      <c r="D9" s="370">
        <v>-275994</v>
      </c>
      <c r="E9" s="370">
        <v>-40270</v>
      </c>
      <c r="F9" s="375"/>
      <c r="G9" s="370">
        <f t="shared" si="1"/>
        <v>275994</v>
      </c>
      <c r="H9" s="370">
        <f t="shared" si="1"/>
        <v>40270</v>
      </c>
      <c r="J9" s="403" t="s">
        <v>337</v>
      </c>
      <c r="K9" s="404" t="s">
        <v>12</v>
      </c>
      <c r="L9" s="405">
        <f>SUM(C11:C12)</f>
        <v>21141252</v>
      </c>
      <c r="M9" s="406">
        <v>522764</v>
      </c>
      <c r="N9" s="406">
        <v>1540876</v>
      </c>
      <c r="O9" s="386">
        <f t="shared" si="0"/>
        <v>23204892</v>
      </c>
      <c r="P9" s="458">
        <f t="shared" si="2"/>
        <v>2.2528180695691236E-2</v>
      </c>
      <c r="Q9" s="459">
        <f t="shared" si="3"/>
        <v>6.6403067077407646E-2</v>
      </c>
      <c r="T9" s="453" t="s">
        <v>337</v>
      </c>
      <c r="U9" s="404" t="s">
        <v>12</v>
      </c>
      <c r="V9" s="386">
        <f>SUMIF(県内需要増加額!Q$16:Q$37,'表4-2-4,5'!T9,県内需要増加額!AA$16:AA$37)</f>
        <v>0</v>
      </c>
      <c r="W9" s="462">
        <f t="shared" si="4"/>
        <v>2.2528180695691236E-2</v>
      </c>
      <c r="X9" s="462">
        <f t="shared" si="4"/>
        <v>6.6403067077407646E-2</v>
      </c>
      <c r="Y9" s="386">
        <f t="shared" si="5"/>
        <v>0</v>
      </c>
      <c r="Z9" s="386">
        <f t="shared" si="5"/>
        <v>0</v>
      </c>
      <c r="AA9" s="386">
        <f t="shared" ref="AA9:AA46" si="6">V9-Y9-Z9</f>
        <v>0</v>
      </c>
    </row>
    <row r="10" spans="1:27">
      <c r="A10" s="904" t="s">
        <v>338</v>
      </c>
      <c r="B10" s="410" t="s">
        <v>11</v>
      </c>
      <c r="C10" s="370">
        <v>1845751</v>
      </c>
      <c r="D10" s="370">
        <v>-641416</v>
      </c>
      <c r="E10" s="370">
        <v>-85698</v>
      </c>
      <c r="F10" s="375"/>
      <c r="G10" s="370">
        <f t="shared" si="1"/>
        <v>641416</v>
      </c>
      <c r="H10" s="370">
        <f t="shared" si="1"/>
        <v>85698</v>
      </c>
      <c r="J10" s="403" t="s">
        <v>339</v>
      </c>
      <c r="K10" s="404" t="s">
        <v>340</v>
      </c>
      <c r="L10" s="405">
        <f>SUM(C13:C16)</f>
        <v>46146938</v>
      </c>
      <c r="M10" s="406">
        <v>23069758</v>
      </c>
      <c r="N10" s="406">
        <v>2300814</v>
      </c>
      <c r="O10" s="386">
        <f t="shared" si="0"/>
        <v>71517510</v>
      </c>
      <c r="P10" s="458">
        <f t="shared" si="2"/>
        <v>0.32257496101304423</v>
      </c>
      <c r="Q10" s="459">
        <f t="shared" si="3"/>
        <v>3.2171338179978581E-2</v>
      </c>
      <c r="T10" s="453" t="s">
        <v>339</v>
      </c>
      <c r="U10" s="404" t="s">
        <v>340</v>
      </c>
      <c r="V10" s="386">
        <f>SUMIF(県内需要増加額!Q$16:Q$37,'表4-2-4,5'!T10,県内需要増加額!AA$16:AA$37)</f>
        <v>7200</v>
      </c>
      <c r="W10" s="462">
        <f t="shared" si="4"/>
        <v>0.32257496101304423</v>
      </c>
      <c r="X10" s="462">
        <f t="shared" si="4"/>
        <v>3.2171338179978581E-2</v>
      </c>
      <c r="Y10" s="386">
        <f t="shared" si="5"/>
        <v>2323</v>
      </c>
      <c r="Z10" s="386">
        <f t="shared" si="5"/>
        <v>232</v>
      </c>
      <c r="AA10" s="386">
        <f>V10-Y10-Z10</f>
        <v>4645</v>
      </c>
    </row>
    <row r="11" spans="1:27">
      <c r="A11" s="385" t="s">
        <v>341</v>
      </c>
      <c r="B11" s="407" t="s">
        <v>344</v>
      </c>
      <c r="C11" s="386">
        <v>17819955</v>
      </c>
      <c r="D11" s="386">
        <v>-403797</v>
      </c>
      <c r="E11" s="386">
        <v>-1038988</v>
      </c>
      <c r="F11" s="375"/>
      <c r="G11" s="386">
        <f t="shared" si="1"/>
        <v>403797</v>
      </c>
      <c r="H11" s="386">
        <f t="shared" si="1"/>
        <v>1038988</v>
      </c>
      <c r="J11" s="403" t="s">
        <v>342</v>
      </c>
      <c r="K11" s="404" t="s">
        <v>36</v>
      </c>
      <c r="L11" s="405">
        <f>SUM(C17:C18)</f>
        <v>8740521</v>
      </c>
      <c r="M11" s="406">
        <v>7166041</v>
      </c>
      <c r="N11" s="406">
        <v>400310</v>
      </c>
      <c r="O11" s="386">
        <f t="shared" si="0"/>
        <v>16306872</v>
      </c>
      <c r="P11" s="458">
        <f t="shared" si="2"/>
        <v>0.43944914757410253</v>
      </c>
      <c r="Q11" s="459">
        <f t="shared" si="3"/>
        <v>2.4548546158944525E-2</v>
      </c>
      <c r="T11" s="453" t="s">
        <v>342</v>
      </c>
      <c r="U11" s="404" t="s">
        <v>36</v>
      </c>
      <c r="V11" s="386">
        <f>SUMIF(県内需要増加額!Q$16:Q$37,'表4-2-4,5'!T11,県内需要増加額!AA$16:AA$37)</f>
        <v>3350</v>
      </c>
      <c r="W11" s="462">
        <f t="shared" si="4"/>
        <v>0.43944914757410253</v>
      </c>
      <c r="X11" s="462">
        <f t="shared" si="4"/>
        <v>2.4548546158944525E-2</v>
      </c>
      <c r="Y11" s="386">
        <f t="shared" si="5"/>
        <v>1472</v>
      </c>
      <c r="Z11" s="386">
        <f t="shared" si="5"/>
        <v>82</v>
      </c>
      <c r="AA11" s="386">
        <f>V11-Y11-Z11</f>
        <v>1796</v>
      </c>
    </row>
    <row r="12" spans="1:27">
      <c r="A12" s="392" t="s">
        <v>343</v>
      </c>
      <c r="B12" s="408" t="s">
        <v>734</v>
      </c>
      <c r="C12" s="409">
        <v>3321297</v>
      </c>
      <c r="D12" s="409">
        <v>-118967</v>
      </c>
      <c r="E12" s="409">
        <v>-501888</v>
      </c>
      <c r="F12" s="375"/>
      <c r="G12" s="409">
        <f t="shared" si="1"/>
        <v>118967</v>
      </c>
      <c r="H12" s="409">
        <f t="shared" si="1"/>
        <v>501888</v>
      </c>
      <c r="J12" s="403" t="s">
        <v>345</v>
      </c>
      <c r="K12" s="404" t="s">
        <v>37</v>
      </c>
      <c r="L12" s="405">
        <f>SUM(C19:C22)</f>
        <v>14520071</v>
      </c>
      <c r="M12" s="406">
        <v>4785314</v>
      </c>
      <c r="N12" s="406">
        <v>1188740</v>
      </c>
      <c r="O12" s="386">
        <f t="shared" si="0"/>
        <v>20494125</v>
      </c>
      <c r="P12" s="458">
        <f t="shared" si="2"/>
        <v>0.23349686800485506</v>
      </c>
      <c r="Q12" s="459">
        <f t="shared" si="3"/>
        <v>5.8003940153580597E-2</v>
      </c>
      <c r="T12" s="453" t="s">
        <v>345</v>
      </c>
      <c r="U12" s="404" t="s">
        <v>37</v>
      </c>
      <c r="V12" s="386">
        <f>SUMIF(県内需要増加額!Q$16:Q$37,'表4-2-4,5'!T12,県内需要増加額!AA$16:AA$37)</f>
        <v>1135</v>
      </c>
      <c r="W12" s="462">
        <f t="shared" si="4"/>
        <v>0.23349686800485506</v>
      </c>
      <c r="X12" s="462">
        <f t="shared" si="4"/>
        <v>5.8003940153580597E-2</v>
      </c>
      <c r="Y12" s="386">
        <f t="shared" si="5"/>
        <v>265</v>
      </c>
      <c r="Z12" s="386">
        <f t="shared" si="5"/>
        <v>66</v>
      </c>
      <c r="AA12" s="386">
        <f t="shared" si="6"/>
        <v>804</v>
      </c>
    </row>
    <row r="13" spans="1:27">
      <c r="A13" s="385" t="s">
        <v>347</v>
      </c>
      <c r="B13" s="407" t="s">
        <v>28</v>
      </c>
      <c r="C13" s="386">
        <v>33223371</v>
      </c>
      <c r="D13" s="386">
        <v>-17067455</v>
      </c>
      <c r="E13" s="386">
        <v>-1472051</v>
      </c>
      <c r="F13" s="375"/>
      <c r="G13" s="386">
        <f t="shared" si="1"/>
        <v>17067455</v>
      </c>
      <c r="H13" s="386">
        <f t="shared" si="1"/>
        <v>1472051</v>
      </c>
      <c r="J13" s="403" t="s">
        <v>346</v>
      </c>
      <c r="K13" s="404" t="s">
        <v>38</v>
      </c>
      <c r="L13" s="405">
        <f>SUM(C24:C31)</f>
        <v>35733020</v>
      </c>
      <c r="M13" s="406">
        <v>9261724</v>
      </c>
      <c r="N13" s="406">
        <v>1245678</v>
      </c>
      <c r="O13" s="386">
        <f t="shared" si="0"/>
        <v>46240422</v>
      </c>
      <c r="P13" s="458">
        <f t="shared" si="2"/>
        <v>0.20029497135644653</v>
      </c>
      <c r="Q13" s="459">
        <f t="shared" si="3"/>
        <v>2.6939157259421205E-2</v>
      </c>
      <c r="T13" s="453" t="s">
        <v>346</v>
      </c>
      <c r="U13" s="404" t="s">
        <v>38</v>
      </c>
      <c r="V13" s="386">
        <f>SUMIF(県内需要増加額!Q$16:Q$37,'表4-2-4,5'!T13,県内需要増加額!AA$16:AA$37)</f>
        <v>1755</v>
      </c>
      <c r="W13" s="462">
        <f t="shared" si="4"/>
        <v>0.20029497135644653</v>
      </c>
      <c r="X13" s="462">
        <f t="shared" si="4"/>
        <v>2.6939157259421205E-2</v>
      </c>
      <c r="Y13" s="386">
        <f t="shared" si="5"/>
        <v>352</v>
      </c>
      <c r="Z13" s="386">
        <f t="shared" si="5"/>
        <v>47</v>
      </c>
      <c r="AA13" s="386">
        <f t="shared" si="6"/>
        <v>1356</v>
      </c>
    </row>
    <row r="14" spans="1:27">
      <c r="A14" s="385" t="s">
        <v>349</v>
      </c>
      <c r="B14" s="407" t="s">
        <v>89</v>
      </c>
      <c r="C14" s="386">
        <v>7661031</v>
      </c>
      <c r="D14" s="386">
        <v>-3767736</v>
      </c>
      <c r="E14" s="386">
        <v>-512503</v>
      </c>
      <c r="F14" s="375"/>
      <c r="G14" s="386">
        <f t="shared" si="1"/>
        <v>3767736</v>
      </c>
      <c r="H14" s="386">
        <f t="shared" si="1"/>
        <v>512503</v>
      </c>
      <c r="J14" s="403" t="s">
        <v>348</v>
      </c>
      <c r="K14" s="404" t="s">
        <v>39</v>
      </c>
      <c r="L14" s="405">
        <f>SUM(C32:C33)</f>
        <v>20186314</v>
      </c>
      <c r="M14" s="406">
        <v>5066181</v>
      </c>
      <c r="N14" s="406">
        <v>547462</v>
      </c>
      <c r="O14" s="386">
        <f t="shared" si="0"/>
        <v>25799957</v>
      </c>
      <c r="P14" s="458">
        <f t="shared" si="2"/>
        <v>0.19636393192438267</v>
      </c>
      <c r="Q14" s="459">
        <f t="shared" si="3"/>
        <v>2.1219492730162302E-2</v>
      </c>
      <c r="T14" s="453" t="s">
        <v>348</v>
      </c>
      <c r="U14" s="404" t="s">
        <v>39</v>
      </c>
      <c r="V14" s="386">
        <f>SUMIF(県内需要増加額!Q$16:Q$37,'表4-2-4,5'!T14,県内需要増加額!AA$16:AA$37)</f>
        <v>855</v>
      </c>
      <c r="W14" s="462">
        <f t="shared" si="4"/>
        <v>0.19636393192438267</v>
      </c>
      <c r="X14" s="462">
        <f t="shared" si="4"/>
        <v>2.1219492730162302E-2</v>
      </c>
      <c r="Y14" s="386">
        <f t="shared" si="5"/>
        <v>168</v>
      </c>
      <c r="Z14" s="386">
        <f t="shared" si="5"/>
        <v>18</v>
      </c>
      <c r="AA14" s="386">
        <f t="shared" si="6"/>
        <v>669</v>
      </c>
    </row>
    <row r="15" spans="1:27">
      <c r="A15" s="385" t="s">
        <v>351</v>
      </c>
      <c r="B15" s="407" t="s">
        <v>352</v>
      </c>
      <c r="C15" s="386">
        <v>1701245</v>
      </c>
      <c r="D15" s="386">
        <v>-882912</v>
      </c>
      <c r="E15" s="386">
        <v>-263133</v>
      </c>
      <c r="F15" s="375"/>
      <c r="G15" s="386">
        <f t="shared" si="1"/>
        <v>882912</v>
      </c>
      <c r="H15" s="386">
        <f t="shared" si="1"/>
        <v>263133</v>
      </c>
      <c r="J15" s="403" t="s">
        <v>350</v>
      </c>
      <c r="K15" s="404" t="s">
        <v>767</v>
      </c>
      <c r="L15" s="405">
        <f>SUM(C34:C35)</f>
        <v>15950988</v>
      </c>
      <c r="M15" s="406">
        <v>3686551</v>
      </c>
      <c r="N15" s="406">
        <v>615789</v>
      </c>
      <c r="O15" s="386">
        <f t="shared" si="0"/>
        <v>20253328</v>
      </c>
      <c r="P15" s="458">
        <f t="shared" si="2"/>
        <v>0.18202198670756728</v>
      </c>
      <c r="Q15" s="459">
        <f t="shared" si="3"/>
        <v>3.0404336512004349E-2</v>
      </c>
      <c r="T15" s="453" t="s">
        <v>350</v>
      </c>
      <c r="U15" s="404" t="s">
        <v>767</v>
      </c>
      <c r="V15" s="386">
        <f>SUMIF(県内需要増加額!Q$16:Q$37,'表4-2-4,5'!T15,県内需要増加額!AA$16:AA$37)</f>
        <v>0</v>
      </c>
      <c r="W15" s="462">
        <f t="shared" si="4"/>
        <v>0.18202198670756728</v>
      </c>
      <c r="X15" s="462">
        <f t="shared" si="4"/>
        <v>3.0404336512004349E-2</v>
      </c>
      <c r="Y15" s="386">
        <f t="shared" si="5"/>
        <v>0</v>
      </c>
      <c r="Z15" s="386">
        <f t="shared" si="5"/>
        <v>0</v>
      </c>
      <c r="AA15" s="386">
        <f t="shared" si="6"/>
        <v>0</v>
      </c>
    </row>
    <row r="16" spans="1:27">
      <c r="A16" s="392" t="s">
        <v>354</v>
      </c>
      <c r="B16" s="408" t="s">
        <v>355</v>
      </c>
      <c r="C16" s="409">
        <v>3561291</v>
      </c>
      <c r="D16" s="409">
        <v>-1351655</v>
      </c>
      <c r="E16" s="409">
        <v>-53127</v>
      </c>
      <c r="F16" s="375"/>
      <c r="G16" s="409">
        <f t="shared" si="1"/>
        <v>1351655</v>
      </c>
      <c r="H16" s="409">
        <f t="shared" si="1"/>
        <v>53127</v>
      </c>
      <c r="J16" s="403" t="s">
        <v>353</v>
      </c>
      <c r="K16" s="404" t="s">
        <v>40</v>
      </c>
      <c r="L16" s="405">
        <f>SUM(C37:C40)</f>
        <v>7050793</v>
      </c>
      <c r="M16" s="406">
        <v>1590716</v>
      </c>
      <c r="N16" s="406">
        <v>479349</v>
      </c>
      <c r="O16" s="386">
        <f t="shared" si="0"/>
        <v>9120858</v>
      </c>
      <c r="P16" s="458">
        <f t="shared" si="2"/>
        <v>0.17440420627094513</v>
      </c>
      <c r="Q16" s="459">
        <f t="shared" si="3"/>
        <v>5.2555253025537728E-2</v>
      </c>
      <c r="T16" s="453" t="s">
        <v>353</v>
      </c>
      <c r="U16" s="404" t="s">
        <v>40</v>
      </c>
      <c r="V16" s="386">
        <f>SUMIF(県内需要増加額!Q$16:Q$37,'表4-2-4,5'!T16,県内需要増加額!AA$16:AA$37)</f>
        <v>1892</v>
      </c>
      <c r="W16" s="462">
        <f t="shared" si="4"/>
        <v>0.17440420627094513</v>
      </c>
      <c r="X16" s="462">
        <f t="shared" si="4"/>
        <v>5.2555253025537728E-2</v>
      </c>
      <c r="Y16" s="386">
        <f t="shared" si="5"/>
        <v>330</v>
      </c>
      <c r="Z16" s="386">
        <f t="shared" si="5"/>
        <v>99</v>
      </c>
      <c r="AA16" s="386">
        <f t="shared" si="6"/>
        <v>1463</v>
      </c>
    </row>
    <row r="17" spans="1:27" ht="13.5" customHeight="1">
      <c r="A17" s="380" t="s">
        <v>357</v>
      </c>
      <c r="B17" s="402" t="s">
        <v>358</v>
      </c>
      <c r="C17" s="169">
        <v>1891615</v>
      </c>
      <c r="D17" s="169">
        <v>-406922</v>
      </c>
      <c r="E17" s="169">
        <v>-41150</v>
      </c>
      <c r="F17" s="375"/>
      <c r="G17" s="169">
        <f t="shared" si="1"/>
        <v>406922</v>
      </c>
      <c r="H17" s="169">
        <f t="shared" si="1"/>
        <v>41150</v>
      </c>
      <c r="J17" s="403" t="s">
        <v>356</v>
      </c>
      <c r="K17" s="404" t="s">
        <v>41</v>
      </c>
      <c r="L17" s="405">
        <f>SUM(C41:C44)</f>
        <v>28387891</v>
      </c>
      <c r="M17" s="406">
        <v>1837641</v>
      </c>
      <c r="N17" s="406">
        <v>841231</v>
      </c>
      <c r="O17" s="386">
        <f t="shared" si="0"/>
        <v>31066763</v>
      </c>
      <c r="P17" s="458">
        <f t="shared" si="2"/>
        <v>5.915135091480242E-2</v>
      </c>
      <c r="Q17" s="459">
        <f t="shared" si="3"/>
        <v>2.707816710740028E-2</v>
      </c>
      <c r="T17" s="453" t="s">
        <v>356</v>
      </c>
      <c r="U17" s="404" t="s">
        <v>41</v>
      </c>
      <c r="V17" s="386">
        <f>SUMIF(県内需要増加額!Q$16:Q$37,'表4-2-4,5'!T17,県内需要増加額!AA$16:AA$37)</f>
        <v>0</v>
      </c>
      <c r="W17" s="462">
        <f t="shared" si="4"/>
        <v>5.915135091480242E-2</v>
      </c>
      <c r="X17" s="462">
        <f t="shared" si="4"/>
        <v>2.707816710740028E-2</v>
      </c>
      <c r="Y17" s="386">
        <f t="shared" si="5"/>
        <v>0</v>
      </c>
      <c r="Z17" s="386">
        <f t="shared" si="5"/>
        <v>0</v>
      </c>
      <c r="AA17" s="386">
        <f t="shared" si="6"/>
        <v>0</v>
      </c>
    </row>
    <row r="18" spans="1:27">
      <c r="A18" s="392" t="s">
        <v>360</v>
      </c>
      <c r="B18" s="408" t="s">
        <v>361</v>
      </c>
      <c r="C18" s="409">
        <v>6848906</v>
      </c>
      <c r="D18" s="409">
        <v>-6759119</v>
      </c>
      <c r="E18" s="409">
        <v>-359160</v>
      </c>
      <c r="F18" s="375"/>
      <c r="G18" s="409">
        <f t="shared" si="1"/>
        <v>6759119</v>
      </c>
      <c r="H18" s="409">
        <f t="shared" si="1"/>
        <v>359160</v>
      </c>
      <c r="J18" s="403" t="s">
        <v>359</v>
      </c>
      <c r="K18" s="404" t="s">
        <v>42</v>
      </c>
      <c r="L18" s="405">
        <f>SUM(C45:C46)</f>
        <v>12460361</v>
      </c>
      <c r="M18" s="406">
        <v>1457178</v>
      </c>
      <c r="N18" s="406">
        <v>421742</v>
      </c>
      <c r="O18" s="386">
        <f t="shared" si="0"/>
        <v>14339281</v>
      </c>
      <c r="P18" s="458">
        <f t="shared" si="2"/>
        <v>0.10162141323543349</v>
      </c>
      <c r="Q18" s="459">
        <f t="shared" si="3"/>
        <v>2.9411655995861995E-2</v>
      </c>
      <c r="T18" s="453" t="s">
        <v>359</v>
      </c>
      <c r="U18" s="404" t="s">
        <v>42</v>
      </c>
      <c r="V18" s="386">
        <f>SUMIF(県内需要増加額!Q$16:Q$37,'表4-2-4,5'!T18,県内需要増加額!AA$16:AA$37)</f>
        <v>0</v>
      </c>
      <c r="W18" s="462">
        <f t="shared" si="4"/>
        <v>0.10162141323543349</v>
      </c>
      <c r="X18" s="462">
        <f t="shared" si="4"/>
        <v>2.9411655995861995E-2</v>
      </c>
      <c r="Y18" s="386">
        <f t="shared" si="5"/>
        <v>0</v>
      </c>
      <c r="Z18" s="386">
        <f t="shared" si="5"/>
        <v>0</v>
      </c>
      <c r="AA18" s="386">
        <f t="shared" si="6"/>
        <v>0</v>
      </c>
    </row>
    <row r="19" spans="1:27">
      <c r="A19" s="380" t="s">
        <v>363</v>
      </c>
      <c r="B19" s="402" t="s">
        <v>364</v>
      </c>
      <c r="C19" s="169">
        <v>3627633</v>
      </c>
      <c r="D19" s="169">
        <v>-625270</v>
      </c>
      <c r="E19" s="169">
        <v>-320749</v>
      </c>
      <c r="F19" s="375"/>
      <c r="G19" s="169">
        <f t="shared" si="1"/>
        <v>625270</v>
      </c>
      <c r="H19" s="169">
        <f t="shared" si="1"/>
        <v>320749</v>
      </c>
      <c r="J19" s="403" t="s">
        <v>362</v>
      </c>
      <c r="K19" s="404" t="s">
        <v>43</v>
      </c>
      <c r="L19" s="405">
        <f>SUM(C47:C48)</f>
        <v>12981805</v>
      </c>
      <c r="M19" s="406">
        <v>2094105</v>
      </c>
      <c r="N19" s="406">
        <v>691088</v>
      </c>
      <c r="O19" s="386">
        <f t="shared" si="0"/>
        <v>15766998</v>
      </c>
      <c r="P19" s="458">
        <f t="shared" si="2"/>
        <v>0.13281570784749258</v>
      </c>
      <c r="Q19" s="459">
        <f t="shared" si="3"/>
        <v>4.3831298767209842E-2</v>
      </c>
      <c r="T19" s="453" t="s">
        <v>362</v>
      </c>
      <c r="U19" s="404" t="s">
        <v>43</v>
      </c>
      <c r="V19" s="386">
        <f>SUMIF(県内需要増加額!Q$16:Q$37,'表4-2-4,5'!T19,県内需要増加額!AA$16:AA$37)</f>
        <v>0</v>
      </c>
      <c r="W19" s="462">
        <f t="shared" si="4"/>
        <v>0.13281570784749258</v>
      </c>
      <c r="X19" s="462">
        <f t="shared" si="4"/>
        <v>4.3831298767209842E-2</v>
      </c>
      <c r="Y19" s="386">
        <f t="shared" si="5"/>
        <v>0</v>
      </c>
      <c r="Z19" s="386">
        <f t="shared" si="5"/>
        <v>0</v>
      </c>
      <c r="AA19" s="386">
        <f t="shared" si="6"/>
        <v>0</v>
      </c>
    </row>
    <row r="20" spans="1:27">
      <c r="A20" s="385" t="s">
        <v>367</v>
      </c>
      <c r="B20" s="407" t="s">
        <v>368</v>
      </c>
      <c r="C20" s="386">
        <v>2594623</v>
      </c>
      <c r="D20" s="386">
        <v>-1865389</v>
      </c>
      <c r="E20" s="386">
        <v>-98530</v>
      </c>
      <c r="F20" s="375"/>
      <c r="G20" s="386">
        <f t="shared" si="1"/>
        <v>1865389</v>
      </c>
      <c r="H20" s="386">
        <f t="shared" si="1"/>
        <v>98530</v>
      </c>
      <c r="J20" s="403" t="s">
        <v>365</v>
      </c>
      <c r="K20" s="404" t="s">
        <v>366</v>
      </c>
      <c r="L20" s="405">
        <f>C49</f>
        <v>11997250</v>
      </c>
      <c r="M20" s="406">
        <v>1395896</v>
      </c>
      <c r="N20" s="406">
        <v>179084</v>
      </c>
      <c r="O20" s="386">
        <f t="shared" si="0"/>
        <v>13572230</v>
      </c>
      <c r="P20" s="458">
        <f t="shared" si="2"/>
        <v>0.1028494212078634</v>
      </c>
      <c r="Q20" s="459">
        <f t="shared" si="3"/>
        <v>1.3194883965273208E-2</v>
      </c>
      <c r="T20" s="453" t="s">
        <v>365</v>
      </c>
      <c r="U20" s="404" t="s">
        <v>366</v>
      </c>
      <c r="V20" s="386">
        <f>SUMIF(県内需要増加額!Q$16:Q$37,'表4-2-4,5'!T20,県内需要増加額!AA$16:AA$37)</f>
        <v>0</v>
      </c>
      <c r="W20" s="462">
        <f t="shared" si="4"/>
        <v>0.1028494212078634</v>
      </c>
      <c r="X20" s="462">
        <f t="shared" si="4"/>
        <v>1.3194883965273208E-2</v>
      </c>
      <c r="Y20" s="386">
        <f t="shared" si="5"/>
        <v>0</v>
      </c>
      <c r="Z20" s="386">
        <f t="shared" si="5"/>
        <v>0</v>
      </c>
      <c r="AA20" s="386">
        <f t="shared" si="6"/>
        <v>0</v>
      </c>
    </row>
    <row r="21" spans="1:27">
      <c r="A21" s="385" t="s">
        <v>371</v>
      </c>
      <c r="B21" s="407" t="s">
        <v>372</v>
      </c>
      <c r="C21" s="386">
        <v>4667730</v>
      </c>
      <c r="D21" s="386">
        <v>-1354025</v>
      </c>
      <c r="E21" s="386">
        <v>-420947</v>
      </c>
      <c r="F21" s="375"/>
      <c r="G21" s="386">
        <f t="shared" si="1"/>
        <v>1354025</v>
      </c>
      <c r="H21" s="386">
        <f t="shared" si="1"/>
        <v>420947</v>
      </c>
      <c r="J21" s="403" t="s">
        <v>369</v>
      </c>
      <c r="K21" s="404" t="s">
        <v>370</v>
      </c>
      <c r="L21" s="405">
        <f>C50</f>
        <v>18731092</v>
      </c>
      <c r="M21" s="406">
        <v>2648839</v>
      </c>
      <c r="N21" s="406">
        <v>251687</v>
      </c>
      <c r="O21" s="386">
        <f t="shared" si="0"/>
        <v>21631618</v>
      </c>
      <c r="P21" s="458">
        <f t="shared" si="2"/>
        <v>0.12245219012281004</v>
      </c>
      <c r="Q21" s="459">
        <f t="shared" si="3"/>
        <v>1.1635144444581075E-2</v>
      </c>
      <c r="T21" s="453" t="s">
        <v>369</v>
      </c>
      <c r="U21" s="404" t="s">
        <v>370</v>
      </c>
      <c r="V21" s="386">
        <f>SUMIF(県内需要増加額!Q$16:Q$37,'表4-2-4,5'!T21,県内需要増加額!AA$16:AA$37)</f>
        <v>0</v>
      </c>
      <c r="W21" s="462">
        <f t="shared" si="4"/>
        <v>0.12245219012281004</v>
      </c>
      <c r="X21" s="462">
        <f t="shared" si="4"/>
        <v>1.1635144444581075E-2</v>
      </c>
      <c r="Y21" s="386">
        <f t="shared" si="5"/>
        <v>0</v>
      </c>
      <c r="Z21" s="386">
        <f t="shared" si="5"/>
        <v>0</v>
      </c>
      <c r="AA21" s="386">
        <f t="shared" si="6"/>
        <v>0</v>
      </c>
    </row>
    <row r="22" spans="1:27">
      <c r="A22" s="392" t="s">
        <v>375</v>
      </c>
      <c r="B22" s="408" t="s">
        <v>376</v>
      </c>
      <c r="C22" s="409">
        <v>3630085</v>
      </c>
      <c r="D22" s="409">
        <v>-940630</v>
      </c>
      <c r="E22" s="409">
        <v>-348514</v>
      </c>
      <c r="F22" s="375"/>
      <c r="G22" s="409">
        <f t="shared" si="1"/>
        <v>940630</v>
      </c>
      <c r="H22" s="409">
        <f t="shared" si="1"/>
        <v>348514</v>
      </c>
      <c r="J22" s="403" t="s">
        <v>373</v>
      </c>
      <c r="K22" s="404" t="s">
        <v>374</v>
      </c>
      <c r="L22" s="405">
        <f>C51</f>
        <v>9012394</v>
      </c>
      <c r="M22" s="406">
        <v>1954066</v>
      </c>
      <c r="N22" s="406">
        <v>154137</v>
      </c>
      <c r="O22" s="386">
        <f t="shared" si="0"/>
        <v>11120597</v>
      </c>
      <c r="P22" s="458">
        <f t="shared" si="2"/>
        <v>0.17571592604245978</v>
      </c>
      <c r="Q22" s="459">
        <f t="shared" si="3"/>
        <v>1.3860496878000344E-2</v>
      </c>
      <c r="T22" s="453" t="s">
        <v>373</v>
      </c>
      <c r="U22" s="404" t="s">
        <v>374</v>
      </c>
      <c r="V22" s="386">
        <f>SUMIF(県内需要増加額!Q$16:Q$37,'表4-2-4,5'!T22,県内需要増加額!AA$16:AA$37)</f>
        <v>0</v>
      </c>
      <c r="W22" s="462">
        <f t="shared" si="4"/>
        <v>0.17571592604245978</v>
      </c>
      <c r="X22" s="462">
        <f t="shared" si="4"/>
        <v>1.3860496878000344E-2</v>
      </c>
      <c r="Y22" s="386">
        <f t="shared" si="5"/>
        <v>0</v>
      </c>
      <c r="Z22" s="386">
        <f t="shared" si="5"/>
        <v>0</v>
      </c>
      <c r="AA22" s="386">
        <f t="shared" si="6"/>
        <v>0</v>
      </c>
    </row>
    <row r="23" spans="1:27">
      <c r="A23" s="411" t="s">
        <v>379</v>
      </c>
      <c r="B23" s="412" t="s">
        <v>380</v>
      </c>
      <c r="C23" s="413">
        <v>5036791</v>
      </c>
      <c r="D23" s="413">
        <v>-306953</v>
      </c>
      <c r="E23" s="413">
        <v>-193348</v>
      </c>
      <c r="F23" s="375"/>
      <c r="G23" s="413">
        <f t="shared" si="1"/>
        <v>306953</v>
      </c>
      <c r="H23" s="413">
        <f t="shared" si="1"/>
        <v>193348</v>
      </c>
      <c r="J23" s="403" t="s">
        <v>377</v>
      </c>
      <c r="K23" s="404" t="s">
        <v>378</v>
      </c>
      <c r="L23" s="405">
        <f>SUM(C52:C53)</f>
        <v>17710236</v>
      </c>
      <c r="M23" s="406">
        <v>1120479</v>
      </c>
      <c r="N23" s="406">
        <v>180831</v>
      </c>
      <c r="O23" s="386">
        <f t="shared" si="0"/>
        <v>19011546</v>
      </c>
      <c r="P23" s="458">
        <f t="shared" si="2"/>
        <v>5.8936764006462181E-2</v>
      </c>
      <c r="Q23" s="459">
        <f t="shared" si="3"/>
        <v>9.511640978592693E-3</v>
      </c>
      <c r="T23" s="453" t="s">
        <v>377</v>
      </c>
      <c r="U23" s="404" t="s">
        <v>378</v>
      </c>
      <c r="V23" s="386">
        <f>SUMIF(県内需要増加額!Q$16:Q$37,'表4-2-4,5'!T23,県内需要増加額!AA$16:AA$37)</f>
        <v>3789</v>
      </c>
      <c r="W23" s="462">
        <f t="shared" si="4"/>
        <v>5.8936764006462181E-2</v>
      </c>
      <c r="X23" s="462">
        <f t="shared" si="4"/>
        <v>9.511640978592693E-3</v>
      </c>
      <c r="Y23" s="386">
        <f t="shared" si="5"/>
        <v>223</v>
      </c>
      <c r="Z23" s="386">
        <f t="shared" si="5"/>
        <v>36</v>
      </c>
      <c r="AA23" s="386">
        <f t="shared" si="6"/>
        <v>3530</v>
      </c>
    </row>
    <row r="24" spans="1:27">
      <c r="A24" s="380" t="s">
        <v>382</v>
      </c>
      <c r="B24" s="402" t="s">
        <v>383</v>
      </c>
      <c r="C24" s="169">
        <v>508856</v>
      </c>
      <c r="D24" s="169">
        <v>-174374</v>
      </c>
      <c r="E24" s="169">
        <v>-29943</v>
      </c>
      <c r="F24" s="375"/>
      <c r="G24" s="169">
        <f t="shared" si="1"/>
        <v>174374</v>
      </c>
      <c r="H24" s="169">
        <f t="shared" si="1"/>
        <v>29943</v>
      </c>
      <c r="J24" s="403" t="s">
        <v>381</v>
      </c>
      <c r="K24" s="404" t="s">
        <v>53</v>
      </c>
      <c r="L24" s="405">
        <f>SUM(C54:C57)</f>
        <v>20785749</v>
      </c>
      <c r="M24" s="406">
        <v>4410384</v>
      </c>
      <c r="N24" s="406">
        <v>231756</v>
      </c>
      <c r="O24" s="386">
        <f t="shared" si="0"/>
        <v>25427889</v>
      </c>
      <c r="P24" s="458">
        <f t="shared" si="2"/>
        <v>0.17344672221905641</v>
      </c>
      <c r="Q24" s="459">
        <f t="shared" si="3"/>
        <v>9.1142445996991728E-3</v>
      </c>
      <c r="T24" s="453" t="s">
        <v>381</v>
      </c>
      <c r="U24" s="404" t="s">
        <v>53</v>
      </c>
      <c r="V24" s="386">
        <f>SUMIF(県内需要増加額!Q$16:Q$37,'表4-2-4,5'!T24,県内需要増加額!AA$16:AA$37)</f>
        <v>0</v>
      </c>
      <c r="W24" s="462">
        <f t="shared" si="4"/>
        <v>0.17344672221905641</v>
      </c>
      <c r="X24" s="462">
        <f t="shared" si="4"/>
        <v>9.1142445996991728E-3</v>
      </c>
      <c r="Y24" s="386">
        <f t="shared" si="5"/>
        <v>0</v>
      </c>
      <c r="Z24" s="386">
        <f t="shared" si="5"/>
        <v>0</v>
      </c>
      <c r="AA24" s="386">
        <f t="shared" si="6"/>
        <v>0</v>
      </c>
    </row>
    <row r="25" spans="1:27">
      <c r="A25" s="385" t="s">
        <v>386</v>
      </c>
      <c r="B25" s="407" t="s">
        <v>387</v>
      </c>
      <c r="C25" s="386">
        <v>2550591</v>
      </c>
      <c r="D25" s="386">
        <v>-378185</v>
      </c>
      <c r="E25" s="386">
        <v>-126366</v>
      </c>
      <c r="F25" s="375"/>
      <c r="G25" s="386">
        <f t="shared" si="1"/>
        <v>378185</v>
      </c>
      <c r="H25" s="386">
        <f t="shared" si="1"/>
        <v>126366</v>
      </c>
      <c r="J25" s="403" t="s">
        <v>384</v>
      </c>
      <c r="K25" s="404" t="s">
        <v>768</v>
      </c>
      <c r="L25" s="405">
        <f>SUM(C58:C59)</f>
        <v>11868904</v>
      </c>
      <c r="M25" s="406">
        <v>2593955</v>
      </c>
      <c r="N25" s="406">
        <v>115301</v>
      </c>
      <c r="O25" s="386">
        <f t="shared" si="0"/>
        <v>14578160</v>
      </c>
      <c r="P25" s="458">
        <f t="shared" si="2"/>
        <v>0.17793432092939027</v>
      </c>
      <c r="Q25" s="459">
        <f t="shared" si="3"/>
        <v>7.9091600037316089E-3</v>
      </c>
      <c r="T25" s="453" t="s">
        <v>384</v>
      </c>
      <c r="U25" s="404" t="s">
        <v>768</v>
      </c>
      <c r="V25" s="386">
        <f>SUMIF(県内需要増加額!Q$16:Q$37,'表4-2-4,5'!T25,県内需要増加額!AA$16:AA$37)</f>
        <v>0</v>
      </c>
      <c r="W25" s="462">
        <f t="shared" si="4"/>
        <v>0.17793432092939027</v>
      </c>
      <c r="X25" s="462">
        <f t="shared" si="4"/>
        <v>7.9091600037316089E-3</v>
      </c>
      <c r="Y25" s="386">
        <f t="shared" si="5"/>
        <v>0</v>
      </c>
      <c r="Z25" s="386">
        <f t="shared" si="5"/>
        <v>0</v>
      </c>
      <c r="AA25" s="386">
        <f t="shared" si="6"/>
        <v>0</v>
      </c>
    </row>
    <row r="26" spans="1:27">
      <c r="A26" s="385" t="s">
        <v>389</v>
      </c>
      <c r="B26" s="407" t="s">
        <v>735</v>
      </c>
      <c r="C26" s="386">
        <v>3087831</v>
      </c>
      <c r="D26" s="386">
        <v>-72517</v>
      </c>
      <c r="E26" s="386">
        <v>-164445</v>
      </c>
      <c r="F26" s="375"/>
      <c r="G26" s="386">
        <f t="shared" si="1"/>
        <v>72517</v>
      </c>
      <c r="H26" s="386">
        <f t="shared" si="1"/>
        <v>164445</v>
      </c>
      <c r="J26" s="403" t="s">
        <v>388</v>
      </c>
      <c r="K26" s="404" t="s">
        <v>54</v>
      </c>
      <c r="L26" s="405">
        <f>SUM(C60:C64)</f>
        <v>59966175</v>
      </c>
      <c r="M26" s="406">
        <v>5788348</v>
      </c>
      <c r="N26" s="406">
        <v>1051807</v>
      </c>
      <c r="O26" s="386">
        <f t="shared" si="0"/>
        <v>66806330</v>
      </c>
      <c r="P26" s="458">
        <f t="shared" si="2"/>
        <v>8.6643705768600074E-2</v>
      </c>
      <c r="Q26" s="459">
        <f t="shared" si="3"/>
        <v>1.5744121851926307E-2</v>
      </c>
      <c r="T26" s="453" t="s">
        <v>388</v>
      </c>
      <c r="U26" s="404" t="s">
        <v>54</v>
      </c>
      <c r="V26" s="386">
        <f>SUMIF(県内需要増加額!Q$16:Q$37,'表4-2-4,5'!T26,県内需要増加額!AA$16:AA$37)</f>
        <v>0</v>
      </c>
      <c r="W26" s="462">
        <f t="shared" si="4"/>
        <v>8.6643705768600074E-2</v>
      </c>
      <c r="X26" s="462">
        <f t="shared" si="4"/>
        <v>1.5744121851926307E-2</v>
      </c>
      <c r="Y26" s="386">
        <f t="shared" si="5"/>
        <v>0</v>
      </c>
      <c r="Z26" s="386">
        <f t="shared" si="5"/>
        <v>0</v>
      </c>
      <c r="AA26" s="386">
        <f t="shared" si="6"/>
        <v>0</v>
      </c>
    </row>
    <row r="27" spans="1:27" ht="13.5" customHeight="1">
      <c r="A27" s="385" t="s">
        <v>391</v>
      </c>
      <c r="B27" s="407" t="s">
        <v>736</v>
      </c>
      <c r="C27" s="386">
        <v>7468632</v>
      </c>
      <c r="D27" s="386">
        <v>-648961</v>
      </c>
      <c r="E27" s="386">
        <v>-201384</v>
      </c>
      <c r="F27" s="375"/>
      <c r="G27" s="386">
        <f t="shared" si="1"/>
        <v>648961</v>
      </c>
      <c r="H27" s="386">
        <f t="shared" si="1"/>
        <v>201384</v>
      </c>
      <c r="J27" s="403" t="s">
        <v>390</v>
      </c>
      <c r="K27" s="404" t="s">
        <v>29</v>
      </c>
      <c r="L27" s="405">
        <f>C23+C36+C65+C66</f>
        <v>13368083</v>
      </c>
      <c r="M27" s="406">
        <v>6525089</v>
      </c>
      <c r="N27" s="406">
        <v>735829</v>
      </c>
      <c r="O27" s="386">
        <f t="shared" si="0"/>
        <v>20629001</v>
      </c>
      <c r="P27" s="458">
        <f t="shared" si="2"/>
        <v>0.31630659187034799</v>
      </c>
      <c r="Q27" s="459">
        <f t="shared" si="3"/>
        <v>3.5669638098325747E-2</v>
      </c>
      <c r="T27" s="453" t="s">
        <v>390</v>
      </c>
      <c r="U27" s="404" t="s">
        <v>29</v>
      </c>
      <c r="V27" s="386">
        <f>SUMIF(県内需要増加額!Q$16:Q$37,'表4-2-4,5'!T27,県内需要増加額!AA$16:AA$37)</f>
        <v>8903</v>
      </c>
      <c r="W27" s="462">
        <f t="shared" si="4"/>
        <v>0.31630659187034799</v>
      </c>
      <c r="X27" s="462">
        <f t="shared" si="4"/>
        <v>3.5669638098325747E-2</v>
      </c>
      <c r="Y27" s="386">
        <f t="shared" si="5"/>
        <v>2816</v>
      </c>
      <c r="Z27" s="386">
        <f t="shared" si="5"/>
        <v>318</v>
      </c>
      <c r="AA27" s="386">
        <f t="shared" si="6"/>
        <v>5769</v>
      </c>
    </row>
    <row r="28" spans="1:27">
      <c r="A28" s="385" t="s">
        <v>393</v>
      </c>
      <c r="B28" s="407" t="s">
        <v>394</v>
      </c>
      <c r="C28" s="386">
        <v>3186354</v>
      </c>
      <c r="D28" s="386">
        <v>-514705</v>
      </c>
      <c r="E28" s="386">
        <v>-110931</v>
      </c>
      <c r="F28" s="375"/>
      <c r="G28" s="386">
        <f t="shared" si="1"/>
        <v>514705</v>
      </c>
      <c r="H28" s="386">
        <f t="shared" si="1"/>
        <v>110931</v>
      </c>
      <c r="J28" s="403" t="s">
        <v>392</v>
      </c>
      <c r="K28" s="404" t="s">
        <v>13</v>
      </c>
      <c r="L28" s="405">
        <f>SUM(C67:C70)</f>
        <v>60836569</v>
      </c>
      <c r="M28" s="414">
        <v>0</v>
      </c>
      <c r="N28" s="414">
        <v>0</v>
      </c>
      <c r="O28" s="386">
        <f t="shared" si="0"/>
        <v>60836569</v>
      </c>
      <c r="P28" s="460"/>
      <c r="Q28" s="461"/>
      <c r="T28" s="453" t="s">
        <v>392</v>
      </c>
      <c r="U28" s="404" t="s">
        <v>13</v>
      </c>
      <c r="V28" s="386">
        <f>SUMIF(県内需要増加額!Q$16:Q$37,'表4-2-4,5'!T28,県内需要増加額!AA$16:AA$37)</f>
        <v>0</v>
      </c>
      <c r="W28" s="462">
        <f t="shared" si="4"/>
        <v>0</v>
      </c>
      <c r="X28" s="462">
        <f t="shared" si="4"/>
        <v>0</v>
      </c>
      <c r="Y28" s="386">
        <f t="shared" si="5"/>
        <v>0</v>
      </c>
      <c r="Z28" s="386">
        <f t="shared" si="5"/>
        <v>0</v>
      </c>
      <c r="AA28" s="386">
        <f t="shared" si="6"/>
        <v>0</v>
      </c>
    </row>
    <row r="29" spans="1:27">
      <c r="A29" s="385" t="s">
        <v>396</v>
      </c>
      <c r="B29" s="407" t="s">
        <v>397</v>
      </c>
      <c r="C29" s="386">
        <v>597970</v>
      </c>
      <c r="D29" s="386">
        <v>-128886</v>
      </c>
      <c r="E29" s="386">
        <v>-26102</v>
      </c>
      <c r="F29" s="375"/>
      <c r="G29" s="386">
        <f t="shared" si="1"/>
        <v>128886</v>
      </c>
      <c r="H29" s="386">
        <f t="shared" si="1"/>
        <v>26102</v>
      </c>
      <c r="J29" s="403" t="s">
        <v>395</v>
      </c>
      <c r="K29" s="404" t="s">
        <v>55</v>
      </c>
      <c r="L29" s="405">
        <f>C71+C72</f>
        <v>24635462</v>
      </c>
      <c r="M29" s="414">
        <v>0</v>
      </c>
      <c r="N29" s="414">
        <v>0</v>
      </c>
      <c r="O29" s="386">
        <f t="shared" si="0"/>
        <v>24635462</v>
      </c>
      <c r="P29" s="460"/>
      <c r="Q29" s="461"/>
      <c r="T29" s="453" t="s">
        <v>395</v>
      </c>
      <c r="U29" s="404" t="s">
        <v>55</v>
      </c>
      <c r="V29" s="386">
        <f>SUMIF(県内需要増加額!Q$16:Q$37,'表4-2-4,5'!T29,県内需要増加額!AA$16:AA$37)</f>
        <v>0</v>
      </c>
      <c r="W29" s="462">
        <f t="shared" si="4"/>
        <v>0</v>
      </c>
      <c r="X29" s="462">
        <f t="shared" si="4"/>
        <v>0</v>
      </c>
      <c r="Y29" s="386">
        <f t="shared" si="5"/>
        <v>0</v>
      </c>
      <c r="Z29" s="386">
        <f t="shared" si="5"/>
        <v>0</v>
      </c>
      <c r="AA29" s="386">
        <f t="shared" si="6"/>
        <v>0</v>
      </c>
    </row>
    <row r="30" spans="1:27">
      <c r="A30" s="385" t="s">
        <v>400</v>
      </c>
      <c r="B30" s="407" t="s">
        <v>401</v>
      </c>
      <c r="C30" s="386">
        <v>10204167</v>
      </c>
      <c r="D30" s="386">
        <v>-3390791</v>
      </c>
      <c r="E30" s="386">
        <v>-377736</v>
      </c>
      <c r="F30" s="375"/>
      <c r="G30" s="386">
        <f t="shared" si="1"/>
        <v>3390791</v>
      </c>
      <c r="H30" s="386">
        <f t="shared" si="1"/>
        <v>377736</v>
      </c>
      <c r="J30" s="403" t="s">
        <v>398</v>
      </c>
      <c r="K30" s="404" t="s">
        <v>399</v>
      </c>
      <c r="L30" s="405">
        <f>C73</f>
        <v>4547124</v>
      </c>
      <c r="M30" s="414">
        <v>0</v>
      </c>
      <c r="N30" s="414">
        <v>0</v>
      </c>
      <c r="O30" s="386">
        <f t="shared" si="0"/>
        <v>4547124</v>
      </c>
      <c r="P30" s="460"/>
      <c r="Q30" s="461"/>
      <c r="T30" s="453" t="s">
        <v>398</v>
      </c>
      <c r="U30" s="404" t="s">
        <v>399</v>
      </c>
      <c r="V30" s="386">
        <f>SUMIF(県内需要増加額!Q$16:Q$37,'表4-2-4,5'!T30,県内需要増加額!AA$16:AA$37)</f>
        <v>0</v>
      </c>
      <c r="W30" s="462">
        <f t="shared" si="4"/>
        <v>0</v>
      </c>
      <c r="X30" s="462">
        <f t="shared" si="4"/>
        <v>0</v>
      </c>
      <c r="Y30" s="386">
        <f t="shared" si="5"/>
        <v>0</v>
      </c>
      <c r="Z30" s="386">
        <f t="shared" si="5"/>
        <v>0</v>
      </c>
      <c r="AA30" s="386">
        <f t="shared" si="6"/>
        <v>0</v>
      </c>
    </row>
    <row r="31" spans="1:27" ht="14.25" thickBot="1">
      <c r="A31" s="392" t="s">
        <v>404</v>
      </c>
      <c r="B31" s="408" t="s">
        <v>405</v>
      </c>
      <c r="C31" s="409">
        <v>8128619</v>
      </c>
      <c r="D31" s="409">
        <v>-3953305</v>
      </c>
      <c r="E31" s="409">
        <v>-208771</v>
      </c>
      <c r="F31" s="375"/>
      <c r="G31" s="409">
        <f t="shared" si="1"/>
        <v>3953305</v>
      </c>
      <c r="H31" s="409">
        <f t="shared" si="1"/>
        <v>208771</v>
      </c>
      <c r="J31" s="403" t="s">
        <v>402</v>
      </c>
      <c r="K31" s="404" t="s">
        <v>403</v>
      </c>
      <c r="L31" s="405">
        <f>C74</f>
        <v>4902286</v>
      </c>
      <c r="M31" s="414">
        <v>0</v>
      </c>
      <c r="N31" s="414">
        <v>0</v>
      </c>
      <c r="O31" s="386">
        <f t="shared" si="0"/>
        <v>4902286</v>
      </c>
      <c r="P31" s="460"/>
      <c r="Q31" s="461"/>
      <c r="T31" s="453" t="s">
        <v>402</v>
      </c>
      <c r="U31" s="404" t="s">
        <v>403</v>
      </c>
      <c r="V31" s="386">
        <f>SUMIF(県内需要増加額!Q$16:Q$37,'表4-2-4,5'!T31,県内需要増加額!AA$16:AA$37)</f>
        <v>0</v>
      </c>
      <c r="W31" s="462">
        <f t="shared" si="4"/>
        <v>0</v>
      </c>
      <c r="X31" s="462">
        <f t="shared" si="4"/>
        <v>0</v>
      </c>
      <c r="Y31" s="386">
        <f t="shared" si="5"/>
        <v>0</v>
      </c>
      <c r="Z31" s="386">
        <f t="shared" si="5"/>
        <v>0</v>
      </c>
      <c r="AA31" s="386">
        <f t="shared" si="6"/>
        <v>0</v>
      </c>
    </row>
    <row r="32" spans="1:27" ht="14.25" thickBot="1">
      <c r="A32" s="380" t="s">
        <v>407</v>
      </c>
      <c r="B32" s="402" t="s">
        <v>408</v>
      </c>
      <c r="C32" s="169">
        <v>18648183</v>
      </c>
      <c r="D32" s="169">
        <v>-4977455</v>
      </c>
      <c r="E32" s="169">
        <v>-468469</v>
      </c>
      <c r="F32" s="375"/>
      <c r="G32" s="169">
        <f t="shared" si="1"/>
        <v>4977455</v>
      </c>
      <c r="H32" s="169">
        <f t="shared" si="1"/>
        <v>468469</v>
      </c>
      <c r="J32" s="415" t="s">
        <v>406</v>
      </c>
      <c r="K32" s="416" t="s">
        <v>14</v>
      </c>
      <c r="L32" s="405">
        <f>C75</f>
        <v>95668381</v>
      </c>
      <c r="M32" s="406">
        <v>-95118672</v>
      </c>
      <c r="N32" s="414">
        <v>0</v>
      </c>
      <c r="O32" s="386">
        <f t="shared" si="0"/>
        <v>549709</v>
      </c>
      <c r="P32" s="460"/>
      <c r="Q32" s="461"/>
      <c r="T32" s="454" t="s">
        <v>406</v>
      </c>
      <c r="U32" s="455" t="s">
        <v>14</v>
      </c>
      <c r="V32" s="739">
        <f>SUMIF(県内需要増加額!Q$16:Q$37,'表4-2-4,5'!T32,県内需要増加額!AA$16:AA$37)</f>
        <v>0</v>
      </c>
      <c r="W32" s="463">
        <f t="shared" si="4"/>
        <v>0</v>
      </c>
      <c r="X32" s="464">
        <f t="shared" si="4"/>
        <v>0</v>
      </c>
      <c r="Y32" s="456">
        <f>-SUM(Y6:Y31,Y33:Y46)</f>
        <v>-8315</v>
      </c>
      <c r="Z32" s="171">
        <f t="shared" si="5"/>
        <v>0</v>
      </c>
      <c r="AA32" s="456">
        <f>V32-Y32-Z32</f>
        <v>8315</v>
      </c>
    </row>
    <row r="33" spans="1:29" ht="13.5" customHeight="1">
      <c r="A33" s="392" t="s">
        <v>410</v>
      </c>
      <c r="B33" s="408" t="s">
        <v>411</v>
      </c>
      <c r="C33" s="409">
        <v>1538131</v>
      </c>
      <c r="D33" s="409">
        <v>-88726</v>
      </c>
      <c r="E33" s="409">
        <v>-78993</v>
      </c>
      <c r="F33" s="375"/>
      <c r="G33" s="409">
        <f t="shared" si="1"/>
        <v>88726</v>
      </c>
      <c r="H33" s="409">
        <f t="shared" si="1"/>
        <v>78993</v>
      </c>
      <c r="J33" s="403" t="s">
        <v>409</v>
      </c>
      <c r="K33" s="404" t="s">
        <v>15</v>
      </c>
      <c r="L33" s="405">
        <f>C76</f>
        <v>36847628</v>
      </c>
      <c r="M33" s="414">
        <v>0</v>
      </c>
      <c r="N33" s="414">
        <v>0</v>
      </c>
      <c r="O33" s="386">
        <f t="shared" si="0"/>
        <v>36847628</v>
      </c>
      <c r="P33" s="460"/>
      <c r="Q33" s="461"/>
      <c r="T33" s="453" t="s">
        <v>409</v>
      </c>
      <c r="U33" s="404" t="s">
        <v>15</v>
      </c>
      <c r="V33" s="386">
        <f>SUMIF(県内需要増加額!Q$16:Q$37,'表4-2-4,5'!T33,県内需要増加額!AA$16:AA$37)</f>
        <v>0</v>
      </c>
      <c r="W33" s="462">
        <f t="shared" si="4"/>
        <v>0</v>
      </c>
      <c r="X33" s="462">
        <f t="shared" si="4"/>
        <v>0</v>
      </c>
      <c r="Y33" s="386">
        <f t="shared" si="5"/>
        <v>0</v>
      </c>
      <c r="Z33" s="386">
        <f t="shared" si="5"/>
        <v>0</v>
      </c>
      <c r="AA33" s="386">
        <f t="shared" si="6"/>
        <v>0</v>
      </c>
    </row>
    <row r="34" spans="1:29" ht="13.5" customHeight="1" thickBot="1">
      <c r="A34" s="380" t="s">
        <v>413</v>
      </c>
      <c r="B34" s="402" t="s">
        <v>414</v>
      </c>
      <c r="C34" s="169">
        <v>11889514</v>
      </c>
      <c r="D34" s="169">
        <v>-2575305</v>
      </c>
      <c r="E34" s="169">
        <v>-462626</v>
      </c>
      <c r="F34" s="375"/>
      <c r="G34" s="169">
        <f t="shared" si="1"/>
        <v>2575305</v>
      </c>
      <c r="H34" s="169">
        <f t="shared" si="1"/>
        <v>462626</v>
      </c>
      <c r="J34" s="403" t="s">
        <v>412</v>
      </c>
      <c r="K34" s="404" t="s">
        <v>16</v>
      </c>
      <c r="L34" s="405">
        <f>SUM(C77:C79)</f>
        <v>80720730</v>
      </c>
      <c r="M34" s="414">
        <v>0</v>
      </c>
      <c r="N34" s="414">
        <v>0</v>
      </c>
      <c r="O34" s="386">
        <f t="shared" si="0"/>
        <v>80720730</v>
      </c>
      <c r="P34" s="460"/>
      <c r="Q34" s="461"/>
      <c r="T34" s="453" t="s">
        <v>412</v>
      </c>
      <c r="U34" s="404" t="s">
        <v>16</v>
      </c>
      <c r="V34" s="386">
        <f>SUMIF(県内需要増加額!Q$16:Q$37,'表4-2-4,5'!T34,県内需要増加額!AA$16:AA$37)</f>
        <v>0</v>
      </c>
      <c r="W34" s="462">
        <f t="shared" si="4"/>
        <v>0</v>
      </c>
      <c r="X34" s="462">
        <f t="shared" si="4"/>
        <v>0</v>
      </c>
      <c r="Y34" s="386">
        <f t="shared" si="5"/>
        <v>0</v>
      </c>
      <c r="Z34" s="386">
        <f t="shared" si="5"/>
        <v>0</v>
      </c>
      <c r="AA34" s="386">
        <f t="shared" si="6"/>
        <v>0</v>
      </c>
    </row>
    <row r="35" spans="1:29" ht="14.25" thickBot="1">
      <c r="A35" s="392" t="s">
        <v>417</v>
      </c>
      <c r="B35" s="408" t="s">
        <v>418</v>
      </c>
      <c r="C35" s="409">
        <v>4061474</v>
      </c>
      <c r="D35" s="409">
        <v>-1111246</v>
      </c>
      <c r="E35" s="409">
        <v>-153163</v>
      </c>
      <c r="F35" s="375"/>
      <c r="G35" s="409">
        <f t="shared" si="1"/>
        <v>1111246</v>
      </c>
      <c r="H35" s="409">
        <f t="shared" si="1"/>
        <v>153163</v>
      </c>
      <c r="J35" s="415" t="s">
        <v>415</v>
      </c>
      <c r="K35" s="416" t="s">
        <v>416</v>
      </c>
      <c r="L35" s="405">
        <f>SUM(C80:C88)</f>
        <v>58618784</v>
      </c>
      <c r="M35" s="414">
        <v>0</v>
      </c>
      <c r="N35" s="406">
        <v>-14430703</v>
      </c>
      <c r="O35" s="386">
        <f t="shared" si="0"/>
        <v>44188081</v>
      </c>
      <c r="P35" s="460"/>
      <c r="Q35" s="461"/>
      <c r="T35" s="454" t="s">
        <v>415</v>
      </c>
      <c r="U35" s="455" t="s">
        <v>416</v>
      </c>
      <c r="V35" s="739">
        <f>SUMIF(県内需要増加額!Q$16:Q$37,'表4-2-4,5'!T35,県内需要増加額!AA$16:AA$37)</f>
        <v>16466</v>
      </c>
      <c r="W35" s="463">
        <f t="shared" si="4"/>
        <v>0</v>
      </c>
      <c r="X35" s="462">
        <f t="shared" si="4"/>
        <v>0</v>
      </c>
      <c r="Y35" s="457">
        <f t="shared" si="5"/>
        <v>0</v>
      </c>
      <c r="Z35" s="456">
        <f>-SUM(Z6:Z34,Z36:Z46)</f>
        <v>-953</v>
      </c>
      <c r="AA35" s="456">
        <f>V35-Y35-Z35</f>
        <v>17419</v>
      </c>
      <c r="AC35" s="284"/>
    </row>
    <row r="36" spans="1:29">
      <c r="A36" s="411" t="s">
        <v>421</v>
      </c>
      <c r="B36" s="412" t="s">
        <v>737</v>
      </c>
      <c r="C36" s="413">
        <v>1454331</v>
      </c>
      <c r="D36" s="413">
        <v>-1022560</v>
      </c>
      <c r="E36" s="413">
        <v>-43070</v>
      </c>
      <c r="F36" s="375"/>
      <c r="G36" s="413">
        <f t="shared" si="1"/>
        <v>1022560</v>
      </c>
      <c r="H36" s="413">
        <f t="shared" si="1"/>
        <v>43070</v>
      </c>
      <c r="J36" s="403" t="s">
        <v>419</v>
      </c>
      <c r="K36" s="404" t="s">
        <v>420</v>
      </c>
      <c r="L36" s="405">
        <f>SUM(C89:C93)</f>
        <v>52296176</v>
      </c>
      <c r="M36" s="406">
        <v>2289385</v>
      </c>
      <c r="N36" s="406">
        <v>225182</v>
      </c>
      <c r="O36" s="386">
        <f t="shared" si="0"/>
        <v>54810743</v>
      </c>
      <c r="P36" s="458">
        <f>M36/O36</f>
        <v>4.1768910156901172E-2</v>
      </c>
      <c r="Q36" s="459">
        <f>N36/O36</f>
        <v>4.1083551813920855E-3</v>
      </c>
      <c r="T36" s="453" t="s">
        <v>419</v>
      </c>
      <c r="U36" s="404" t="s">
        <v>420</v>
      </c>
      <c r="V36" s="386">
        <f>SUMIF(県内需要増加額!Q$16:Q$37,'表4-2-4,5'!T36,県内需要増加額!AA$16:AA$37)</f>
        <v>1201</v>
      </c>
      <c r="W36" s="462">
        <f t="shared" si="4"/>
        <v>4.1768910156901172E-2</v>
      </c>
      <c r="X36" s="462">
        <f t="shared" si="4"/>
        <v>4.1083551813920855E-3</v>
      </c>
      <c r="Y36" s="386">
        <f t="shared" si="5"/>
        <v>50</v>
      </c>
      <c r="Z36" s="386">
        <f t="shared" si="5"/>
        <v>5</v>
      </c>
      <c r="AA36" s="386">
        <f t="shared" si="6"/>
        <v>1146</v>
      </c>
    </row>
    <row r="37" spans="1:29">
      <c r="A37" s="380" t="s">
        <v>423</v>
      </c>
      <c r="B37" s="402" t="s">
        <v>90</v>
      </c>
      <c r="C37" s="169">
        <v>1502871</v>
      </c>
      <c r="D37" s="169">
        <v>-287343</v>
      </c>
      <c r="E37" s="169">
        <v>-97136</v>
      </c>
      <c r="F37" s="375"/>
      <c r="G37" s="169">
        <f t="shared" si="1"/>
        <v>287343</v>
      </c>
      <c r="H37" s="169">
        <f t="shared" si="1"/>
        <v>97136</v>
      </c>
      <c r="J37" s="403" t="s">
        <v>422</v>
      </c>
      <c r="K37" s="404" t="s">
        <v>17</v>
      </c>
      <c r="L37" s="405">
        <f>C94</f>
        <v>39739035</v>
      </c>
      <c r="M37" s="414">
        <v>0</v>
      </c>
      <c r="N37" s="414">
        <v>0</v>
      </c>
      <c r="O37" s="386">
        <f t="shared" si="0"/>
        <v>39739035</v>
      </c>
      <c r="P37" s="460"/>
      <c r="Q37" s="461"/>
      <c r="T37" s="453" t="s">
        <v>422</v>
      </c>
      <c r="U37" s="404" t="s">
        <v>17</v>
      </c>
      <c r="V37" s="386">
        <f>SUMIF(県内需要増加額!Q$16:Q$37,'表4-2-4,5'!T37,県内需要増加額!AA$16:AA$37)</f>
        <v>0</v>
      </c>
      <c r="W37" s="462">
        <f t="shared" si="4"/>
        <v>0</v>
      </c>
      <c r="X37" s="462">
        <f t="shared" si="4"/>
        <v>0</v>
      </c>
      <c r="Y37" s="386">
        <f t="shared" si="5"/>
        <v>0</v>
      </c>
      <c r="Z37" s="386">
        <f t="shared" si="5"/>
        <v>0</v>
      </c>
      <c r="AA37" s="386">
        <f t="shared" si="6"/>
        <v>0</v>
      </c>
    </row>
    <row r="38" spans="1:29">
      <c r="A38" s="385" t="s">
        <v>425</v>
      </c>
      <c r="B38" s="407" t="s">
        <v>426</v>
      </c>
      <c r="C38" s="386">
        <v>2685018</v>
      </c>
      <c r="D38" s="386">
        <v>-734024</v>
      </c>
      <c r="E38" s="386">
        <v>-218145</v>
      </c>
      <c r="F38" s="375"/>
      <c r="G38" s="386">
        <f t="shared" si="1"/>
        <v>734024</v>
      </c>
      <c r="H38" s="386">
        <f t="shared" si="1"/>
        <v>218145</v>
      </c>
      <c r="J38" s="403" t="s">
        <v>424</v>
      </c>
      <c r="K38" s="404" t="s">
        <v>56</v>
      </c>
      <c r="L38" s="405">
        <f>SUM(C95:C96)</f>
        <v>45728258</v>
      </c>
      <c r="M38" s="414">
        <v>0</v>
      </c>
      <c r="N38" s="909">
        <v>631</v>
      </c>
      <c r="O38" s="386">
        <f t="shared" si="0"/>
        <v>45728889</v>
      </c>
      <c r="P38" s="460"/>
      <c r="Q38" s="910">
        <f t="shared" ref="Q38" si="7">N38/O38</f>
        <v>1.3798717042961616E-5</v>
      </c>
      <c r="T38" s="453" t="s">
        <v>424</v>
      </c>
      <c r="U38" s="404" t="s">
        <v>56</v>
      </c>
      <c r="V38" s="386">
        <f>SUMIF(県内需要増加額!Q$16:Q$37,'表4-2-4,5'!T38,県内需要増加額!AA$16:AA$37)</f>
        <v>1038</v>
      </c>
      <c r="W38" s="462">
        <f t="shared" si="4"/>
        <v>0</v>
      </c>
      <c r="X38" s="462">
        <f t="shared" si="4"/>
        <v>1.3798717042961616E-5</v>
      </c>
      <c r="Y38" s="386">
        <f t="shared" si="5"/>
        <v>0</v>
      </c>
      <c r="Z38" s="386">
        <f>ROUND($V38*X38,0)</f>
        <v>0</v>
      </c>
      <c r="AA38" s="386">
        <f t="shared" si="6"/>
        <v>1038</v>
      </c>
    </row>
    <row r="39" spans="1:29">
      <c r="A39" s="385" t="s">
        <v>429</v>
      </c>
      <c r="B39" s="407" t="s">
        <v>91</v>
      </c>
      <c r="C39" s="386">
        <v>807332</v>
      </c>
      <c r="D39" s="386">
        <v>-187627</v>
      </c>
      <c r="E39" s="386">
        <v>-33482</v>
      </c>
      <c r="F39" s="375"/>
      <c r="G39" s="386">
        <f t="shared" si="1"/>
        <v>187627</v>
      </c>
      <c r="H39" s="386">
        <f t="shared" si="1"/>
        <v>33482</v>
      </c>
      <c r="J39" s="403" t="s">
        <v>427</v>
      </c>
      <c r="K39" s="404" t="s">
        <v>428</v>
      </c>
      <c r="L39" s="405">
        <f>SUM(C97:C100)</f>
        <v>67590374</v>
      </c>
      <c r="M39" s="414">
        <v>0</v>
      </c>
      <c r="N39" s="414">
        <v>0</v>
      </c>
      <c r="O39" s="386">
        <f t="shared" si="0"/>
        <v>67590374</v>
      </c>
      <c r="P39" s="460"/>
      <c r="Q39" s="461"/>
      <c r="T39" s="453" t="s">
        <v>427</v>
      </c>
      <c r="U39" s="404" t="s">
        <v>428</v>
      </c>
      <c r="V39" s="386">
        <f>SUMIF(県内需要増加額!Q$16:Q$37,'表4-2-4,5'!T39,県内需要増加額!AA$16:AA$37)</f>
        <v>0</v>
      </c>
      <c r="W39" s="462">
        <f t="shared" si="4"/>
        <v>0</v>
      </c>
      <c r="X39" s="462">
        <f t="shared" si="4"/>
        <v>0</v>
      </c>
      <c r="Y39" s="386">
        <f t="shared" si="5"/>
        <v>0</v>
      </c>
      <c r="Z39" s="386">
        <f t="shared" si="5"/>
        <v>0</v>
      </c>
      <c r="AA39" s="386">
        <f t="shared" si="6"/>
        <v>0</v>
      </c>
    </row>
    <row r="40" spans="1:29" ht="13.5" customHeight="1">
      <c r="A40" s="392" t="s">
        <v>432</v>
      </c>
      <c r="B40" s="408" t="s">
        <v>433</v>
      </c>
      <c r="C40" s="409">
        <v>2055572</v>
      </c>
      <c r="D40" s="409">
        <v>-381722</v>
      </c>
      <c r="E40" s="409">
        <v>-130586</v>
      </c>
      <c r="F40" s="375"/>
      <c r="G40" s="409">
        <f t="shared" si="1"/>
        <v>381722</v>
      </c>
      <c r="H40" s="409">
        <f t="shared" si="1"/>
        <v>130586</v>
      </c>
      <c r="J40" s="403" t="s">
        <v>430</v>
      </c>
      <c r="K40" s="404" t="s">
        <v>741</v>
      </c>
      <c r="L40" s="405">
        <f>C101</f>
        <v>4560137</v>
      </c>
      <c r="M40" s="414">
        <v>0</v>
      </c>
      <c r="N40" s="414">
        <v>0</v>
      </c>
      <c r="O40" s="386">
        <f t="shared" si="0"/>
        <v>4560137</v>
      </c>
      <c r="P40" s="460"/>
      <c r="Q40" s="461"/>
      <c r="R40" s="405"/>
      <c r="S40" s="405"/>
      <c r="T40" s="453" t="s">
        <v>430</v>
      </c>
      <c r="U40" s="404" t="s">
        <v>741</v>
      </c>
      <c r="V40" s="386">
        <f>SUMIF(県内需要増加額!Q$16:Q$37,'表4-2-4,5'!T40,県内需要増加額!AA$16:AA$37)</f>
        <v>0</v>
      </c>
      <c r="W40" s="462">
        <f t="shared" si="4"/>
        <v>0</v>
      </c>
      <c r="X40" s="462">
        <f t="shared" si="4"/>
        <v>0</v>
      </c>
      <c r="Y40" s="386">
        <f t="shared" si="5"/>
        <v>0</v>
      </c>
      <c r="Z40" s="386">
        <f t="shared" si="5"/>
        <v>0</v>
      </c>
      <c r="AA40" s="386">
        <f t="shared" si="6"/>
        <v>0</v>
      </c>
    </row>
    <row r="41" spans="1:29">
      <c r="A41" s="385" t="s">
        <v>435</v>
      </c>
      <c r="B41" s="407" t="s">
        <v>436</v>
      </c>
      <c r="C41" s="386">
        <v>9647131</v>
      </c>
      <c r="D41" s="386">
        <v>-70867</v>
      </c>
      <c r="E41" s="386">
        <v>-106631</v>
      </c>
      <c r="F41" s="375"/>
      <c r="G41" s="386">
        <f t="shared" si="1"/>
        <v>70867</v>
      </c>
      <c r="H41" s="386">
        <f t="shared" si="1"/>
        <v>106631</v>
      </c>
      <c r="J41" s="403" t="s">
        <v>434</v>
      </c>
      <c r="K41" s="404" t="s">
        <v>57</v>
      </c>
      <c r="L41" s="405">
        <f>SUM(C102:C105)</f>
        <v>78571900</v>
      </c>
      <c r="M41" s="414">
        <v>0</v>
      </c>
      <c r="N41" s="414">
        <v>0</v>
      </c>
      <c r="O41" s="386">
        <f t="shared" si="0"/>
        <v>78571900</v>
      </c>
      <c r="P41" s="460"/>
      <c r="Q41" s="461"/>
      <c r="T41" s="453" t="s">
        <v>434</v>
      </c>
      <c r="U41" s="404" t="s">
        <v>57</v>
      </c>
      <c r="V41" s="386">
        <f>SUMIF(県内需要増加額!Q$16:Q$37,'表4-2-4,5'!T41,県内需要増加額!AA$16:AA$37)</f>
        <v>1799</v>
      </c>
      <c r="W41" s="462">
        <f t="shared" si="4"/>
        <v>0</v>
      </c>
      <c r="X41" s="462">
        <f t="shared" si="4"/>
        <v>0</v>
      </c>
      <c r="Y41" s="386">
        <f t="shared" si="5"/>
        <v>0</v>
      </c>
      <c r="Z41" s="386">
        <f t="shared" si="5"/>
        <v>0</v>
      </c>
      <c r="AA41" s="386">
        <f t="shared" si="6"/>
        <v>1799</v>
      </c>
    </row>
    <row r="42" spans="1:29">
      <c r="A42" s="385" t="s">
        <v>438</v>
      </c>
      <c r="B42" s="407" t="s">
        <v>439</v>
      </c>
      <c r="C42" s="386">
        <v>14450184</v>
      </c>
      <c r="D42" s="386">
        <v>-1572762</v>
      </c>
      <c r="E42" s="386">
        <v>-584236</v>
      </c>
      <c r="F42" s="375"/>
      <c r="G42" s="386">
        <f t="shared" si="1"/>
        <v>1572762</v>
      </c>
      <c r="H42" s="386">
        <f t="shared" si="1"/>
        <v>584236</v>
      </c>
      <c r="J42" s="403" t="s">
        <v>437</v>
      </c>
      <c r="K42" s="404" t="s">
        <v>58</v>
      </c>
      <c r="L42" s="405">
        <f>SUM(C108:C110)</f>
        <v>22406460</v>
      </c>
      <c r="M42" s="406">
        <v>990</v>
      </c>
      <c r="N42" s="406">
        <v>351</v>
      </c>
      <c r="O42" s="386">
        <f t="shared" si="0"/>
        <v>22407801</v>
      </c>
      <c r="P42" s="458">
        <f>M42/O42</f>
        <v>4.4181042129033548E-5</v>
      </c>
      <c r="Q42" s="459">
        <f>N42/O42</f>
        <v>1.5664187663930075E-5</v>
      </c>
      <c r="T42" s="453" t="s">
        <v>437</v>
      </c>
      <c r="U42" s="404" t="s">
        <v>58</v>
      </c>
      <c r="V42" s="386">
        <f>SUMIF(県内需要増加額!Q$16:Q$37,'表4-2-4,5'!T42,県内需要増加額!AA$16:AA$37)</f>
        <v>36485</v>
      </c>
      <c r="W42" s="462">
        <f t="shared" si="4"/>
        <v>4.4181042129033548E-5</v>
      </c>
      <c r="X42" s="462">
        <f t="shared" si="4"/>
        <v>1.5664187663930075E-5</v>
      </c>
      <c r="Y42" s="386">
        <f t="shared" si="5"/>
        <v>2</v>
      </c>
      <c r="Z42" s="386">
        <f t="shared" si="5"/>
        <v>1</v>
      </c>
      <c r="AA42" s="386">
        <f t="shared" si="6"/>
        <v>36482</v>
      </c>
    </row>
    <row r="43" spans="1:29">
      <c r="A43" s="385" t="s">
        <v>440</v>
      </c>
      <c r="B43" s="407" t="s">
        <v>738</v>
      </c>
      <c r="C43" s="386">
        <v>1850873</v>
      </c>
      <c r="D43" s="386">
        <v>-62822</v>
      </c>
      <c r="E43" s="386">
        <v>-69158</v>
      </c>
      <c r="F43" s="375"/>
      <c r="G43" s="386">
        <f t="shared" si="1"/>
        <v>62822</v>
      </c>
      <c r="H43" s="386">
        <f t="shared" si="1"/>
        <v>69158</v>
      </c>
      <c r="J43" s="403" t="s">
        <v>556</v>
      </c>
      <c r="K43" s="404" t="s">
        <v>557</v>
      </c>
      <c r="L43" s="405">
        <f>C106</f>
        <v>5673474</v>
      </c>
      <c r="M43" s="414">
        <v>0</v>
      </c>
      <c r="N43" s="414">
        <v>0</v>
      </c>
      <c r="O43" s="386">
        <f t="shared" si="0"/>
        <v>5673474</v>
      </c>
      <c r="P43" s="460"/>
      <c r="Q43" s="461"/>
      <c r="T43" s="453" t="s">
        <v>556</v>
      </c>
      <c r="U43" s="404" t="s">
        <v>557</v>
      </c>
      <c r="V43" s="386">
        <f>SUMIF(県内需要増加額!Q$16:Q$37,'表4-2-4,5'!T43,県内需要増加額!AA$16:AA$37)</f>
        <v>28884</v>
      </c>
      <c r="W43" s="462">
        <f t="shared" si="4"/>
        <v>0</v>
      </c>
      <c r="X43" s="462">
        <f t="shared" si="4"/>
        <v>0</v>
      </c>
      <c r="Y43" s="386">
        <f t="shared" si="5"/>
        <v>0</v>
      </c>
      <c r="Z43" s="386">
        <f t="shared" si="5"/>
        <v>0</v>
      </c>
      <c r="AA43" s="386">
        <f t="shared" si="6"/>
        <v>28884</v>
      </c>
    </row>
    <row r="44" spans="1:29">
      <c r="A44" s="392" t="s">
        <v>441</v>
      </c>
      <c r="B44" s="408" t="s">
        <v>442</v>
      </c>
      <c r="C44" s="409">
        <v>2439703</v>
      </c>
      <c r="D44" s="409">
        <v>-131190</v>
      </c>
      <c r="E44" s="409">
        <v>-81206</v>
      </c>
      <c r="F44" s="375"/>
      <c r="G44" s="409">
        <f t="shared" si="1"/>
        <v>131190</v>
      </c>
      <c r="H44" s="409">
        <f t="shared" si="1"/>
        <v>81206</v>
      </c>
      <c r="J44" s="403" t="s">
        <v>558</v>
      </c>
      <c r="K44" s="404" t="s">
        <v>559</v>
      </c>
      <c r="L44" s="405">
        <f>C107</f>
        <v>28001339</v>
      </c>
      <c r="M44" s="414">
        <v>0</v>
      </c>
      <c r="N44" s="414">
        <v>0</v>
      </c>
      <c r="O44" s="386">
        <f t="shared" si="0"/>
        <v>28001339</v>
      </c>
      <c r="P44" s="460"/>
      <c r="Q44" s="461"/>
      <c r="T44" s="453" t="s">
        <v>558</v>
      </c>
      <c r="U44" s="404" t="s">
        <v>559</v>
      </c>
      <c r="V44" s="386">
        <f>SUMIF(県内需要増加額!Q$16:Q$37,'表4-2-4,5'!T44,県内需要増加額!AA$16:AA$37)</f>
        <v>3283</v>
      </c>
      <c r="W44" s="462">
        <f t="shared" si="4"/>
        <v>0</v>
      </c>
      <c r="X44" s="462">
        <f t="shared" si="4"/>
        <v>0</v>
      </c>
      <c r="Y44" s="386">
        <f t="shared" si="5"/>
        <v>0</v>
      </c>
      <c r="Z44" s="386">
        <f t="shared" si="5"/>
        <v>0</v>
      </c>
      <c r="AA44" s="386">
        <f t="shared" si="6"/>
        <v>3283</v>
      </c>
    </row>
    <row r="45" spans="1:29">
      <c r="A45" s="380" t="s">
        <v>444</v>
      </c>
      <c r="B45" s="402" t="s">
        <v>445</v>
      </c>
      <c r="C45" s="169">
        <v>5913028</v>
      </c>
      <c r="D45" s="169">
        <v>-775112</v>
      </c>
      <c r="E45" s="169">
        <v>-211630</v>
      </c>
      <c r="F45" s="375"/>
      <c r="G45" s="169">
        <f t="shared" si="1"/>
        <v>775112</v>
      </c>
      <c r="H45" s="169">
        <f t="shared" si="1"/>
        <v>211630</v>
      </c>
      <c r="J45" s="403" t="s">
        <v>443</v>
      </c>
      <c r="K45" s="404" t="s">
        <v>30</v>
      </c>
      <c r="L45" s="405">
        <f>C111</f>
        <v>1463403</v>
      </c>
      <c r="M45" s="414">
        <v>0</v>
      </c>
      <c r="N45" s="414">
        <v>0</v>
      </c>
      <c r="O45" s="386">
        <f t="shared" si="0"/>
        <v>1463403</v>
      </c>
      <c r="P45" s="460"/>
      <c r="Q45" s="461"/>
      <c r="T45" s="453" t="s">
        <v>443</v>
      </c>
      <c r="U45" s="404" t="s">
        <v>30</v>
      </c>
      <c r="V45" s="386">
        <f>SUMIF(県内需要増加額!Q$16:Q$37,'表4-2-4,5'!T45,県内需要増加額!AA$16:AA$37)</f>
        <v>0</v>
      </c>
      <c r="W45" s="462">
        <f t="shared" si="4"/>
        <v>0</v>
      </c>
      <c r="X45" s="462">
        <f t="shared" si="4"/>
        <v>0</v>
      </c>
      <c r="Y45" s="386">
        <f t="shared" si="5"/>
        <v>0</v>
      </c>
      <c r="Z45" s="386">
        <f t="shared" si="5"/>
        <v>0</v>
      </c>
      <c r="AA45" s="386">
        <f t="shared" si="6"/>
        <v>0</v>
      </c>
    </row>
    <row r="46" spans="1:29">
      <c r="A46" s="392" t="s">
        <v>447</v>
      </c>
      <c r="B46" s="408" t="s">
        <v>448</v>
      </c>
      <c r="C46" s="409">
        <v>6547333</v>
      </c>
      <c r="D46" s="409">
        <v>-682066</v>
      </c>
      <c r="E46" s="409">
        <v>-210112</v>
      </c>
      <c r="F46" s="375"/>
      <c r="G46" s="409">
        <f t="shared" si="1"/>
        <v>682066</v>
      </c>
      <c r="H46" s="409">
        <f t="shared" si="1"/>
        <v>210112</v>
      </c>
      <c r="J46" s="403" t="s">
        <v>446</v>
      </c>
      <c r="K46" s="404" t="s">
        <v>18</v>
      </c>
      <c r="L46" s="405">
        <f>C112</f>
        <v>4743636</v>
      </c>
      <c r="M46" s="406">
        <v>117815</v>
      </c>
      <c r="N46" s="406">
        <v>150860</v>
      </c>
      <c r="O46" s="386">
        <f t="shared" si="0"/>
        <v>5012311</v>
      </c>
      <c r="P46" s="458">
        <f>M46/O46</f>
        <v>2.3505125679551809E-2</v>
      </c>
      <c r="Q46" s="459">
        <f>N46/O46</f>
        <v>3.0097892967934352E-2</v>
      </c>
      <c r="T46" s="453" t="s">
        <v>446</v>
      </c>
      <c r="U46" s="404" t="s">
        <v>18</v>
      </c>
      <c r="V46" s="386">
        <f>SUMIF(県内需要増加額!Q$16:Q$37,'表4-2-4,5'!T46,県内需要増加額!AA$16:AA$37)</f>
        <v>0</v>
      </c>
      <c r="W46" s="462">
        <f t="shared" si="4"/>
        <v>2.3505125679551809E-2</v>
      </c>
      <c r="X46" s="462">
        <f t="shared" si="4"/>
        <v>3.0097892967934352E-2</v>
      </c>
      <c r="Y46" s="386">
        <f t="shared" si="5"/>
        <v>0</v>
      </c>
      <c r="Z46" s="386">
        <f t="shared" si="5"/>
        <v>0</v>
      </c>
      <c r="AA46" s="386">
        <f t="shared" si="6"/>
        <v>0</v>
      </c>
    </row>
    <row r="47" spans="1:29">
      <c r="A47" s="380" t="s">
        <v>449</v>
      </c>
      <c r="B47" s="402" t="s">
        <v>739</v>
      </c>
      <c r="C47" s="169">
        <v>4598084</v>
      </c>
      <c r="D47" s="169">
        <v>-624578</v>
      </c>
      <c r="E47" s="169">
        <v>-395475</v>
      </c>
      <c r="F47" s="375"/>
      <c r="G47" s="169">
        <f t="shared" si="1"/>
        <v>624578</v>
      </c>
      <c r="H47" s="169">
        <f t="shared" si="1"/>
        <v>395475</v>
      </c>
      <c r="J47" s="904"/>
      <c r="K47" s="417"/>
      <c r="L47" s="418">
        <f>SUM(L6:L46)</f>
        <v>1119986515</v>
      </c>
      <c r="M47" s="419">
        <f>SUM(M6:M46)</f>
        <v>0</v>
      </c>
      <c r="N47" s="419">
        <f>SUM(N6:N46)</f>
        <v>0</v>
      </c>
      <c r="O47" s="419">
        <f>SUM(O6:O46)</f>
        <v>1119986515</v>
      </c>
      <c r="P47" s="904"/>
      <c r="Q47" s="365"/>
      <c r="T47" s="420"/>
      <c r="U47" s="421"/>
      <c r="V47" s="370">
        <f>SUM(V6:V46)</f>
        <v>119237</v>
      </c>
      <c r="W47" s="370"/>
      <c r="X47" s="370"/>
      <c r="Y47" s="370">
        <f>SUM(Y6:Y46)</f>
        <v>0</v>
      </c>
      <c r="Z47" s="370">
        <f>SUM(Z6:Z46)</f>
        <v>0</v>
      </c>
      <c r="AA47" s="370">
        <f>SUM(AA6:AA46)</f>
        <v>119237</v>
      </c>
    </row>
    <row r="48" spans="1:29">
      <c r="A48" s="392" t="s">
        <v>451</v>
      </c>
      <c r="B48" s="408" t="s">
        <v>92</v>
      </c>
      <c r="C48" s="409">
        <v>8383721</v>
      </c>
      <c r="D48" s="409">
        <v>-1469527</v>
      </c>
      <c r="E48" s="409">
        <v>-295613</v>
      </c>
      <c r="F48" s="375"/>
      <c r="G48" s="409">
        <f t="shared" si="1"/>
        <v>1469527</v>
      </c>
      <c r="H48" s="409">
        <f t="shared" si="1"/>
        <v>295613</v>
      </c>
      <c r="J48" s="72" t="s">
        <v>246</v>
      </c>
      <c r="K48" s="422"/>
      <c r="L48" s="4" t="s">
        <v>450</v>
      </c>
      <c r="M48" s="405"/>
      <c r="N48" s="405"/>
    </row>
    <row r="49" spans="1:11">
      <c r="A49" s="904" t="s">
        <v>452</v>
      </c>
      <c r="B49" s="410" t="s">
        <v>366</v>
      </c>
      <c r="C49" s="370">
        <v>11997250</v>
      </c>
      <c r="D49" s="370">
        <v>-1395896</v>
      </c>
      <c r="E49" s="370">
        <v>-179084</v>
      </c>
      <c r="F49" s="375"/>
      <c r="G49" s="370">
        <f t="shared" si="1"/>
        <v>1395896</v>
      </c>
      <c r="H49" s="370">
        <f t="shared" si="1"/>
        <v>179084</v>
      </c>
      <c r="J49" s="72" t="s">
        <v>246</v>
      </c>
      <c r="K49" s="51" t="s">
        <v>955</v>
      </c>
    </row>
    <row r="50" spans="1:11">
      <c r="A50" s="904" t="s">
        <v>454</v>
      </c>
      <c r="B50" s="410" t="s">
        <v>370</v>
      </c>
      <c r="C50" s="370">
        <v>18731092</v>
      </c>
      <c r="D50" s="370">
        <v>-2648839</v>
      </c>
      <c r="E50" s="370">
        <v>-251687</v>
      </c>
      <c r="F50" s="375"/>
      <c r="G50" s="370">
        <f t="shared" si="1"/>
        <v>2648839</v>
      </c>
      <c r="H50" s="370">
        <f t="shared" si="1"/>
        <v>251687</v>
      </c>
      <c r="J50" s="423"/>
      <c r="K50" s="51" t="s">
        <v>453</v>
      </c>
    </row>
    <row r="51" spans="1:11">
      <c r="A51" s="904" t="s">
        <v>455</v>
      </c>
      <c r="B51" s="410" t="s">
        <v>374</v>
      </c>
      <c r="C51" s="370">
        <v>9012394</v>
      </c>
      <c r="D51" s="370">
        <v>-1954066</v>
      </c>
      <c r="E51" s="370">
        <v>-154137</v>
      </c>
      <c r="F51" s="375"/>
      <c r="G51" s="370">
        <f t="shared" si="1"/>
        <v>1954066</v>
      </c>
      <c r="H51" s="370">
        <f t="shared" si="1"/>
        <v>154137</v>
      </c>
    </row>
    <row r="52" spans="1:11">
      <c r="A52" s="385" t="s">
        <v>456</v>
      </c>
      <c r="B52" s="407" t="s">
        <v>457</v>
      </c>
      <c r="C52" s="386">
        <v>9672846</v>
      </c>
      <c r="D52" s="386">
        <v>-648541</v>
      </c>
      <c r="E52" s="386">
        <v>-93907</v>
      </c>
      <c r="F52" s="375"/>
      <c r="G52" s="386">
        <f t="shared" si="1"/>
        <v>648541</v>
      </c>
      <c r="H52" s="386">
        <f t="shared" si="1"/>
        <v>93907</v>
      </c>
    </row>
    <row r="53" spans="1:11">
      <c r="A53" s="392" t="s">
        <v>458</v>
      </c>
      <c r="B53" s="408" t="s">
        <v>459</v>
      </c>
      <c r="C53" s="409">
        <v>8037390</v>
      </c>
      <c r="D53" s="409">
        <v>-471938</v>
      </c>
      <c r="E53" s="409">
        <v>-86924</v>
      </c>
      <c r="F53" s="375"/>
      <c r="G53" s="409">
        <f t="shared" si="1"/>
        <v>471938</v>
      </c>
      <c r="H53" s="409">
        <f t="shared" si="1"/>
        <v>86924</v>
      </c>
    </row>
    <row r="54" spans="1:11">
      <c r="A54" s="380" t="s">
        <v>460</v>
      </c>
      <c r="B54" s="402" t="s">
        <v>461</v>
      </c>
      <c r="C54" s="169">
        <v>9461020</v>
      </c>
      <c r="D54" s="169">
        <v>-965080</v>
      </c>
      <c r="E54" s="169">
        <v>-107946</v>
      </c>
      <c r="F54" s="375"/>
      <c r="G54" s="169">
        <f t="shared" si="1"/>
        <v>965080</v>
      </c>
      <c r="H54" s="169">
        <f t="shared" si="1"/>
        <v>107946</v>
      </c>
    </row>
    <row r="55" spans="1:11">
      <c r="A55" s="385" t="s">
        <v>462</v>
      </c>
      <c r="B55" s="407" t="s">
        <v>463</v>
      </c>
      <c r="C55" s="386">
        <v>3797466</v>
      </c>
      <c r="D55" s="386">
        <v>-2184796</v>
      </c>
      <c r="E55" s="386">
        <v>-43213</v>
      </c>
      <c r="F55" s="375"/>
      <c r="G55" s="386">
        <f t="shared" si="1"/>
        <v>2184796</v>
      </c>
      <c r="H55" s="386">
        <f t="shared" si="1"/>
        <v>43213</v>
      </c>
    </row>
    <row r="56" spans="1:11">
      <c r="A56" s="385" t="s">
        <v>464</v>
      </c>
      <c r="B56" s="407" t="s">
        <v>465</v>
      </c>
      <c r="C56" s="386">
        <v>3240128</v>
      </c>
      <c r="D56" s="386">
        <v>-382789</v>
      </c>
      <c r="E56" s="386">
        <v>-41092</v>
      </c>
      <c r="F56" s="375"/>
      <c r="G56" s="386">
        <f t="shared" si="1"/>
        <v>382789</v>
      </c>
      <c r="H56" s="386">
        <f t="shared" si="1"/>
        <v>41092</v>
      </c>
    </row>
    <row r="57" spans="1:11">
      <c r="A57" s="392" t="s">
        <v>466</v>
      </c>
      <c r="B57" s="408" t="s">
        <v>467</v>
      </c>
      <c r="C57" s="409">
        <v>4287135</v>
      </c>
      <c r="D57" s="409">
        <v>-877719</v>
      </c>
      <c r="E57" s="409">
        <v>-39505</v>
      </c>
      <c r="F57" s="375"/>
      <c r="G57" s="409">
        <f t="shared" si="1"/>
        <v>877719</v>
      </c>
      <c r="H57" s="409">
        <f t="shared" si="1"/>
        <v>39505</v>
      </c>
    </row>
    <row r="58" spans="1:11">
      <c r="A58" s="385" t="s">
        <v>468</v>
      </c>
      <c r="B58" s="407" t="s">
        <v>740</v>
      </c>
      <c r="C58" s="386">
        <v>7281912</v>
      </c>
      <c r="D58" s="386">
        <v>-1779142</v>
      </c>
      <c r="E58" s="386">
        <v>-80499</v>
      </c>
      <c r="F58" s="375"/>
      <c r="G58" s="386">
        <f t="shared" si="1"/>
        <v>1779142</v>
      </c>
      <c r="H58" s="386">
        <f t="shared" si="1"/>
        <v>80499</v>
      </c>
    </row>
    <row r="59" spans="1:11">
      <c r="A59" s="392" t="s">
        <v>469</v>
      </c>
      <c r="B59" s="408" t="s">
        <v>470</v>
      </c>
      <c r="C59" s="409">
        <v>4586992</v>
      </c>
      <c r="D59" s="409">
        <v>-814813</v>
      </c>
      <c r="E59" s="409">
        <v>-34802</v>
      </c>
      <c r="F59" s="375"/>
      <c r="G59" s="409">
        <f t="shared" si="1"/>
        <v>814813</v>
      </c>
      <c r="H59" s="409">
        <f t="shared" si="1"/>
        <v>34802</v>
      </c>
    </row>
    <row r="60" spans="1:11">
      <c r="A60" s="385" t="s">
        <v>471</v>
      </c>
      <c r="B60" s="407" t="s">
        <v>472</v>
      </c>
      <c r="C60" s="386">
        <v>17161744</v>
      </c>
      <c r="D60" s="386">
        <v>-3360416</v>
      </c>
      <c r="E60" s="386">
        <v>-418150</v>
      </c>
      <c r="F60" s="375"/>
      <c r="G60" s="386">
        <f t="shared" si="1"/>
        <v>3360416</v>
      </c>
      <c r="H60" s="386">
        <f t="shared" si="1"/>
        <v>418150</v>
      </c>
    </row>
    <row r="61" spans="1:11">
      <c r="A61" s="385" t="s">
        <v>473</v>
      </c>
      <c r="B61" s="407" t="s">
        <v>474</v>
      </c>
      <c r="C61" s="386">
        <v>4728762</v>
      </c>
      <c r="D61" s="386">
        <v>-494788</v>
      </c>
      <c r="E61" s="386">
        <v>-92018</v>
      </c>
      <c r="F61" s="375"/>
      <c r="G61" s="386">
        <f t="shared" si="1"/>
        <v>494788</v>
      </c>
      <c r="H61" s="386">
        <f t="shared" si="1"/>
        <v>92018</v>
      </c>
    </row>
    <row r="62" spans="1:11">
      <c r="A62" s="385" t="s">
        <v>475</v>
      </c>
      <c r="B62" s="407" t="s">
        <v>476</v>
      </c>
      <c r="C62" s="386">
        <v>29279928</v>
      </c>
      <c r="D62" s="386">
        <v>-959976</v>
      </c>
      <c r="E62" s="386">
        <v>-455118</v>
      </c>
      <c r="F62" s="375"/>
      <c r="G62" s="386">
        <f t="shared" si="1"/>
        <v>959976</v>
      </c>
      <c r="H62" s="386">
        <f t="shared" si="1"/>
        <v>455118</v>
      </c>
    </row>
    <row r="63" spans="1:11">
      <c r="A63" s="385" t="s">
        <v>477</v>
      </c>
      <c r="B63" s="407" t="s">
        <v>478</v>
      </c>
      <c r="C63" s="386">
        <v>2780359</v>
      </c>
      <c r="D63" s="386">
        <v>-225401</v>
      </c>
      <c r="E63" s="386">
        <v>-10309</v>
      </c>
      <c r="F63" s="375"/>
      <c r="G63" s="386">
        <f t="shared" si="1"/>
        <v>225401</v>
      </c>
      <c r="H63" s="386">
        <f t="shared" si="1"/>
        <v>10309</v>
      </c>
    </row>
    <row r="64" spans="1:11">
      <c r="A64" s="392" t="s">
        <v>479</v>
      </c>
      <c r="B64" s="408" t="s">
        <v>480</v>
      </c>
      <c r="C64" s="409">
        <v>6015382</v>
      </c>
      <c r="D64" s="409">
        <v>-747767</v>
      </c>
      <c r="E64" s="409">
        <v>-76212</v>
      </c>
      <c r="F64" s="375"/>
      <c r="G64" s="409">
        <f t="shared" si="1"/>
        <v>747767</v>
      </c>
      <c r="H64" s="409">
        <f t="shared" si="1"/>
        <v>76212</v>
      </c>
    </row>
    <row r="65" spans="1:8">
      <c r="A65" s="424" t="s">
        <v>481</v>
      </c>
      <c r="B65" s="425" t="s">
        <v>29</v>
      </c>
      <c r="C65" s="426">
        <v>5881729</v>
      </c>
      <c r="D65" s="426">
        <v>-5195576</v>
      </c>
      <c r="E65" s="426">
        <v>-499411</v>
      </c>
      <c r="F65" s="375"/>
      <c r="G65" s="426">
        <f t="shared" si="1"/>
        <v>5195576</v>
      </c>
      <c r="H65" s="426">
        <f t="shared" si="1"/>
        <v>499411</v>
      </c>
    </row>
    <row r="66" spans="1:8">
      <c r="A66" s="427" t="s">
        <v>482</v>
      </c>
      <c r="B66" s="428" t="s">
        <v>483</v>
      </c>
      <c r="C66" s="429">
        <v>995232</v>
      </c>
      <c r="D66" s="429">
        <v>0</v>
      </c>
      <c r="E66" s="429">
        <v>0</v>
      </c>
      <c r="F66" s="375"/>
      <c r="G66" s="429">
        <f t="shared" si="1"/>
        <v>0</v>
      </c>
      <c r="H66" s="429">
        <f t="shared" si="1"/>
        <v>0</v>
      </c>
    </row>
    <row r="67" spans="1:8">
      <c r="A67" s="380" t="s">
        <v>484</v>
      </c>
      <c r="B67" s="402" t="s">
        <v>485</v>
      </c>
      <c r="C67" s="169">
        <v>29276041</v>
      </c>
      <c r="D67" s="169">
        <v>0</v>
      </c>
      <c r="E67" s="169">
        <v>0</v>
      </c>
      <c r="F67" s="375"/>
      <c r="G67" s="169">
        <f t="shared" si="1"/>
        <v>0</v>
      </c>
      <c r="H67" s="169">
        <f t="shared" si="1"/>
        <v>0</v>
      </c>
    </row>
    <row r="68" spans="1:8">
      <c r="A68" s="385" t="s">
        <v>486</v>
      </c>
      <c r="B68" s="407" t="s">
        <v>487</v>
      </c>
      <c r="C68" s="386">
        <v>11183962</v>
      </c>
      <c r="D68" s="386">
        <v>0</v>
      </c>
      <c r="E68" s="386">
        <v>0</v>
      </c>
      <c r="F68" s="375"/>
      <c r="G68" s="386">
        <f t="shared" si="1"/>
        <v>0</v>
      </c>
      <c r="H68" s="386">
        <f t="shared" si="1"/>
        <v>0</v>
      </c>
    </row>
    <row r="69" spans="1:8">
      <c r="A69" s="385" t="s">
        <v>488</v>
      </c>
      <c r="B69" s="407" t="s">
        <v>489</v>
      </c>
      <c r="C69" s="386">
        <v>12246214</v>
      </c>
      <c r="D69" s="386">
        <v>0</v>
      </c>
      <c r="E69" s="386">
        <v>0</v>
      </c>
      <c r="F69" s="375"/>
      <c r="G69" s="386">
        <f t="shared" si="1"/>
        <v>0</v>
      </c>
      <c r="H69" s="386">
        <f t="shared" si="1"/>
        <v>0</v>
      </c>
    </row>
    <row r="70" spans="1:8">
      <c r="A70" s="392" t="s">
        <v>490</v>
      </c>
      <c r="B70" s="408" t="s">
        <v>491</v>
      </c>
      <c r="C70" s="409">
        <v>8130352</v>
      </c>
      <c r="D70" s="409">
        <v>0</v>
      </c>
      <c r="E70" s="409">
        <v>0</v>
      </c>
      <c r="F70" s="375"/>
      <c r="G70" s="409">
        <f t="shared" ref="G70:H112" si="8">-D70</f>
        <v>0</v>
      </c>
      <c r="H70" s="409">
        <f t="shared" si="8"/>
        <v>0</v>
      </c>
    </row>
    <row r="71" spans="1:8">
      <c r="A71" s="380" t="s">
        <v>492</v>
      </c>
      <c r="B71" s="402" t="s">
        <v>493</v>
      </c>
      <c r="C71" s="169">
        <v>20344205</v>
      </c>
      <c r="D71" s="169">
        <v>0</v>
      </c>
      <c r="E71" s="169">
        <v>0</v>
      </c>
      <c r="F71" s="375"/>
      <c r="G71" s="169">
        <f t="shared" si="8"/>
        <v>0</v>
      </c>
      <c r="H71" s="169">
        <f t="shared" si="8"/>
        <v>0</v>
      </c>
    </row>
    <row r="72" spans="1:8">
      <c r="A72" s="392" t="s">
        <v>494</v>
      </c>
      <c r="B72" s="408" t="s">
        <v>495</v>
      </c>
      <c r="C72" s="409">
        <v>4291257</v>
      </c>
      <c r="D72" s="409">
        <v>0</v>
      </c>
      <c r="E72" s="409">
        <v>0</v>
      </c>
      <c r="F72" s="375"/>
      <c r="G72" s="409">
        <f t="shared" si="8"/>
        <v>0</v>
      </c>
      <c r="H72" s="409">
        <f t="shared" si="8"/>
        <v>0</v>
      </c>
    </row>
    <row r="73" spans="1:8">
      <c r="A73" s="904" t="s">
        <v>496</v>
      </c>
      <c r="B73" s="410" t="s">
        <v>399</v>
      </c>
      <c r="C73" s="370">
        <v>4547124</v>
      </c>
      <c r="D73" s="370">
        <v>0</v>
      </c>
      <c r="E73" s="370">
        <v>0</v>
      </c>
      <c r="F73" s="375"/>
      <c r="G73" s="370">
        <f t="shared" si="8"/>
        <v>0</v>
      </c>
      <c r="H73" s="370">
        <f t="shared" si="8"/>
        <v>0</v>
      </c>
    </row>
    <row r="74" spans="1:8">
      <c r="A74" s="904" t="s">
        <v>497</v>
      </c>
      <c r="B74" s="410" t="s">
        <v>403</v>
      </c>
      <c r="C74" s="370">
        <v>4902286</v>
      </c>
      <c r="D74" s="370">
        <v>0</v>
      </c>
      <c r="E74" s="370">
        <v>0</v>
      </c>
      <c r="F74" s="375"/>
      <c r="G74" s="370">
        <f t="shared" si="8"/>
        <v>0</v>
      </c>
      <c r="H74" s="370">
        <f t="shared" si="8"/>
        <v>0</v>
      </c>
    </row>
    <row r="75" spans="1:8">
      <c r="A75" s="904" t="s">
        <v>498</v>
      </c>
      <c r="B75" s="410" t="s">
        <v>14</v>
      </c>
      <c r="C75" s="370">
        <v>95668381</v>
      </c>
      <c r="D75" s="370">
        <v>95118672</v>
      </c>
      <c r="E75" s="370">
        <v>0</v>
      </c>
      <c r="F75" s="375"/>
      <c r="G75" s="370">
        <f t="shared" si="8"/>
        <v>-95118672</v>
      </c>
      <c r="H75" s="370">
        <f t="shared" si="8"/>
        <v>0</v>
      </c>
    </row>
    <row r="76" spans="1:8">
      <c r="A76" s="904" t="s">
        <v>499</v>
      </c>
      <c r="B76" s="410" t="s">
        <v>15</v>
      </c>
      <c r="C76" s="370">
        <v>36847628</v>
      </c>
      <c r="D76" s="370">
        <v>0</v>
      </c>
      <c r="E76" s="370">
        <v>0</v>
      </c>
      <c r="F76" s="375"/>
      <c r="G76" s="370">
        <f t="shared" si="8"/>
        <v>0</v>
      </c>
      <c r="H76" s="370">
        <f t="shared" si="8"/>
        <v>0</v>
      </c>
    </row>
    <row r="77" spans="1:8">
      <c r="A77" s="380" t="s">
        <v>500</v>
      </c>
      <c r="B77" s="402" t="s">
        <v>501</v>
      </c>
      <c r="C77" s="169">
        <v>15298865</v>
      </c>
      <c r="D77" s="169">
        <v>0</v>
      </c>
      <c r="E77" s="169">
        <v>0</v>
      </c>
      <c r="F77" s="375"/>
      <c r="G77" s="169">
        <f t="shared" si="8"/>
        <v>0</v>
      </c>
      <c r="H77" s="169">
        <f t="shared" si="8"/>
        <v>0</v>
      </c>
    </row>
    <row r="78" spans="1:8">
      <c r="A78" s="385" t="s">
        <v>502</v>
      </c>
      <c r="B78" s="407" t="s">
        <v>503</v>
      </c>
      <c r="C78" s="386">
        <v>14089166</v>
      </c>
      <c r="D78" s="386">
        <v>0</v>
      </c>
      <c r="E78" s="386">
        <v>0</v>
      </c>
      <c r="F78" s="375"/>
      <c r="G78" s="386">
        <f t="shared" si="8"/>
        <v>0</v>
      </c>
      <c r="H78" s="386">
        <f t="shared" si="8"/>
        <v>0</v>
      </c>
    </row>
    <row r="79" spans="1:8">
      <c r="A79" s="392" t="s">
        <v>504</v>
      </c>
      <c r="B79" s="408" t="s">
        <v>505</v>
      </c>
      <c r="C79" s="409">
        <v>51332699</v>
      </c>
      <c r="D79" s="409">
        <v>0</v>
      </c>
      <c r="E79" s="409">
        <v>0</v>
      </c>
      <c r="F79" s="375"/>
      <c r="G79" s="409">
        <f t="shared" si="8"/>
        <v>0</v>
      </c>
      <c r="H79" s="409">
        <f t="shared" si="8"/>
        <v>0</v>
      </c>
    </row>
    <row r="80" spans="1:8">
      <c r="A80" s="380" t="s">
        <v>506</v>
      </c>
      <c r="B80" s="402" t="s">
        <v>507</v>
      </c>
      <c r="C80" s="169">
        <v>7419095</v>
      </c>
      <c r="D80" s="169">
        <v>0</v>
      </c>
      <c r="E80" s="169">
        <v>110965</v>
      </c>
      <c r="F80" s="375"/>
      <c r="G80" s="169">
        <f t="shared" si="8"/>
        <v>0</v>
      </c>
      <c r="H80" s="169">
        <f t="shared" si="8"/>
        <v>-110965</v>
      </c>
    </row>
    <row r="81" spans="1:8">
      <c r="A81" s="385" t="s">
        <v>508</v>
      </c>
      <c r="B81" s="407" t="s">
        <v>509</v>
      </c>
      <c r="C81" s="386">
        <v>16789267</v>
      </c>
      <c r="D81" s="386">
        <v>0</v>
      </c>
      <c r="E81" s="386">
        <v>10345390</v>
      </c>
      <c r="F81" s="375"/>
      <c r="G81" s="386">
        <f t="shared" si="8"/>
        <v>0</v>
      </c>
      <c r="H81" s="386">
        <f t="shared" si="8"/>
        <v>-10345390</v>
      </c>
    </row>
    <row r="82" spans="1:8">
      <c r="A82" s="385" t="s">
        <v>510</v>
      </c>
      <c r="B82" s="407" t="s">
        <v>511</v>
      </c>
      <c r="C82" s="386">
        <v>9563244</v>
      </c>
      <c r="D82" s="386">
        <v>0</v>
      </c>
      <c r="E82" s="386">
        <v>0</v>
      </c>
      <c r="F82" s="375"/>
      <c r="G82" s="386">
        <f t="shared" si="8"/>
        <v>0</v>
      </c>
      <c r="H82" s="386">
        <f t="shared" si="8"/>
        <v>0</v>
      </c>
    </row>
    <row r="83" spans="1:8">
      <c r="A83" s="385" t="s">
        <v>512</v>
      </c>
      <c r="B83" s="407" t="s">
        <v>513</v>
      </c>
      <c r="C83" s="386">
        <v>8185476</v>
      </c>
      <c r="D83" s="386">
        <v>0</v>
      </c>
      <c r="E83" s="386">
        <v>1256452</v>
      </c>
      <c r="F83" s="375"/>
      <c r="G83" s="386">
        <f t="shared" si="8"/>
        <v>0</v>
      </c>
      <c r="H83" s="386">
        <f t="shared" si="8"/>
        <v>-1256452</v>
      </c>
    </row>
    <row r="84" spans="1:8">
      <c r="A84" s="385" t="s">
        <v>514</v>
      </c>
      <c r="B84" s="407" t="s">
        <v>515</v>
      </c>
      <c r="C84" s="386">
        <v>3923427</v>
      </c>
      <c r="D84" s="386">
        <v>0</v>
      </c>
      <c r="E84" s="386">
        <v>32721</v>
      </c>
      <c r="F84" s="375"/>
      <c r="G84" s="386">
        <f t="shared" si="8"/>
        <v>0</v>
      </c>
      <c r="H84" s="386">
        <f t="shared" si="8"/>
        <v>-32721</v>
      </c>
    </row>
    <row r="85" spans="1:8">
      <c r="A85" s="385" t="s">
        <v>516</v>
      </c>
      <c r="B85" s="407" t="s">
        <v>517</v>
      </c>
      <c r="C85" s="386">
        <v>941210</v>
      </c>
      <c r="D85" s="386">
        <v>0</v>
      </c>
      <c r="E85" s="386">
        <v>862635</v>
      </c>
      <c r="F85" s="375"/>
      <c r="G85" s="386">
        <f t="shared" si="8"/>
        <v>0</v>
      </c>
      <c r="H85" s="386">
        <f t="shared" si="8"/>
        <v>-862635</v>
      </c>
    </row>
    <row r="86" spans="1:8">
      <c r="A86" s="385" t="s">
        <v>518</v>
      </c>
      <c r="B86" s="407" t="s">
        <v>519</v>
      </c>
      <c r="C86" s="386">
        <v>2050527</v>
      </c>
      <c r="D86" s="386">
        <v>0</v>
      </c>
      <c r="E86" s="386">
        <v>1822540</v>
      </c>
      <c r="F86" s="375"/>
      <c r="G86" s="386">
        <f t="shared" si="8"/>
        <v>0</v>
      </c>
      <c r="H86" s="386">
        <f t="shared" si="8"/>
        <v>-1822540</v>
      </c>
    </row>
    <row r="87" spans="1:8">
      <c r="A87" s="385" t="s">
        <v>520</v>
      </c>
      <c r="B87" s="407" t="s">
        <v>521</v>
      </c>
      <c r="C87" s="386">
        <v>8275936</v>
      </c>
      <c r="D87" s="386">
        <v>0</v>
      </c>
      <c r="E87" s="386">
        <v>0</v>
      </c>
      <c r="F87" s="375"/>
      <c r="G87" s="386">
        <f t="shared" si="8"/>
        <v>0</v>
      </c>
      <c r="H87" s="386">
        <f t="shared" si="8"/>
        <v>0</v>
      </c>
    </row>
    <row r="88" spans="1:8">
      <c r="A88" s="392" t="s">
        <v>522</v>
      </c>
      <c r="B88" s="408" t="s">
        <v>523</v>
      </c>
      <c r="C88" s="409">
        <v>1470602</v>
      </c>
      <c r="D88" s="409">
        <v>0</v>
      </c>
      <c r="E88" s="409">
        <v>0</v>
      </c>
      <c r="F88" s="375"/>
      <c r="G88" s="409">
        <f t="shared" si="8"/>
        <v>0</v>
      </c>
      <c r="H88" s="409">
        <f t="shared" si="8"/>
        <v>0</v>
      </c>
    </row>
    <row r="89" spans="1:8">
      <c r="A89" s="380" t="s">
        <v>524</v>
      </c>
      <c r="B89" s="402" t="s">
        <v>525</v>
      </c>
      <c r="C89" s="169">
        <v>16537147</v>
      </c>
      <c r="D89" s="169">
        <v>0</v>
      </c>
      <c r="E89" s="169">
        <v>0</v>
      </c>
      <c r="F89" s="375"/>
      <c r="G89" s="169">
        <f t="shared" si="8"/>
        <v>0</v>
      </c>
      <c r="H89" s="169">
        <f t="shared" si="8"/>
        <v>0</v>
      </c>
    </row>
    <row r="90" spans="1:8">
      <c r="A90" s="385" t="s">
        <v>526</v>
      </c>
      <c r="B90" s="407" t="s">
        <v>527</v>
      </c>
      <c r="C90" s="386">
        <v>4724439</v>
      </c>
      <c r="D90" s="386">
        <v>0</v>
      </c>
      <c r="E90" s="386">
        <v>0</v>
      </c>
      <c r="F90" s="375"/>
      <c r="G90" s="386">
        <f t="shared" si="8"/>
        <v>0</v>
      </c>
      <c r="H90" s="386">
        <f t="shared" si="8"/>
        <v>0</v>
      </c>
    </row>
    <row r="91" spans="1:8">
      <c r="A91" s="385" t="s">
        <v>528</v>
      </c>
      <c r="B91" s="407" t="s">
        <v>529</v>
      </c>
      <c r="C91" s="386">
        <v>20325785</v>
      </c>
      <c r="D91" s="386">
        <v>-537103</v>
      </c>
      <c r="E91" s="386">
        <v>-40209</v>
      </c>
      <c r="F91" s="375"/>
      <c r="G91" s="386">
        <f t="shared" si="8"/>
        <v>537103</v>
      </c>
      <c r="H91" s="386">
        <f t="shared" si="8"/>
        <v>40209</v>
      </c>
    </row>
    <row r="92" spans="1:8">
      <c r="A92" s="385" t="s">
        <v>530</v>
      </c>
      <c r="B92" s="407" t="s">
        <v>531</v>
      </c>
      <c r="C92" s="386">
        <v>3555245</v>
      </c>
      <c r="D92" s="386">
        <v>0</v>
      </c>
      <c r="E92" s="386">
        <v>0</v>
      </c>
      <c r="F92" s="375"/>
      <c r="G92" s="386">
        <f t="shared" si="8"/>
        <v>0</v>
      </c>
      <c r="H92" s="386">
        <f t="shared" si="8"/>
        <v>0</v>
      </c>
    </row>
    <row r="93" spans="1:8">
      <c r="A93" s="392" t="s">
        <v>532</v>
      </c>
      <c r="B93" s="408" t="s">
        <v>533</v>
      </c>
      <c r="C93" s="409">
        <v>7153560</v>
      </c>
      <c r="D93" s="409">
        <v>-1752282</v>
      </c>
      <c r="E93" s="409">
        <v>-184973</v>
      </c>
      <c r="F93" s="375"/>
      <c r="G93" s="409">
        <f t="shared" si="8"/>
        <v>1752282</v>
      </c>
      <c r="H93" s="409">
        <f t="shared" si="8"/>
        <v>184973</v>
      </c>
    </row>
    <row r="94" spans="1:8">
      <c r="A94" s="904" t="s">
        <v>534</v>
      </c>
      <c r="B94" s="410" t="s">
        <v>17</v>
      </c>
      <c r="C94" s="370">
        <v>39739035</v>
      </c>
      <c r="D94" s="370">
        <v>0</v>
      </c>
      <c r="E94" s="370">
        <v>0</v>
      </c>
      <c r="F94" s="375"/>
      <c r="G94" s="370">
        <f t="shared" si="8"/>
        <v>0</v>
      </c>
      <c r="H94" s="370">
        <f t="shared" si="8"/>
        <v>0</v>
      </c>
    </row>
    <row r="95" spans="1:8">
      <c r="A95" s="380" t="s">
        <v>535</v>
      </c>
      <c r="B95" s="402" t="s">
        <v>536</v>
      </c>
      <c r="C95" s="169">
        <v>25291553</v>
      </c>
      <c r="D95" s="169">
        <v>0</v>
      </c>
      <c r="E95" s="169">
        <v>-631</v>
      </c>
      <c r="F95" s="375"/>
      <c r="G95" s="169">
        <f t="shared" si="8"/>
        <v>0</v>
      </c>
      <c r="H95" s="169">
        <f t="shared" si="8"/>
        <v>631</v>
      </c>
    </row>
    <row r="96" spans="1:8">
      <c r="A96" s="392" t="s">
        <v>537</v>
      </c>
      <c r="B96" s="408" t="s">
        <v>538</v>
      </c>
      <c r="C96" s="409">
        <v>20436705</v>
      </c>
      <c r="D96" s="409">
        <v>0</v>
      </c>
      <c r="E96" s="409">
        <v>0</v>
      </c>
      <c r="F96" s="375"/>
      <c r="G96" s="409">
        <f t="shared" si="8"/>
        <v>0</v>
      </c>
      <c r="H96" s="409">
        <f t="shared" si="8"/>
        <v>0</v>
      </c>
    </row>
    <row r="97" spans="1:8">
      <c r="A97" s="380" t="s">
        <v>539</v>
      </c>
      <c r="B97" s="402" t="s">
        <v>540</v>
      </c>
      <c r="C97" s="169">
        <v>45785828</v>
      </c>
      <c r="D97" s="169">
        <v>0</v>
      </c>
      <c r="E97" s="169">
        <v>0</v>
      </c>
      <c r="F97" s="375"/>
      <c r="G97" s="169">
        <f t="shared" si="8"/>
        <v>0</v>
      </c>
      <c r="H97" s="169">
        <f t="shared" si="8"/>
        <v>0</v>
      </c>
    </row>
    <row r="98" spans="1:8">
      <c r="A98" s="385" t="s">
        <v>541</v>
      </c>
      <c r="B98" s="407" t="s">
        <v>542</v>
      </c>
      <c r="C98" s="386">
        <v>1966987</v>
      </c>
      <c r="D98" s="386">
        <v>0</v>
      </c>
      <c r="E98" s="386">
        <v>0</v>
      </c>
      <c r="F98" s="375"/>
      <c r="G98" s="386">
        <f t="shared" si="8"/>
        <v>0</v>
      </c>
      <c r="H98" s="386">
        <f t="shared" si="8"/>
        <v>0</v>
      </c>
    </row>
    <row r="99" spans="1:8">
      <c r="A99" s="385" t="s">
        <v>543</v>
      </c>
      <c r="B99" s="407" t="s">
        <v>544</v>
      </c>
      <c r="C99" s="386">
        <v>9909287</v>
      </c>
      <c r="D99" s="386">
        <v>0</v>
      </c>
      <c r="E99" s="386">
        <v>0</v>
      </c>
      <c r="F99" s="375"/>
      <c r="G99" s="386">
        <f t="shared" si="8"/>
        <v>0</v>
      </c>
      <c r="H99" s="386">
        <f t="shared" si="8"/>
        <v>0</v>
      </c>
    </row>
    <row r="100" spans="1:8">
      <c r="A100" s="392" t="s">
        <v>545</v>
      </c>
      <c r="B100" s="408" t="s">
        <v>546</v>
      </c>
      <c r="C100" s="409">
        <v>9928272</v>
      </c>
      <c r="D100" s="409">
        <v>0</v>
      </c>
      <c r="E100" s="409">
        <v>0</v>
      </c>
      <c r="F100" s="375"/>
      <c r="G100" s="409">
        <f t="shared" si="8"/>
        <v>0</v>
      </c>
      <c r="H100" s="409">
        <f t="shared" si="8"/>
        <v>0</v>
      </c>
    </row>
    <row r="101" spans="1:8">
      <c r="A101" s="904" t="s">
        <v>547</v>
      </c>
      <c r="B101" s="410" t="s">
        <v>741</v>
      </c>
      <c r="C101" s="370">
        <v>4560137</v>
      </c>
      <c r="D101" s="370">
        <v>0</v>
      </c>
      <c r="E101" s="370">
        <v>0</v>
      </c>
      <c r="F101" s="375"/>
      <c r="G101" s="370">
        <f t="shared" si="8"/>
        <v>0</v>
      </c>
      <c r="H101" s="370">
        <f t="shared" si="8"/>
        <v>0</v>
      </c>
    </row>
    <row r="102" spans="1:8">
      <c r="A102" s="430" t="s">
        <v>548</v>
      </c>
      <c r="B102" s="431" t="s">
        <v>549</v>
      </c>
      <c r="C102" s="432">
        <v>10195759</v>
      </c>
      <c r="D102" s="432">
        <v>0</v>
      </c>
      <c r="E102" s="432">
        <v>0</v>
      </c>
      <c r="F102" s="375"/>
      <c r="G102" s="432">
        <f t="shared" si="8"/>
        <v>0</v>
      </c>
      <c r="H102" s="432">
        <f t="shared" si="8"/>
        <v>0</v>
      </c>
    </row>
    <row r="103" spans="1:8">
      <c r="A103" s="433" t="s">
        <v>550</v>
      </c>
      <c r="B103" s="434" t="s">
        <v>551</v>
      </c>
      <c r="C103" s="435">
        <v>8095138</v>
      </c>
      <c r="D103" s="435">
        <v>0</v>
      </c>
      <c r="E103" s="435">
        <v>0</v>
      </c>
      <c r="F103" s="375"/>
      <c r="G103" s="435">
        <f t="shared" si="8"/>
        <v>0</v>
      </c>
      <c r="H103" s="435">
        <f t="shared" si="8"/>
        <v>0</v>
      </c>
    </row>
    <row r="104" spans="1:8">
      <c r="A104" s="433" t="s">
        <v>552</v>
      </c>
      <c r="B104" s="434" t="s">
        <v>553</v>
      </c>
      <c r="C104" s="435">
        <v>11581931</v>
      </c>
      <c r="D104" s="435">
        <v>0</v>
      </c>
      <c r="E104" s="435">
        <v>0</v>
      </c>
      <c r="F104" s="375"/>
      <c r="G104" s="435">
        <f t="shared" si="8"/>
        <v>0</v>
      </c>
      <c r="H104" s="435">
        <f t="shared" si="8"/>
        <v>0</v>
      </c>
    </row>
    <row r="105" spans="1:8">
      <c r="A105" s="436" t="s">
        <v>554</v>
      </c>
      <c r="B105" s="437" t="s">
        <v>555</v>
      </c>
      <c r="C105" s="438">
        <v>48699072</v>
      </c>
      <c r="D105" s="438">
        <v>0</v>
      </c>
      <c r="E105" s="438">
        <v>0</v>
      </c>
      <c r="F105" s="375"/>
      <c r="G105" s="438">
        <f t="shared" si="8"/>
        <v>0</v>
      </c>
      <c r="H105" s="438">
        <f t="shared" si="8"/>
        <v>0</v>
      </c>
    </row>
    <row r="106" spans="1:8">
      <c r="A106" s="439" t="s">
        <v>556</v>
      </c>
      <c r="B106" s="440" t="s">
        <v>557</v>
      </c>
      <c r="C106" s="441">
        <v>5673474</v>
      </c>
      <c r="D106" s="441">
        <v>0</v>
      </c>
      <c r="E106" s="441">
        <v>0</v>
      </c>
      <c r="F106" s="375"/>
      <c r="G106" s="441">
        <f t="shared" si="8"/>
        <v>0</v>
      </c>
      <c r="H106" s="441">
        <f t="shared" si="8"/>
        <v>0</v>
      </c>
    </row>
    <row r="107" spans="1:8">
      <c r="A107" s="439" t="s">
        <v>558</v>
      </c>
      <c r="B107" s="440" t="s">
        <v>559</v>
      </c>
      <c r="C107" s="441">
        <v>28001339</v>
      </c>
      <c r="D107" s="441">
        <v>0</v>
      </c>
      <c r="E107" s="441">
        <v>0</v>
      </c>
      <c r="F107" s="375"/>
      <c r="G107" s="441">
        <f t="shared" si="8"/>
        <v>0</v>
      </c>
      <c r="H107" s="441">
        <f t="shared" si="8"/>
        <v>0</v>
      </c>
    </row>
    <row r="108" spans="1:8">
      <c r="A108" s="442" t="s">
        <v>560</v>
      </c>
      <c r="B108" s="443" t="s">
        <v>561</v>
      </c>
      <c r="C108" s="444">
        <v>5267296</v>
      </c>
      <c r="D108" s="444">
        <v>0</v>
      </c>
      <c r="E108" s="444">
        <v>0</v>
      </c>
      <c r="F108" s="375"/>
      <c r="G108" s="444">
        <f t="shared" si="8"/>
        <v>0</v>
      </c>
      <c r="H108" s="444">
        <f t="shared" si="8"/>
        <v>0</v>
      </c>
    </row>
    <row r="109" spans="1:8">
      <c r="A109" s="445" t="s">
        <v>562</v>
      </c>
      <c r="B109" s="446" t="s">
        <v>93</v>
      </c>
      <c r="C109" s="447">
        <v>9850838</v>
      </c>
      <c r="D109" s="447">
        <v>0</v>
      </c>
      <c r="E109" s="447">
        <v>0</v>
      </c>
      <c r="F109" s="375"/>
      <c r="G109" s="447">
        <f t="shared" si="8"/>
        <v>0</v>
      </c>
      <c r="H109" s="447">
        <f t="shared" si="8"/>
        <v>0</v>
      </c>
    </row>
    <row r="110" spans="1:8">
      <c r="A110" s="448" t="s">
        <v>563</v>
      </c>
      <c r="B110" s="449" t="s">
        <v>94</v>
      </c>
      <c r="C110" s="450">
        <v>7288326</v>
      </c>
      <c r="D110" s="450">
        <v>-990</v>
      </c>
      <c r="E110" s="450">
        <v>-351</v>
      </c>
      <c r="F110" s="375"/>
      <c r="G110" s="450">
        <f t="shared" si="8"/>
        <v>990</v>
      </c>
      <c r="H110" s="450">
        <f t="shared" si="8"/>
        <v>351</v>
      </c>
    </row>
    <row r="111" spans="1:8">
      <c r="A111" s="904" t="s">
        <v>564</v>
      </c>
      <c r="B111" s="410" t="s">
        <v>30</v>
      </c>
      <c r="C111" s="370">
        <v>1463403</v>
      </c>
      <c r="D111" s="370">
        <v>0</v>
      </c>
      <c r="E111" s="370">
        <v>0</v>
      </c>
      <c r="F111" s="375"/>
      <c r="G111" s="370">
        <f t="shared" si="8"/>
        <v>0</v>
      </c>
      <c r="H111" s="370">
        <f t="shared" si="8"/>
        <v>0</v>
      </c>
    </row>
    <row r="112" spans="1:8">
      <c r="A112" s="385" t="s">
        <v>565</v>
      </c>
      <c r="B112" s="407" t="s">
        <v>18</v>
      </c>
      <c r="C112" s="386">
        <v>4743636</v>
      </c>
      <c r="D112" s="386">
        <v>-117815</v>
      </c>
      <c r="E112" s="386">
        <v>-150860</v>
      </c>
      <c r="F112" s="375"/>
      <c r="G112" s="386">
        <f t="shared" si="8"/>
        <v>117815</v>
      </c>
      <c r="H112" s="386">
        <f t="shared" si="8"/>
        <v>150860</v>
      </c>
    </row>
    <row r="113" spans="1:8">
      <c r="A113" s="904" t="s">
        <v>566</v>
      </c>
      <c r="B113" s="410" t="s">
        <v>19</v>
      </c>
      <c r="C113" s="370">
        <v>1119986515</v>
      </c>
      <c r="D113" s="370">
        <v>0</v>
      </c>
      <c r="E113" s="370">
        <v>0</v>
      </c>
      <c r="F113" s="375"/>
      <c r="G113" s="370">
        <v>0</v>
      </c>
      <c r="H113" s="370">
        <v>0</v>
      </c>
    </row>
    <row r="114" spans="1:8">
      <c r="F114" s="375"/>
    </row>
  </sheetData>
  <mergeCells count="15">
    <mergeCell ref="Y2:Y4"/>
    <mergeCell ref="Z2:Z4"/>
    <mergeCell ref="AA2:AA3"/>
    <mergeCell ref="D3:E3"/>
    <mergeCell ref="G3:H3"/>
    <mergeCell ref="M3:N3"/>
    <mergeCell ref="O3:O4"/>
    <mergeCell ref="P3:P4"/>
    <mergeCell ref="Q3:Q4"/>
    <mergeCell ref="X2:X4"/>
    <mergeCell ref="C1:E1"/>
    <mergeCell ref="G1:H1"/>
    <mergeCell ref="L2:Q2"/>
    <mergeCell ref="V2:V3"/>
    <mergeCell ref="W2:W4"/>
  </mergeCells>
  <phoneticPr fontId="5"/>
  <pageMargins left="0.70866141732283472" right="0.70866141732283472" top="0.59055118110236227" bottom="0.15748031496062992" header="0.31496062992125984" footer="0.15748031496062992"/>
  <pageSetup paperSize="9" scale="55" orientation="portrait" r:id="rId1"/>
  <colBreaks count="2" manualBreakCount="2">
    <brk id="8" max="114" man="1"/>
    <brk id="18" max="114"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2"/>
  <sheetViews>
    <sheetView showGridLines="0" workbookViewId="0"/>
  </sheetViews>
  <sheetFormatPr defaultRowHeight="13.5"/>
  <cols>
    <col min="1" max="1" width="2" customWidth="1"/>
    <col min="2" max="2" width="5" customWidth="1"/>
    <col min="3" max="3" width="17.625" bestFit="1" customWidth="1"/>
    <col min="4" max="4" width="5" customWidth="1"/>
    <col min="5" max="5" width="2.375" customWidth="1"/>
    <col min="6" max="6" width="1.5" customWidth="1"/>
    <col min="7" max="7" width="44.375" style="224" customWidth="1"/>
    <col min="8" max="8" width="1.5" customWidth="1"/>
    <col min="9" max="9" width="0.875" customWidth="1"/>
  </cols>
  <sheetData>
    <row r="3" spans="2:8" ht="14.25">
      <c r="B3" s="273" t="s">
        <v>272</v>
      </c>
    </row>
    <row r="5" spans="2:8" ht="30" customHeight="1">
      <c r="B5" s="195" t="s">
        <v>168</v>
      </c>
      <c r="C5" s="196"/>
      <c r="D5" s="1101" t="s">
        <v>169</v>
      </c>
      <c r="E5" s="1102"/>
      <c r="F5" s="197"/>
      <c r="G5" s="770" t="s">
        <v>170</v>
      </c>
      <c r="H5" s="31"/>
    </row>
    <row r="6" spans="2:8" ht="48.75" customHeight="1">
      <c r="B6" s="198">
        <v>21</v>
      </c>
      <c r="C6" s="199" t="s">
        <v>171</v>
      </c>
      <c r="D6" s="200">
        <v>0</v>
      </c>
      <c r="E6" s="201" t="s">
        <v>172</v>
      </c>
      <c r="F6" s="202"/>
      <c r="G6" s="203" t="s">
        <v>173</v>
      </c>
      <c r="H6" s="204"/>
    </row>
    <row r="7" spans="2:8" ht="90" customHeight="1">
      <c r="B7" s="205">
        <v>57</v>
      </c>
      <c r="C7" s="206" t="s">
        <v>678</v>
      </c>
      <c r="D7" s="207">
        <v>100</v>
      </c>
      <c r="E7" s="208" t="s">
        <v>172</v>
      </c>
      <c r="F7" s="209"/>
      <c r="G7" s="210" t="s">
        <v>681</v>
      </c>
      <c r="H7" s="211"/>
    </row>
    <row r="8" spans="2:8" ht="18" customHeight="1">
      <c r="B8" s="205">
        <v>66</v>
      </c>
      <c r="C8" s="206" t="s">
        <v>174</v>
      </c>
      <c r="D8" s="207">
        <v>100</v>
      </c>
      <c r="E8" s="208" t="s">
        <v>172</v>
      </c>
      <c r="F8" s="212"/>
      <c r="G8" s="213" t="s">
        <v>175</v>
      </c>
      <c r="H8" s="214"/>
    </row>
    <row r="9" spans="2:8" ht="18" customHeight="1">
      <c r="B9" s="205">
        <v>67</v>
      </c>
      <c r="C9" s="206" t="s">
        <v>176</v>
      </c>
      <c r="D9" s="207">
        <v>100</v>
      </c>
      <c r="E9" s="208" t="s">
        <v>172</v>
      </c>
      <c r="F9" s="215"/>
      <c r="G9" s="216"/>
      <c r="H9" s="16"/>
    </row>
    <row r="10" spans="2:8" ht="18" customHeight="1">
      <c r="B10" s="217">
        <v>671</v>
      </c>
      <c r="C10" s="206" t="s">
        <v>245</v>
      </c>
      <c r="D10" s="207">
        <v>100</v>
      </c>
      <c r="E10" s="208" t="s">
        <v>172</v>
      </c>
      <c r="F10" s="215"/>
      <c r="G10" s="216"/>
      <c r="H10" s="16"/>
    </row>
    <row r="11" spans="2:8" ht="18" customHeight="1">
      <c r="B11" s="218">
        <v>672</v>
      </c>
      <c r="C11" s="219" t="s">
        <v>679</v>
      </c>
      <c r="D11" s="220">
        <v>100</v>
      </c>
      <c r="E11" s="221" t="s">
        <v>172</v>
      </c>
      <c r="F11" s="222"/>
      <c r="G11" s="223"/>
      <c r="H11" s="34"/>
    </row>
    <row r="12" spans="2:8" ht="3.75" customHeight="1"/>
  </sheetData>
  <mergeCells count="1">
    <mergeCell ref="D5:E5"/>
  </mergeCells>
  <phoneticPr fontId="5"/>
  <pageMargins left="0.74803149606299213" right="0.7480314960629921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55"/>
  <sheetViews>
    <sheetView showGridLines="0" zoomScaleNormal="100" workbookViewId="0">
      <selection activeCell="CV49" sqref="CV49"/>
    </sheetView>
  </sheetViews>
  <sheetFormatPr defaultRowHeight="13.5"/>
  <cols>
    <col min="1" max="1" width="1.125" customWidth="1"/>
    <col min="2" max="2" width="4.125" customWidth="1"/>
    <col min="3" max="3" width="19.875" customWidth="1"/>
    <col min="4" max="4" width="2.25" customWidth="1"/>
    <col min="5" max="5" width="11.875" customWidth="1"/>
    <col min="6" max="6" width="2" customWidth="1"/>
    <col min="7" max="7" width="10" bestFit="1" customWidth="1"/>
    <col min="8" max="8" width="1.625" customWidth="1"/>
    <col min="9" max="9" width="10" bestFit="1" customWidth="1"/>
    <col min="10" max="10" width="1.375" customWidth="1"/>
    <col min="11" max="11" width="10" bestFit="1" customWidth="1"/>
    <col min="12" max="12" width="1.75" customWidth="1"/>
    <col min="13" max="13" width="10" bestFit="1" customWidth="1"/>
    <col min="14" max="14" width="1.875" customWidth="1"/>
    <col min="15" max="15" width="9.75" customWidth="1"/>
    <col min="16" max="16" width="1.625" customWidth="1"/>
    <col min="17" max="17" width="1.125" customWidth="1"/>
    <col min="18" max="18" width="5" customWidth="1"/>
    <col min="19" max="19" width="16.625" customWidth="1"/>
    <col min="20" max="20" width="9.5" customWidth="1"/>
    <col min="21" max="21" width="2.5" style="72" customWidth="1"/>
    <col min="22" max="22" width="10" bestFit="1" customWidth="1"/>
    <col min="23" max="23" width="2.875" style="72" customWidth="1"/>
    <col min="24" max="24" width="9.125" bestFit="1" customWidth="1"/>
    <col min="25" max="25" width="3.875" customWidth="1"/>
    <col min="26" max="26" width="15.125" customWidth="1"/>
    <col min="27" max="27" width="3.5" bestFit="1" customWidth="1"/>
    <col min="28" max="28" width="9.375" customWidth="1"/>
    <col min="29" max="29" width="3.5" bestFit="1" customWidth="1"/>
    <col min="30" max="30" width="9.75" customWidth="1"/>
    <col min="31" max="31" width="0.875" customWidth="1"/>
    <col min="32" max="32" width="1" customWidth="1"/>
    <col min="33" max="33" width="5" customWidth="1"/>
    <col min="34" max="34" width="20" customWidth="1"/>
    <col min="35" max="35" width="9.125" customWidth="1"/>
    <col min="36" max="36" width="2.375" customWidth="1"/>
    <col min="37" max="37" width="9.875" customWidth="1"/>
    <col min="38" max="38" width="2.5" customWidth="1"/>
    <col min="39" max="39" width="8.875" customWidth="1"/>
    <col min="40" max="40" width="1.125" customWidth="1"/>
    <col min="41" max="41" width="9.875" customWidth="1"/>
    <col min="42" max="42" width="3.375" customWidth="1"/>
    <col min="43" max="43" width="9.25" customWidth="1"/>
    <col min="44" max="44" width="3.125" customWidth="1"/>
    <col min="45" max="45" width="9.25" customWidth="1"/>
    <col min="46" max="46" width="1.25" customWidth="1"/>
    <col min="47" max="47" width="1.5" customWidth="1"/>
    <col min="48" max="48" width="4.5" bestFit="1" customWidth="1"/>
    <col min="49" max="49" width="22" customWidth="1"/>
    <col min="50" max="50" width="1.125" customWidth="1"/>
    <col min="51" max="51" width="10.125" customWidth="1"/>
    <col min="52" max="52" width="3.5" customWidth="1"/>
    <col min="53" max="53" width="11.25" customWidth="1"/>
    <col min="54" max="54" width="3.5" customWidth="1"/>
    <col min="56" max="56" width="1.625" customWidth="1"/>
    <col min="57" max="57" width="1.75" customWidth="1"/>
    <col min="58" max="58" width="17.5" customWidth="1"/>
    <col min="59" max="59" width="6.5" customWidth="1"/>
    <col min="60" max="60" width="9.25" customWidth="1"/>
    <col min="61" max="61" width="2.125" customWidth="1"/>
    <col min="62" max="62" width="4.25" customWidth="1"/>
    <col min="63" max="63" width="18.25" customWidth="1"/>
    <col min="64" max="64" width="1" customWidth="1"/>
    <col min="65" max="65" width="9.125" customWidth="1"/>
    <col min="66" max="66" width="1.5" customWidth="1"/>
    <col min="67" max="67" width="9.75" customWidth="1"/>
    <col min="68" max="68" width="1.125" customWidth="1"/>
    <col min="69" max="69" width="11" customWidth="1"/>
    <col min="70" max="70" width="1.25" customWidth="1"/>
    <col min="71" max="71" width="1.75" customWidth="1"/>
    <col min="72" max="72" width="4.25" customWidth="1"/>
    <col min="73" max="73" width="17" customWidth="1"/>
    <col min="74" max="74" width="9.125" customWidth="1"/>
    <col min="75" max="75" width="2.625" customWidth="1"/>
    <col min="76" max="76" width="9.25" customWidth="1"/>
    <col min="77" max="77" width="3.5" customWidth="1"/>
    <col min="79" max="79" width="1.75" customWidth="1"/>
    <col min="80" max="80" width="11.125" customWidth="1"/>
    <col min="81" max="81" width="2.75" customWidth="1"/>
    <col min="82" max="82" width="7.75" customWidth="1"/>
    <col min="83" max="83" width="2.625" customWidth="1"/>
    <col min="84" max="84" width="8.5" customWidth="1"/>
    <col min="85" max="85" width="1.5" customWidth="1"/>
    <col min="86" max="86" width="1.25" customWidth="1"/>
    <col min="87" max="87" width="4.5" customWidth="1"/>
    <col min="88" max="88" width="16.875" customWidth="1"/>
    <col min="89" max="89" width="1.875" customWidth="1"/>
    <col min="90" max="90" width="10.125" customWidth="1"/>
    <col min="91" max="91" width="3.625" customWidth="1"/>
    <col min="92" max="92" width="9.5" bestFit="1" customWidth="1"/>
    <col min="93" max="93" width="3.375" customWidth="1"/>
    <col min="94" max="94" width="11" customWidth="1"/>
    <col min="95" max="95" width="1.625" customWidth="1"/>
    <col min="96" max="96" width="10.875" customWidth="1"/>
    <col min="97" max="97" width="3.875" customWidth="1"/>
    <col min="98" max="98" width="10.75" customWidth="1"/>
    <col min="99" max="99" width="3.625" customWidth="1"/>
    <col min="100" max="100" width="10.25" customWidth="1"/>
    <col min="101" max="102" width="1.625" customWidth="1"/>
    <col min="103" max="103" width="5.125" customWidth="1"/>
    <col min="104" max="104" width="17.25" customWidth="1"/>
    <col min="105" max="105" width="2" customWidth="1"/>
    <col min="106" max="106" width="10.375" customWidth="1"/>
    <col min="107" max="107" width="3.25" customWidth="1"/>
    <col min="108" max="108" width="9.5" bestFit="1" customWidth="1"/>
    <col min="109" max="109" width="3.25" customWidth="1"/>
    <col min="111" max="112" width="1.375" customWidth="1"/>
    <col min="113" max="113" width="4.75" customWidth="1"/>
    <col min="114" max="114" width="17.75" customWidth="1"/>
    <col min="115" max="122" width="9.375" customWidth="1"/>
    <col min="123" max="123" width="0.875" customWidth="1"/>
    <col min="124" max="124" width="1" style="24" customWidth="1"/>
    <col min="125" max="125" width="4.375" style="24" customWidth="1"/>
    <col min="126" max="126" width="16.375" style="24" customWidth="1"/>
    <col min="127" max="130" width="11.75" customWidth="1"/>
    <col min="131" max="131" width="1.625" customWidth="1"/>
  </cols>
  <sheetData>
    <row r="1" spans="2:130" ht="7.5" customHeight="1" thickBot="1">
      <c r="CI1" s="913"/>
      <c r="CJ1" s="913"/>
      <c r="CK1" s="913"/>
      <c r="CL1" s="913"/>
      <c r="CM1" s="913"/>
      <c r="CN1" s="913"/>
      <c r="CO1" s="913"/>
      <c r="CP1" s="913"/>
      <c r="CQ1" s="913"/>
      <c r="CR1" s="913"/>
      <c r="CS1" s="913"/>
      <c r="CT1" s="913"/>
      <c r="CU1" s="913"/>
      <c r="CV1" s="913"/>
      <c r="CW1" s="913"/>
    </row>
    <row r="2" spans="2:130" ht="18.75" thickTop="1" thickBot="1">
      <c r="B2" s="274" t="s">
        <v>267</v>
      </c>
      <c r="E2" s="1143" t="s">
        <v>177</v>
      </c>
      <c r="F2" s="1144"/>
      <c r="G2" s="1144"/>
      <c r="H2" s="1144"/>
      <c r="I2" s="1144"/>
      <c r="J2" s="1144"/>
      <c r="K2" s="1144"/>
      <c r="L2" s="1144"/>
      <c r="M2" s="1144"/>
      <c r="N2" s="1144"/>
      <c r="O2" s="1145"/>
      <c r="P2" s="49"/>
      <c r="Q2" s="49"/>
      <c r="R2" s="274" t="s">
        <v>268</v>
      </c>
      <c r="AD2" s="266"/>
      <c r="AG2" s="274" t="s">
        <v>269</v>
      </c>
      <c r="AV2" s="273" t="s">
        <v>676</v>
      </c>
      <c r="BF2" s="274" t="s">
        <v>273</v>
      </c>
      <c r="BG2" s="96"/>
      <c r="BT2" s="274" t="s">
        <v>270</v>
      </c>
      <c r="CF2" s="266"/>
      <c r="CI2" s="914" t="s">
        <v>274</v>
      </c>
      <c r="CJ2" s="913"/>
      <c r="CK2" s="913"/>
      <c r="CL2" s="913"/>
      <c r="CM2" s="913"/>
      <c r="CN2" s="913"/>
      <c r="CO2" s="913"/>
      <c r="CP2" s="913"/>
      <c r="CQ2" s="913"/>
      <c r="CR2" s="913"/>
      <c r="CS2" s="913"/>
      <c r="CT2" s="913"/>
      <c r="CU2" s="913"/>
      <c r="CV2" s="913"/>
      <c r="CW2" s="913"/>
      <c r="CY2" s="274" t="s">
        <v>275</v>
      </c>
      <c r="DS2" s="24"/>
      <c r="DU2" s="275"/>
    </row>
    <row r="3" spans="2:130" ht="18" thickTop="1">
      <c r="CI3" s="913"/>
      <c r="CJ3" s="913"/>
      <c r="CK3" s="913"/>
      <c r="CL3" s="913"/>
      <c r="CM3" s="913"/>
      <c r="CN3" s="913"/>
      <c r="CO3" s="913"/>
      <c r="CP3" s="913"/>
      <c r="CQ3" s="913"/>
      <c r="CR3" s="913"/>
      <c r="CS3" s="913"/>
      <c r="CT3" s="913"/>
      <c r="CU3" s="913"/>
      <c r="CV3" s="913"/>
      <c r="CW3" s="913"/>
      <c r="DI3" s="24"/>
      <c r="DJ3" s="24"/>
      <c r="DK3" s="24"/>
      <c r="DL3" s="24"/>
      <c r="DM3" s="24"/>
      <c r="DN3" s="24"/>
      <c r="DO3" s="24"/>
      <c r="DP3" s="24"/>
      <c r="DQ3" s="24"/>
      <c r="DR3" s="24"/>
      <c r="DS3" s="24"/>
      <c r="DU3" s="275" t="s">
        <v>265</v>
      </c>
    </row>
    <row r="4" spans="2:130">
      <c r="B4" s="14"/>
      <c r="C4" s="15"/>
      <c r="E4" s="1131" t="s">
        <v>255</v>
      </c>
      <c r="G4" s="1119" t="s">
        <v>33</v>
      </c>
      <c r="H4" s="224"/>
      <c r="I4" s="1119" t="s">
        <v>248</v>
      </c>
      <c r="J4" s="224"/>
      <c r="K4" s="1119" t="s">
        <v>249</v>
      </c>
      <c r="L4" s="224"/>
      <c r="M4" s="1146" t="s">
        <v>215</v>
      </c>
      <c r="N4" s="228"/>
      <c r="O4" s="1119" t="s">
        <v>250</v>
      </c>
      <c r="P4" s="225"/>
      <c r="Q4" s="24"/>
      <c r="R4" s="14"/>
      <c r="S4" s="15"/>
      <c r="T4" s="1105" t="s">
        <v>134</v>
      </c>
      <c r="U4" s="1105"/>
      <c r="V4" s="1105"/>
      <c r="W4" s="1105"/>
      <c r="X4" s="1106"/>
      <c r="Y4" s="49"/>
      <c r="Z4" s="1104" t="s">
        <v>139</v>
      </c>
      <c r="AA4" s="1105"/>
      <c r="AB4" s="1105"/>
      <c r="AC4" s="1105"/>
      <c r="AD4" s="1106"/>
      <c r="AE4" s="49"/>
      <c r="AF4" s="49"/>
      <c r="AG4" s="14"/>
      <c r="AH4" s="15"/>
      <c r="AI4" s="1104" t="s">
        <v>140</v>
      </c>
      <c r="AJ4" s="1105"/>
      <c r="AK4" s="1105"/>
      <c r="AL4" s="1105"/>
      <c r="AM4" s="1106"/>
      <c r="AN4" s="49"/>
      <c r="AO4" s="1104" t="s">
        <v>141</v>
      </c>
      <c r="AP4" s="1105"/>
      <c r="AQ4" s="1105"/>
      <c r="AR4" s="1105"/>
      <c r="AS4" s="1106"/>
      <c r="AT4" s="49"/>
      <c r="AV4" s="14"/>
      <c r="AW4" s="15"/>
      <c r="AX4" s="24"/>
      <c r="AY4" s="1104" t="s">
        <v>142</v>
      </c>
      <c r="AZ4" s="1105"/>
      <c r="BA4" s="1105"/>
      <c r="BB4" s="1105"/>
      <c r="BC4" s="1106"/>
      <c r="BD4" s="49"/>
      <c r="BF4" s="1133" t="s">
        <v>148</v>
      </c>
      <c r="BG4" s="1134"/>
      <c r="BH4" s="1111"/>
      <c r="BJ4" s="14"/>
      <c r="BK4" s="15"/>
      <c r="BM4" s="1104" t="s">
        <v>103</v>
      </c>
      <c r="BN4" s="1105"/>
      <c r="BO4" s="1105"/>
      <c r="BP4" s="1105"/>
      <c r="BQ4" s="1106"/>
      <c r="BR4" s="49"/>
      <c r="BS4" s="49"/>
      <c r="BT4" s="733"/>
      <c r="BU4" s="734"/>
      <c r="BV4" s="1104" t="s">
        <v>108</v>
      </c>
      <c r="BW4" s="1105"/>
      <c r="BX4" s="1105"/>
      <c r="BY4" s="1105"/>
      <c r="BZ4" s="1106"/>
      <c r="CB4" s="1104" t="s">
        <v>139</v>
      </c>
      <c r="CC4" s="1105"/>
      <c r="CD4" s="1105"/>
      <c r="CE4" s="1105"/>
      <c r="CF4" s="1106"/>
      <c r="CG4" s="49"/>
      <c r="CI4" s="915"/>
      <c r="CJ4" s="916"/>
      <c r="CK4" s="913"/>
      <c r="CL4" s="1140" t="s">
        <v>140</v>
      </c>
      <c r="CM4" s="1141"/>
      <c r="CN4" s="1141"/>
      <c r="CO4" s="1141"/>
      <c r="CP4" s="1142"/>
      <c r="CQ4" s="913"/>
      <c r="CR4" s="1140" t="s">
        <v>141</v>
      </c>
      <c r="CS4" s="1141"/>
      <c r="CT4" s="1141"/>
      <c r="CU4" s="1141"/>
      <c r="CV4" s="1142"/>
      <c r="CW4" s="917"/>
      <c r="CY4" s="14"/>
      <c r="CZ4" s="15"/>
      <c r="DA4" s="24"/>
      <c r="DB4" s="1104" t="s">
        <v>684</v>
      </c>
      <c r="DC4" s="1105"/>
      <c r="DD4" s="1105"/>
      <c r="DE4" s="1105"/>
      <c r="DF4" s="1106"/>
      <c r="DG4" s="49"/>
      <c r="DH4" s="24"/>
      <c r="DI4" s="14"/>
      <c r="DJ4" s="15"/>
      <c r="DK4" s="1125" t="s">
        <v>144</v>
      </c>
      <c r="DL4" s="1126"/>
      <c r="DM4" s="1126"/>
      <c r="DN4" s="1127"/>
      <c r="DO4" s="1125" t="s">
        <v>150</v>
      </c>
      <c r="DP4" s="1126"/>
      <c r="DQ4" s="1126"/>
      <c r="DR4" s="1127"/>
      <c r="DS4" s="908"/>
      <c r="DT4" s="735"/>
      <c r="DU4" s="14"/>
      <c r="DV4" s="15"/>
      <c r="DW4" s="1125" t="s">
        <v>133</v>
      </c>
      <c r="DX4" s="1126"/>
      <c r="DY4" s="1126"/>
      <c r="DZ4" s="1127"/>
    </row>
    <row r="5" spans="2:130" ht="23.25" customHeight="1">
      <c r="B5" s="32"/>
      <c r="C5" s="16"/>
      <c r="E5" s="1138"/>
      <c r="F5" s="4"/>
      <c r="G5" s="1139"/>
      <c r="H5" s="229"/>
      <c r="I5" s="1139"/>
      <c r="J5" s="229"/>
      <c r="K5" s="1139"/>
      <c r="L5" s="229"/>
      <c r="M5" s="1147"/>
      <c r="N5" s="230"/>
      <c r="O5" s="1139"/>
      <c r="P5" s="225"/>
      <c r="Q5" s="225"/>
      <c r="R5" s="32"/>
      <c r="S5" s="16"/>
      <c r="T5" s="1131" t="s">
        <v>256</v>
      </c>
      <c r="U5" s="734"/>
      <c r="V5" s="1124" t="s">
        <v>33</v>
      </c>
      <c r="W5" s="74"/>
      <c r="X5" s="982" t="s">
        <v>257</v>
      </c>
      <c r="Y5" s="24"/>
      <c r="Z5" s="87" t="s">
        <v>214</v>
      </c>
      <c r="AA5" s="89"/>
      <c r="AB5" s="982" t="s">
        <v>257</v>
      </c>
      <c r="AC5" s="89"/>
      <c r="AD5" s="982" t="s">
        <v>258</v>
      </c>
      <c r="AE5" s="231"/>
      <c r="AF5" s="231"/>
      <c r="AG5" s="32"/>
      <c r="AH5" s="16"/>
      <c r="AI5" s="982" t="s">
        <v>258</v>
      </c>
      <c r="AJ5" s="228"/>
      <c r="AK5" s="1119" t="s">
        <v>248</v>
      </c>
      <c r="AL5" s="228"/>
      <c r="AM5" s="1131" t="s">
        <v>149</v>
      </c>
      <c r="AN5" s="231"/>
      <c r="AO5" s="982" t="s">
        <v>258</v>
      </c>
      <c r="AP5" s="224"/>
      <c r="AQ5" s="1119" t="s">
        <v>249</v>
      </c>
      <c r="AR5" s="224"/>
      <c r="AS5" s="1131" t="s">
        <v>191</v>
      </c>
      <c r="AT5" s="24"/>
      <c r="AV5" s="32"/>
      <c r="AW5" s="16"/>
      <c r="AX5" s="24"/>
      <c r="AY5" s="982" t="s">
        <v>258</v>
      </c>
      <c r="AZ5" s="49"/>
      <c r="BA5" s="1119" t="s">
        <v>259</v>
      </c>
      <c r="BB5" s="49"/>
      <c r="BC5" s="982" t="s">
        <v>675</v>
      </c>
      <c r="BD5" s="49"/>
      <c r="BF5" s="1135"/>
      <c r="BG5" s="1136"/>
      <c r="BH5" s="1113"/>
      <c r="BJ5" s="32"/>
      <c r="BK5" s="16"/>
      <c r="BM5" s="1131" t="s">
        <v>260</v>
      </c>
      <c r="BO5" s="982" t="s">
        <v>261</v>
      </c>
      <c r="BQ5" s="1099" t="s">
        <v>256</v>
      </c>
      <c r="BR5" s="43"/>
      <c r="BS5" s="49"/>
      <c r="BT5" s="232"/>
      <c r="BU5" s="82"/>
      <c r="BV5" s="1099" t="s">
        <v>256</v>
      </c>
      <c r="BW5" s="72"/>
      <c r="BX5" s="1124" t="s">
        <v>33</v>
      </c>
      <c r="BY5" s="72"/>
      <c r="BZ5" s="982" t="s">
        <v>262</v>
      </c>
      <c r="CB5" s="87" t="s">
        <v>214</v>
      </c>
      <c r="CC5" s="89"/>
      <c r="CD5" s="982" t="s">
        <v>262</v>
      </c>
      <c r="CE5" s="89"/>
      <c r="CF5" s="982" t="s">
        <v>263</v>
      </c>
      <c r="CG5" s="735"/>
      <c r="CI5" s="918"/>
      <c r="CJ5" s="919"/>
      <c r="CK5" s="913"/>
      <c r="CL5" s="1122" t="s">
        <v>263</v>
      </c>
      <c r="CM5" s="920"/>
      <c r="CN5" s="1129" t="s">
        <v>248</v>
      </c>
      <c r="CO5" s="920"/>
      <c r="CP5" s="1117" t="s">
        <v>112</v>
      </c>
      <c r="CQ5" s="913"/>
      <c r="CR5" s="1122" t="s">
        <v>263</v>
      </c>
      <c r="CS5" s="913"/>
      <c r="CT5" s="1129" t="s">
        <v>249</v>
      </c>
      <c r="CU5" s="913"/>
      <c r="CV5" s="1117" t="s">
        <v>264</v>
      </c>
      <c r="CW5" s="913"/>
      <c r="CY5" s="32"/>
      <c r="CZ5" s="16"/>
      <c r="DA5" s="24"/>
      <c r="DB5" s="982" t="s">
        <v>263</v>
      </c>
      <c r="DC5" s="49"/>
      <c r="DD5" s="1119" t="s">
        <v>259</v>
      </c>
      <c r="DE5" s="49"/>
      <c r="DF5" s="982" t="s">
        <v>675</v>
      </c>
      <c r="DG5" s="49"/>
      <c r="DH5" s="24"/>
      <c r="DI5" s="32"/>
      <c r="DJ5" s="16"/>
      <c r="DK5" s="907" t="s">
        <v>35</v>
      </c>
      <c r="DL5" s="100"/>
      <c r="DM5" s="101"/>
      <c r="DN5" s="983" t="s">
        <v>683</v>
      </c>
      <c r="DO5" s="907" t="s">
        <v>35</v>
      </c>
      <c r="DP5" s="100"/>
      <c r="DQ5" s="101"/>
      <c r="DR5" s="982" t="s">
        <v>683</v>
      </c>
      <c r="DS5" s="908"/>
      <c r="DT5" s="735"/>
      <c r="DU5" s="32"/>
      <c r="DV5" s="16"/>
      <c r="DW5" s="731" t="s">
        <v>35</v>
      </c>
      <c r="DX5" s="100"/>
      <c r="DY5" s="101"/>
      <c r="DZ5" s="983" t="s">
        <v>683</v>
      </c>
    </row>
    <row r="6" spans="2:130" ht="14.25">
      <c r="B6" s="32"/>
      <c r="C6" s="16"/>
      <c r="E6" s="1138"/>
      <c r="F6" s="4"/>
      <c r="G6" s="1139"/>
      <c r="H6" s="229"/>
      <c r="I6" s="1139"/>
      <c r="J6" s="229"/>
      <c r="K6" s="1139"/>
      <c r="L6" s="229"/>
      <c r="M6" s="736" t="s">
        <v>247</v>
      </c>
      <c r="N6" s="230"/>
      <c r="O6" s="1139"/>
      <c r="P6" s="225"/>
      <c r="Q6" s="225"/>
      <c r="R6" s="32"/>
      <c r="S6" s="16"/>
      <c r="T6" s="1138"/>
      <c r="U6" s="82"/>
      <c r="V6" s="1121"/>
      <c r="W6" s="75"/>
      <c r="X6" s="983"/>
      <c r="Y6" s="24"/>
      <c r="Z6" s="737" t="s">
        <v>682</v>
      </c>
      <c r="AA6" s="49"/>
      <c r="AB6" s="983"/>
      <c r="AC6" s="49"/>
      <c r="AD6" s="983"/>
      <c r="AE6" s="231"/>
      <c r="AF6" s="231"/>
      <c r="AG6" s="32"/>
      <c r="AH6" s="16"/>
      <c r="AI6" s="983"/>
      <c r="AJ6" s="228"/>
      <c r="AK6" s="1139"/>
      <c r="AL6" s="228"/>
      <c r="AM6" s="1138"/>
      <c r="AN6" s="231"/>
      <c r="AO6" s="983"/>
      <c r="AP6" s="224"/>
      <c r="AQ6" s="1139"/>
      <c r="AR6" s="224"/>
      <c r="AS6" s="1138"/>
      <c r="AT6" s="24"/>
      <c r="AV6" s="32"/>
      <c r="AW6" s="16"/>
      <c r="AX6" s="24"/>
      <c r="AY6" s="983"/>
      <c r="AZ6" s="49"/>
      <c r="BA6" s="1120"/>
      <c r="BB6" s="49"/>
      <c r="BC6" s="983"/>
      <c r="BD6" s="49"/>
      <c r="BF6" s="1109" t="s">
        <v>145</v>
      </c>
      <c r="BG6" s="1114" t="s">
        <v>99</v>
      </c>
      <c r="BH6" s="1128">
        <f>AS49</f>
        <v>31652</v>
      </c>
      <c r="BJ6" s="32"/>
      <c r="BK6" s="16"/>
      <c r="BM6" s="1132"/>
      <c r="BO6" s="1121"/>
      <c r="BQ6" s="1100"/>
      <c r="BR6" s="43"/>
      <c r="BS6" s="49"/>
      <c r="BT6" s="232"/>
      <c r="BU6" s="82"/>
      <c r="BV6" s="1100"/>
      <c r="BW6" s="72"/>
      <c r="BX6" s="1121"/>
      <c r="BY6" s="72"/>
      <c r="BZ6" s="983"/>
      <c r="CB6" s="667" t="s">
        <v>682</v>
      </c>
      <c r="CC6" s="49"/>
      <c r="CD6" s="983"/>
      <c r="CE6" s="49"/>
      <c r="CF6" s="983"/>
      <c r="CG6" s="735"/>
      <c r="CI6" s="918"/>
      <c r="CJ6" s="919"/>
      <c r="CK6" s="913"/>
      <c r="CL6" s="1123"/>
      <c r="CM6" s="920"/>
      <c r="CN6" s="1130"/>
      <c r="CO6" s="920"/>
      <c r="CP6" s="1118"/>
      <c r="CQ6" s="913"/>
      <c r="CR6" s="1123"/>
      <c r="CS6" s="913"/>
      <c r="CT6" s="1137"/>
      <c r="CU6" s="913"/>
      <c r="CV6" s="1118"/>
      <c r="CW6" s="913"/>
      <c r="CY6" s="32"/>
      <c r="CZ6" s="16"/>
      <c r="DA6" s="24"/>
      <c r="DB6" s="983"/>
      <c r="DC6" s="49"/>
      <c r="DD6" s="1120"/>
      <c r="DE6" s="49"/>
      <c r="DF6" s="1121"/>
      <c r="DG6" s="49"/>
      <c r="DH6" s="24"/>
      <c r="DI6" s="32"/>
      <c r="DJ6" s="16"/>
      <c r="DK6" s="99"/>
      <c r="DL6" s="269" t="s">
        <v>149</v>
      </c>
      <c r="DM6" s="98"/>
      <c r="DN6" s="983"/>
      <c r="DO6" s="99"/>
      <c r="DP6" s="269" t="s">
        <v>149</v>
      </c>
      <c r="DQ6" s="98"/>
      <c r="DR6" s="983"/>
      <c r="DS6" s="908"/>
      <c r="DT6" s="735"/>
      <c r="DU6" s="32"/>
      <c r="DV6" s="16"/>
      <c r="DW6" s="100"/>
      <c r="DX6" s="269" t="s">
        <v>149</v>
      </c>
      <c r="DY6" s="98"/>
      <c r="DZ6" s="983"/>
    </row>
    <row r="7" spans="2:130">
      <c r="B7" s="33"/>
      <c r="C7" s="34"/>
      <c r="E7" s="88" t="s">
        <v>178</v>
      </c>
      <c r="F7" s="4"/>
      <c r="G7" s="95" t="s">
        <v>179</v>
      </c>
      <c r="H7" s="4"/>
      <c r="I7" s="95" t="s">
        <v>180</v>
      </c>
      <c r="J7" s="4"/>
      <c r="K7" s="95" t="s">
        <v>181</v>
      </c>
      <c r="L7" s="4"/>
      <c r="M7" s="95" t="s">
        <v>182</v>
      </c>
      <c r="N7" s="225"/>
      <c r="O7" s="95" t="s">
        <v>183</v>
      </c>
      <c r="P7" s="225"/>
      <c r="Q7" s="225"/>
      <c r="R7" s="33"/>
      <c r="S7" s="34"/>
      <c r="T7" s="732" t="s">
        <v>96</v>
      </c>
      <c r="U7" s="732"/>
      <c r="V7" s="73" t="s">
        <v>185</v>
      </c>
      <c r="W7" s="73"/>
      <c r="X7" s="73" t="s">
        <v>186</v>
      </c>
      <c r="Y7" s="49"/>
      <c r="Z7" s="88" t="s">
        <v>178</v>
      </c>
      <c r="AA7" s="90"/>
      <c r="AB7" s="73" t="s">
        <v>97</v>
      </c>
      <c r="AC7" s="90"/>
      <c r="AD7" s="73" t="s">
        <v>187</v>
      </c>
      <c r="AE7" s="49"/>
      <c r="AF7" s="49"/>
      <c r="AG7" s="33"/>
      <c r="AH7" s="34"/>
      <c r="AI7" s="73" t="s">
        <v>188</v>
      </c>
      <c r="AJ7" s="90"/>
      <c r="AK7" s="95" t="s">
        <v>113</v>
      </c>
      <c r="AL7" s="90"/>
      <c r="AM7" s="73" t="s">
        <v>189</v>
      </c>
      <c r="AN7" s="49"/>
      <c r="AO7" s="73" t="s">
        <v>98</v>
      </c>
      <c r="AQ7" s="95" t="s">
        <v>181</v>
      </c>
      <c r="AS7" s="73" t="s">
        <v>190</v>
      </c>
      <c r="AT7" s="49"/>
      <c r="AV7" s="33"/>
      <c r="AW7" s="34"/>
      <c r="AX7" s="24"/>
      <c r="AY7" s="73" t="s">
        <v>98</v>
      </c>
      <c r="AZ7" s="49"/>
      <c r="BA7" s="95" t="s">
        <v>182</v>
      </c>
      <c r="BB7" s="49"/>
      <c r="BC7" s="73" t="s">
        <v>100</v>
      </c>
      <c r="BD7" s="49"/>
      <c r="BF7" s="1109"/>
      <c r="BG7" s="1115"/>
      <c r="BH7" s="1082"/>
      <c r="BJ7" s="33"/>
      <c r="BK7" s="34"/>
      <c r="BM7" s="73" t="s">
        <v>166</v>
      </c>
      <c r="BO7" s="73" t="s">
        <v>183</v>
      </c>
      <c r="BQ7" s="267" t="s">
        <v>104</v>
      </c>
      <c r="BR7" s="234"/>
      <c r="BS7" s="100"/>
      <c r="BT7" s="102"/>
      <c r="BU7" s="233"/>
      <c r="BV7" s="167" t="s">
        <v>105</v>
      </c>
      <c r="BX7" s="73" t="s">
        <v>106</v>
      </c>
      <c r="BZ7" s="73" t="s">
        <v>107</v>
      </c>
      <c r="CB7" s="88" t="s">
        <v>109</v>
      </c>
      <c r="CC7" s="90"/>
      <c r="CD7" s="73" t="s">
        <v>110</v>
      </c>
      <c r="CE7" s="90"/>
      <c r="CF7" s="73" t="s">
        <v>111</v>
      </c>
      <c r="CG7" s="49"/>
      <c r="CI7" s="921"/>
      <c r="CJ7" s="922"/>
      <c r="CK7" s="913"/>
      <c r="CL7" s="923" t="s">
        <v>147</v>
      </c>
      <c r="CM7" s="913"/>
      <c r="CN7" s="924" t="s">
        <v>113</v>
      </c>
      <c r="CO7" s="913"/>
      <c r="CP7" s="923" t="s">
        <v>114</v>
      </c>
      <c r="CQ7" s="913"/>
      <c r="CR7" s="923" t="s">
        <v>147</v>
      </c>
      <c r="CS7" s="913"/>
      <c r="CT7" s="924" t="s">
        <v>115</v>
      </c>
      <c r="CU7" s="913"/>
      <c r="CV7" s="923" t="s">
        <v>116</v>
      </c>
      <c r="CW7" s="917"/>
      <c r="CY7" s="33"/>
      <c r="CZ7" s="34"/>
      <c r="DA7" s="24"/>
      <c r="DB7" s="73" t="s">
        <v>147</v>
      </c>
      <c r="DC7" s="49"/>
      <c r="DD7" s="95" t="s">
        <v>182</v>
      </c>
      <c r="DE7" s="49"/>
      <c r="DF7" s="73" t="s">
        <v>117</v>
      </c>
      <c r="DG7" s="49"/>
      <c r="DH7" s="24"/>
      <c r="DI7" s="33"/>
      <c r="DJ7" s="34"/>
      <c r="DK7" s="102"/>
      <c r="DL7" s="102"/>
      <c r="DM7" s="268" t="s">
        <v>143</v>
      </c>
      <c r="DN7" s="984"/>
      <c r="DO7" s="102"/>
      <c r="DP7" s="102"/>
      <c r="DQ7" s="268" t="s">
        <v>143</v>
      </c>
      <c r="DR7" s="984"/>
      <c r="DS7" s="908"/>
      <c r="DT7" s="735"/>
      <c r="DU7" s="33"/>
      <c r="DV7" s="34"/>
      <c r="DW7" s="253"/>
      <c r="DX7" s="102"/>
      <c r="DY7" s="268" t="s">
        <v>143</v>
      </c>
      <c r="DZ7" s="984"/>
    </row>
    <row r="8" spans="2:130">
      <c r="B8" s="5" t="s">
        <v>329</v>
      </c>
      <c r="C8" s="656" t="s">
        <v>9</v>
      </c>
      <c r="E8" s="25"/>
      <c r="G8" s="61">
        <v>0.60127559187037904</v>
      </c>
      <c r="I8" s="61">
        <v>0.39820864382341498</v>
      </c>
      <c r="K8" s="61">
        <v>0.13081311587173999</v>
      </c>
      <c r="M8" s="61">
        <v>1.4609509469910001E-3</v>
      </c>
      <c r="N8" s="226"/>
      <c r="O8" s="62">
        <v>1.0284820694855576E-2</v>
      </c>
      <c r="P8" s="226"/>
      <c r="Q8" s="226"/>
      <c r="R8" s="5">
        <v>1</v>
      </c>
      <c r="S8" s="276" t="str">
        <f>C8</f>
        <v>農業</v>
      </c>
      <c r="T8" s="55">
        <f>SUMIF('表4-2-4,5'!T$6:T$46,波及効果測定!R8,'表4-2-4,5'!AA$6:AA$46)</f>
        <v>839</v>
      </c>
      <c r="U8" s="83" t="s">
        <v>136</v>
      </c>
      <c r="V8" s="69">
        <f>G8</f>
        <v>0.60127559187037904</v>
      </c>
      <c r="W8" s="76" t="s">
        <v>138</v>
      </c>
      <c r="X8" s="55">
        <f>ROUND(T8*V8,0)</f>
        <v>504</v>
      </c>
      <c r="Y8" s="24">
        <v>1</v>
      </c>
      <c r="Z8" s="26"/>
      <c r="AB8" s="56">
        <f>X8</f>
        <v>504</v>
      </c>
      <c r="AD8" s="56">
        <f t="array" ref="AD8:AD48">MMULT('逆行列係数{I-(I-M)A}^(-1)'!C7:AQ47,波及効果測定!AB8:AB48)</f>
        <v>1852.3506427103734</v>
      </c>
      <c r="AE8" s="164"/>
      <c r="AF8" s="164"/>
      <c r="AG8" s="5" t="str">
        <f>B8</f>
        <v>01</v>
      </c>
      <c r="AH8" s="6" t="str">
        <f>C8</f>
        <v>農業</v>
      </c>
      <c r="AI8" s="67">
        <f>AD8</f>
        <v>1852.3506427103734</v>
      </c>
      <c r="AJ8" t="s">
        <v>136</v>
      </c>
      <c r="AK8" s="70">
        <f>I8</f>
        <v>0.39820864382341498</v>
      </c>
      <c r="AL8" t="s">
        <v>138</v>
      </c>
      <c r="AM8" s="56">
        <f>ROUND(AI8*AK8,0)</f>
        <v>738</v>
      </c>
      <c r="AN8" s="164"/>
      <c r="AO8" s="94">
        <f>AD8</f>
        <v>1852.3506427103734</v>
      </c>
      <c r="AP8" s="72" t="s">
        <v>136</v>
      </c>
      <c r="AQ8" s="69">
        <f>K8</f>
        <v>0.13081311587173999</v>
      </c>
      <c r="AR8" s="72" t="s">
        <v>138</v>
      </c>
      <c r="AS8" s="55">
        <f>ROUND(AO8*AQ8,0)</f>
        <v>242</v>
      </c>
      <c r="AT8" s="164"/>
      <c r="AV8" s="5" t="str">
        <f>B8</f>
        <v>01</v>
      </c>
      <c r="AW8" s="6" t="str">
        <f>C8</f>
        <v>農業</v>
      </c>
      <c r="AX8" s="91"/>
      <c r="AY8" s="67">
        <f t="shared" ref="AY8:AY48" si="0">AD8</f>
        <v>1852.3506427103734</v>
      </c>
      <c r="AZ8" s="72" t="s">
        <v>136</v>
      </c>
      <c r="BA8" s="70">
        <f>M8</f>
        <v>1.4609509469910001E-3</v>
      </c>
      <c r="BB8" s="72" t="s">
        <v>138</v>
      </c>
      <c r="BC8" s="56">
        <f>ROUND(AY8*BA8,0)</f>
        <v>3</v>
      </c>
      <c r="BD8" s="164"/>
      <c r="BF8" s="1109"/>
      <c r="BG8" s="1116"/>
      <c r="BH8" s="1082"/>
      <c r="BI8" s="58"/>
      <c r="BJ8" s="5" t="str">
        <f>B8</f>
        <v>01</v>
      </c>
      <c r="BK8" s="6" t="str">
        <f>C8</f>
        <v>農業</v>
      </c>
      <c r="BM8" s="46"/>
      <c r="BO8" s="61">
        <f>'41部門表'!BN7</f>
        <v>1.0284820694855576E-2</v>
      </c>
      <c r="BQ8" s="55">
        <f>ROUND($BM$49*BO8,0)</f>
        <v>229</v>
      </c>
      <c r="BR8" s="164"/>
      <c r="BS8" s="24"/>
      <c r="BT8" s="5" t="str">
        <f>B8</f>
        <v>01</v>
      </c>
      <c r="BU8" s="6" t="str">
        <f>C8</f>
        <v>農業</v>
      </c>
      <c r="BV8" s="55">
        <f>BQ8</f>
        <v>229</v>
      </c>
      <c r="BW8" t="s">
        <v>136</v>
      </c>
      <c r="BX8" s="69">
        <f>G8</f>
        <v>0.60127559187037904</v>
      </c>
      <c r="BY8" s="72" t="s">
        <v>138</v>
      </c>
      <c r="BZ8" s="55">
        <f>ROUND(BQ8*BX8,0)</f>
        <v>138</v>
      </c>
      <c r="CB8" s="26"/>
      <c r="CD8" s="56">
        <f t="shared" ref="CD8:CD48" si="1">BZ8</f>
        <v>138</v>
      </c>
      <c r="CF8" s="56">
        <f t="array" ref="CF8:CF48">MMULT('逆行列係数{I-(I-M)A}^(-1)'!C7:AQ47,波及効果測定!CD8:CD48)</f>
        <v>441.38629261470305</v>
      </c>
      <c r="CG8" s="164"/>
      <c r="CI8" s="938" t="str">
        <f>B8</f>
        <v>01</v>
      </c>
      <c r="CJ8" s="939" t="str">
        <f>C8</f>
        <v>農業</v>
      </c>
      <c r="CK8" s="925"/>
      <c r="CL8" s="926">
        <f>CF8</f>
        <v>441.38629261470305</v>
      </c>
      <c r="CM8" s="917" t="s">
        <v>136</v>
      </c>
      <c r="CN8" s="927">
        <f t="shared" ref="CN8:CN49" si="2">I8</f>
        <v>0.39820864382341498</v>
      </c>
      <c r="CO8" s="917" t="s">
        <v>138</v>
      </c>
      <c r="CP8" s="928">
        <f>ROUND(CL8*CN8,0)</f>
        <v>176</v>
      </c>
      <c r="CQ8" s="913"/>
      <c r="CR8" s="926">
        <f>CF8</f>
        <v>441.38629261470305</v>
      </c>
      <c r="CS8" s="917" t="s">
        <v>136</v>
      </c>
      <c r="CT8" s="927">
        <f t="shared" ref="CT8:CT49" si="3">K8</f>
        <v>0.13081311587173999</v>
      </c>
      <c r="CU8" s="917" t="s">
        <v>138</v>
      </c>
      <c r="CV8" s="928">
        <f>ROUND(CR8*CT8,0)</f>
        <v>58</v>
      </c>
      <c r="CW8" s="929"/>
      <c r="CY8" s="5" t="str">
        <f>B8</f>
        <v>01</v>
      </c>
      <c r="CZ8" s="6" t="str">
        <f>C8</f>
        <v>農業</v>
      </c>
      <c r="DA8" s="91"/>
      <c r="DB8" s="67">
        <f t="shared" ref="DB8:DB48" si="4">CF8</f>
        <v>441.38629261470305</v>
      </c>
      <c r="DC8" s="72" t="s">
        <v>136</v>
      </c>
      <c r="DD8" s="70">
        <f>M8</f>
        <v>1.4609509469910001E-3</v>
      </c>
      <c r="DE8" s="72" t="s">
        <v>138</v>
      </c>
      <c r="DF8" s="56">
        <f>ROUND(DB8*DD8,0)</f>
        <v>1</v>
      </c>
      <c r="DG8" s="164"/>
      <c r="DH8" s="24"/>
      <c r="DI8" s="5" t="str">
        <f>B8</f>
        <v>01</v>
      </c>
      <c r="DJ8" s="255" t="str">
        <f>C8</f>
        <v>農業</v>
      </c>
      <c r="DK8" s="103">
        <f>AD8</f>
        <v>1852.3506427103734</v>
      </c>
      <c r="DL8" s="103">
        <f>AM8</f>
        <v>738</v>
      </c>
      <c r="DM8" s="67">
        <f>AS8</f>
        <v>242</v>
      </c>
      <c r="DN8" s="67">
        <f>BC8</f>
        <v>3</v>
      </c>
      <c r="DO8" s="103">
        <f>CF8</f>
        <v>441.38629261470305</v>
      </c>
      <c r="DP8" s="103">
        <f>CP8</f>
        <v>176</v>
      </c>
      <c r="DQ8" s="67">
        <f>CV8</f>
        <v>58</v>
      </c>
      <c r="DR8" s="67">
        <f>DF8</f>
        <v>1</v>
      </c>
      <c r="DS8" s="254"/>
      <c r="DT8" s="254"/>
      <c r="DU8" s="5" t="str">
        <f>B8</f>
        <v>01</v>
      </c>
      <c r="DV8" s="255" t="str">
        <f>C8</f>
        <v>農業</v>
      </c>
      <c r="DW8" s="254">
        <f>DK8+DO8</f>
        <v>2293.7369353250765</v>
      </c>
      <c r="DX8" s="103">
        <f>DL8+DP8</f>
        <v>914</v>
      </c>
      <c r="DY8" s="103">
        <f>DM8+DQ8</f>
        <v>300</v>
      </c>
      <c r="DZ8" s="94">
        <f>DN8+DR8</f>
        <v>4</v>
      </c>
    </row>
    <row r="9" spans="2:130">
      <c r="B9" s="7" t="s">
        <v>332</v>
      </c>
      <c r="C9" s="255" t="s">
        <v>746</v>
      </c>
      <c r="E9" s="26"/>
      <c r="G9" s="62">
        <v>0.93309501776686599</v>
      </c>
      <c r="I9" s="62">
        <v>0.50079187837060302</v>
      </c>
      <c r="K9" s="62">
        <v>0.12648013965145599</v>
      </c>
      <c r="M9" s="62">
        <v>1.05226202202E-3</v>
      </c>
      <c r="N9" s="226"/>
      <c r="O9" s="62">
        <v>5.6247798742986327E-4</v>
      </c>
      <c r="P9" s="226"/>
      <c r="Q9" s="226"/>
      <c r="R9" s="7">
        <v>2</v>
      </c>
      <c r="S9" s="276" t="str">
        <f t="shared" ref="S9:S36" si="5">C9</f>
        <v>林業</v>
      </c>
      <c r="T9" s="56">
        <f>SUMIF('表4-2-4,5'!T$6:T$46,波及効果測定!R9,'表4-2-4,5'!AA$6:AA$46)</f>
        <v>0</v>
      </c>
      <c r="U9" s="47" t="s">
        <v>135</v>
      </c>
      <c r="V9" s="70">
        <f>G9</f>
        <v>0.93309501776686599</v>
      </c>
      <c r="W9" s="77" t="s">
        <v>137</v>
      </c>
      <c r="X9" s="56">
        <f>ROUND(T9*V9,0)</f>
        <v>0</v>
      </c>
      <c r="Y9" s="24">
        <v>2</v>
      </c>
      <c r="Z9" s="26"/>
      <c r="AB9" s="56">
        <f t="shared" ref="AB9:AB36" si="6">X9</f>
        <v>0</v>
      </c>
      <c r="AD9" s="56">
        <v>80.529082196696137</v>
      </c>
      <c r="AE9" s="164"/>
      <c r="AF9" s="164"/>
      <c r="AG9" s="7" t="str">
        <f t="shared" ref="AG9:AH48" si="7">B9</f>
        <v>02</v>
      </c>
      <c r="AH9" s="8" t="str">
        <f t="shared" si="7"/>
        <v>林業</v>
      </c>
      <c r="AI9" s="67">
        <f t="shared" ref="AI9:AI48" si="8">AD9</f>
        <v>80.529082196696137</v>
      </c>
      <c r="AJ9" t="s">
        <v>136</v>
      </c>
      <c r="AK9" s="70">
        <f t="shared" ref="AK9:AK49" si="9">I9</f>
        <v>0.50079187837060302</v>
      </c>
      <c r="AL9" t="s">
        <v>138</v>
      </c>
      <c r="AM9" s="56">
        <f>ROUND(AI9*AK9,0)</f>
        <v>40</v>
      </c>
      <c r="AN9" s="164"/>
      <c r="AO9" s="67">
        <f t="shared" ref="AO9:AO48" si="10">AD9</f>
        <v>80.529082196696137</v>
      </c>
      <c r="AP9" s="72" t="s">
        <v>136</v>
      </c>
      <c r="AQ9" s="70">
        <f t="shared" ref="AQ9:AQ48" si="11">K9</f>
        <v>0.12648013965145599</v>
      </c>
      <c r="AR9" s="72" t="s">
        <v>138</v>
      </c>
      <c r="AS9" s="56">
        <f t="shared" ref="AS9:AS48" si="12">ROUND(AO9*AQ9,0)</f>
        <v>10</v>
      </c>
      <c r="AT9" s="164"/>
      <c r="AV9" s="7" t="str">
        <f t="shared" ref="AV9:AW48" si="13">B9</f>
        <v>02</v>
      </c>
      <c r="AW9" s="8" t="str">
        <f t="shared" si="13"/>
        <v>林業</v>
      </c>
      <c r="AX9" s="91"/>
      <c r="AY9" s="67">
        <f t="shared" si="0"/>
        <v>80.529082196696137</v>
      </c>
      <c r="AZ9" s="72" t="s">
        <v>136</v>
      </c>
      <c r="BA9" s="70">
        <f t="shared" ref="BA9:BA48" si="14">M9</f>
        <v>1.05226202202E-3</v>
      </c>
      <c r="BB9" s="72" t="s">
        <v>138</v>
      </c>
      <c r="BC9" s="56">
        <f>ROUND(AY9*BA9,0)</f>
        <v>0</v>
      </c>
      <c r="BD9" s="164"/>
      <c r="BF9" s="1109" t="s">
        <v>937</v>
      </c>
      <c r="BG9" s="1111" t="s">
        <v>101</v>
      </c>
      <c r="BH9" s="1082">
        <f>M52</f>
        <v>0.70278833995921941</v>
      </c>
      <c r="BJ9" s="7" t="str">
        <f t="shared" ref="BJ9:BK48" si="15">B9</f>
        <v>02</v>
      </c>
      <c r="BK9" s="8" t="str">
        <f t="shared" si="15"/>
        <v>林業</v>
      </c>
      <c r="BM9" s="54"/>
      <c r="BO9" s="62">
        <f>'41部門表'!BN8</f>
        <v>5.6247798742986327E-4</v>
      </c>
      <c r="BQ9" s="56">
        <f>ROUND($BM$49*BO9,0)</f>
        <v>13</v>
      </c>
      <c r="BR9" s="164"/>
      <c r="BS9" s="24"/>
      <c r="BT9" s="7" t="str">
        <f t="shared" ref="BT9:BU48" si="16">B9</f>
        <v>02</v>
      </c>
      <c r="BU9" s="8" t="str">
        <f t="shared" si="16"/>
        <v>林業</v>
      </c>
      <c r="BV9" s="56">
        <f>BQ9</f>
        <v>13</v>
      </c>
      <c r="BW9" t="s">
        <v>136</v>
      </c>
      <c r="BX9" s="70">
        <f t="shared" ref="BX9:BX48" si="17">G9</f>
        <v>0.93309501776686599</v>
      </c>
      <c r="BY9" s="72" t="s">
        <v>138</v>
      </c>
      <c r="BZ9" s="56">
        <f t="shared" ref="BZ9:BZ48" si="18">ROUND(BQ9*BX9,0)</f>
        <v>12</v>
      </c>
      <c r="CB9" s="26"/>
      <c r="CD9" s="56">
        <f t="shared" si="1"/>
        <v>12</v>
      </c>
      <c r="CF9" s="56">
        <v>19.654811044962031</v>
      </c>
      <c r="CG9" s="164"/>
      <c r="CI9" s="940" t="str">
        <f t="shared" ref="CI9:CJ48" si="19">B9</f>
        <v>02</v>
      </c>
      <c r="CJ9" s="932" t="str">
        <f t="shared" si="19"/>
        <v>林業</v>
      </c>
      <c r="CK9" s="925"/>
      <c r="CL9" s="930">
        <f t="shared" ref="CL9:CL48" si="20">CF9</f>
        <v>19.654811044962031</v>
      </c>
      <c r="CM9" s="917" t="s">
        <v>136</v>
      </c>
      <c r="CN9" s="660">
        <f t="shared" si="2"/>
        <v>0.50079187837060302</v>
      </c>
      <c r="CO9" s="917" t="s">
        <v>138</v>
      </c>
      <c r="CP9" s="931">
        <f t="shared" ref="CP9:CP48" si="21">ROUND(CL9*CN9,0)</f>
        <v>10</v>
      </c>
      <c r="CQ9" s="913"/>
      <c r="CR9" s="930">
        <f t="shared" ref="CR9:CR48" si="22">CF9</f>
        <v>19.654811044962031</v>
      </c>
      <c r="CS9" s="917" t="s">
        <v>136</v>
      </c>
      <c r="CT9" s="660">
        <f t="shared" si="3"/>
        <v>0.12648013965145599</v>
      </c>
      <c r="CU9" s="917" t="s">
        <v>138</v>
      </c>
      <c r="CV9" s="931">
        <f>ROUND(CR9*CT9,0)</f>
        <v>2</v>
      </c>
      <c r="CW9" s="929"/>
      <c r="CY9" s="7" t="str">
        <f t="shared" ref="CY9:CZ48" si="23">B9</f>
        <v>02</v>
      </c>
      <c r="CZ9" s="8" t="str">
        <f t="shared" si="23"/>
        <v>林業</v>
      </c>
      <c r="DA9" s="91"/>
      <c r="DB9" s="67">
        <f t="shared" si="4"/>
        <v>19.654811044962031</v>
      </c>
      <c r="DC9" s="72" t="s">
        <v>136</v>
      </c>
      <c r="DD9" s="70">
        <f t="shared" ref="DD9:DD48" si="24">M9</f>
        <v>1.05226202202E-3</v>
      </c>
      <c r="DE9" s="72" t="s">
        <v>138</v>
      </c>
      <c r="DF9" s="56">
        <f>ROUND(DB9*DD9,0)</f>
        <v>0</v>
      </c>
      <c r="DG9" s="164"/>
      <c r="DH9" s="24"/>
      <c r="DI9" s="7" t="str">
        <f t="shared" ref="DI9:DJ48" si="25">B9</f>
        <v>02</v>
      </c>
      <c r="DJ9" s="255" t="str">
        <f t="shared" si="25"/>
        <v>林業</v>
      </c>
      <c r="DK9" s="37">
        <f>AD9</f>
        <v>80.529082196696137</v>
      </c>
      <c r="DL9" s="37">
        <f t="shared" ref="DL9:DL45" si="26">AM9</f>
        <v>40</v>
      </c>
      <c r="DM9" s="56">
        <f t="shared" ref="DM9:DM45" si="27">AS9</f>
        <v>10</v>
      </c>
      <c r="DN9" s="56">
        <f t="shared" ref="DN9:DN45" si="28">BC9</f>
        <v>0</v>
      </c>
      <c r="DO9" s="37">
        <f t="shared" ref="DO9:DO45" si="29">CF9</f>
        <v>19.654811044962031</v>
      </c>
      <c r="DP9" s="37">
        <f t="shared" ref="DP9:DP45" si="30">CP9</f>
        <v>10</v>
      </c>
      <c r="DQ9" s="56">
        <f t="shared" ref="DQ9:DQ45" si="31">CV9</f>
        <v>2</v>
      </c>
      <c r="DR9" s="56">
        <f t="shared" ref="DR9:DR45" si="32">DF9</f>
        <v>0</v>
      </c>
      <c r="DS9" s="164"/>
      <c r="DT9" s="164"/>
      <c r="DU9" s="7" t="str">
        <f t="shared" ref="DU9:DV48" si="33">B9</f>
        <v>02</v>
      </c>
      <c r="DV9" s="255" t="str">
        <f t="shared" si="33"/>
        <v>林業</v>
      </c>
      <c r="DW9" s="164">
        <f t="shared" ref="DW9:DZ45" si="34">DK9+DO9</f>
        <v>100.18389324165817</v>
      </c>
      <c r="DX9" s="37">
        <f t="shared" si="34"/>
        <v>50</v>
      </c>
      <c r="DY9" s="56">
        <f t="shared" si="34"/>
        <v>12</v>
      </c>
      <c r="DZ9" s="56">
        <f t="shared" si="34"/>
        <v>0</v>
      </c>
    </row>
    <row r="10" spans="2:130">
      <c r="B10" s="7" t="s">
        <v>335</v>
      </c>
      <c r="C10" s="255" t="s">
        <v>747</v>
      </c>
      <c r="E10" s="26"/>
      <c r="G10" s="62">
        <v>0.77339566814176497</v>
      </c>
      <c r="I10" s="62">
        <v>0.49453713386409998</v>
      </c>
      <c r="K10" s="62">
        <v>0.11380736376462899</v>
      </c>
      <c r="M10" s="62">
        <v>6.7660171969100003E-4</v>
      </c>
      <c r="N10" s="226"/>
      <c r="O10" s="62">
        <v>1.1330217662501542E-3</v>
      </c>
      <c r="P10" s="226"/>
      <c r="Q10" s="226"/>
      <c r="R10" s="7">
        <v>3</v>
      </c>
      <c r="S10" s="276" t="str">
        <f t="shared" si="5"/>
        <v>漁業</v>
      </c>
      <c r="T10" s="56">
        <f>SUMIF('表4-2-4,5'!T$6:T$46,波及効果測定!R10,'表4-2-4,5'!AA$6:AA$46)</f>
        <v>0</v>
      </c>
      <c r="U10" s="47" t="s">
        <v>135</v>
      </c>
      <c r="V10" s="70">
        <f t="shared" ref="V10:V15" si="35">G10</f>
        <v>0.77339566814176497</v>
      </c>
      <c r="W10" s="77" t="s">
        <v>137</v>
      </c>
      <c r="X10" s="56">
        <f>ROUND(T10*V10,0)</f>
        <v>0</v>
      </c>
      <c r="Y10" s="24">
        <v>3</v>
      </c>
      <c r="Z10" s="26"/>
      <c r="AB10" s="56">
        <f t="shared" si="6"/>
        <v>0</v>
      </c>
      <c r="AD10" s="56">
        <v>213.53014563280539</v>
      </c>
      <c r="AE10" s="164"/>
      <c r="AF10" s="164"/>
      <c r="AG10" s="7" t="str">
        <f t="shared" si="7"/>
        <v>03</v>
      </c>
      <c r="AH10" s="8" t="str">
        <f t="shared" si="7"/>
        <v>漁業</v>
      </c>
      <c r="AI10" s="67">
        <f t="shared" si="8"/>
        <v>213.53014563280539</v>
      </c>
      <c r="AJ10" t="s">
        <v>136</v>
      </c>
      <c r="AK10" s="70">
        <f t="shared" si="9"/>
        <v>0.49453713386409998</v>
      </c>
      <c r="AL10" t="s">
        <v>138</v>
      </c>
      <c r="AM10" s="56">
        <f>ROUND(AI10*AK10,0)</f>
        <v>106</v>
      </c>
      <c r="AN10" s="164"/>
      <c r="AO10" s="67">
        <f t="shared" si="10"/>
        <v>213.53014563280539</v>
      </c>
      <c r="AP10" s="72" t="s">
        <v>136</v>
      </c>
      <c r="AQ10" s="70">
        <f t="shared" si="11"/>
        <v>0.11380736376462899</v>
      </c>
      <c r="AR10" s="72" t="s">
        <v>138</v>
      </c>
      <c r="AS10" s="56">
        <f t="shared" si="12"/>
        <v>24</v>
      </c>
      <c r="AT10" s="164"/>
      <c r="AV10" s="7" t="str">
        <f t="shared" si="13"/>
        <v>03</v>
      </c>
      <c r="AW10" s="8" t="str">
        <f t="shared" si="13"/>
        <v>漁業</v>
      </c>
      <c r="AX10" s="91"/>
      <c r="AY10" s="67">
        <f t="shared" si="0"/>
        <v>213.53014563280539</v>
      </c>
      <c r="AZ10" s="72" t="s">
        <v>136</v>
      </c>
      <c r="BA10" s="70">
        <f t="shared" si="14"/>
        <v>6.7660171969100003E-4</v>
      </c>
      <c r="BB10" s="72" t="s">
        <v>138</v>
      </c>
      <c r="BC10" s="56">
        <f t="shared" ref="BC10:BC44" si="36">ROUND(AY10*BA10,0)</f>
        <v>0</v>
      </c>
      <c r="BD10" s="164"/>
      <c r="BF10" s="1110"/>
      <c r="BG10" s="1112"/>
      <c r="BH10" s="1082"/>
      <c r="BJ10" s="7" t="str">
        <f t="shared" si="15"/>
        <v>03</v>
      </c>
      <c r="BK10" s="8" t="str">
        <f t="shared" si="15"/>
        <v>漁業</v>
      </c>
      <c r="BM10" s="54"/>
      <c r="BO10" s="62">
        <f>'41部門表'!BN9</f>
        <v>1.1330217662501542E-3</v>
      </c>
      <c r="BQ10" s="56">
        <f t="shared" ref="BQ10:BQ48" si="37">ROUND($BM$49*BO10,0)</f>
        <v>25</v>
      </c>
      <c r="BR10" s="164"/>
      <c r="BS10" s="24"/>
      <c r="BT10" s="7" t="str">
        <f t="shared" si="16"/>
        <v>03</v>
      </c>
      <c r="BU10" s="8" t="str">
        <f t="shared" si="16"/>
        <v>漁業</v>
      </c>
      <c r="BV10" s="56">
        <f>BQ10</f>
        <v>25</v>
      </c>
      <c r="BW10" t="s">
        <v>136</v>
      </c>
      <c r="BX10" s="70">
        <f t="shared" si="17"/>
        <v>0.77339566814176497</v>
      </c>
      <c r="BY10" s="72" t="s">
        <v>138</v>
      </c>
      <c r="BZ10" s="56">
        <f t="shared" si="18"/>
        <v>19</v>
      </c>
      <c r="CB10" s="26"/>
      <c r="CD10" s="56">
        <f t="shared" si="1"/>
        <v>19</v>
      </c>
      <c r="CF10" s="56">
        <v>51.36013340529918</v>
      </c>
      <c r="CG10" s="164"/>
      <c r="CI10" s="940" t="str">
        <f t="shared" si="19"/>
        <v>03</v>
      </c>
      <c r="CJ10" s="932" t="str">
        <f t="shared" si="19"/>
        <v>漁業</v>
      </c>
      <c r="CK10" s="925"/>
      <c r="CL10" s="930">
        <f t="shared" si="20"/>
        <v>51.36013340529918</v>
      </c>
      <c r="CM10" s="917" t="s">
        <v>136</v>
      </c>
      <c r="CN10" s="660">
        <f t="shared" si="2"/>
        <v>0.49453713386409998</v>
      </c>
      <c r="CO10" s="917" t="s">
        <v>138</v>
      </c>
      <c r="CP10" s="931">
        <f t="shared" si="21"/>
        <v>25</v>
      </c>
      <c r="CQ10" s="913"/>
      <c r="CR10" s="930">
        <f t="shared" si="22"/>
        <v>51.36013340529918</v>
      </c>
      <c r="CS10" s="917" t="s">
        <v>136</v>
      </c>
      <c r="CT10" s="660">
        <f t="shared" si="3"/>
        <v>0.11380736376462899</v>
      </c>
      <c r="CU10" s="917" t="s">
        <v>138</v>
      </c>
      <c r="CV10" s="931">
        <f t="shared" ref="CV10:CV48" si="38">ROUND(CR10*CT10,0)</f>
        <v>6</v>
      </c>
      <c r="CW10" s="929"/>
      <c r="CY10" s="7" t="str">
        <f t="shared" si="23"/>
        <v>03</v>
      </c>
      <c r="CZ10" s="8" t="str">
        <f t="shared" si="23"/>
        <v>漁業</v>
      </c>
      <c r="DA10" s="91"/>
      <c r="DB10" s="67">
        <f t="shared" si="4"/>
        <v>51.36013340529918</v>
      </c>
      <c r="DC10" s="72" t="s">
        <v>136</v>
      </c>
      <c r="DD10" s="70">
        <f t="shared" si="24"/>
        <v>6.7660171969100003E-4</v>
      </c>
      <c r="DE10" s="72" t="s">
        <v>138</v>
      </c>
      <c r="DF10" s="56">
        <f t="shared" ref="DF10:DF44" si="39">ROUND(DB10*DD10,0)</f>
        <v>0</v>
      </c>
      <c r="DG10" s="164"/>
      <c r="DH10" s="24"/>
      <c r="DI10" s="7" t="str">
        <f t="shared" si="25"/>
        <v>03</v>
      </c>
      <c r="DJ10" s="255" t="str">
        <f t="shared" si="25"/>
        <v>漁業</v>
      </c>
      <c r="DK10" s="37">
        <f t="shared" ref="DK10:DK45" si="40">AD10</f>
        <v>213.53014563280539</v>
      </c>
      <c r="DL10" s="37">
        <f t="shared" si="26"/>
        <v>106</v>
      </c>
      <c r="DM10" s="56">
        <f t="shared" si="27"/>
        <v>24</v>
      </c>
      <c r="DN10" s="56">
        <f t="shared" si="28"/>
        <v>0</v>
      </c>
      <c r="DO10" s="37">
        <f t="shared" si="29"/>
        <v>51.36013340529918</v>
      </c>
      <c r="DP10" s="37">
        <f t="shared" si="30"/>
        <v>25</v>
      </c>
      <c r="DQ10" s="56">
        <f t="shared" si="31"/>
        <v>6</v>
      </c>
      <c r="DR10" s="56">
        <f t="shared" si="32"/>
        <v>0</v>
      </c>
      <c r="DS10" s="164"/>
      <c r="DT10" s="164"/>
      <c r="DU10" s="7" t="str">
        <f t="shared" si="33"/>
        <v>03</v>
      </c>
      <c r="DV10" s="255" t="str">
        <f t="shared" si="33"/>
        <v>漁業</v>
      </c>
      <c r="DW10" s="164">
        <f t="shared" si="34"/>
        <v>264.89027903810455</v>
      </c>
      <c r="DX10" s="37">
        <f t="shared" si="34"/>
        <v>131</v>
      </c>
      <c r="DY10" s="56">
        <f t="shared" si="34"/>
        <v>30</v>
      </c>
      <c r="DZ10" s="56">
        <f t="shared" si="34"/>
        <v>0</v>
      </c>
    </row>
    <row r="11" spans="2:130">
      <c r="B11" s="7" t="s">
        <v>337</v>
      </c>
      <c r="C11" s="255" t="s">
        <v>12</v>
      </c>
      <c r="E11" s="26"/>
      <c r="G11" s="62">
        <v>0.29204794021144698</v>
      </c>
      <c r="I11" s="62">
        <v>0.57675895166880997</v>
      </c>
      <c r="K11" s="62">
        <v>9.0940250220333002E-2</v>
      </c>
      <c r="M11" s="62">
        <v>2.1773297926599999E-4</v>
      </c>
      <c r="N11" s="226"/>
      <c r="O11" s="62">
        <v>1.132577919498179E-7</v>
      </c>
      <c r="P11" s="226"/>
      <c r="Q11" s="226"/>
      <c r="R11" s="7">
        <v>6</v>
      </c>
      <c r="S11" s="276" t="str">
        <f t="shared" si="5"/>
        <v>鉱業</v>
      </c>
      <c r="T11" s="56">
        <f>SUMIF('表4-2-4,5'!T$6:T$46,波及効果測定!R11,'表4-2-4,5'!AA$6:AA$46)</f>
        <v>0</v>
      </c>
      <c r="U11" s="47" t="s">
        <v>135</v>
      </c>
      <c r="V11" s="70">
        <f t="shared" si="35"/>
        <v>0.29204794021144698</v>
      </c>
      <c r="W11" s="77" t="s">
        <v>137</v>
      </c>
      <c r="X11" s="56">
        <f>ROUND(T11*V11,0)</f>
        <v>0</v>
      </c>
      <c r="Y11" s="24">
        <v>6</v>
      </c>
      <c r="Z11" s="26"/>
      <c r="AB11" s="56">
        <f t="shared" si="6"/>
        <v>0</v>
      </c>
      <c r="AD11" s="56">
        <v>121.28375868889832</v>
      </c>
      <c r="AE11" s="164"/>
      <c r="AF11" s="164"/>
      <c r="AG11" s="7" t="str">
        <f t="shared" si="7"/>
        <v>06</v>
      </c>
      <c r="AH11" s="8" t="str">
        <f t="shared" si="7"/>
        <v>鉱業</v>
      </c>
      <c r="AI11" s="67">
        <f t="shared" si="8"/>
        <v>121.28375868889832</v>
      </c>
      <c r="AJ11" t="s">
        <v>136</v>
      </c>
      <c r="AK11" s="70">
        <f t="shared" si="9"/>
        <v>0.57675895166880997</v>
      </c>
      <c r="AL11" t="s">
        <v>138</v>
      </c>
      <c r="AM11" s="56">
        <f t="shared" ref="AM11:AM47" si="41">ROUND(AI11*AK11,0)</f>
        <v>70</v>
      </c>
      <c r="AN11" s="164"/>
      <c r="AO11" s="67">
        <f t="shared" si="10"/>
        <v>121.28375868889832</v>
      </c>
      <c r="AP11" s="72" t="s">
        <v>136</v>
      </c>
      <c r="AQ11" s="70">
        <f t="shared" si="11"/>
        <v>9.0940250220333002E-2</v>
      </c>
      <c r="AR11" s="72" t="s">
        <v>138</v>
      </c>
      <c r="AS11" s="56">
        <f t="shared" si="12"/>
        <v>11</v>
      </c>
      <c r="AT11" s="164"/>
      <c r="AV11" s="7" t="str">
        <f t="shared" si="13"/>
        <v>06</v>
      </c>
      <c r="AW11" s="8" t="str">
        <f t="shared" si="13"/>
        <v>鉱業</v>
      </c>
      <c r="AX11" s="91"/>
      <c r="AY11" s="67">
        <f t="shared" si="0"/>
        <v>121.28375868889832</v>
      </c>
      <c r="AZ11" s="72" t="s">
        <v>136</v>
      </c>
      <c r="BA11" s="70">
        <f t="shared" si="14"/>
        <v>2.1773297926599999E-4</v>
      </c>
      <c r="BB11" s="72" t="s">
        <v>138</v>
      </c>
      <c r="BC11" s="56">
        <f t="shared" si="36"/>
        <v>0</v>
      </c>
      <c r="BD11" s="164"/>
      <c r="BF11" s="1110"/>
      <c r="BG11" s="1113"/>
      <c r="BH11" s="1082"/>
      <c r="BJ11" s="7" t="str">
        <f t="shared" si="15"/>
        <v>06</v>
      </c>
      <c r="BK11" s="8" t="str">
        <f t="shared" si="15"/>
        <v>鉱業</v>
      </c>
      <c r="BM11" s="54"/>
      <c r="BO11" s="62">
        <f>'41部門表'!BN10</f>
        <v>1.132577919498179E-7</v>
      </c>
      <c r="BQ11" s="56">
        <f t="shared" si="37"/>
        <v>0</v>
      </c>
      <c r="BR11" s="164"/>
      <c r="BS11" s="24"/>
      <c r="BT11" s="7" t="str">
        <f t="shared" si="16"/>
        <v>06</v>
      </c>
      <c r="BU11" s="8" t="str">
        <f t="shared" si="16"/>
        <v>鉱業</v>
      </c>
      <c r="BV11" s="56">
        <f t="shared" ref="BV11:BV48" si="42">BQ11</f>
        <v>0</v>
      </c>
      <c r="BW11" t="s">
        <v>136</v>
      </c>
      <c r="BX11" s="70">
        <f t="shared" si="17"/>
        <v>0.29204794021144698</v>
      </c>
      <c r="BY11" s="72" t="s">
        <v>138</v>
      </c>
      <c r="BZ11" s="56">
        <f t="shared" si="18"/>
        <v>0</v>
      </c>
      <c r="CB11" s="26"/>
      <c r="CD11" s="56">
        <f t="shared" si="1"/>
        <v>0</v>
      </c>
      <c r="CF11" s="56">
        <v>20.804396239225458</v>
      </c>
      <c r="CG11" s="164"/>
      <c r="CI11" s="940" t="str">
        <f t="shared" si="19"/>
        <v>06</v>
      </c>
      <c r="CJ11" s="932" t="str">
        <f t="shared" si="19"/>
        <v>鉱業</v>
      </c>
      <c r="CK11" s="925"/>
      <c r="CL11" s="930">
        <f t="shared" si="20"/>
        <v>20.804396239225458</v>
      </c>
      <c r="CM11" s="917" t="s">
        <v>136</v>
      </c>
      <c r="CN11" s="660">
        <f t="shared" si="2"/>
        <v>0.57675895166880997</v>
      </c>
      <c r="CO11" s="917" t="s">
        <v>138</v>
      </c>
      <c r="CP11" s="931">
        <f t="shared" si="21"/>
        <v>12</v>
      </c>
      <c r="CQ11" s="913"/>
      <c r="CR11" s="930">
        <f t="shared" si="22"/>
        <v>20.804396239225458</v>
      </c>
      <c r="CS11" s="917" t="s">
        <v>136</v>
      </c>
      <c r="CT11" s="660">
        <f t="shared" si="3"/>
        <v>9.0940250220333002E-2</v>
      </c>
      <c r="CU11" s="917" t="s">
        <v>138</v>
      </c>
      <c r="CV11" s="931">
        <f t="shared" si="38"/>
        <v>2</v>
      </c>
      <c r="CW11" s="929"/>
      <c r="CY11" s="7" t="str">
        <f t="shared" si="23"/>
        <v>06</v>
      </c>
      <c r="CZ11" s="8" t="str">
        <f t="shared" si="23"/>
        <v>鉱業</v>
      </c>
      <c r="DA11" s="91"/>
      <c r="DB11" s="67">
        <f t="shared" si="4"/>
        <v>20.804396239225458</v>
      </c>
      <c r="DC11" s="72" t="s">
        <v>136</v>
      </c>
      <c r="DD11" s="70">
        <f t="shared" si="24"/>
        <v>2.1773297926599999E-4</v>
      </c>
      <c r="DE11" s="72" t="s">
        <v>138</v>
      </c>
      <c r="DF11" s="56">
        <f t="shared" si="39"/>
        <v>0</v>
      </c>
      <c r="DG11" s="164"/>
      <c r="DH11" s="24"/>
      <c r="DI11" s="7" t="str">
        <f t="shared" si="25"/>
        <v>06</v>
      </c>
      <c r="DJ11" s="255" t="str">
        <f t="shared" si="25"/>
        <v>鉱業</v>
      </c>
      <c r="DK11" s="37">
        <f t="shared" si="40"/>
        <v>121.28375868889832</v>
      </c>
      <c r="DL11" s="37">
        <f t="shared" si="26"/>
        <v>70</v>
      </c>
      <c r="DM11" s="56">
        <f t="shared" si="27"/>
        <v>11</v>
      </c>
      <c r="DN11" s="56">
        <f t="shared" si="28"/>
        <v>0</v>
      </c>
      <c r="DO11" s="37">
        <f t="shared" si="29"/>
        <v>20.804396239225458</v>
      </c>
      <c r="DP11" s="37">
        <f t="shared" si="30"/>
        <v>12</v>
      </c>
      <c r="DQ11" s="56">
        <f t="shared" si="31"/>
        <v>2</v>
      </c>
      <c r="DR11" s="56">
        <f t="shared" si="32"/>
        <v>0</v>
      </c>
      <c r="DS11" s="164"/>
      <c r="DT11" s="164"/>
      <c r="DU11" s="7" t="str">
        <f t="shared" si="33"/>
        <v>06</v>
      </c>
      <c r="DV11" s="255" t="str">
        <f t="shared" si="33"/>
        <v>鉱業</v>
      </c>
      <c r="DW11" s="164">
        <f t="shared" si="34"/>
        <v>142.08815492812377</v>
      </c>
      <c r="DX11" s="37">
        <f t="shared" si="34"/>
        <v>82</v>
      </c>
      <c r="DY11" s="56">
        <f t="shared" si="34"/>
        <v>13</v>
      </c>
      <c r="DZ11" s="56">
        <f t="shared" si="34"/>
        <v>0</v>
      </c>
    </row>
    <row r="12" spans="2:130">
      <c r="B12" s="7" t="s">
        <v>339</v>
      </c>
      <c r="C12" s="255" t="s">
        <v>340</v>
      </c>
      <c r="E12" s="26"/>
      <c r="G12" s="62">
        <v>0.44676038127800699</v>
      </c>
      <c r="I12" s="62">
        <v>0.29423733326565099</v>
      </c>
      <c r="K12" s="62">
        <v>8.2666864855893002E-2</v>
      </c>
      <c r="M12" s="62">
        <v>2.9291102192099998E-4</v>
      </c>
      <c r="N12" s="226"/>
      <c r="O12" s="62">
        <v>9.5424590299120871E-2</v>
      </c>
      <c r="P12" s="226"/>
      <c r="Q12" s="226"/>
      <c r="R12" s="7">
        <v>11</v>
      </c>
      <c r="S12" s="276" t="str">
        <f t="shared" si="5"/>
        <v>飲食料品</v>
      </c>
      <c r="T12" s="56">
        <f>SUMIF('表4-2-4,5'!T$6:T$46,波及効果測定!R12,'表4-2-4,5'!AA$6:AA$46)</f>
        <v>4645</v>
      </c>
      <c r="U12" s="47" t="s">
        <v>135</v>
      </c>
      <c r="V12" s="660">
        <f t="shared" si="35"/>
        <v>0.44676038127800699</v>
      </c>
      <c r="W12" s="77" t="s">
        <v>137</v>
      </c>
      <c r="X12" s="56">
        <f>ROUND(T12*V12,0)</f>
        <v>2075</v>
      </c>
      <c r="Y12" s="24">
        <v>11</v>
      </c>
      <c r="Z12" s="26"/>
      <c r="AB12" s="56">
        <f t="shared" si="6"/>
        <v>2075</v>
      </c>
      <c r="AD12" s="56">
        <v>4044.4235500938121</v>
      </c>
      <c r="AE12" s="164"/>
      <c r="AF12" s="164"/>
      <c r="AG12" s="7" t="str">
        <f t="shared" si="7"/>
        <v>11</v>
      </c>
      <c r="AH12" s="8" t="str">
        <f t="shared" si="7"/>
        <v>飲食料品</v>
      </c>
      <c r="AI12" s="67">
        <f t="shared" si="8"/>
        <v>4044.4235500938121</v>
      </c>
      <c r="AJ12" t="s">
        <v>136</v>
      </c>
      <c r="AK12" s="70">
        <f t="shared" si="9"/>
        <v>0.29423733326565099</v>
      </c>
      <c r="AL12" t="s">
        <v>138</v>
      </c>
      <c r="AM12" s="56">
        <f t="shared" si="41"/>
        <v>1190</v>
      </c>
      <c r="AN12" s="164"/>
      <c r="AO12" s="67">
        <f t="shared" si="10"/>
        <v>4044.4235500938121</v>
      </c>
      <c r="AP12" s="72" t="s">
        <v>136</v>
      </c>
      <c r="AQ12" s="70">
        <f t="shared" si="11"/>
        <v>8.2666864855893002E-2</v>
      </c>
      <c r="AR12" s="72" t="s">
        <v>138</v>
      </c>
      <c r="AS12" s="56">
        <f t="shared" si="12"/>
        <v>334</v>
      </c>
      <c r="AT12" s="164"/>
      <c r="AV12" s="7" t="str">
        <f t="shared" si="13"/>
        <v>11</v>
      </c>
      <c r="AW12" s="8" t="str">
        <f t="shared" si="13"/>
        <v>飲食料品</v>
      </c>
      <c r="AX12" s="91"/>
      <c r="AY12" s="67">
        <f t="shared" si="0"/>
        <v>4044.4235500938121</v>
      </c>
      <c r="AZ12" s="72" t="s">
        <v>136</v>
      </c>
      <c r="BA12" s="70">
        <f t="shared" si="14"/>
        <v>2.9291102192099998E-4</v>
      </c>
      <c r="BB12" s="72" t="s">
        <v>138</v>
      </c>
      <c r="BC12" s="56">
        <f t="shared" si="36"/>
        <v>1</v>
      </c>
      <c r="BD12" s="164"/>
      <c r="BF12" s="1109" t="s">
        <v>146</v>
      </c>
      <c r="BG12" s="1114" t="s">
        <v>102</v>
      </c>
      <c r="BH12" s="1098">
        <f>ROUND(BH6*BH9,0)</f>
        <v>22245</v>
      </c>
      <c r="BJ12" s="7" t="str">
        <f t="shared" si="15"/>
        <v>11</v>
      </c>
      <c r="BK12" s="8" t="str">
        <f t="shared" si="15"/>
        <v>飲食料品</v>
      </c>
      <c r="BM12" s="54"/>
      <c r="BO12" s="62">
        <f>'41部門表'!BN11</f>
        <v>9.5424590299120871E-2</v>
      </c>
      <c r="BQ12" s="56">
        <f t="shared" si="37"/>
        <v>2123</v>
      </c>
      <c r="BR12" s="164"/>
      <c r="BS12" s="24"/>
      <c r="BT12" s="7" t="str">
        <f t="shared" si="16"/>
        <v>11</v>
      </c>
      <c r="BU12" s="8" t="str">
        <f t="shared" si="16"/>
        <v>飲食料品</v>
      </c>
      <c r="BV12" s="56">
        <f>BQ12</f>
        <v>2123</v>
      </c>
      <c r="BW12" t="s">
        <v>136</v>
      </c>
      <c r="BX12" s="70">
        <f t="shared" si="17"/>
        <v>0.44676038127800699</v>
      </c>
      <c r="BY12" s="72" t="s">
        <v>138</v>
      </c>
      <c r="BZ12" s="56">
        <f t="shared" si="18"/>
        <v>948</v>
      </c>
      <c r="CB12" s="26"/>
      <c r="CD12" s="56">
        <f t="shared" si="1"/>
        <v>948</v>
      </c>
      <c r="CF12" s="56">
        <v>1197.1686840764903</v>
      </c>
      <c r="CG12" s="164"/>
      <c r="CI12" s="940" t="str">
        <f t="shared" si="19"/>
        <v>11</v>
      </c>
      <c r="CJ12" s="932" t="str">
        <f t="shared" si="19"/>
        <v>飲食料品</v>
      </c>
      <c r="CK12" s="925"/>
      <c r="CL12" s="930">
        <f t="shared" si="20"/>
        <v>1197.1686840764903</v>
      </c>
      <c r="CM12" s="917" t="s">
        <v>136</v>
      </c>
      <c r="CN12" s="660">
        <f t="shared" si="2"/>
        <v>0.29423733326565099</v>
      </c>
      <c r="CO12" s="917" t="s">
        <v>138</v>
      </c>
      <c r="CP12" s="931">
        <f t="shared" si="21"/>
        <v>352</v>
      </c>
      <c r="CQ12" s="913"/>
      <c r="CR12" s="930">
        <f t="shared" si="22"/>
        <v>1197.1686840764903</v>
      </c>
      <c r="CS12" s="917" t="s">
        <v>136</v>
      </c>
      <c r="CT12" s="660">
        <f t="shared" si="3"/>
        <v>8.2666864855893002E-2</v>
      </c>
      <c r="CU12" s="917" t="s">
        <v>138</v>
      </c>
      <c r="CV12" s="931">
        <f t="shared" si="38"/>
        <v>99</v>
      </c>
      <c r="CW12" s="929"/>
      <c r="CY12" s="7" t="str">
        <f t="shared" si="23"/>
        <v>11</v>
      </c>
      <c r="CZ12" s="8" t="str">
        <f t="shared" si="23"/>
        <v>飲食料品</v>
      </c>
      <c r="DA12" s="91"/>
      <c r="DB12" s="67">
        <f t="shared" si="4"/>
        <v>1197.1686840764903</v>
      </c>
      <c r="DC12" s="72" t="s">
        <v>136</v>
      </c>
      <c r="DD12" s="70">
        <f t="shared" si="24"/>
        <v>2.9291102192099998E-4</v>
      </c>
      <c r="DE12" s="72" t="s">
        <v>138</v>
      </c>
      <c r="DF12" s="56">
        <f t="shared" si="39"/>
        <v>0</v>
      </c>
      <c r="DG12" s="164"/>
      <c r="DH12" s="24"/>
      <c r="DI12" s="7" t="str">
        <f t="shared" si="25"/>
        <v>11</v>
      </c>
      <c r="DJ12" s="255" t="str">
        <f t="shared" si="25"/>
        <v>飲食料品</v>
      </c>
      <c r="DK12" s="37">
        <f t="shared" si="40"/>
        <v>4044.4235500938121</v>
      </c>
      <c r="DL12" s="37">
        <f t="shared" si="26"/>
        <v>1190</v>
      </c>
      <c r="DM12" s="56">
        <f t="shared" si="27"/>
        <v>334</v>
      </c>
      <c r="DN12" s="56">
        <f t="shared" si="28"/>
        <v>1</v>
      </c>
      <c r="DO12" s="37">
        <f t="shared" si="29"/>
        <v>1197.1686840764903</v>
      </c>
      <c r="DP12" s="37">
        <f t="shared" si="30"/>
        <v>352</v>
      </c>
      <c r="DQ12" s="56">
        <f t="shared" si="31"/>
        <v>99</v>
      </c>
      <c r="DR12" s="56">
        <f t="shared" si="32"/>
        <v>0</v>
      </c>
      <c r="DS12" s="164"/>
      <c r="DT12" s="164"/>
      <c r="DU12" s="7" t="str">
        <f t="shared" si="33"/>
        <v>11</v>
      </c>
      <c r="DV12" s="255" t="str">
        <f t="shared" si="33"/>
        <v>飲食料品</v>
      </c>
      <c r="DW12" s="164">
        <f t="shared" si="34"/>
        <v>5241.5922341703026</v>
      </c>
      <c r="DX12" s="37">
        <f t="shared" si="34"/>
        <v>1542</v>
      </c>
      <c r="DY12" s="56">
        <f>DM12+DQ12</f>
        <v>433</v>
      </c>
      <c r="DZ12" s="56">
        <f t="shared" si="34"/>
        <v>1</v>
      </c>
    </row>
    <row r="13" spans="2:130">
      <c r="B13" s="7" t="s">
        <v>342</v>
      </c>
      <c r="C13" s="255" t="s">
        <v>36</v>
      </c>
      <c r="E13" s="26"/>
      <c r="G13" s="62">
        <v>5.9451725511211001E-2</v>
      </c>
      <c r="I13" s="62">
        <v>0.40210739587685401</v>
      </c>
      <c r="K13" s="62">
        <v>0.23800590304451499</v>
      </c>
      <c r="M13" s="62">
        <v>1.6936436699509999E-3</v>
      </c>
      <c r="N13" s="226"/>
      <c r="O13" s="62">
        <v>1.4773000468887638E-2</v>
      </c>
      <c r="P13" s="226"/>
      <c r="Q13" s="226"/>
      <c r="R13" s="7">
        <v>15</v>
      </c>
      <c r="S13" s="276" t="str">
        <f t="shared" si="5"/>
        <v>繊維製品</v>
      </c>
      <c r="T13" s="56">
        <f>SUMIF('表4-2-4,5'!T$6:T$46,波及効果測定!R13,'表4-2-4,5'!AA$6:AA$46)</f>
        <v>1796</v>
      </c>
      <c r="U13" s="47" t="s">
        <v>135</v>
      </c>
      <c r="V13" s="660">
        <f t="shared" si="35"/>
        <v>5.9451725511211001E-2</v>
      </c>
      <c r="W13" s="77" t="s">
        <v>137</v>
      </c>
      <c r="X13" s="56">
        <f t="shared" ref="X13:X50" si="43">ROUND(T13*V13,0)</f>
        <v>107</v>
      </c>
      <c r="Y13" s="24">
        <v>15</v>
      </c>
      <c r="Z13" s="26"/>
      <c r="AB13" s="56">
        <f t="shared" si="6"/>
        <v>107</v>
      </c>
      <c r="AD13" s="56">
        <v>153.87439350867891</v>
      </c>
      <c r="AE13" s="164"/>
      <c r="AF13" s="164"/>
      <c r="AG13" s="7" t="str">
        <f t="shared" si="7"/>
        <v>15</v>
      </c>
      <c r="AH13" s="8" t="str">
        <f t="shared" si="7"/>
        <v>繊維製品</v>
      </c>
      <c r="AI13" s="67">
        <f t="shared" si="8"/>
        <v>153.87439350867891</v>
      </c>
      <c r="AJ13" t="s">
        <v>136</v>
      </c>
      <c r="AK13" s="70">
        <f t="shared" si="9"/>
        <v>0.40210739587685401</v>
      </c>
      <c r="AL13" t="s">
        <v>138</v>
      </c>
      <c r="AM13" s="56">
        <f t="shared" si="41"/>
        <v>62</v>
      </c>
      <c r="AN13" s="164"/>
      <c r="AO13" s="67">
        <f t="shared" si="10"/>
        <v>153.87439350867891</v>
      </c>
      <c r="AP13" s="72" t="s">
        <v>136</v>
      </c>
      <c r="AQ13" s="70">
        <f t="shared" si="11"/>
        <v>0.23800590304451499</v>
      </c>
      <c r="AR13" s="72" t="s">
        <v>138</v>
      </c>
      <c r="AS13" s="56">
        <f t="shared" si="12"/>
        <v>37</v>
      </c>
      <c r="AT13" s="164"/>
      <c r="AV13" s="7" t="str">
        <f t="shared" si="13"/>
        <v>15</v>
      </c>
      <c r="AW13" s="8" t="str">
        <f t="shared" si="13"/>
        <v>繊維製品</v>
      </c>
      <c r="AX13" s="91"/>
      <c r="AY13" s="67">
        <f t="shared" si="0"/>
        <v>153.87439350867891</v>
      </c>
      <c r="AZ13" s="72" t="s">
        <v>136</v>
      </c>
      <c r="BA13" s="70">
        <f t="shared" si="14"/>
        <v>1.6936436699509999E-3</v>
      </c>
      <c r="BB13" s="72" t="s">
        <v>138</v>
      </c>
      <c r="BC13" s="56">
        <f t="shared" si="36"/>
        <v>0</v>
      </c>
      <c r="BD13" s="164"/>
      <c r="BF13" s="1109"/>
      <c r="BG13" s="1115"/>
      <c r="BH13" s="1098"/>
      <c r="BJ13" s="7" t="str">
        <f t="shared" si="15"/>
        <v>15</v>
      </c>
      <c r="BK13" s="8" t="str">
        <f t="shared" si="15"/>
        <v>繊維製品</v>
      </c>
      <c r="BM13" s="54"/>
      <c r="BO13" s="62">
        <f>'41部門表'!BN12</f>
        <v>1.4773000468887638E-2</v>
      </c>
      <c r="BQ13" s="56">
        <f t="shared" si="37"/>
        <v>329</v>
      </c>
      <c r="BR13" s="164"/>
      <c r="BS13" s="24"/>
      <c r="BT13" s="7" t="str">
        <f t="shared" si="16"/>
        <v>15</v>
      </c>
      <c r="BU13" s="8" t="str">
        <f t="shared" si="16"/>
        <v>繊維製品</v>
      </c>
      <c r="BV13" s="56">
        <f t="shared" si="42"/>
        <v>329</v>
      </c>
      <c r="BW13" t="s">
        <v>136</v>
      </c>
      <c r="BX13" s="70">
        <f t="shared" si="17"/>
        <v>5.9451725511211001E-2</v>
      </c>
      <c r="BY13" s="72" t="s">
        <v>138</v>
      </c>
      <c r="BZ13" s="56">
        <f t="shared" si="18"/>
        <v>20</v>
      </c>
      <c r="CB13" s="26"/>
      <c r="CD13" s="56">
        <f t="shared" si="1"/>
        <v>20</v>
      </c>
      <c r="CF13" s="56">
        <v>23.052016312396791</v>
      </c>
      <c r="CG13" s="164"/>
      <c r="CI13" s="940" t="str">
        <f t="shared" si="19"/>
        <v>15</v>
      </c>
      <c r="CJ13" s="932" t="str">
        <f t="shared" si="19"/>
        <v>繊維製品</v>
      </c>
      <c r="CK13" s="925"/>
      <c r="CL13" s="930">
        <f t="shared" si="20"/>
        <v>23.052016312396791</v>
      </c>
      <c r="CM13" s="917" t="s">
        <v>136</v>
      </c>
      <c r="CN13" s="660">
        <f t="shared" si="2"/>
        <v>0.40210739587685401</v>
      </c>
      <c r="CO13" s="917" t="s">
        <v>138</v>
      </c>
      <c r="CP13" s="931">
        <f t="shared" si="21"/>
        <v>9</v>
      </c>
      <c r="CQ13" s="913"/>
      <c r="CR13" s="930">
        <f t="shared" si="22"/>
        <v>23.052016312396791</v>
      </c>
      <c r="CS13" s="917" t="s">
        <v>136</v>
      </c>
      <c r="CT13" s="660">
        <f t="shared" si="3"/>
        <v>0.23800590304451499</v>
      </c>
      <c r="CU13" s="917" t="s">
        <v>138</v>
      </c>
      <c r="CV13" s="931">
        <f t="shared" si="38"/>
        <v>5</v>
      </c>
      <c r="CW13" s="929"/>
      <c r="CY13" s="7" t="str">
        <f t="shared" si="23"/>
        <v>15</v>
      </c>
      <c r="CZ13" s="8" t="str">
        <f t="shared" si="23"/>
        <v>繊維製品</v>
      </c>
      <c r="DA13" s="91"/>
      <c r="DB13" s="67">
        <f t="shared" si="4"/>
        <v>23.052016312396791</v>
      </c>
      <c r="DC13" s="72" t="s">
        <v>136</v>
      </c>
      <c r="DD13" s="70">
        <f t="shared" si="24"/>
        <v>1.6936436699509999E-3</v>
      </c>
      <c r="DE13" s="72" t="s">
        <v>138</v>
      </c>
      <c r="DF13" s="56">
        <f t="shared" si="39"/>
        <v>0</v>
      </c>
      <c r="DG13" s="164"/>
      <c r="DH13" s="24"/>
      <c r="DI13" s="7" t="str">
        <f t="shared" si="25"/>
        <v>15</v>
      </c>
      <c r="DJ13" s="255" t="str">
        <f t="shared" si="25"/>
        <v>繊維製品</v>
      </c>
      <c r="DK13" s="37">
        <f t="shared" si="40"/>
        <v>153.87439350867891</v>
      </c>
      <c r="DL13" s="37">
        <f t="shared" si="26"/>
        <v>62</v>
      </c>
      <c r="DM13" s="56">
        <f t="shared" si="27"/>
        <v>37</v>
      </c>
      <c r="DN13" s="56">
        <f t="shared" si="28"/>
        <v>0</v>
      </c>
      <c r="DO13" s="37">
        <f t="shared" si="29"/>
        <v>23.052016312396791</v>
      </c>
      <c r="DP13" s="37">
        <f t="shared" si="30"/>
        <v>9</v>
      </c>
      <c r="DQ13" s="56">
        <f t="shared" si="31"/>
        <v>5</v>
      </c>
      <c r="DR13" s="56">
        <f t="shared" si="32"/>
        <v>0</v>
      </c>
      <c r="DS13" s="164"/>
      <c r="DT13" s="164"/>
      <c r="DU13" s="7" t="str">
        <f t="shared" si="33"/>
        <v>15</v>
      </c>
      <c r="DV13" s="255" t="str">
        <f t="shared" si="33"/>
        <v>繊維製品</v>
      </c>
      <c r="DW13" s="164">
        <f t="shared" si="34"/>
        <v>176.92640982107571</v>
      </c>
      <c r="DX13" s="37">
        <f t="shared" si="34"/>
        <v>71</v>
      </c>
      <c r="DY13" s="56">
        <f t="shared" si="34"/>
        <v>42</v>
      </c>
      <c r="DZ13" s="56">
        <f t="shared" si="34"/>
        <v>0</v>
      </c>
    </row>
    <row r="14" spans="2:130">
      <c r="B14" s="7" t="s">
        <v>345</v>
      </c>
      <c r="C14" s="255" t="s">
        <v>37</v>
      </c>
      <c r="E14" s="26"/>
      <c r="G14" s="62">
        <v>0.26718967614602801</v>
      </c>
      <c r="I14" s="62">
        <v>0.31931469180621203</v>
      </c>
      <c r="K14" s="62">
        <v>9.7852190155267998E-2</v>
      </c>
      <c r="M14" s="62">
        <v>5.6092677473899995E-4</v>
      </c>
      <c r="N14" s="226"/>
      <c r="O14" s="62">
        <v>1.1383846757427787E-3</v>
      </c>
      <c r="P14" s="226"/>
      <c r="Q14" s="226"/>
      <c r="R14" s="7">
        <v>16</v>
      </c>
      <c r="S14" s="276" t="str">
        <f t="shared" si="5"/>
        <v>パルプ・紙・木製品</v>
      </c>
      <c r="T14" s="56">
        <f>SUMIF('表4-2-4,5'!T$6:T$46,波及効果測定!R14,'表4-2-4,5'!AA$6:AA$46)</f>
        <v>804</v>
      </c>
      <c r="U14" s="47" t="s">
        <v>135</v>
      </c>
      <c r="V14" s="660">
        <f t="shared" si="35"/>
        <v>0.26718967614602801</v>
      </c>
      <c r="W14" s="77" t="s">
        <v>137</v>
      </c>
      <c r="X14" s="56">
        <f t="shared" si="43"/>
        <v>215</v>
      </c>
      <c r="Y14" s="24">
        <v>16</v>
      </c>
      <c r="Z14" s="26"/>
      <c r="AB14" s="56">
        <f t="shared" si="6"/>
        <v>215</v>
      </c>
      <c r="AD14" s="56">
        <v>528.45949448392093</v>
      </c>
      <c r="AE14" s="164"/>
      <c r="AF14" s="164"/>
      <c r="AG14" s="7" t="str">
        <f t="shared" si="7"/>
        <v>16</v>
      </c>
      <c r="AH14" s="8" t="str">
        <f t="shared" si="7"/>
        <v>パルプ・紙・木製品</v>
      </c>
      <c r="AI14" s="67">
        <f t="shared" si="8"/>
        <v>528.45949448392093</v>
      </c>
      <c r="AJ14" t="s">
        <v>136</v>
      </c>
      <c r="AK14" s="70">
        <f t="shared" si="9"/>
        <v>0.31931469180621203</v>
      </c>
      <c r="AL14" t="s">
        <v>138</v>
      </c>
      <c r="AM14" s="56">
        <f t="shared" si="41"/>
        <v>169</v>
      </c>
      <c r="AN14" s="164"/>
      <c r="AO14" s="67">
        <f t="shared" si="10"/>
        <v>528.45949448392093</v>
      </c>
      <c r="AP14" s="72" t="s">
        <v>136</v>
      </c>
      <c r="AQ14" s="70">
        <f t="shared" si="11"/>
        <v>9.7852190155267998E-2</v>
      </c>
      <c r="AR14" s="72" t="s">
        <v>138</v>
      </c>
      <c r="AS14" s="56">
        <f t="shared" si="12"/>
        <v>52</v>
      </c>
      <c r="AT14" s="164"/>
      <c r="AV14" s="7" t="str">
        <f t="shared" si="13"/>
        <v>16</v>
      </c>
      <c r="AW14" s="8" t="str">
        <f t="shared" si="13"/>
        <v>パルプ・紙・木製品</v>
      </c>
      <c r="AX14" s="91"/>
      <c r="AY14" s="67">
        <f t="shared" si="0"/>
        <v>528.45949448392093</v>
      </c>
      <c r="AZ14" s="72" t="s">
        <v>136</v>
      </c>
      <c r="BA14" s="70">
        <f t="shared" si="14"/>
        <v>5.6092677473899995E-4</v>
      </c>
      <c r="BB14" s="72" t="s">
        <v>138</v>
      </c>
      <c r="BC14" s="56">
        <f t="shared" si="36"/>
        <v>0</v>
      </c>
      <c r="BD14" s="164"/>
      <c r="BF14" s="1109"/>
      <c r="BG14" s="1116"/>
      <c r="BH14" s="1098"/>
      <c r="BJ14" s="7" t="str">
        <f t="shared" si="15"/>
        <v>16</v>
      </c>
      <c r="BK14" s="8" t="str">
        <f t="shared" si="15"/>
        <v>パルプ・紙・木製品</v>
      </c>
      <c r="BM14" s="54"/>
      <c r="BO14" s="62">
        <f>'41部門表'!BN13</f>
        <v>1.1383846757427787E-3</v>
      </c>
      <c r="BQ14" s="56">
        <f t="shared" si="37"/>
        <v>25</v>
      </c>
      <c r="BR14" s="164"/>
      <c r="BS14" s="24"/>
      <c r="BT14" s="7" t="str">
        <f t="shared" si="16"/>
        <v>16</v>
      </c>
      <c r="BU14" s="8" t="str">
        <f t="shared" si="16"/>
        <v>パルプ・紙・木製品</v>
      </c>
      <c r="BV14" s="56">
        <f t="shared" si="42"/>
        <v>25</v>
      </c>
      <c r="BW14" t="s">
        <v>136</v>
      </c>
      <c r="BX14" s="70">
        <f t="shared" si="17"/>
        <v>0.26718967614602801</v>
      </c>
      <c r="BY14" s="72" t="s">
        <v>138</v>
      </c>
      <c r="BZ14" s="56">
        <f t="shared" si="18"/>
        <v>7</v>
      </c>
      <c r="CB14" s="26"/>
      <c r="CD14" s="56">
        <f t="shared" si="1"/>
        <v>7</v>
      </c>
      <c r="CF14" s="56">
        <v>42.974780734873242</v>
      </c>
      <c r="CG14" s="164"/>
      <c r="CI14" s="940" t="str">
        <f t="shared" si="19"/>
        <v>16</v>
      </c>
      <c r="CJ14" s="932" t="str">
        <f t="shared" si="19"/>
        <v>パルプ・紙・木製品</v>
      </c>
      <c r="CK14" s="925"/>
      <c r="CL14" s="930">
        <f t="shared" si="20"/>
        <v>42.974780734873242</v>
      </c>
      <c r="CM14" s="917" t="s">
        <v>136</v>
      </c>
      <c r="CN14" s="660">
        <f t="shared" si="2"/>
        <v>0.31931469180621203</v>
      </c>
      <c r="CO14" s="917" t="s">
        <v>138</v>
      </c>
      <c r="CP14" s="931">
        <f t="shared" si="21"/>
        <v>14</v>
      </c>
      <c r="CQ14" s="913"/>
      <c r="CR14" s="930">
        <f t="shared" si="22"/>
        <v>42.974780734873242</v>
      </c>
      <c r="CS14" s="917" t="s">
        <v>136</v>
      </c>
      <c r="CT14" s="660">
        <f t="shared" si="3"/>
        <v>9.7852190155267998E-2</v>
      </c>
      <c r="CU14" s="917" t="s">
        <v>138</v>
      </c>
      <c r="CV14" s="931">
        <f t="shared" si="38"/>
        <v>4</v>
      </c>
      <c r="CW14" s="929"/>
      <c r="CY14" s="7" t="str">
        <f t="shared" si="23"/>
        <v>16</v>
      </c>
      <c r="CZ14" s="8" t="str">
        <f t="shared" si="23"/>
        <v>パルプ・紙・木製品</v>
      </c>
      <c r="DA14" s="91"/>
      <c r="DB14" s="67">
        <f t="shared" si="4"/>
        <v>42.974780734873242</v>
      </c>
      <c r="DC14" s="72" t="s">
        <v>136</v>
      </c>
      <c r="DD14" s="70">
        <f t="shared" si="24"/>
        <v>5.6092677473899995E-4</v>
      </c>
      <c r="DE14" s="72" t="s">
        <v>138</v>
      </c>
      <c r="DF14" s="56">
        <f t="shared" si="39"/>
        <v>0</v>
      </c>
      <c r="DG14" s="164"/>
      <c r="DH14" s="24"/>
      <c r="DI14" s="7" t="str">
        <f t="shared" si="25"/>
        <v>16</v>
      </c>
      <c r="DJ14" s="255" t="str">
        <f t="shared" si="25"/>
        <v>パルプ・紙・木製品</v>
      </c>
      <c r="DK14" s="37">
        <f t="shared" si="40"/>
        <v>528.45949448392093</v>
      </c>
      <c r="DL14" s="37">
        <f t="shared" si="26"/>
        <v>169</v>
      </c>
      <c r="DM14" s="56">
        <f t="shared" si="27"/>
        <v>52</v>
      </c>
      <c r="DN14" s="56">
        <f t="shared" si="28"/>
        <v>0</v>
      </c>
      <c r="DO14" s="37">
        <f t="shared" si="29"/>
        <v>42.974780734873242</v>
      </c>
      <c r="DP14" s="37">
        <f t="shared" si="30"/>
        <v>14</v>
      </c>
      <c r="DQ14" s="56">
        <f t="shared" si="31"/>
        <v>4</v>
      </c>
      <c r="DR14" s="56">
        <f t="shared" si="32"/>
        <v>0</v>
      </c>
      <c r="DS14" s="164"/>
      <c r="DT14" s="164"/>
      <c r="DU14" s="7" t="str">
        <f t="shared" si="33"/>
        <v>16</v>
      </c>
      <c r="DV14" s="255" t="str">
        <f t="shared" si="33"/>
        <v>パルプ・紙・木製品</v>
      </c>
      <c r="DW14" s="164">
        <f t="shared" si="34"/>
        <v>571.43427521879414</v>
      </c>
      <c r="DX14" s="37">
        <f t="shared" si="34"/>
        <v>183</v>
      </c>
      <c r="DY14" s="56">
        <f t="shared" si="34"/>
        <v>56</v>
      </c>
      <c r="DZ14" s="56">
        <f t="shared" si="34"/>
        <v>0</v>
      </c>
    </row>
    <row r="15" spans="2:130">
      <c r="B15" s="7" t="s">
        <v>346</v>
      </c>
      <c r="C15" s="255" t="s">
        <v>38</v>
      </c>
      <c r="E15" s="26"/>
      <c r="G15" s="62">
        <v>5.3193266384468002E-2</v>
      </c>
      <c r="I15" s="62">
        <v>0.35527985404294199</v>
      </c>
      <c r="K15" s="62">
        <v>7.9702646671499996E-2</v>
      </c>
      <c r="M15" s="62">
        <v>2.22149667066E-4</v>
      </c>
      <c r="N15" s="226"/>
      <c r="O15" s="62">
        <v>8.7823948660060384E-3</v>
      </c>
      <c r="P15" s="226"/>
      <c r="Q15" s="226"/>
      <c r="R15" s="7">
        <v>20</v>
      </c>
      <c r="S15" s="276" t="str">
        <f t="shared" si="5"/>
        <v>化学製品</v>
      </c>
      <c r="T15" s="56">
        <f>SUMIF('表4-2-4,5'!T$6:T$46,波及効果測定!R15,'表4-2-4,5'!AA$6:AA$46)</f>
        <v>1356</v>
      </c>
      <c r="U15" s="47" t="s">
        <v>135</v>
      </c>
      <c r="V15" s="660">
        <f t="shared" si="35"/>
        <v>5.3193266384468002E-2</v>
      </c>
      <c r="W15" s="77" t="s">
        <v>137</v>
      </c>
      <c r="X15" s="56">
        <f t="shared" si="43"/>
        <v>72</v>
      </c>
      <c r="Y15" s="24">
        <v>20</v>
      </c>
      <c r="Z15" s="26"/>
      <c r="AB15" s="56">
        <f t="shared" si="6"/>
        <v>72</v>
      </c>
      <c r="AD15" s="56">
        <v>119.024123579986</v>
      </c>
      <c r="AE15" s="164"/>
      <c r="AF15" s="164"/>
      <c r="AG15" s="7" t="str">
        <f t="shared" si="7"/>
        <v>20</v>
      </c>
      <c r="AH15" s="8" t="str">
        <f t="shared" si="7"/>
        <v>化学製品</v>
      </c>
      <c r="AI15" s="67">
        <f t="shared" si="8"/>
        <v>119.024123579986</v>
      </c>
      <c r="AJ15" t="s">
        <v>136</v>
      </c>
      <c r="AK15" s="70">
        <f t="shared" si="9"/>
        <v>0.35527985404294199</v>
      </c>
      <c r="AL15" t="s">
        <v>138</v>
      </c>
      <c r="AM15" s="56">
        <f t="shared" si="41"/>
        <v>42</v>
      </c>
      <c r="AN15" s="164"/>
      <c r="AO15" s="67">
        <f t="shared" si="10"/>
        <v>119.024123579986</v>
      </c>
      <c r="AP15" s="72" t="s">
        <v>136</v>
      </c>
      <c r="AQ15" s="70">
        <f t="shared" si="11"/>
        <v>7.9702646671499996E-2</v>
      </c>
      <c r="AR15" s="72" t="s">
        <v>138</v>
      </c>
      <c r="AS15" s="56">
        <f t="shared" si="12"/>
        <v>9</v>
      </c>
      <c r="AT15" s="164"/>
      <c r="AV15" s="7" t="str">
        <f t="shared" si="13"/>
        <v>20</v>
      </c>
      <c r="AW15" s="8" t="str">
        <f t="shared" si="13"/>
        <v>化学製品</v>
      </c>
      <c r="AX15" s="91"/>
      <c r="AY15" s="67">
        <f t="shared" si="0"/>
        <v>119.024123579986</v>
      </c>
      <c r="AZ15" s="72" t="s">
        <v>136</v>
      </c>
      <c r="BA15" s="70">
        <f t="shared" si="14"/>
        <v>2.22149667066E-4</v>
      </c>
      <c r="BB15" s="72" t="s">
        <v>138</v>
      </c>
      <c r="BC15" s="56">
        <f t="shared" si="36"/>
        <v>0</v>
      </c>
      <c r="BD15" s="164"/>
      <c r="BJ15" s="7" t="str">
        <f t="shared" si="15"/>
        <v>20</v>
      </c>
      <c r="BK15" s="8" t="str">
        <f t="shared" si="15"/>
        <v>化学製品</v>
      </c>
      <c r="BM15" s="54"/>
      <c r="BO15" s="62">
        <f>'41部門表'!BN14</f>
        <v>8.7823948660060384E-3</v>
      </c>
      <c r="BQ15" s="56">
        <f t="shared" si="37"/>
        <v>195</v>
      </c>
      <c r="BR15" s="164"/>
      <c r="BS15" s="24"/>
      <c r="BT15" s="7" t="str">
        <f t="shared" si="16"/>
        <v>20</v>
      </c>
      <c r="BU15" s="8" t="str">
        <f t="shared" si="16"/>
        <v>化学製品</v>
      </c>
      <c r="BV15" s="56">
        <f t="shared" si="42"/>
        <v>195</v>
      </c>
      <c r="BW15" t="s">
        <v>136</v>
      </c>
      <c r="BX15" s="70">
        <f t="shared" si="17"/>
        <v>5.3193266384468002E-2</v>
      </c>
      <c r="BY15" s="72" t="s">
        <v>138</v>
      </c>
      <c r="BZ15" s="56">
        <f t="shared" si="18"/>
        <v>10</v>
      </c>
      <c r="CB15" s="26"/>
      <c r="CD15" s="56">
        <f t="shared" si="1"/>
        <v>10</v>
      </c>
      <c r="CF15" s="56">
        <v>23.34886566511323</v>
      </c>
      <c r="CG15" s="164"/>
      <c r="CI15" s="940" t="str">
        <f t="shared" si="19"/>
        <v>20</v>
      </c>
      <c r="CJ15" s="932" t="str">
        <f t="shared" si="19"/>
        <v>化学製品</v>
      </c>
      <c r="CK15" s="925"/>
      <c r="CL15" s="930">
        <f t="shared" si="20"/>
        <v>23.34886566511323</v>
      </c>
      <c r="CM15" s="917" t="s">
        <v>136</v>
      </c>
      <c r="CN15" s="660">
        <f t="shared" si="2"/>
        <v>0.35527985404294199</v>
      </c>
      <c r="CO15" s="917" t="s">
        <v>138</v>
      </c>
      <c r="CP15" s="931">
        <f t="shared" si="21"/>
        <v>8</v>
      </c>
      <c r="CQ15" s="913"/>
      <c r="CR15" s="930">
        <f t="shared" si="22"/>
        <v>23.34886566511323</v>
      </c>
      <c r="CS15" s="917" t="s">
        <v>136</v>
      </c>
      <c r="CT15" s="660">
        <f t="shared" si="3"/>
        <v>7.9702646671499996E-2</v>
      </c>
      <c r="CU15" s="917" t="s">
        <v>138</v>
      </c>
      <c r="CV15" s="931">
        <f t="shared" si="38"/>
        <v>2</v>
      </c>
      <c r="CW15" s="929"/>
      <c r="CY15" s="7" t="str">
        <f t="shared" si="23"/>
        <v>20</v>
      </c>
      <c r="CZ15" s="8" t="str">
        <f t="shared" si="23"/>
        <v>化学製品</v>
      </c>
      <c r="DA15" s="91"/>
      <c r="DB15" s="67">
        <f t="shared" si="4"/>
        <v>23.34886566511323</v>
      </c>
      <c r="DC15" s="72" t="s">
        <v>136</v>
      </c>
      <c r="DD15" s="70">
        <f t="shared" si="24"/>
        <v>2.22149667066E-4</v>
      </c>
      <c r="DE15" s="72" t="s">
        <v>138</v>
      </c>
      <c r="DF15" s="56">
        <f>ROUND(DB15*DD15,0)</f>
        <v>0</v>
      </c>
      <c r="DG15" s="164"/>
      <c r="DH15" s="24"/>
      <c r="DI15" s="7" t="str">
        <f t="shared" si="25"/>
        <v>20</v>
      </c>
      <c r="DJ15" s="255" t="str">
        <f t="shared" si="25"/>
        <v>化学製品</v>
      </c>
      <c r="DK15" s="37">
        <f t="shared" si="40"/>
        <v>119.024123579986</v>
      </c>
      <c r="DL15" s="37">
        <f t="shared" si="26"/>
        <v>42</v>
      </c>
      <c r="DM15" s="56">
        <f t="shared" si="27"/>
        <v>9</v>
      </c>
      <c r="DN15" s="56">
        <f t="shared" si="28"/>
        <v>0</v>
      </c>
      <c r="DO15" s="37">
        <f t="shared" si="29"/>
        <v>23.34886566511323</v>
      </c>
      <c r="DP15" s="37">
        <f t="shared" si="30"/>
        <v>8</v>
      </c>
      <c r="DQ15" s="56">
        <f t="shared" si="31"/>
        <v>2</v>
      </c>
      <c r="DR15" s="56">
        <f t="shared" si="32"/>
        <v>0</v>
      </c>
      <c r="DS15" s="164"/>
      <c r="DT15" s="164"/>
      <c r="DU15" s="7" t="str">
        <f t="shared" si="33"/>
        <v>20</v>
      </c>
      <c r="DV15" s="255" t="str">
        <f t="shared" si="33"/>
        <v>化学製品</v>
      </c>
      <c r="DW15" s="164">
        <f t="shared" si="34"/>
        <v>142.37298924509923</v>
      </c>
      <c r="DX15" s="37">
        <f t="shared" si="34"/>
        <v>50</v>
      </c>
      <c r="DY15" s="56">
        <f t="shared" si="34"/>
        <v>11</v>
      </c>
      <c r="DZ15" s="56">
        <f t="shared" si="34"/>
        <v>0</v>
      </c>
    </row>
    <row r="16" spans="2:130">
      <c r="B16" s="7" t="s">
        <v>348</v>
      </c>
      <c r="C16" s="255" t="s">
        <v>39</v>
      </c>
      <c r="E16" s="26"/>
      <c r="G16" s="62">
        <v>2.3124969731681998E-2</v>
      </c>
      <c r="I16" s="62">
        <v>0.36746979660235402</v>
      </c>
      <c r="K16" s="62">
        <v>5.7081066573071E-2</v>
      </c>
      <c r="M16" s="62">
        <v>1.73770615905E-4</v>
      </c>
      <c r="N16" s="226"/>
      <c r="O16" s="62">
        <v>2.0641293778651412E-2</v>
      </c>
      <c r="P16" s="226"/>
      <c r="Q16" s="226"/>
      <c r="R16" s="7">
        <v>21</v>
      </c>
      <c r="S16" s="276" t="str">
        <f t="shared" si="5"/>
        <v>石油・石炭製品</v>
      </c>
      <c r="T16" s="56">
        <f>SUMIF('表4-2-4,5'!T$6:T$46,波及効果測定!R16,'表4-2-4,5'!AA$6:AA$46)</f>
        <v>669</v>
      </c>
      <c r="U16" s="47" t="s">
        <v>135</v>
      </c>
      <c r="V16" s="661">
        <v>0</v>
      </c>
      <c r="W16" s="78" t="s">
        <v>137</v>
      </c>
      <c r="X16" s="56">
        <f t="shared" si="43"/>
        <v>0</v>
      </c>
      <c r="Y16" s="24">
        <v>21</v>
      </c>
      <c r="Z16" s="26"/>
      <c r="AB16" s="56">
        <f t="shared" si="6"/>
        <v>0</v>
      </c>
      <c r="AD16" s="56">
        <v>76.229847328965363</v>
      </c>
      <c r="AE16" s="164"/>
      <c r="AF16" s="164"/>
      <c r="AG16" s="7" t="str">
        <f t="shared" si="7"/>
        <v>21</v>
      </c>
      <c r="AH16" s="8" t="str">
        <f t="shared" si="7"/>
        <v>石油・石炭製品</v>
      </c>
      <c r="AI16" s="67">
        <f t="shared" si="8"/>
        <v>76.229847328965363</v>
      </c>
      <c r="AJ16" t="s">
        <v>136</v>
      </c>
      <c r="AK16" s="70">
        <f t="shared" si="9"/>
        <v>0.36746979660235402</v>
      </c>
      <c r="AL16" t="s">
        <v>138</v>
      </c>
      <c r="AM16" s="56">
        <f t="shared" si="41"/>
        <v>28</v>
      </c>
      <c r="AN16" s="164"/>
      <c r="AO16" s="67">
        <f t="shared" si="10"/>
        <v>76.229847328965363</v>
      </c>
      <c r="AP16" s="72" t="s">
        <v>136</v>
      </c>
      <c r="AQ16" s="70">
        <f t="shared" si="11"/>
        <v>5.7081066573071E-2</v>
      </c>
      <c r="AR16" s="72" t="s">
        <v>138</v>
      </c>
      <c r="AS16" s="56">
        <f t="shared" si="12"/>
        <v>4</v>
      </c>
      <c r="AT16" s="164"/>
      <c r="AV16" s="7" t="str">
        <f t="shared" si="13"/>
        <v>21</v>
      </c>
      <c r="AW16" s="8" t="str">
        <f t="shared" si="13"/>
        <v>石油・石炭製品</v>
      </c>
      <c r="AX16" s="91"/>
      <c r="AY16" s="67">
        <f t="shared" si="0"/>
        <v>76.229847328965363</v>
      </c>
      <c r="AZ16" s="72" t="s">
        <v>136</v>
      </c>
      <c r="BA16" s="70">
        <f t="shared" si="14"/>
        <v>1.73770615905E-4</v>
      </c>
      <c r="BB16" s="72" t="s">
        <v>138</v>
      </c>
      <c r="BC16" s="56">
        <f t="shared" si="36"/>
        <v>0</v>
      </c>
      <c r="BD16" s="164"/>
      <c r="BJ16" s="7" t="str">
        <f t="shared" si="15"/>
        <v>21</v>
      </c>
      <c r="BK16" s="8" t="str">
        <f t="shared" si="15"/>
        <v>石油・石炭製品</v>
      </c>
      <c r="BM16" s="54"/>
      <c r="BO16" s="62">
        <f>'41部門表'!BN15</f>
        <v>2.0641293778651412E-2</v>
      </c>
      <c r="BQ16" s="56">
        <f t="shared" si="37"/>
        <v>459</v>
      </c>
      <c r="BR16" s="164"/>
      <c r="BS16" s="24"/>
      <c r="BT16" s="7" t="str">
        <f t="shared" si="16"/>
        <v>21</v>
      </c>
      <c r="BU16" s="8" t="str">
        <f t="shared" si="16"/>
        <v>石油・石炭製品</v>
      </c>
      <c r="BV16" s="56">
        <f t="shared" si="42"/>
        <v>459</v>
      </c>
      <c r="BW16" t="s">
        <v>136</v>
      </c>
      <c r="BX16" s="70">
        <f t="shared" si="17"/>
        <v>2.3124969731681998E-2</v>
      </c>
      <c r="BY16" s="72" t="s">
        <v>138</v>
      </c>
      <c r="BZ16" s="56">
        <f t="shared" si="18"/>
        <v>11</v>
      </c>
      <c r="CB16" s="26"/>
      <c r="CD16" s="56">
        <f t="shared" si="1"/>
        <v>11</v>
      </c>
      <c r="CF16" s="56">
        <v>15.452073462709253</v>
      </c>
      <c r="CG16" s="164"/>
      <c r="CI16" s="940" t="str">
        <f t="shared" si="19"/>
        <v>21</v>
      </c>
      <c r="CJ16" s="932" t="str">
        <f t="shared" si="19"/>
        <v>石油・石炭製品</v>
      </c>
      <c r="CK16" s="925"/>
      <c r="CL16" s="930">
        <f t="shared" si="20"/>
        <v>15.452073462709253</v>
      </c>
      <c r="CM16" s="917" t="s">
        <v>136</v>
      </c>
      <c r="CN16" s="660">
        <f t="shared" si="2"/>
        <v>0.36746979660235402</v>
      </c>
      <c r="CO16" s="917" t="s">
        <v>138</v>
      </c>
      <c r="CP16" s="931">
        <f t="shared" si="21"/>
        <v>6</v>
      </c>
      <c r="CQ16" s="913"/>
      <c r="CR16" s="930">
        <f t="shared" si="22"/>
        <v>15.452073462709253</v>
      </c>
      <c r="CS16" s="917" t="s">
        <v>136</v>
      </c>
      <c r="CT16" s="660">
        <f t="shared" si="3"/>
        <v>5.7081066573071E-2</v>
      </c>
      <c r="CU16" s="917" t="s">
        <v>138</v>
      </c>
      <c r="CV16" s="931">
        <f t="shared" si="38"/>
        <v>1</v>
      </c>
      <c r="CW16" s="929"/>
      <c r="CY16" s="7" t="str">
        <f t="shared" si="23"/>
        <v>21</v>
      </c>
      <c r="CZ16" s="8" t="str">
        <f t="shared" si="23"/>
        <v>石油・石炭製品</v>
      </c>
      <c r="DA16" s="91"/>
      <c r="DB16" s="67">
        <f t="shared" si="4"/>
        <v>15.452073462709253</v>
      </c>
      <c r="DC16" s="72" t="s">
        <v>136</v>
      </c>
      <c r="DD16" s="70">
        <f t="shared" si="24"/>
        <v>1.73770615905E-4</v>
      </c>
      <c r="DE16" s="72" t="s">
        <v>138</v>
      </c>
      <c r="DF16" s="56">
        <f t="shared" si="39"/>
        <v>0</v>
      </c>
      <c r="DG16" s="164"/>
      <c r="DH16" s="24"/>
      <c r="DI16" s="7" t="str">
        <f t="shared" si="25"/>
        <v>21</v>
      </c>
      <c r="DJ16" s="255" t="str">
        <f t="shared" si="25"/>
        <v>石油・石炭製品</v>
      </c>
      <c r="DK16" s="37">
        <f t="shared" si="40"/>
        <v>76.229847328965363</v>
      </c>
      <c r="DL16" s="37">
        <f t="shared" si="26"/>
        <v>28</v>
      </c>
      <c r="DM16" s="56">
        <f t="shared" si="27"/>
        <v>4</v>
      </c>
      <c r="DN16" s="56">
        <f t="shared" si="28"/>
        <v>0</v>
      </c>
      <c r="DO16" s="37">
        <f t="shared" si="29"/>
        <v>15.452073462709253</v>
      </c>
      <c r="DP16" s="37">
        <f t="shared" si="30"/>
        <v>6</v>
      </c>
      <c r="DQ16" s="56">
        <f t="shared" si="31"/>
        <v>1</v>
      </c>
      <c r="DR16" s="56">
        <f t="shared" si="32"/>
        <v>0</v>
      </c>
      <c r="DS16" s="164"/>
      <c r="DT16" s="164"/>
      <c r="DU16" s="7" t="str">
        <f t="shared" si="33"/>
        <v>21</v>
      </c>
      <c r="DV16" s="255" t="str">
        <f t="shared" si="33"/>
        <v>石油・石炭製品</v>
      </c>
      <c r="DW16" s="164">
        <f t="shared" si="34"/>
        <v>91.681920791674614</v>
      </c>
      <c r="DX16" s="37">
        <f>DL16+DP16</f>
        <v>34</v>
      </c>
      <c r="DY16" s="56">
        <f t="shared" si="34"/>
        <v>5</v>
      </c>
      <c r="DZ16" s="56">
        <f t="shared" si="34"/>
        <v>0</v>
      </c>
    </row>
    <row r="17" spans="2:130">
      <c r="B17" s="7" t="s">
        <v>350</v>
      </c>
      <c r="C17" s="255" t="s">
        <v>767</v>
      </c>
      <c r="E17" s="26"/>
      <c r="G17" s="62">
        <v>0.124054438681095</v>
      </c>
      <c r="I17" s="62">
        <v>0.36059780104591399</v>
      </c>
      <c r="K17" s="62">
        <v>0.18297524016863601</v>
      </c>
      <c r="M17" s="62">
        <v>6.3857787914399998E-4</v>
      </c>
      <c r="N17" s="226"/>
      <c r="O17" s="62">
        <v>3.0801986994696967E-3</v>
      </c>
      <c r="P17" s="226"/>
      <c r="Q17" s="226"/>
      <c r="R17" s="7">
        <v>22</v>
      </c>
      <c r="S17" s="276" t="str">
        <f t="shared" si="5"/>
        <v>プラスチック・ゴム製品</v>
      </c>
      <c r="T17" s="56">
        <f>SUMIF('表4-2-4,5'!T$6:T$46,波及効果測定!R17,'表4-2-4,5'!AA$6:AA$46)</f>
        <v>0</v>
      </c>
      <c r="U17" s="47" t="s">
        <v>135</v>
      </c>
      <c r="V17" s="660">
        <f>G17</f>
        <v>0.124054438681095</v>
      </c>
      <c r="W17" s="77" t="s">
        <v>137</v>
      </c>
      <c r="X17" s="56">
        <f t="shared" si="43"/>
        <v>0</v>
      </c>
      <c r="Y17" s="24">
        <v>22</v>
      </c>
      <c r="Z17" s="26"/>
      <c r="AB17" s="56">
        <f t="shared" si="6"/>
        <v>0</v>
      </c>
      <c r="AD17" s="56">
        <v>101.16221326326055</v>
      </c>
      <c r="AE17" s="164"/>
      <c r="AF17" s="164"/>
      <c r="AG17" s="7" t="str">
        <f t="shared" si="7"/>
        <v>22</v>
      </c>
      <c r="AH17" s="8" t="str">
        <f t="shared" si="7"/>
        <v>プラスチック・ゴム製品</v>
      </c>
      <c r="AI17" s="67">
        <f t="shared" si="8"/>
        <v>101.16221326326055</v>
      </c>
      <c r="AJ17" t="s">
        <v>136</v>
      </c>
      <c r="AK17" s="70">
        <f t="shared" si="9"/>
        <v>0.36059780104591399</v>
      </c>
      <c r="AL17" t="s">
        <v>138</v>
      </c>
      <c r="AM17" s="56">
        <f t="shared" si="41"/>
        <v>36</v>
      </c>
      <c r="AN17" s="164"/>
      <c r="AO17" s="67">
        <f t="shared" si="10"/>
        <v>101.16221326326055</v>
      </c>
      <c r="AP17" s="72" t="s">
        <v>136</v>
      </c>
      <c r="AQ17" s="70">
        <f t="shared" si="11"/>
        <v>0.18297524016863601</v>
      </c>
      <c r="AR17" s="72" t="s">
        <v>138</v>
      </c>
      <c r="AS17" s="56">
        <f t="shared" si="12"/>
        <v>19</v>
      </c>
      <c r="AT17" s="164"/>
      <c r="AV17" s="7" t="str">
        <f t="shared" si="13"/>
        <v>22</v>
      </c>
      <c r="AW17" s="8" t="str">
        <f t="shared" si="13"/>
        <v>プラスチック・ゴム製品</v>
      </c>
      <c r="AX17" s="91"/>
      <c r="AY17" s="67">
        <f t="shared" si="0"/>
        <v>101.16221326326055</v>
      </c>
      <c r="AZ17" s="72" t="s">
        <v>136</v>
      </c>
      <c r="BA17" s="70">
        <f t="shared" si="14"/>
        <v>6.3857787914399998E-4</v>
      </c>
      <c r="BB17" s="72" t="s">
        <v>138</v>
      </c>
      <c r="BC17" s="56">
        <f t="shared" si="36"/>
        <v>0</v>
      </c>
      <c r="BD17" s="164"/>
      <c r="BJ17" s="7" t="str">
        <f t="shared" si="15"/>
        <v>22</v>
      </c>
      <c r="BK17" s="8" t="str">
        <f t="shared" si="15"/>
        <v>プラスチック・ゴム製品</v>
      </c>
      <c r="BM17" s="54"/>
      <c r="BO17" s="62">
        <f>'41部門表'!BN16</f>
        <v>3.0801986994696967E-3</v>
      </c>
      <c r="BQ17" s="56">
        <f t="shared" si="37"/>
        <v>69</v>
      </c>
      <c r="BR17" s="164"/>
      <c r="BS17" s="24"/>
      <c r="BT17" s="7" t="str">
        <f t="shared" si="16"/>
        <v>22</v>
      </c>
      <c r="BU17" s="8" t="str">
        <f t="shared" si="16"/>
        <v>プラスチック・ゴム製品</v>
      </c>
      <c r="BV17" s="56">
        <f t="shared" si="42"/>
        <v>69</v>
      </c>
      <c r="BW17" t="s">
        <v>136</v>
      </c>
      <c r="BX17" s="70">
        <f t="shared" si="17"/>
        <v>0.124054438681095</v>
      </c>
      <c r="BY17" s="72" t="s">
        <v>138</v>
      </c>
      <c r="BZ17" s="56">
        <f t="shared" si="18"/>
        <v>9</v>
      </c>
      <c r="CB17" s="26"/>
      <c r="CD17" s="56">
        <f t="shared" si="1"/>
        <v>9</v>
      </c>
      <c r="CF17" s="56">
        <v>20.488252424776675</v>
      </c>
      <c r="CG17" s="164"/>
      <c r="CI17" s="940" t="str">
        <f t="shared" si="19"/>
        <v>22</v>
      </c>
      <c r="CJ17" s="932" t="str">
        <f t="shared" si="19"/>
        <v>プラスチック・ゴム製品</v>
      </c>
      <c r="CK17" s="925"/>
      <c r="CL17" s="930">
        <f t="shared" si="20"/>
        <v>20.488252424776675</v>
      </c>
      <c r="CM17" s="917" t="s">
        <v>136</v>
      </c>
      <c r="CN17" s="660">
        <f t="shared" si="2"/>
        <v>0.36059780104591399</v>
      </c>
      <c r="CO17" s="917" t="s">
        <v>138</v>
      </c>
      <c r="CP17" s="931">
        <f t="shared" si="21"/>
        <v>7</v>
      </c>
      <c r="CQ17" s="913"/>
      <c r="CR17" s="930">
        <f t="shared" si="22"/>
        <v>20.488252424776675</v>
      </c>
      <c r="CS17" s="917" t="s">
        <v>136</v>
      </c>
      <c r="CT17" s="660">
        <f t="shared" si="3"/>
        <v>0.18297524016863601</v>
      </c>
      <c r="CU17" s="917" t="s">
        <v>138</v>
      </c>
      <c r="CV17" s="931">
        <f t="shared" si="38"/>
        <v>4</v>
      </c>
      <c r="CW17" s="929"/>
      <c r="CY17" s="7" t="str">
        <f t="shared" si="23"/>
        <v>22</v>
      </c>
      <c r="CZ17" s="8" t="str">
        <f t="shared" si="23"/>
        <v>プラスチック・ゴム製品</v>
      </c>
      <c r="DA17" s="91"/>
      <c r="DB17" s="67">
        <f t="shared" si="4"/>
        <v>20.488252424776675</v>
      </c>
      <c r="DC17" s="72" t="s">
        <v>136</v>
      </c>
      <c r="DD17" s="70">
        <f t="shared" si="24"/>
        <v>6.3857787914399998E-4</v>
      </c>
      <c r="DE17" s="72" t="s">
        <v>138</v>
      </c>
      <c r="DF17" s="56">
        <f t="shared" si="39"/>
        <v>0</v>
      </c>
      <c r="DG17" s="164"/>
      <c r="DH17" s="24"/>
      <c r="DI17" s="7" t="str">
        <f t="shared" si="25"/>
        <v>22</v>
      </c>
      <c r="DJ17" s="255" t="str">
        <f t="shared" si="25"/>
        <v>プラスチック・ゴム製品</v>
      </c>
      <c r="DK17" s="37">
        <f t="shared" si="40"/>
        <v>101.16221326326055</v>
      </c>
      <c r="DL17" s="37">
        <f t="shared" si="26"/>
        <v>36</v>
      </c>
      <c r="DM17" s="56">
        <f t="shared" si="27"/>
        <v>19</v>
      </c>
      <c r="DN17" s="56">
        <f t="shared" si="28"/>
        <v>0</v>
      </c>
      <c r="DO17" s="37">
        <f t="shared" si="29"/>
        <v>20.488252424776675</v>
      </c>
      <c r="DP17" s="37">
        <f t="shared" si="30"/>
        <v>7</v>
      </c>
      <c r="DQ17" s="56">
        <f t="shared" si="31"/>
        <v>4</v>
      </c>
      <c r="DR17" s="56">
        <f t="shared" si="32"/>
        <v>0</v>
      </c>
      <c r="DS17" s="164"/>
      <c r="DT17" s="164"/>
      <c r="DU17" s="7" t="str">
        <f t="shared" si="33"/>
        <v>22</v>
      </c>
      <c r="DV17" s="255" t="str">
        <f t="shared" si="33"/>
        <v>プラスチック・ゴム製品</v>
      </c>
      <c r="DW17" s="164">
        <f t="shared" si="34"/>
        <v>121.65046568803723</v>
      </c>
      <c r="DX17" s="37">
        <f t="shared" si="34"/>
        <v>43</v>
      </c>
      <c r="DY17" s="56">
        <f t="shared" si="34"/>
        <v>23</v>
      </c>
      <c r="DZ17" s="56">
        <f t="shared" si="34"/>
        <v>0</v>
      </c>
    </row>
    <row r="18" spans="2:130">
      <c r="B18" s="7" t="s">
        <v>353</v>
      </c>
      <c r="C18" s="255" t="s">
        <v>40</v>
      </c>
      <c r="E18" s="26"/>
      <c r="G18" s="62">
        <v>0.41948091155409201</v>
      </c>
      <c r="I18" s="62">
        <v>0.477153166645644</v>
      </c>
      <c r="K18" s="62">
        <v>0.21250796919510101</v>
      </c>
      <c r="M18" s="62">
        <v>4.8057742347699998E-4</v>
      </c>
      <c r="N18" s="226"/>
      <c r="O18" s="62">
        <v>4.5041705498249809E-4</v>
      </c>
      <c r="P18" s="226"/>
      <c r="Q18" s="226"/>
      <c r="R18" s="7">
        <v>25</v>
      </c>
      <c r="S18" s="276" t="str">
        <f t="shared" si="5"/>
        <v>窯業・土石製品</v>
      </c>
      <c r="T18" s="56">
        <f>SUMIF('表4-2-4,5'!T$6:T$46,波及効果測定!R18,'表4-2-4,5'!AA$6:AA$46)</f>
        <v>1463</v>
      </c>
      <c r="U18" s="47" t="s">
        <v>135</v>
      </c>
      <c r="V18" s="660">
        <f t="shared" ref="V18:V35" si="44">G18</f>
        <v>0.41948091155409201</v>
      </c>
      <c r="W18" s="77" t="s">
        <v>137</v>
      </c>
      <c r="X18" s="56">
        <f t="shared" si="43"/>
        <v>614</v>
      </c>
      <c r="Y18" s="24">
        <v>25</v>
      </c>
      <c r="Z18" s="26"/>
      <c r="AB18" s="56">
        <f t="shared" si="6"/>
        <v>614</v>
      </c>
      <c r="AD18" s="56">
        <v>743.4243277210868</v>
      </c>
      <c r="AE18" s="164"/>
      <c r="AF18" s="164"/>
      <c r="AG18" s="7" t="str">
        <f t="shared" si="7"/>
        <v>25</v>
      </c>
      <c r="AH18" s="8" t="str">
        <f t="shared" si="7"/>
        <v>窯業・土石製品</v>
      </c>
      <c r="AI18" s="67">
        <f t="shared" si="8"/>
        <v>743.4243277210868</v>
      </c>
      <c r="AJ18" t="s">
        <v>136</v>
      </c>
      <c r="AK18" s="70">
        <f t="shared" si="9"/>
        <v>0.477153166645644</v>
      </c>
      <c r="AL18" t="s">
        <v>138</v>
      </c>
      <c r="AM18" s="56">
        <f t="shared" si="41"/>
        <v>355</v>
      </c>
      <c r="AN18" s="164"/>
      <c r="AO18" s="67">
        <f t="shared" si="10"/>
        <v>743.4243277210868</v>
      </c>
      <c r="AP18" s="72" t="s">
        <v>136</v>
      </c>
      <c r="AQ18" s="70">
        <f t="shared" si="11"/>
        <v>0.21250796919510101</v>
      </c>
      <c r="AR18" s="72" t="s">
        <v>138</v>
      </c>
      <c r="AS18" s="56">
        <f t="shared" si="12"/>
        <v>158</v>
      </c>
      <c r="AT18" s="164"/>
      <c r="AV18" s="7" t="str">
        <f t="shared" si="13"/>
        <v>25</v>
      </c>
      <c r="AW18" s="8" t="str">
        <f t="shared" si="13"/>
        <v>窯業・土石製品</v>
      </c>
      <c r="AX18" s="91"/>
      <c r="AY18" s="67">
        <f t="shared" si="0"/>
        <v>743.4243277210868</v>
      </c>
      <c r="AZ18" s="72" t="s">
        <v>136</v>
      </c>
      <c r="BA18" s="70">
        <f t="shared" si="14"/>
        <v>4.8057742347699998E-4</v>
      </c>
      <c r="BB18" s="72" t="s">
        <v>138</v>
      </c>
      <c r="BC18" s="56">
        <f t="shared" si="36"/>
        <v>0</v>
      </c>
      <c r="BD18" s="164"/>
      <c r="BJ18" s="7" t="str">
        <f t="shared" si="15"/>
        <v>25</v>
      </c>
      <c r="BK18" s="8" t="str">
        <f t="shared" si="15"/>
        <v>窯業・土石製品</v>
      </c>
      <c r="BM18" s="54"/>
      <c r="BO18" s="62">
        <f>'41部門表'!BN17</f>
        <v>4.5041705498249809E-4</v>
      </c>
      <c r="BQ18" s="56">
        <f t="shared" si="37"/>
        <v>10</v>
      </c>
      <c r="BR18" s="164"/>
      <c r="BS18" s="24"/>
      <c r="BT18" s="7" t="str">
        <f t="shared" si="16"/>
        <v>25</v>
      </c>
      <c r="BU18" s="8" t="str">
        <f t="shared" si="16"/>
        <v>窯業・土石製品</v>
      </c>
      <c r="BV18" s="56">
        <f t="shared" si="42"/>
        <v>10</v>
      </c>
      <c r="BW18" t="s">
        <v>136</v>
      </c>
      <c r="BX18" s="70">
        <f t="shared" si="17"/>
        <v>0.41948091155409201</v>
      </c>
      <c r="BY18" s="72" t="s">
        <v>138</v>
      </c>
      <c r="BZ18" s="56">
        <f t="shared" si="18"/>
        <v>4</v>
      </c>
      <c r="CB18" s="26"/>
      <c r="CD18" s="56">
        <f t="shared" si="1"/>
        <v>4</v>
      </c>
      <c r="CF18" s="56">
        <v>12.772979034555762</v>
      </c>
      <c r="CG18" s="164"/>
      <c r="CI18" s="940" t="str">
        <f t="shared" si="19"/>
        <v>25</v>
      </c>
      <c r="CJ18" s="932" t="str">
        <f t="shared" si="19"/>
        <v>窯業・土石製品</v>
      </c>
      <c r="CK18" s="925"/>
      <c r="CL18" s="930">
        <f t="shared" si="20"/>
        <v>12.772979034555762</v>
      </c>
      <c r="CM18" s="917" t="s">
        <v>136</v>
      </c>
      <c r="CN18" s="660">
        <f t="shared" si="2"/>
        <v>0.477153166645644</v>
      </c>
      <c r="CO18" s="917" t="s">
        <v>138</v>
      </c>
      <c r="CP18" s="931">
        <f t="shared" si="21"/>
        <v>6</v>
      </c>
      <c r="CQ18" s="913"/>
      <c r="CR18" s="930">
        <f t="shared" si="22"/>
        <v>12.772979034555762</v>
      </c>
      <c r="CS18" s="917" t="s">
        <v>136</v>
      </c>
      <c r="CT18" s="660">
        <f t="shared" si="3"/>
        <v>0.21250796919510101</v>
      </c>
      <c r="CU18" s="917" t="s">
        <v>138</v>
      </c>
      <c r="CV18" s="931">
        <f t="shared" si="38"/>
        <v>3</v>
      </c>
      <c r="CW18" s="929"/>
      <c r="CY18" s="7" t="str">
        <f t="shared" si="23"/>
        <v>25</v>
      </c>
      <c r="CZ18" s="8" t="str">
        <f t="shared" si="23"/>
        <v>窯業・土石製品</v>
      </c>
      <c r="DA18" s="91"/>
      <c r="DB18" s="67">
        <f t="shared" si="4"/>
        <v>12.772979034555762</v>
      </c>
      <c r="DC18" s="72" t="s">
        <v>136</v>
      </c>
      <c r="DD18" s="70">
        <f t="shared" si="24"/>
        <v>4.8057742347699998E-4</v>
      </c>
      <c r="DE18" s="72" t="s">
        <v>138</v>
      </c>
      <c r="DF18" s="56">
        <f t="shared" si="39"/>
        <v>0</v>
      </c>
      <c r="DG18" s="164"/>
      <c r="DH18" s="24"/>
      <c r="DI18" s="7" t="str">
        <f t="shared" si="25"/>
        <v>25</v>
      </c>
      <c r="DJ18" s="255" t="str">
        <f t="shared" si="25"/>
        <v>窯業・土石製品</v>
      </c>
      <c r="DK18" s="37">
        <f t="shared" si="40"/>
        <v>743.4243277210868</v>
      </c>
      <c r="DL18" s="37">
        <f t="shared" si="26"/>
        <v>355</v>
      </c>
      <c r="DM18" s="56">
        <f t="shared" si="27"/>
        <v>158</v>
      </c>
      <c r="DN18" s="56">
        <f t="shared" si="28"/>
        <v>0</v>
      </c>
      <c r="DO18" s="37">
        <f t="shared" si="29"/>
        <v>12.772979034555762</v>
      </c>
      <c r="DP18" s="37">
        <f t="shared" si="30"/>
        <v>6</v>
      </c>
      <c r="DQ18" s="56">
        <f t="shared" si="31"/>
        <v>3</v>
      </c>
      <c r="DR18" s="56">
        <f t="shared" si="32"/>
        <v>0</v>
      </c>
      <c r="DS18" s="164"/>
      <c r="DT18" s="164"/>
      <c r="DU18" s="7" t="str">
        <f t="shared" si="33"/>
        <v>25</v>
      </c>
      <c r="DV18" s="255" t="str">
        <f t="shared" si="33"/>
        <v>窯業・土石製品</v>
      </c>
      <c r="DW18" s="164">
        <f t="shared" si="34"/>
        <v>756.19730675564256</v>
      </c>
      <c r="DX18" s="37">
        <f t="shared" si="34"/>
        <v>361</v>
      </c>
      <c r="DY18" s="56">
        <f t="shared" si="34"/>
        <v>161</v>
      </c>
      <c r="DZ18" s="56">
        <f t="shared" si="34"/>
        <v>0</v>
      </c>
    </row>
    <row r="19" spans="2:130">
      <c r="B19" s="7" t="s">
        <v>356</v>
      </c>
      <c r="C19" s="255" t="s">
        <v>41</v>
      </c>
      <c r="E19" s="26"/>
      <c r="G19" s="62">
        <v>2.7499123087670999E-2</v>
      </c>
      <c r="I19" s="62">
        <v>0.26802690944247498</v>
      </c>
      <c r="K19" s="62">
        <v>5.9421661832635003E-2</v>
      </c>
      <c r="M19" s="62">
        <v>3.32339671286E-4</v>
      </c>
      <c r="N19" s="226"/>
      <c r="O19" s="62"/>
      <c r="P19" s="226"/>
      <c r="Q19" s="226"/>
      <c r="R19" s="7">
        <v>26</v>
      </c>
      <c r="S19" s="276" t="str">
        <f t="shared" si="5"/>
        <v>鉄鋼</v>
      </c>
      <c r="T19" s="56">
        <f>SUMIF('表4-2-4,5'!T$6:T$46,波及効果測定!R19,'表4-2-4,5'!AA$6:AA$46)</f>
        <v>0</v>
      </c>
      <c r="U19" s="47" t="s">
        <v>135</v>
      </c>
      <c r="V19" s="660">
        <f t="shared" si="44"/>
        <v>2.7499123087670999E-2</v>
      </c>
      <c r="W19" s="77" t="s">
        <v>137</v>
      </c>
      <c r="X19" s="56">
        <f t="shared" si="43"/>
        <v>0</v>
      </c>
      <c r="Y19" s="24">
        <v>26</v>
      </c>
      <c r="Z19" s="26"/>
      <c r="AB19" s="56">
        <f t="shared" si="6"/>
        <v>0</v>
      </c>
      <c r="AD19" s="56">
        <v>1.7530234583728792</v>
      </c>
      <c r="AE19" s="164"/>
      <c r="AF19" s="164"/>
      <c r="AG19" s="7" t="str">
        <f t="shared" si="7"/>
        <v>26</v>
      </c>
      <c r="AH19" s="8" t="str">
        <f t="shared" si="7"/>
        <v>鉄鋼</v>
      </c>
      <c r="AI19" s="67">
        <f t="shared" si="8"/>
        <v>1.7530234583728792</v>
      </c>
      <c r="AJ19" t="s">
        <v>136</v>
      </c>
      <c r="AK19" s="70">
        <f t="shared" si="9"/>
        <v>0.26802690944247498</v>
      </c>
      <c r="AL19" t="s">
        <v>138</v>
      </c>
      <c r="AM19" s="56">
        <f t="shared" si="41"/>
        <v>0</v>
      </c>
      <c r="AN19" s="164"/>
      <c r="AO19" s="67">
        <f t="shared" si="10"/>
        <v>1.7530234583728792</v>
      </c>
      <c r="AP19" s="72" t="s">
        <v>136</v>
      </c>
      <c r="AQ19" s="70">
        <f t="shared" si="11"/>
        <v>5.9421661832635003E-2</v>
      </c>
      <c r="AR19" s="72" t="s">
        <v>138</v>
      </c>
      <c r="AS19" s="56">
        <f t="shared" si="12"/>
        <v>0</v>
      </c>
      <c r="AT19" s="164"/>
      <c r="AV19" s="7" t="str">
        <f t="shared" si="13"/>
        <v>26</v>
      </c>
      <c r="AW19" s="8" t="str">
        <f t="shared" si="13"/>
        <v>鉄鋼</v>
      </c>
      <c r="AX19" s="91"/>
      <c r="AY19" s="67">
        <f t="shared" si="0"/>
        <v>1.7530234583728792</v>
      </c>
      <c r="AZ19" s="72" t="s">
        <v>136</v>
      </c>
      <c r="BA19" s="70">
        <f t="shared" si="14"/>
        <v>3.32339671286E-4</v>
      </c>
      <c r="BB19" s="72" t="s">
        <v>138</v>
      </c>
      <c r="BC19" s="56">
        <f t="shared" si="36"/>
        <v>0</v>
      </c>
      <c r="BD19" s="164"/>
      <c r="BJ19" s="7" t="str">
        <f t="shared" si="15"/>
        <v>26</v>
      </c>
      <c r="BK19" s="8" t="str">
        <f t="shared" si="15"/>
        <v>鉄鋼</v>
      </c>
      <c r="BM19" s="54"/>
      <c r="BO19" s="62">
        <f>'41部門表'!BN18</f>
        <v>0</v>
      </c>
      <c r="BQ19" s="56">
        <f t="shared" si="37"/>
        <v>0</v>
      </c>
      <c r="BR19" s="164"/>
      <c r="BS19" s="24"/>
      <c r="BT19" s="7" t="str">
        <f t="shared" si="16"/>
        <v>26</v>
      </c>
      <c r="BU19" s="8" t="str">
        <f t="shared" si="16"/>
        <v>鉄鋼</v>
      </c>
      <c r="BV19" s="56">
        <f t="shared" si="42"/>
        <v>0</v>
      </c>
      <c r="BW19" t="s">
        <v>136</v>
      </c>
      <c r="BX19" s="70">
        <f t="shared" si="17"/>
        <v>2.7499123087670999E-2</v>
      </c>
      <c r="BY19" s="72" t="s">
        <v>138</v>
      </c>
      <c r="BZ19" s="56">
        <f t="shared" si="18"/>
        <v>0</v>
      </c>
      <c r="CB19" s="26"/>
      <c r="CD19" s="56">
        <f t="shared" si="1"/>
        <v>0</v>
      </c>
      <c r="CF19" s="56">
        <v>0.32485011255975327</v>
      </c>
      <c r="CG19" s="164"/>
      <c r="CI19" s="940" t="str">
        <f t="shared" si="19"/>
        <v>26</v>
      </c>
      <c r="CJ19" s="932" t="str">
        <f t="shared" si="19"/>
        <v>鉄鋼</v>
      </c>
      <c r="CK19" s="925"/>
      <c r="CL19" s="930">
        <f t="shared" si="20"/>
        <v>0.32485011255975327</v>
      </c>
      <c r="CM19" s="917" t="s">
        <v>136</v>
      </c>
      <c r="CN19" s="660">
        <f t="shared" si="2"/>
        <v>0.26802690944247498</v>
      </c>
      <c r="CO19" s="917" t="s">
        <v>138</v>
      </c>
      <c r="CP19" s="931">
        <f t="shared" si="21"/>
        <v>0</v>
      </c>
      <c r="CQ19" s="913"/>
      <c r="CR19" s="930">
        <f t="shared" si="22"/>
        <v>0.32485011255975327</v>
      </c>
      <c r="CS19" s="917" t="s">
        <v>136</v>
      </c>
      <c r="CT19" s="660">
        <f t="shared" si="3"/>
        <v>5.9421661832635003E-2</v>
      </c>
      <c r="CU19" s="917" t="s">
        <v>138</v>
      </c>
      <c r="CV19" s="931">
        <f t="shared" si="38"/>
        <v>0</v>
      </c>
      <c r="CW19" s="929"/>
      <c r="CY19" s="7" t="str">
        <f t="shared" si="23"/>
        <v>26</v>
      </c>
      <c r="CZ19" s="8" t="str">
        <f t="shared" si="23"/>
        <v>鉄鋼</v>
      </c>
      <c r="DA19" s="91"/>
      <c r="DB19" s="67">
        <f t="shared" si="4"/>
        <v>0.32485011255975327</v>
      </c>
      <c r="DC19" s="72" t="s">
        <v>136</v>
      </c>
      <c r="DD19" s="70">
        <f t="shared" si="24"/>
        <v>3.32339671286E-4</v>
      </c>
      <c r="DE19" s="72" t="s">
        <v>138</v>
      </c>
      <c r="DF19" s="56">
        <f t="shared" si="39"/>
        <v>0</v>
      </c>
      <c r="DG19" s="164"/>
      <c r="DH19" s="24"/>
      <c r="DI19" s="7" t="str">
        <f t="shared" si="25"/>
        <v>26</v>
      </c>
      <c r="DJ19" s="255" t="str">
        <f t="shared" si="25"/>
        <v>鉄鋼</v>
      </c>
      <c r="DK19" s="37">
        <f t="shared" si="40"/>
        <v>1.7530234583728792</v>
      </c>
      <c r="DL19" s="37">
        <f t="shared" si="26"/>
        <v>0</v>
      </c>
      <c r="DM19" s="56">
        <f t="shared" si="27"/>
        <v>0</v>
      </c>
      <c r="DN19" s="56">
        <f t="shared" si="28"/>
        <v>0</v>
      </c>
      <c r="DO19" s="37">
        <f t="shared" si="29"/>
        <v>0.32485011255975327</v>
      </c>
      <c r="DP19" s="37">
        <f t="shared" si="30"/>
        <v>0</v>
      </c>
      <c r="DQ19" s="56">
        <f t="shared" si="31"/>
        <v>0</v>
      </c>
      <c r="DR19" s="56">
        <f t="shared" si="32"/>
        <v>0</v>
      </c>
      <c r="DS19" s="164"/>
      <c r="DT19" s="164"/>
      <c r="DU19" s="7" t="str">
        <f t="shared" si="33"/>
        <v>26</v>
      </c>
      <c r="DV19" s="255" t="str">
        <f t="shared" si="33"/>
        <v>鉄鋼</v>
      </c>
      <c r="DW19" s="164">
        <f t="shared" si="34"/>
        <v>2.0778735709326326</v>
      </c>
      <c r="DX19" s="37">
        <f t="shared" si="34"/>
        <v>0</v>
      </c>
      <c r="DY19" s="56">
        <f t="shared" si="34"/>
        <v>0</v>
      </c>
      <c r="DZ19" s="56">
        <f t="shared" si="34"/>
        <v>0</v>
      </c>
    </row>
    <row r="20" spans="2:130">
      <c r="B20" s="7" t="s">
        <v>359</v>
      </c>
      <c r="C20" s="255" t="s">
        <v>42</v>
      </c>
      <c r="E20" s="26"/>
      <c r="G20" s="62">
        <v>2.2549494630007001E-2</v>
      </c>
      <c r="I20" s="62">
        <v>0.36062442179076099</v>
      </c>
      <c r="K20" s="62">
        <v>3.1465745593981999E-2</v>
      </c>
      <c r="M20" s="62">
        <v>5.5349944208000003E-5</v>
      </c>
      <c r="N20" s="226"/>
      <c r="O20" s="62">
        <v>6.2152815126470843E-4</v>
      </c>
      <c r="P20" s="226"/>
      <c r="Q20" s="226"/>
      <c r="R20" s="7">
        <v>27</v>
      </c>
      <c r="S20" s="276" t="str">
        <f t="shared" si="5"/>
        <v>非鉄金属</v>
      </c>
      <c r="T20" s="56">
        <f>SUMIF('表4-2-4,5'!T$6:T$46,波及効果測定!R20,'表4-2-4,5'!AA$6:AA$46)</f>
        <v>0</v>
      </c>
      <c r="U20" s="47" t="s">
        <v>135</v>
      </c>
      <c r="V20" s="660">
        <f t="shared" si="44"/>
        <v>2.2549494630007001E-2</v>
      </c>
      <c r="W20" s="77" t="s">
        <v>137</v>
      </c>
      <c r="X20" s="56">
        <f t="shared" si="43"/>
        <v>0</v>
      </c>
      <c r="Y20" s="24">
        <v>27</v>
      </c>
      <c r="Z20" s="26"/>
      <c r="AB20" s="56">
        <f t="shared" si="6"/>
        <v>0</v>
      </c>
      <c r="AD20" s="56">
        <v>5.1126493785585394</v>
      </c>
      <c r="AE20" s="164"/>
      <c r="AF20" s="164"/>
      <c r="AG20" s="7" t="str">
        <f t="shared" si="7"/>
        <v>27</v>
      </c>
      <c r="AH20" s="8" t="str">
        <f t="shared" si="7"/>
        <v>非鉄金属</v>
      </c>
      <c r="AI20" s="67">
        <f t="shared" si="8"/>
        <v>5.1126493785585394</v>
      </c>
      <c r="AJ20" t="s">
        <v>136</v>
      </c>
      <c r="AK20" s="70">
        <f t="shared" si="9"/>
        <v>0.36062442179076099</v>
      </c>
      <c r="AL20" t="s">
        <v>138</v>
      </c>
      <c r="AM20" s="56">
        <f t="shared" si="41"/>
        <v>2</v>
      </c>
      <c r="AN20" s="164"/>
      <c r="AO20" s="67">
        <f t="shared" si="10"/>
        <v>5.1126493785585394</v>
      </c>
      <c r="AP20" s="72" t="s">
        <v>136</v>
      </c>
      <c r="AQ20" s="70">
        <f t="shared" si="11"/>
        <v>3.1465745593981999E-2</v>
      </c>
      <c r="AR20" s="72" t="s">
        <v>138</v>
      </c>
      <c r="AS20" s="56">
        <f t="shared" si="12"/>
        <v>0</v>
      </c>
      <c r="AT20" s="164"/>
      <c r="AV20" s="7" t="str">
        <f t="shared" si="13"/>
        <v>27</v>
      </c>
      <c r="AW20" s="8" t="str">
        <f t="shared" si="13"/>
        <v>非鉄金属</v>
      </c>
      <c r="AX20" s="91"/>
      <c r="AY20" s="67">
        <f t="shared" si="0"/>
        <v>5.1126493785585394</v>
      </c>
      <c r="AZ20" s="72" t="s">
        <v>136</v>
      </c>
      <c r="BA20" s="70">
        <f t="shared" si="14"/>
        <v>5.5349944208000003E-5</v>
      </c>
      <c r="BB20" s="72" t="s">
        <v>138</v>
      </c>
      <c r="BC20" s="56">
        <f t="shared" si="36"/>
        <v>0</v>
      </c>
      <c r="BD20" s="164"/>
      <c r="BJ20" s="7" t="str">
        <f t="shared" si="15"/>
        <v>27</v>
      </c>
      <c r="BK20" s="8" t="str">
        <f t="shared" si="15"/>
        <v>非鉄金属</v>
      </c>
      <c r="BM20" s="54"/>
      <c r="BO20" s="62">
        <f>'41部門表'!BN19</f>
        <v>6.2152815126470843E-4</v>
      </c>
      <c r="BQ20" s="56">
        <f t="shared" si="37"/>
        <v>14</v>
      </c>
      <c r="BR20" s="164"/>
      <c r="BS20" s="24"/>
      <c r="BT20" s="7" t="str">
        <f t="shared" si="16"/>
        <v>27</v>
      </c>
      <c r="BU20" s="8" t="str">
        <f t="shared" si="16"/>
        <v>非鉄金属</v>
      </c>
      <c r="BV20" s="56">
        <f t="shared" si="42"/>
        <v>14</v>
      </c>
      <c r="BW20" t="s">
        <v>136</v>
      </c>
      <c r="BX20" s="70">
        <f t="shared" si="17"/>
        <v>2.2549494630007001E-2</v>
      </c>
      <c r="BY20" s="72" t="s">
        <v>138</v>
      </c>
      <c r="BZ20" s="56">
        <f t="shared" si="18"/>
        <v>0</v>
      </c>
      <c r="CB20" s="26"/>
      <c r="CD20" s="56">
        <f t="shared" si="1"/>
        <v>0</v>
      </c>
      <c r="CF20" s="56">
        <v>0.36616880335908092</v>
      </c>
      <c r="CG20" s="164"/>
      <c r="CI20" s="940" t="str">
        <f t="shared" si="19"/>
        <v>27</v>
      </c>
      <c r="CJ20" s="932" t="str">
        <f t="shared" si="19"/>
        <v>非鉄金属</v>
      </c>
      <c r="CK20" s="925"/>
      <c r="CL20" s="930">
        <f t="shared" si="20"/>
        <v>0.36616880335908092</v>
      </c>
      <c r="CM20" s="917" t="s">
        <v>136</v>
      </c>
      <c r="CN20" s="660">
        <f t="shared" si="2"/>
        <v>0.36062442179076099</v>
      </c>
      <c r="CO20" s="917" t="s">
        <v>138</v>
      </c>
      <c r="CP20" s="931">
        <f t="shared" si="21"/>
        <v>0</v>
      </c>
      <c r="CQ20" s="913"/>
      <c r="CR20" s="930">
        <f t="shared" si="22"/>
        <v>0.36616880335908092</v>
      </c>
      <c r="CS20" s="917" t="s">
        <v>136</v>
      </c>
      <c r="CT20" s="660">
        <f t="shared" si="3"/>
        <v>3.1465745593981999E-2</v>
      </c>
      <c r="CU20" s="917" t="s">
        <v>138</v>
      </c>
      <c r="CV20" s="931">
        <f t="shared" si="38"/>
        <v>0</v>
      </c>
      <c r="CW20" s="929"/>
      <c r="CY20" s="7" t="str">
        <f t="shared" si="23"/>
        <v>27</v>
      </c>
      <c r="CZ20" s="8" t="str">
        <f t="shared" si="23"/>
        <v>非鉄金属</v>
      </c>
      <c r="DA20" s="91"/>
      <c r="DB20" s="67">
        <f t="shared" si="4"/>
        <v>0.36616880335908092</v>
      </c>
      <c r="DC20" s="72" t="s">
        <v>136</v>
      </c>
      <c r="DD20" s="70">
        <f t="shared" si="24"/>
        <v>5.5349944208000003E-5</v>
      </c>
      <c r="DE20" s="72" t="s">
        <v>138</v>
      </c>
      <c r="DF20" s="56">
        <f t="shared" si="39"/>
        <v>0</v>
      </c>
      <c r="DG20" s="164"/>
      <c r="DH20" s="24"/>
      <c r="DI20" s="7" t="str">
        <f t="shared" si="25"/>
        <v>27</v>
      </c>
      <c r="DJ20" s="255" t="str">
        <f t="shared" si="25"/>
        <v>非鉄金属</v>
      </c>
      <c r="DK20" s="37">
        <f t="shared" si="40"/>
        <v>5.1126493785585394</v>
      </c>
      <c r="DL20" s="37">
        <f t="shared" si="26"/>
        <v>2</v>
      </c>
      <c r="DM20" s="56">
        <f t="shared" si="27"/>
        <v>0</v>
      </c>
      <c r="DN20" s="56">
        <f t="shared" si="28"/>
        <v>0</v>
      </c>
      <c r="DO20" s="37">
        <f t="shared" si="29"/>
        <v>0.36616880335908092</v>
      </c>
      <c r="DP20" s="37">
        <f t="shared" si="30"/>
        <v>0</v>
      </c>
      <c r="DQ20" s="56">
        <f t="shared" si="31"/>
        <v>0</v>
      </c>
      <c r="DR20" s="56">
        <f t="shared" si="32"/>
        <v>0</v>
      </c>
      <c r="DS20" s="164"/>
      <c r="DT20" s="164"/>
      <c r="DU20" s="7" t="str">
        <f t="shared" si="33"/>
        <v>27</v>
      </c>
      <c r="DV20" s="255" t="str">
        <f t="shared" si="33"/>
        <v>非鉄金属</v>
      </c>
      <c r="DW20" s="164">
        <f t="shared" si="34"/>
        <v>5.47881818191762</v>
      </c>
      <c r="DX20" s="37">
        <f t="shared" si="34"/>
        <v>2</v>
      </c>
      <c r="DY20" s="56">
        <f t="shared" si="34"/>
        <v>0</v>
      </c>
      <c r="DZ20" s="56">
        <f t="shared" si="34"/>
        <v>0</v>
      </c>
    </row>
    <row r="21" spans="2:130">
      <c r="B21" s="7" t="s">
        <v>362</v>
      </c>
      <c r="C21" s="255" t="s">
        <v>43</v>
      </c>
      <c r="E21" s="26"/>
      <c r="G21" s="62">
        <v>0.15620050399556501</v>
      </c>
      <c r="I21" s="62">
        <v>0.46227465981825899</v>
      </c>
      <c r="K21" s="62">
        <v>0.24623261482365</v>
      </c>
      <c r="M21" s="62">
        <v>7.2553897180800003E-4</v>
      </c>
      <c r="N21" s="226"/>
      <c r="O21" s="62">
        <v>9.4895336637968288E-4</v>
      </c>
      <c r="P21" s="226"/>
      <c r="Q21" s="226"/>
      <c r="R21" s="7">
        <v>28</v>
      </c>
      <c r="S21" s="276" t="str">
        <f t="shared" si="5"/>
        <v>金属製品</v>
      </c>
      <c r="T21" s="56">
        <f>SUMIF('表4-2-4,5'!T$6:T$46,波及効果測定!R21,'表4-2-4,5'!AA$6:AA$46)</f>
        <v>0</v>
      </c>
      <c r="U21" s="47" t="s">
        <v>135</v>
      </c>
      <c r="V21" s="660">
        <f t="shared" si="44"/>
        <v>0.15620050399556501</v>
      </c>
      <c r="W21" s="77" t="s">
        <v>137</v>
      </c>
      <c r="X21" s="56">
        <f t="shared" si="43"/>
        <v>0</v>
      </c>
      <c r="Y21" s="24">
        <v>28</v>
      </c>
      <c r="Z21" s="26"/>
      <c r="AB21" s="56">
        <f t="shared" si="6"/>
        <v>0</v>
      </c>
      <c r="AD21" s="56">
        <v>51.292770992757916</v>
      </c>
      <c r="AE21" s="164"/>
      <c r="AF21" s="164"/>
      <c r="AG21" s="7" t="str">
        <f t="shared" si="7"/>
        <v>28</v>
      </c>
      <c r="AH21" s="8" t="str">
        <f t="shared" si="7"/>
        <v>金属製品</v>
      </c>
      <c r="AI21" s="67">
        <f t="shared" si="8"/>
        <v>51.292770992757916</v>
      </c>
      <c r="AJ21" t="s">
        <v>136</v>
      </c>
      <c r="AK21" s="70">
        <f t="shared" si="9"/>
        <v>0.46227465981825899</v>
      </c>
      <c r="AL21" t="s">
        <v>138</v>
      </c>
      <c r="AM21" s="56">
        <f t="shared" si="41"/>
        <v>24</v>
      </c>
      <c r="AN21" s="164"/>
      <c r="AO21" s="67">
        <f t="shared" si="10"/>
        <v>51.292770992757916</v>
      </c>
      <c r="AP21" s="72" t="s">
        <v>136</v>
      </c>
      <c r="AQ21" s="70">
        <f t="shared" si="11"/>
        <v>0.24623261482365</v>
      </c>
      <c r="AR21" s="72" t="s">
        <v>138</v>
      </c>
      <c r="AS21" s="56">
        <f t="shared" si="12"/>
        <v>13</v>
      </c>
      <c r="AT21" s="164"/>
      <c r="AV21" s="7" t="str">
        <f t="shared" si="13"/>
        <v>28</v>
      </c>
      <c r="AW21" s="8" t="str">
        <f t="shared" si="13"/>
        <v>金属製品</v>
      </c>
      <c r="AX21" s="91"/>
      <c r="AY21" s="67">
        <f t="shared" si="0"/>
        <v>51.292770992757916</v>
      </c>
      <c r="AZ21" s="72" t="s">
        <v>136</v>
      </c>
      <c r="BA21" s="70">
        <f t="shared" si="14"/>
        <v>7.2553897180800003E-4</v>
      </c>
      <c r="BB21" s="72" t="s">
        <v>138</v>
      </c>
      <c r="BC21" s="56">
        <f t="shared" si="36"/>
        <v>0</v>
      </c>
      <c r="BD21" s="164"/>
      <c r="BJ21" s="7" t="str">
        <f t="shared" si="15"/>
        <v>28</v>
      </c>
      <c r="BK21" s="8" t="str">
        <f t="shared" si="15"/>
        <v>金属製品</v>
      </c>
      <c r="BM21" s="54"/>
      <c r="BO21" s="62">
        <f>'41部門表'!BN20</f>
        <v>9.4895336637968288E-4</v>
      </c>
      <c r="BQ21" s="56">
        <f t="shared" si="37"/>
        <v>21</v>
      </c>
      <c r="BR21" s="164"/>
      <c r="BS21" s="24"/>
      <c r="BT21" s="7" t="str">
        <f t="shared" si="16"/>
        <v>28</v>
      </c>
      <c r="BU21" s="8" t="str">
        <f t="shared" si="16"/>
        <v>金属製品</v>
      </c>
      <c r="BV21" s="56">
        <f t="shared" si="42"/>
        <v>21</v>
      </c>
      <c r="BW21" t="s">
        <v>136</v>
      </c>
      <c r="BX21" s="70">
        <f t="shared" si="17"/>
        <v>0.15620050399556501</v>
      </c>
      <c r="BY21" s="72" t="s">
        <v>138</v>
      </c>
      <c r="BZ21" s="56">
        <f t="shared" si="18"/>
        <v>3</v>
      </c>
      <c r="CB21" s="26"/>
      <c r="CD21" s="56">
        <f t="shared" si="1"/>
        <v>3</v>
      </c>
      <c r="CF21" s="56">
        <v>9.6669812301160363</v>
      </c>
      <c r="CG21" s="164"/>
      <c r="CI21" s="940" t="str">
        <f t="shared" si="19"/>
        <v>28</v>
      </c>
      <c r="CJ21" s="932" t="str">
        <f t="shared" si="19"/>
        <v>金属製品</v>
      </c>
      <c r="CK21" s="925"/>
      <c r="CL21" s="930">
        <f t="shared" si="20"/>
        <v>9.6669812301160363</v>
      </c>
      <c r="CM21" s="917" t="s">
        <v>136</v>
      </c>
      <c r="CN21" s="660">
        <f t="shared" si="2"/>
        <v>0.46227465981825899</v>
      </c>
      <c r="CO21" s="917" t="s">
        <v>138</v>
      </c>
      <c r="CP21" s="931">
        <f t="shared" si="21"/>
        <v>4</v>
      </c>
      <c r="CQ21" s="913"/>
      <c r="CR21" s="930">
        <f t="shared" si="22"/>
        <v>9.6669812301160363</v>
      </c>
      <c r="CS21" s="917" t="s">
        <v>136</v>
      </c>
      <c r="CT21" s="660">
        <f t="shared" si="3"/>
        <v>0.24623261482365</v>
      </c>
      <c r="CU21" s="917" t="s">
        <v>138</v>
      </c>
      <c r="CV21" s="931">
        <f t="shared" si="38"/>
        <v>2</v>
      </c>
      <c r="CW21" s="929"/>
      <c r="CY21" s="7" t="str">
        <f t="shared" si="23"/>
        <v>28</v>
      </c>
      <c r="CZ21" s="8" t="str">
        <f t="shared" si="23"/>
        <v>金属製品</v>
      </c>
      <c r="DA21" s="91"/>
      <c r="DB21" s="67">
        <f t="shared" si="4"/>
        <v>9.6669812301160363</v>
      </c>
      <c r="DC21" s="72" t="s">
        <v>136</v>
      </c>
      <c r="DD21" s="70">
        <f t="shared" si="24"/>
        <v>7.2553897180800003E-4</v>
      </c>
      <c r="DE21" s="72" t="s">
        <v>138</v>
      </c>
      <c r="DF21" s="56">
        <f t="shared" si="39"/>
        <v>0</v>
      </c>
      <c r="DG21" s="164"/>
      <c r="DH21" s="24"/>
      <c r="DI21" s="7" t="str">
        <f t="shared" si="25"/>
        <v>28</v>
      </c>
      <c r="DJ21" s="255" t="str">
        <f t="shared" si="25"/>
        <v>金属製品</v>
      </c>
      <c r="DK21" s="37">
        <f t="shared" si="40"/>
        <v>51.292770992757916</v>
      </c>
      <c r="DL21" s="37">
        <f t="shared" si="26"/>
        <v>24</v>
      </c>
      <c r="DM21" s="56">
        <f t="shared" si="27"/>
        <v>13</v>
      </c>
      <c r="DN21" s="56">
        <f t="shared" si="28"/>
        <v>0</v>
      </c>
      <c r="DO21" s="37">
        <f t="shared" si="29"/>
        <v>9.6669812301160363</v>
      </c>
      <c r="DP21" s="37">
        <f t="shared" si="30"/>
        <v>4</v>
      </c>
      <c r="DQ21" s="56">
        <f t="shared" si="31"/>
        <v>2</v>
      </c>
      <c r="DR21" s="56">
        <f t="shared" si="32"/>
        <v>0</v>
      </c>
      <c r="DS21" s="164"/>
      <c r="DT21" s="164"/>
      <c r="DU21" s="7" t="str">
        <f t="shared" si="33"/>
        <v>28</v>
      </c>
      <c r="DV21" s="255" t="str">
        <f t="shared" si="33"/>
        <v>金属製品</v>
      </c>
      <c r="DW21" s="164">
        <f t="shared" si="34"/>
        <v>60.959752222873952</v>
      </c>
      <c r="DX21" s="37">
        <f t="shared" si="34"/>
        <v>28</v>
      </c>
      <c r="DY21" s="56">
        <f t="shared" si="34"/>
        <v>15</v>
      </c>
      <c r="DZ21" s="56">
        <f t="shared" si="34"/>
        <v>0</v>
      </c>
    </row>
    <row r="22" spans="2:130">
      <c r="B22" s="7" t="s">
        <v>365</v>
      </c>
      <c r="C22" s="255" t="s">
        <v>366</v>
      </c>
      <c r="E22" s="26"/>
      <c r="G22" s="62">
        <v>3.4094325492248001E-2</v>
      </c>
      <c r="I22" s="62">
        <v>0.44042362922142703</v>
      </c>
      <c r="K22" s="62">
        <v>0.22034291118675201</v>
      </c>
      <c r="M22" s="62">
        <v>9.1533502198199996E-4</v>
      </c>
      <c r="N22" s="226"/>
      <c r="O22" s="62">
        <v>4.8820230315376142E-5</v>
      </c>
      <c r="P22" s="226"/>
      <c r="Q22" s="226"/>
      <c r="R22" s="7">
        <v>29</v>
      </c>
      <c r="S22" s="276" t="str">
        <f t="shared" si="5"/>
        <v>はん用機械</v>
      </c>
      <c r="T22" s="56">
        <f>SUMIF('表4-2-4,5'!T$6:T$46,波及効果測定!R22,'表4-2-4,5'!AA$6:AA$46)</f>
        <v>0</v>
      </c>
      <c r="U22" s="47" t="s">
        <v>135</v>
      </c>
      <c r="V22" s="660">
        <f t="shared" si="44"/>
        <v>3.4094325492248001E-2</v>
      </c>
      <c r="W22" s="77" t="s">
        <v>137</v>
      </c>
      <c r="X22" s="56">
        <f t="shared" si="43"/>
        <v>0</v>
      </c>
      <c r="Y22" s="24">
        <v>29</v>
      </c>
      <c r="Z22" s="26"/>
      <c r="AB22" s="56">
        <f t="shared" si="6"/>
        <v>0</v>
      </c>
      <c r="AD22" s="56">
        <v>2.2311938341100679</v>
      </c>
      <c r="AE22" s="164"/>
      <c r="AF22" s="164"/>
      <c r="AG22" s="7" t="str">
        <f t="shared" si="7"/>
        <v>29</v>
      </c>
      <c r="AH22" s="8" t="str">
        <f t="shared" si="7"/>
        <v>はん用機械</v>
      </c>
      <c r="AI22" s="67">
        <f t="shared" si="8"/>
        <v>2.2311938341100679</v>
      </c>
      <c r="AJ22" t="s">
        <v>136</v>
      </c>
      <c r="AK22" s="70">
        <f t="shared" si="9"/>
        <v>0.44042362922142703</v>
      </c>
      <c r="AL22" t="s">
        <v>138</v>
      </c>
      <c r="AM22" s="56">
        <f t="shared" si="41"/>
        <v>1</v>
      </c>
      <c r="AN22" s="164"/>
      <c r="AO22" s="67">
        <f t="shared" si="10"/>
        <v>2.2311938341100679</v>
      </c>
      <c r="AP22" s="72" t="s">
        <v>136</v>
      </c>
      <c r="AQ22" s="70">
        <f t="shared" si="11"/>
        <v>0.22034291118675201</v>
      </c>
      <c r="AR22" s="72" t="s">
        <v>138</v>
      </c>
      <c r="AS22" s="56">
        <f t="shared" si="12"/>
        <v>0</v>
      </c>
      <c r="AT22" s="164"/>
      <c r="AV22" s="7" t="str">
        <f t="shared" si="13"/>
        <v>29</v>
      </c>
      <c r="AW22" s="8" t="str">
        <f t="shared" si="13"/>
        <v>はん用機械</v>
      </c>
      <c r="AX22" s="91"/>
      <c r="AY22" s="67">
        <f t="shared" si="0"/>
        <v>2.2311938341100679</v>
      </c>
      <c r="AZ22" s="72" t="s">
        <v>136</v>
      </c>
      <c r="BA22" s="70">
        <f t="shared" si="14"/>
        <v>9.1533502198199996E-4</v>
      </c>
      <c r="BB22" s="72" t="s">
        <v>138</v>
      </c>
      <c r="BC22" s="56">
        <f t="shared" si="36"/>
        <v>0</v>
      </c>
      <c r="BD22" s="164"/>
      <c r="BJ22" s="7" t="str">
        <f t="shared" si="15"/>
        <v>29</v>
      </c>
      <c r="BK22" s="8" t="str">
        <f t="shared" si="15"/>
        <v>はん用機械</v>
      </c>
      <c r="BM22" s="54"/>
      <c r="BO22" s="62">
        <f>'41部門表'!BN21</f>
        <v>4.8820230315376142E-5</v>
      </c>
      <c r="BQ22" s="56">
        <f t="shared" si="37"/>
        <v>1</v>
      </c>
      <c r="BR22" s="164"/>
      <c r="BS22" s="24"/>
      <c r="BT22" s="7" t="str">
        <f t="shared" si="16"/>
        <v>29</v>
      </c>
      <c r="BU22" s="8" t="str">
        <f t="shared" si="16"/>
        <v>はん用機械</v>
      </c>
      <c r="BV22" s="56">
        <f t="shared" si="42"/>
        <v>1</v>
      </c>
      <c r="BW22" t="s">
        <v>136</v>
      </c>
      <c r="BX22" s="70">
        <f t="shared" si="17"/>
        <v>3.4094325492248001E-2</v>
      </c>
      <c r="BY22" s="72" t="s">
        <v>138</v>
      </c>
      <c r="BZ22" s="56">
        <f t="shared" si="18"/>
        <v>0</v>
      </c>
      <c r="CB22" s="26"/>
      <c r="CD22" s="56">
        <f t="shared" si="1"/>
        <v>0</v>
      </c>
      <c r="CF22" s="56">
        <v>0.35980776869065656</v>
      </c>
      <c r="CG22" s="164"/>
      <c r="CI22" s="940" t="str">
        <f t="shared" si="19"/>
        <v>29</v>
      </c>
      <c r="CJ22" s="932" t="str">
        <f t="shared" si="19"/>
        <v>はん用機械</v>
      </c>
      <c r="CK22" s="925"/>
      <c r="CL22" s="930">
        <f t="shared" si="20"/>
        <v>0.35980776869065656</v>
      </c>
      <c r="CM22" s="917" t="s">
        <v>136</v>
      </c>
      <c r="CN22" s="660">
        <f t="shared" si="2"/>
        <v>0.44042362922142703</v>
      </c>
      <c r="CO22" s="917" t="s">
        <v>138</v>
      </c>
      <c r="CP22" s="931">
        <f t="shared" si="21"/>
        <v>0</v>
      </c>
      <c r="CQ22" s="913"/>
      <c r="CR22" s="930">
        <f t="shared" si="22"/>
        <v>0.35980776869065656</v>
      </c>
      <c r="CS22" s="917" t="s">
        <v>136</v>
      </c>
      <c r="CT22" s="660">
        <f t="shared" si="3"/>
        <v>0.22034291118675201</v>
      </c>
      <c r="CU22" s="917" t="s">
        <v>138</v>
      </c>
      <c r="CV22" s="931">
        <f t="shared" si="38"/>
        <v>0</v>
      </c>
      <c r="CW22" s="929"/>
      <c r="CY22" s="7" t="str">
        <f t="shared" si="23"/>
        <v>29</v>
      </c>
      <c r="CZ22" s="8" t="str">
        <f t="shared" si="23"/>
        <v>はん用機械</v>
      </c>
      <c r="DA22" s="91"/>
      <c r="DB22" s="67">
        <f t="shared" si="4"/>
        <v>0.35980776869065656</v>
      </c>
      <c r="DC22" s="72" t="s">
        <v>136</v>
      </c>
      <c r="DD22" s="70">
        <f t="shared" si="24"/>
        <v>9.1533502198199996E-4</v>
      </c>
      <c r="DE22" s="72" t="s">
        <v>138</v>
      </c>
      <c r="DF22" s="56">
        <f t="shared" si="39"/>
        <v>0</v>
      </c>
      <c r="DG22" s="164"/>
      <c r="DH22" s="24"/>
      <c r="DI22" s="7" t="str">
        <f t="shared" si="25"/>
        <v>29</v>
      </c>
      <c r="DJ22" s="255" t="str">
        <f t="shared" si="25"/>
        <v>はん用機械</v>
      </c>
      <c r="DK22" s="37">
        <f t="shared" si="40"/>
        <v>2.2311938341100679</v>
      </c>
      <c r="DL22" s="37">
        <f t="shared" si="26"/>
        <v>1</v>
      </c>
      <c r="DM22" s="56">
        <f t="shared" si="27"/>
        <v>0</v>
      </c>
      <c r="DN22" s="56">
        <f t="shared" si="28"/>
        <v>0</v>
      </c>
      <c r="DO22" s="37">
        <f t="shared" si="29"/>
        <v>0.35980776869065656</v>
      </c>
      <c r="DP22" s="37">
        <f t="shared" si="30"/>
        <v>0</v>
      </c>
      <c r="DQ22" s="56">
        <f t="shared" si="31"/>
        <v>0</v>
      </c>
      <c r="DR22" s="56">
        <f t="shared" si="32"/>
        <v>0</v>
      </c>
      <c r="DS22" s="164"/>
      <c r="DT22" s="164"/>
      <c r="DU22" s="7" t="str">
        <f t="shared" si="33"/>
        <v>29</v>
      </c>
      <c r="DV22" s="255" t="str">
        <f t="shared" si="33"/>
        <v>はん用機械</v>
      </c>
      <c r="DW22" s="164">
        <f t="shared" si="34"/>
        <v>2.5910016028007243</v>
      </c>
      <c r="DX22" s="37">
        <f t="shared" si="34"/>
        <v>1</v>
      </c>
      <c r="DY22" s="56">
        <f t="shared" si="34"/>
        <v>0</v>
      </c>
      <c r="DZ22" s="56">
        <f t="shared" si="34"/>
        <v>0</v>
      </c>
    </row>
    <row r="23" spans="2:130">
      <c r="B23" s="7" t="s">
        <v>369</v>
      </c>
      <c r="C23" s="255" t="s">
        <v>370</v>
      </c>
      <c r="E23" s="26"/>
      <c r="G23" s="62">
        <v>0.34053281152756298</v>
      </c>
      <c r="I23" s="62">
        <v>0.49819548178649098</v>
      </c>
      <c r="K23" s="62">
        <v>0.177685056366089</v>
      </c>
      <c r="M23" s="62">
        <v>4.6683048771799999E-4</v>
      </c>
      <c r="N23" s="226"/>
      <c r="O23" s="62">
        <v>4.0099380345238896E-5</v>
      </c>
      <c r="P23" s="226"/>
      <c r="Q23" s="226"/>
      <c r="R23" s="7">
        <v>30</v>
      </c>
      <c r="S23" s="278" t="str">
        <f t="shared" si="5"/>
        <v>生産用機械</v>
      </c>
      <c r="T23" s="56">
        <f>SUMIF('表4-2-4,5'!T$6:T$46,波及効果測定!R23,'表4-2-4,5'!AA$6:AA$46)</f>
        <v>0</v>
      </c>
      <c r="U23" s="47" t="s">
        <v>135</v>
      </c>
      <c r="V23" s="660">
        <f>G23</f>
        <v>0.34053281152756298</v>
      </c>
      <c r="W23" s="77" t="s">
        <v>137</v>
      </c>
      <c r="X23" s="56">
        <f t="shared" si="43"/>
        <v>0</v>
      </c>
      <c r="Y23" s="24">
        <v>30</v>
      </c>
      <c r="Z23" s="26"/>
      <c r="AB23" s="56">
        <f t="shared" si="6"/>
        <v>0</v>
      </c>
      <c r="AD23" s="56">
        <v>22.109237515167955</v>
      </c>
      <c r="AE23" s="164"/>
      <c r="AF23" s="164"/>
      <c r="AG23" s="7" t="str">
        <f t="shared" si="7"/>
        <v>30</v>
      </c>
      <c r="AH23" s="8" t="str">
        <f t="shared" si="7"/>
        <v>生産用機械</v>
      </c>
      <c r="AI23" s="67">
        <f t="shared" si="8"/>
        <v>22.109237515167955</v>
      </c>
      <c r="AJ23" t="s">
        <v>136</v>
      </c>
      <c r="AK23" s="70">
        <f t="shared" si="9"/>
        <v>0.49819548178649098</v>
      </c>
      <c r="AL23" t="s">
        <v>138</v>
      </c>
      <c r="AM23" s="56">
        <f t="shared" si="41"/>
        <v>11</v>
      </c>
      <c r="AN23" s="164"/>
      <c r="AO23" s="67">
        <f t="shared" si="10"/>
        <v>22.109237515167955</v>
      </c>
      <c r="AP23" s="72" t="s">
        <v>136</v>
      </c>
      <c r="AQ23" s="70">
        <f t="shared" si="11"/>
        <v>0.177685056366089</v>
      </c>
      <c r="AR23" s="72" t="s">
        <v>138</v>
      </c>
      <c r="AS23" s="56">
        <f t="shared" si="12"/>
        <v>4</v>
      </c>
      <c r="AT23" s="164"/>
      <c r="AV23" s="7" t="str">
        <f t="shared" si="13"/>
        <v>30</v>
      </c>
      <c r="AW23" s="8" t="str">
        <f t="shared" si="13"/>
        <v>生産用機械</v>
      </c>
      <c r="AX23" s="91"/>
      <c r="AY23" s="67">
        <f t="shared" si="0"/>
        <v>22.109237515167955</v>
      </c>
      <c r="AZ23" s="72" t="s">
        <v>136</v>
      </c>
      <c r="BA23" s="70">
        <f t="shared" si="14"/>
        <v>4.6683048771799999E-4</v>
      </c>
      <c r="BB23" s="72" t="s">
        <v>138</v>
      </c>
      <c r="BC23" s="56">
        <f t="shared" si="36"/>
        <v>0</v>
      </c>
      <c r="BD23" s="164"/>
      <c r="BJ23" s="7" t="str">
        <f t="shared" si="15"/>
        <v>30</v>
      </c>
      <c r="BK23" s="8" t="str">
        <f t="shared" si="15"/>
        <v>生産用機械</v>
      </c>
      <c r="BM23" s="54"/>
      <c r="BO23" s="62">
        <f>'41部門表'!BN22</f>
        <v>4.0099380345238896E-5</v>
      </c>
      <c r="BQ23" s="56">
        <f t="shared" si="37"/>
        <v>1</v>
      </c>
      <c r="BR23" s="164"/>
      <c r="BS23" s="24"/>
      <c r="BT23" s="7" t="str">
        <f t="shared" si="16"/>
        <v>30</v>
      </c>
      <c r="BU23" s="8" t="str">
        <f t="shared" si="16"/>
        <v>生産用機械</v>
      </c>
      <c r="BV23" s="56">
        <f>BQ23</f>
        <v>1</v>
      </c>
      <c r="BW23" t="s">
        <v>136</v>
      </c>
      <c r="BX23" s="70">
        <f>G23</f>
        <v>0.34053281152756298</v>
      </c>
      <c r="BY23" s="72" t="s">
        <v>138</v>
      </c>
      <c r="BZ23" s="56">
        <f>ROUND(BQ23*BX23,0)</f>
        <v>0</v>
      </c>
      <c r="CB23" s="26"/>
      <c r="CD23" s="56">
        <f t="shared" si="1"/>
        <v>0</v>
      </c>
      <c r="CF23" s="56">
        <v>2.7982256817822218</v>
      </c>
      <c r="CG23" s="164"/>
      <c r="CI23" s="940" t="str">
        <f t="shared" si="19"/>
        <v>30</v>
      </c>
      <c r="CJ23" s="932" t="str">
        <f t="shared" si="19"/>
        <v>生産用機械</v>
      </c>
      <c r="CK23" s="925"/>
      <c r="CL23" s="930">
        <f t="shared" si="20"/>
        <v>2.7982256817822218</v>
      </c>
      <c r="CM23" s="917" t="s">
        <v>136</v>
      </c>
      <c r="CN23" s="660">
        <f>I23</f>
        <v>0.49819548178649098</v>
      </c>
      <c r="CO23" s="917" t="s">
        <v>138</v>
      </c>
      <c r="CP23" s="931">
        <f>ROUND(CL23*CN23,0)</f>
        <v>1</v>
      </c>
      <c r="CQ23" s="913"/>
      <c r="CR23" s="930">
        <f>CF23</f>
        <v>2.7982256817822218</v>
      </c>
      <c r="CS23" s="917" t="s">
        <v>136</v>
      </c>
      <c r="CT23" s="660">
        <f>K23</f>
        <v>0.177685056366089</v>
      </c>
      <c r="CU23" s="917" t="s">
        <v>138</v>
      </c>
      <c r="CV23" s="931">
        <f>ROUND(CR23*CT23,0)</f>
        <v>0</v>
      </c>
      <c r="CW23" s="929"/>
      <c r="CY23" s="7" t="str">
        <f t="shared" si="23"/>
        <v>30</v>
      </c>
      <c r="CZ23" s="8" t="str">
        <f t="shared" si="23"/>
        <v>生産用機械</v>
      </c>
      <c r="DA23" s="91"/>
      <c r="DB23" s="67">
        <f>CF23</f>
        <v>2.7982256817822218</v>
      </c>
      <c r="DC23" s="72" t="s">
        <v>136</v>
      </c>
      <c r="DD23" s="70">
        <f>M23</f>
        <v>4.6683048771799999E-4</v>
      </c>
      <c r="DE23" s="72" t="s">
        <v>138</v>
      </c>
      <c r="DF23" s="56">
        <f t="shared" si="39"/>
        <v>0</v>
      </c>
      <c r="DG23" s="164"/>
      <c r="DH23" s="24"/>
      <c r="DI23" s="7" t="str">
        <f t="shared" si="25"/>
        <v>30</v>
      </c>
      <c r="DJ23" s="8" t="str">
        <f t="shared" si="25"/>
        <v>生産用機械</v>
      </c>
      <c r="DK23" s="37">
        <f>AD23</f>
        <v>22.109237515167955</v>
      </c>
      <c r="DL23" s="37">
        <f>AM23</f>
        <v>11</v>
      </c>
      <c r="DM23" s="56">
        <f>AS23</f>
        <v>4</v>
      </c>
      <c r="DN23" s="56">
        <f>BC23</f>
        <v>0</v>
      </c>
      <c r="DO23" s="37">
        <f>CF23</f>
        <v>2.7982256817822218</v>
      </c>
      <c r="DP23" s="37">
        <f>CP23</f>
        <v>1</v>
      </c>
      <c r="DQ23" s="56">
        <f>CV23</f>
        <v>0</v>
      </c>
      <c r="DR23" s="56">
        <f>DF23</f>
        <v>0</v>
      </c>
      <c r="DS23" s="164"/>
      <c r="DT23" s="164"/>
      <c r="DU23" s="7" t="str">
        <f t="shared" si="33"/>
        <v>30</v>
      </c>
      <c r="DV23" s="8" t="str">
        <f t="shared" si="33"/>
        <v>生産用機械</v>
      </c>
      <c r="DW23" s="164">
        <f t="shared" si="34"/>
        <v>24.907463196950175</v>
      </c>
      <c r="DX23" s="37">
        <f t="shared" si="34"/>
        <v>12</v>
      </c>
      <c r="DY23" s="56">
        <f t="shared" si="34"/>
        <v>4</v>
      </c>
      <c r="DZ23" s="56">
        <f t="shared" si="34"/>
        <v>0</v>
      </c>
    </row>
    <row r="24" spans="2:130">
      <c r="B24" s="7" t="s">
        <v>373</v>
      </c>
      <c r="C24" s="255" t="s">
        <v>374</v>
      </c>
      <c r="E24" s="26"/>
      <c r="G24" s="62">
        <v>6.3354226010696998E-2</v>
      </c>
      <c r="I24" s="62">
        <v>0.45349537299905501</v>
      </c>
      <c r="K24" s="62">
        <v>0.19146077815892701</v>
      </c>
      <c r="M24" s="62">
        <v>3.9424319234100002E-4</v>
      </c>
      <c r="N24" s="226"/>
      <c r="O24" s="62">
        <v>3.6513699876727099E-4</v>
      </c>
      <c r="P24" s="226"/>
      <c r="Q24" s="226"/>
      <c r="R24" s="7">
        <v>31</v>
      </c>
      <c r="S24" s="278" t="str">
        <f t="shared" si="5"/>
        <v>業務用機械</v>
      </c>
      <c r="T24" s="56">
        <f>SUMIF('表4-2-4,5'!T$6:T$46,波及効果測定!R24,'表4-2-4,5'!AA$6:AA$46)</f>
        <v>0</v>
      </c>
      <c r="U24" s="47" t="s">
        <v>135</v>
      </c>
      <c r="V24" s="660">
        <f>G24</f>
        <v>6.3354226010696998E-2</v>
      </c>
      <c r="W24" s="77" t="s">
        <v>137</v>
      </c>
      <c r="X24" s="56">
        <f t="shared" si="43"/>
        <v>0</v>
      </c>
      <c r="Y24" s="24">
        <v>31</v>
      </c>
      <c r="Z24" s="26"/>
      <c r="AB24" s="56">
        <f t="shared" si="6"/>
        <v>0</v>
      </c>
      <c r="AD24" s="56">
        <v>10.282064005001581</v>
      </c>
      <c r="AE24" s="164"/>
      <c r="AF24" s="164"/>
      <c r="AG24" s="7" t="str">
        <f t="shared" si="7"/>
        <v>31</v>
      </c>
      <c r="AH24" s="8" t="str">
        <f t="shared" si="7"/>
        <v>業務用機械</v>
      </c>
      <c r="AI24" s="67">
        <f t="shared" si="8"/>
        <v>10.282064005001581</v>
      </c>
      <c r="AJ24" t="s">
        <v>136</v>
      </c>
      <c r="AK24" s="70">
        <f t="shared" si="9"/>
        <v>0.45349537299905501</v>
      </c>
      <c r="AL24" t="s">
        <v>138</v>
      </c>
      <c r="AM24" s="56">
        <f t="shared" si="41"/>
        <v>5</v>
      </c>
      <c r="AN24" s="164"/>
      <c r="AO24" s="67">
        <f t="shared" si="10"/>
        <v>10.282064005001581</v>
      </c>
      <c r="AP24" s="72" t="s">
        <v>136</v>
      </c>
      <c r="AQ24" s="70">
        <f t="shared" si="11"/>
        <v>0.19146077815892701</v>
      </c>
      <c r="AR24" s="72" t="s">
        <v>138</v>
      </c>
      <c r="AS24" s="56">
        <f t="shared" si="12"/>
        <v>2</v>
      </c>
      <c r="AT24" s="164"/>
      <c r="AV24" s="7" t="str">
        <f t="shared" si="13"/>
        <v>31</v>
      </c>
      <c r="AW24" s="8" t="str">
        <f t="shared" si="13"/>
        <v>業務用機械</v>
      </c>
      <c r="AX24" s="91"/>
      <c r="AY24" s="67">
        <f t="shared" si="0"/>
        <v>10.282064005001581</v>
      </c>
      <c r="AZ24" s="72" t="s">
        <v>136</v>
      </c>
      <c r="BA24" s="70">
        <f t="shared" si="14"/>
        <v>3.9424319234100002E-4</v>
      </c>
      <c r="BB24" s="72" t="s">
        <v>138</v>
      </c>
      <c r="BC24" s="56">
        <f t="shared" si="36"/>
        <v>0</v>
      </c>
      <c r="BD24" s="164"/>
      <c r="BJ24" s="7" t="str">
        <f t="shared" si="15"/>
        <v>31</v>
      </c>
      <c r="BK24" s="8" t="str">
        <f t="shared" si="15"/>
        <v>業務用機械</v>
      </c>
      <c r="BM24" s="54"/>
      <c r="BO24" s="62">
        <f>'41部門表'!BN23</f>
        <v>3.6513699876727099E-4</v>
      </c>
      <c r="BQ24" s="56">
        <f t="shared" si="37"/>
        <v>8</v>
      </c>
      <c r="BR24" s="164"/>
      <c r="BS24" s="24"/>
      <c r="BT24" s="7" t="str">
        <f t="shared" si="16"/>
        <v>31</v>
      </c>
      <c r="BU24" s="8" t="str">
        <f t="shared" si="16"/>
        <v>業務用機械</v>
      </c>
      <c r="BV24" s="56">
        <f>BQ24</f>
        <v>8</v>
      </c>
      <c r="BW24" t="s">
        <v>136</v>
      </c>
      <c r="BX24" s="70">
        <f>G24</f>
        <v>6.3354226010696998E-2</v>
      </c>
      <c r="BY24" s="72" t="s">
        <v>138</v>
      </c>
      <c r="BZ24" s="56">
        <f>ROUND(BQ24*BX24,0)</f>
        <v>1</v>
      </c>
      <c r="CB24" s="26"/>
      <c r="CD24" s="56">
        <f t="shared" si="1"/>
        <v>1</v>
      </c>
      <c r="CF24" s="56">
        <v>2.7340359555176921</v>
      </c>
      <c r="CG24" s="164"/>
      <c r="CI24" s="940" t="str">
        <f t="shared" si="19"/>
        <v>31</v>
      </c>
      <c r="CJ24" s="932" t="str">
        <f t="shared" si="19"/>
        <v>業務用機械</v>
      </c>
      <c r="CK24" s="925"/>
      <c r="CL24" s="930">
        <f t="shared" si="20"/>
        <v>2.7340359555176921</v>
      </c>
      <c r="CM24" s="917" t="s">
        <v>136</v>
      </c>
      <c r="CN24" s="660">
        <f>I24</f>
        <v>0.45349537299905501</v>
      </c>
      <c r="CO24" s="917" t="s">
        <v>138</v>
      </c>
      <c r="CP24" s="931">
        <f>ROUND(CL24*CN24,0)</f>
        <v>1</v>
      </c>
      <c r="CQ24" s="913"/>
      <c r="CR24" s="930">
        <f>CF24</f>
        <v>2.7340359555176921</v>
      </c>
      <c r="CS24" s="917" t="s">
        <v>136</v>
      </c>
      <c r="CT24" s="660">
        <f>K24</f>
        <v>0.19146077815892701</v>
      </c>
      <c r="CU24" s="917" t="s">
        <v>138</v>
      </c>
      <c r="CV24" s="931">
        <f>ROUND(CR24*CT24,0)</f>
        <v>1</v>
      </c>
      <c r="CW24" s="929"/>
      <c r="CY24" s="7" t="str">
        <f t="shared" si="23"/>
        <v>31</v>
      </c>
      <c r="CZ24" s="8" t="str">
        <f t="shared" si="23"/>
        <v>業務用機械</v>
      </c>
      <c r="DA24" s="91"/>
      <c r="DB24" s="67">
        <f>CF24</f>
        <v>2.7340359555176921</v>
      </c>
      <c r="DC24" s="72" t="s">
        <v>136</v>
      </c>
      <c r="DD24" s="70">
        <f>M24</f>
        <v>3.9424319234100002E-4</v>
      </c>
      <c r="DE24" s="72" t="s">
        <v>138</v>
      </c>
      <c r="DF24" s="56">
        <f t="shared" si="39"/>
        <v>0</v>
      </c>
      <c r="DG24" s="164"/>
      <c r="DH24" s="24"/>
      <c r="DI24" s="7" t="str">
        <f t="shared" si="25"/>
        <v>31</v>
      </c>
      <c r="DJ24" s="8" t="str">
        <f t="shared" si="25"/>
        <v>業務用機械</v>
      </c>
      <c r="DK24" s="37">
        <f>AD24</f>
        <v>10.282064005001581</v>
      </c>
      <c r="DL24" s="37">
        <f>AM24</f>
        <v>5</v>
      </c>
      <c r="DM24" s="56">
        <f>AS24</f>
        <v>2</v>
      </c>
      <c r="DN24" s="56">
        <f>BC24</f>
        <v>0</v>
      </c>
      <c r="DO24" s="37">
        <f>CF24</f>
        <v>2.7340359555176921</v>
      </c>
      <c r="DP24" s="37">
        <f>CP24</f>
        <v>1</v>
      </c>
      <c r="DQ24" s="56">
        <f>CV24</f>
        <v>1</v>
      </c>
      <c r="DR24" s="56">
        <f>DF24</f>
        <v>0</v>
      </c>
      <c r="DS24" s="164"/>
      <c r="DT24" s="164"/>
      <c r="DU24" s="7" t="str">
        <f t="shared" si="33"/>
        <v>31</v>
      </c>
      <c r="DV24" s="8" t="str">
        <f t="shared" si="33"/>
        <v>業務用機械</v>
      </c>
      <c r="DW24" s="164">
        <f t="shared" si="34"/>
        <v>13.016099960519274</v>
      </c>
      <c r="DX24" s="37">
        <f t="shared" si="34"/>
        <v>6</v>
      </c>
      <c r="DY24" s="56">
        <f t="shared" si="34"/>
        <v>3</v>
      </c>
      <c r="DZ24" s="56">
        <f t="shared" si="34"/>
        <v>0</v>
      </c>
    </row>
    <row r="25" spans="2:130">
      <c r="B25" s="7" t="s">
        <v>377</v>
      </c>
      <c r="C25" s="255" t="s">
        <v>378</v>
      </c>
      <c r="E25" s="26"/>
      <c r="G25" s="62">
        <v>0.51648961089103096</v>
      </c>
      <c r="I25" s="62">
        <v>0.37584073952539698</v>
      </c>
      <c r="K25" s="62">
        <v>0.23116828026519801</v>
      </c>
      <c r="M25" s="62">
        <v>4.4892140290699999E-4</v>
      </c>
      <c r="N25" s="226"/>
      <c r="O25" s="62">
        <v>5.3456453327922694E-4</v>
      </c>
      <c r="P25" s="226"/>
      <c r="Q25" s="226"/>
      <c r="R25" s="7">
        <v>32</v>
      </c>
      <c r="S25" s="276" t="str">
        <f t="shared" si="5"/>
        <v>電子部品</v>
      </c>
      <c r="T25" s="56">
        <f>SUMIF('表4-2-4,5'!T$6:T$46,波及効果測定!R25,'表4-2-4,5'!AA$6:AA$46)</f>
        <v>3530</v>
      </c>
      <c r="U25" s="47" t="s">
        <v>135</v>
      </c>
      <c r="V25" s="660">
        <f t="shared" si="44"/>
        <v>0.51648961089103096</v>
      </c>
      <c r="W25" s="77" t="s">
        <v>137</v>
      </c>
      <c r="X25" s="56">
        <f t="shared" si="43"/>
        <v>1823</v>
      </c>
      <c r="Y25" s="24">
        <v>32</v>
      </c>
      <c r="Z25" s="26"/>
      <c r="AB25" s="56">
        <f t="shared" si="6"/>
        <v>1823</v>
      </c>
      <c r="AD25" s="56">
        <v>2183.7488027335185</v>
      </c>
      <c r="AE25" s="164"/>
      <c r="AF25" s="164"/>
      <c r="AG25" s="7" t="str">
        <f t="shared" si="7"/>
        <v>32</v>
      </c>
      <c r="AH25" s="8" t="str">
        <f t="shared" si="7"/>
        <v>電子部品</v>
      </c>
      <c r="AI25" s="67">
        <f t="shared" si="8"/>
        <v>2183.7488027335185</v>
      </c>
      <c r="AJ25" t="s">
        <v>136</v>
      </c>
      <c r="AK25" s="70">
        <f t="shared" si="9"/>
        <v>0.37584073952539698</v>
      </c>
      <c r="AL25" t="s">
        <v>138</v>
      </c>
      <c r="AM25" s="56">
        <f t="shared" si="41"/>
        <v>821</v>
      </c>
      <c r="AN25" s="164"/>
      <c r="AO25" s="67">
        <f t="shared" si="10"/>
        <v>2183.7488027335185</v>
      </c>
      <c r="AP25" s="72" t="s">
        <v>136</v>
      </c>
      <c r="AQ25" s="70">
        <f t="shared" si="11"/>
        <v>0.23116828026519801</v>
      </c>
      <c r="AR25" s="72" t="s">
        <v>138</v>
      </c>
      <c r="AS25" s="56">
        <f t="shared" si="12"/>
        <v>505</v>
      </c>
      <c r="AT25" s="164"/>
      <c r="AV25" s="7" t="str">
        <f t="shared" si="13"/>
        <v>32</v>
      </c>
      <c r="AW25" s="8" t="str">
        <f t="shared" si="13"/>
        <v>電子部品</v>
      </c>
      <c r="AX25" s="91"/>
      <c r="AY25" s="67">
        <f t="shared" si="0"/>
        <v>2183.7488027335185</v>
      </c>
      <c r="AZ25" s="72" t="s">
        <v>136</v>
      </c>
      <c r="BA25" s="70">
        <f t="shared" si="14"/>
        <v>4.4892140290699999E-4</v>
      </c>
      <c r="BB25" s="72" t="s">
        <v>138</v>
      </c>
      <c r="BC25" s="56">
        <f t="shared" si="36"/>
        <v>1</v>
      </c>
      <c r="BD25" s="164"/>
      <c r="BJ25" s="7" t="str">
        <f t="shared" si="15"/>
        <v>32</v>
      </c>
      <c r="BK25" s="8" t="str">
        <f t="shared" si="15"/>
        <v>電子部品</v>
      </c>
      <c r="BM25" s="54"/>
      <c r="BO25" s="62">
        <f>'41部門表'!BN24</f>
        <v>5.3456453327922694E-4</v>
      </c>
      <c r="BQ25" s="56">
        <f t="shared" si="37"/>
        <v>12</v>
      </c>
      <c r="BR25" s="164"/>
      <c r="BS25" s="24"/>
      <c r="BT25" s="7" t="str">
        <f t="shared" si="16"/>
        <v>32</v>
      </c>
      <c r="BU25" s="8" t="str">
        <f t="shared" si="16"/>
        <v>電子部品</v>
      </c>
      <c r="BV25" s="56">
        <f t="shared" si="42"/>
        <v>12</v>
      </c>
      <c r="BW25" t="s">
        <v>136</v>
      </c>
      <c r="BX25" s="70">
        <f t="shared" si="17"/>
        <v>0.51648961089103096</v>
      </c>
      <c r="BY25" s="72" t="s">
        <v>138</v>
      </c>
      <c r="BZ25" s="56">
        <f t="shared" si="18"/>
        <v>6</v>
      </c>
      <c r="CB25" s="26"/>
      <c r="CD25" s="56">
        <f t="shared" si="1"/>
        <v>6</v>
      </c>
      <c r="CF25" s="56">
        <v>26.372117510745312</v>
      </c>
      <c r="CG25" s="164"/>
      <c r="CI25" s="940" t="str">
        <f t="shared" si="19"/>
        <v>32</v>
      </c>
      <c r="CJ25" s="932" t="str">
        <f t="shared" si="19"/>
        <v>電子部品</v>
      </c>
      <c r="CK25" s="925"/>
      <c r="CL25" s="930">
        <f t="shared" si="20"/>
        <v>26.372117510745312</v>
      </c>
      <c r="CM25" s="917" t="s">
        <v>136</v>
      </c>
      <c r="CN25" s="660">
        <f t="shared" si="2"/>
        <v>0.37584073952539698</v>
      </c>
      <c r="CO25" s="917" t="s">
        <v>138</v>
      </c>
      <c r="CP25" s="931">
        <f t="shared" si="21"/>
        <v>10</v>
      </c>
      <c r="CQ25" s="913"/>
      <c r="CR25" s="930">
        <f t="shared" si="22"/>
        <v>26.372117510745312</v>
      </c>
      <c r="CS25" s="917" t="s">
        <v>136</v>
      </c>
      <c r="CT25" s="660">
        <f t="shared" si="3"/>
        <v>0.23116828026519801</v>
      </c>
      <c r="CU25" s="917" t="s">
        <v>138</v>
      </c>
      <c r="CV25" s="931">
        <f t="shared" si="38"/>
        <v>6</v>
      </c>
      <c r="CW25" s="929"/>
      <c r="CY25" s="7" t="str">
        <f t="shared" si="23"/>
        <v>32</v>
      </c>
      <c r="CZ25" s="8" t="str">
        <f t="shared" si="23"/>
        <v>電子部品</v>
      </c>
      <c r="DA25" s="91"/>
      <c r="DB25" s="67">
        <f t="shared" si="4"/>
        <v>26.372117510745312</v>
      </c>
      <c r="DC25" s="72" t="s">
        <v>136</v>
      </c>
      <c r="DD25" s="70">
        <f t="shared" si="24"/>
        <v>4.4892140290699999E-4</v>
      </c>
      <c r="DE25" s="72" t="s">
        <v>138</v>
      </c>
      <c r="DF25" s="56">
        <f t="shared" si="39"/>
        <v>0</v>
      </c>
      <c r="DG25" s="164"/>
      <c r="DH25" s="24"/>
      <c r="DI25" s="7" t="str">
        <f t="shared" si="25"/>
        <v>32</v>
      </c>
      <c r="DJ25" s="255" t="str">
        <f t="shared" si="25"/>
        <v>電子部品</v>
      </c>
      <c r="DK25" s="37">
        <f t="shared" si="40"/>
        <v>2183.7488027335185</v>
      </c>
      <c r="DL25" s="37">
        <f t="shared" si="26"/>
        <v>821</v>
      </c>
      <c r="DM25" s="56">
        <f t="shared" si="27"/>
        <v>505</v>
      </c>
      <c r="DN25" s="56">
        <f t="shared" si="28"/>
        <v>1</v>
      </c>
      <c r="DO25" s="37">
        <f t="shared" si="29"/>
        <v>26.372117510745312</v>
      </c>
      <c r="DP25" s="37">
        <f t="shared" si="30"/>
        <v>10</v>
      </c>
      <c r="DQ25" s="56">
        <f t="shared" si="31"/>
        <v>6</v>
      </c>
      <c r="DR25" s="56">
        <f t="shared" si="32"/>
        <v>0</v>
      </c>
      <c r="DS25" s="164"/>
      <c r="DT25" s="164"/>
      <c r="DU25" s="7" t="str">
        <f t="shared" si="33"/>
        <v>32</v>
      </c>
      <c r="DV25" s="255" t="str">
        <f t="shared" si="33"/>
        <v>電子部品</v>
      </c>
      <c r="DW25" s="164">
        <f t="shared" si="34"/>
        <v>2210.1209202442637</v>
      </c>
      <c r="DX25" s="37">
        <f t="shared" si="34"/>
        <v>831</v>
      </c>
      <c r="DY25" s="56">
        <f t="shared" si="34"/>
        <v>511</v>
      </c>
      <c r="DZ25" s="56">
        <f t="shared" si="34"/>
        <v>1</v>
      </c>
    </row>
    <row r="26" spans="2:130">
      <c r="B26" s="7" t="s">
        <v>381</v>
      </c>
      <c r="C26" s="255" t="s">
        <v>53</v>
      </c>
      <c r="E26" s="29" t="s">
        <v>645</v>
      </c>
      <c r="G26" s="62">
        <v>0.17556310095125699</v>
      </c>
      <c r="I26" s="62">
        <v>0.35211505936034898</v>
      </c>
      <c r="K26" s="62">
        <v>0.194769265713437</v>
      </c>
      <c r="M26" s="62">
        <v>3.67026252213E-4</v>
      </c>
      <c r="N26" s="226"/>
      <c r="O26" s="62">
        <v>1.1036044322854838E-2</v>
      </c>
      <c r="P26" s="226"/>
      <c r="Q26" s="226"/>
      <c r="R26" s="7">
        <v>33</v>
      </c>
      <c r="S26" s="276" t="str">
        <f t="shared" si="5"/>
        <v>電気機械</v>
      </c>
      <c r="T26" s="56">
        <f>SUMIF('表4-2-4,5'!T$6:T$46,波及効果測定!R26,'表4-2-4,5'!AA$6:AA$46)</f>
        <v>0</v>
      </c>
      <c r="U26" s="47" t="s">
        <v>135</v>
      </c>
      <c r="V26" s="660">
        <f t="shared" si="44"/>
        <v>0.17556310095125699</v>
      </c>
      <c r="W26" s="77" t="s">
        <v>137</v>
      </c>
      <c r="X26" s="56">
        <f t="shared" si="43"/>
        <v>0</v>
      </c>
      <c r="Y26" s="24">
        <v>33</v>
      </c>
      <c r="Z26" s="29" t="s">
        <v>645</v>
      </c>
      <c r="AB26" s="56">
        <f t="shared" si="6"/>
        <v>0</v>
      </c>
      <c r="AD26" s="56">
        <v>20.406534717814168</v>
      </c>
      <c r="AE26" s="164"/>
      <c r="AF26" s="164"/>
      <c r="AG26" s="7" t="str">
        <f t="shared" si="7"/>
        <v>33</v>
      </c>
      <c r="AH26" s="8" t="str">
        <f t="shared" si="7"/>
        <v>電気機械</v>
      </c>
      <c r="AI26" s="67">
        <f t="shared" si="8"/>
        <v>20.406534717814168</v>
      </c>
      <c r="AJ26" t="s">
        <v>136</v>
      </c>
      <c r="AK26" s="70">
        <f t="shared" si="9"/>
        <v>0.35211505936034898</v>
      </c>
      <c r="AL26" t="s">
        <v>138</v>
      </c>
      <c r="AM26" s="56">
        <f t="shared" si="41"/>
        <v>7</v>
      </c>
      <c r="AN26" s="164"/>
      <c r="AO26" s="67">
        <f t="shared" si="10"/>
        <v>20.406534717814168</v>
      </c>
      <c r="AP26" s="72" t="s">
        <v>136</v>
      </c>
      <c r="AQ26" s="70">
        <f t="shared" si="11"/>
        <v>0.194769265713437</v>
      </c>
      <c r="AR26" s="72" t="s">
        <v>138</v>
      </c>
      <c r="AS26" s="56">
        <f t="shared" si="12"/>
        <v>4</v>
      </c>
      <c r="AT26" s="164"/>
      <c r="AV26" s="7" t="str">
        <f t="shared" si="13"/>
        <v>33</v>
      </c>
      <c r="AW26" s="8" t="str">
        <f t="shared" si="13"/>
        <v>電気機械</v>
      </c>
      <c r="AX26" s="91"/>
      <c r="AY26" s="67">
        <f t="shared" si="0"/>
        <v>20.406534717814168</v>
      </c>
      <c r="AZ26" s="72" t="s">
        <v>136</v>
      </c>
      <c r="BA26" s="70">
        <f t="shared" si="14"/>
        <v>3.67026252213E-4</v>
      </c>
      <c r="BB26" s="72" t="s">
        <v>138</v>
      </c>
      <c r="BC26" s="56">
        <f t="shared" si="36"/>
        <v>0</v>
      </c>
      <c r="BD26" s="164"/>
      <c r="BJ26" s="7" t="str">
        <f t="shared" si="15"/>
        <v>33</v>
      </c>
      <c r="BK26" s="8" t="str">
        <f t="shared" si="15"/>
        <v>電気機械</v>
      </c>
      <c r="BM26" s="54"/>
      <c r="BO26" s="62">
        <f>'41部門表'!BN25</f>
        <v>1.1036044322854838E-2</v>
      </c>
      <c r="BQ26" s="56">
        <f t="shared" si="37"/>
        <v>245</v>
      </c>
      <c r="BR26" s="164"/>
      <c r="BS26" s="24"/>
      <c r="BT26" s="7" t="str">
        <f t="shared" si="16"/>
        <v>33</v>
      </c>
      <c r="BU26" s="8" t="str">
        <f t="shared" si="16"/>
        <v>電気機械</v>
      </c>
      <c r="BV26" s="56">
        <f t="shared" si="42"/>
        <v>245</v>
      </c>
      <c r="BW26" t="s">
        <v>136</v>
      </c>
      <c r="BX26" s="70">
        <f t="shared" si="17"/>
        <v>0.17556310095125699</v>
      </c>
      <c r="BY26" s="72" t="s">
        <v>138</v>
      </c>
      <c r="BZ26" s="56">
        <f t="shared" si="18"/>
        <v>43</v>
      </c>
      <c r="CB26" s="29" t="s">
        <v>645</v>
      </c>
      <c r="CD26" s="56">
        <f t="shared" si="1"/>
        <v>43</v>
      </c>
      <c r="CF26" s="56">
        <v>46.492068760331875</v>
      </c>
      <c r="CG26" s="164"/>
      <c r="CI26" s="940" t="str">
        <f t="shared" si="19"/>
        <v>33</v>
      </c>
      <c r="CJ26" s="932" t="str">
        <f t="shared" si="19"/>
        <v>電気機械</v>
      </c>
      <c r="CK26" s="925"/>
      <c r="CL26" s="930">
        <f t="shared" si="20"/>
        <v>46.492068760331875</v>
      </c>
      <c r="CM26" s="917" t="s">
        <v>136</v>
      </c>
      <c r="CN26" s="660">
        <f t="shared" si="2"/>
        <v>0.35211505936034898</v>
      </c>
      <c r="CO26" s="917" t="s">
        <v>138</v>
      </c>
      <c r="CP26" s="931">
        <f t="shared" si="21"/>
        <v>16</v>
      </c>
      <c r="CQ26" s="913"/>
      <c r="CR26" s="930">
        <f t="shared" si="22"/>
        <v>46.492068760331875</v>
      </c>
      <c r="CS26" s="917" t="s">
        <v>136</v>
      </c>
      <c r="CT26" s="660">
        <f t="shared" si="3"/>
        <v>0.194769265713437</v>
      </c>
      <c r="CU26" s="917" t="s">
        <v>138</v>
      </c>
      <c r="CV26" s="931">
        <f t="shared" si="38"/>
        <v>9</v>
      </c>
      <c r="CW26" s="929"/>
      <c r="CY26" s="7" t="str">
        <f t="shared" si="23"/>
        <v>33</v>
      </c>
      <c r="CZ26" s="8" t="str">
        <f t="shared" si="23"/>
        <v>電気機械</v>
      </c>
      <c r="DA26" s="91"/>
      <c r="DB26" s="67">
        <f t="shared" si="4"/>
        <v>46.492068760331875</v>
      </c>
      <c r="DC26" s="72" t="s">
        <v>136</v>
      </c>
      <c r="DD26" s="70">
        <f t="shared" si="24"/>
        <v>3.67026252213E-4</v>
      </c>
      <c r="DE26" s="72" t="s">
        <v>138</v>
      </c>
      <c r="DF26" s="56">
        <f t="shared" si="39"/>
        <v>0</v>
      </c>
      <c r="DG26" s="164"/>
      <c r="DH26" s="24"/>
      <c r="DI26" s="7" t="str">
        <f t="shared" si="25"/>
        <v>33</v>
      </c>
      <c r="DJ26" s="255" t="str">
        <f t="shared" si="25"/>
        <v>電気機械</v>
      </c>
      <c r="DK26" s="37">
        <f t="shared" si="40"/>
        <v>20.406534717814168</v>
      </c>
      <c r="DL26" s="37">
        <f t="shared" si="26"/>
        <v>7</v>
      </c>
      <c r="DM26" s="56">
        <f t="shared" si="27"/>
        <v>4</v>
      </c>
      <c r="DN26" s="56">
        <f t="shared" si="28"/>
        <v>0</v>
      </c>
      <c r="DO26" s="37">
        <f t="shared" si="29"/>
        <v>46.492068760331875</v>
      </c>
      <c r="DP26" s="37">
        <f t="shared" si="30"/>
        <v>16</v>
      </c>
      <c r="DQ26" s="56">
        <f t="shared" si="31"/>
        <v>9</v>
      </c>
      <c r="DR26" s="56">
        <f t="shared" si="32"/>
        <v>0</v>
      </c>
      <c r="DS26" s="164"/>
      <c r="DT26" s="164"/>
      <c r="DU26" s="7" t="str">
        <f t="shared" si="33"/>
        <v>33</v>
      </c>
      <c r="DV26" s="255" t="str">
        <f t="shared" si="33"/>
        <v>電気機械</v>
      </c>
      <c r="DW26" s="164">
        <f t="shared" si="34"/>
        <v>66.898603478146043</v>
      </c>
      <c r="DX26" s="37">
        <f t="shared" si="34"/>
        <v>23</v>
      </c>
      <c r="DY26" s="56">
        <f t="shared" si="34"/>
        <v>13</v>
      </c>
      <c r="DZ26" s="56">
        <f t="shared" si="34"/>
        <v>0</v>
      </c>
    </row>
    <row r="27" spans="2:130">
      <c r="B27" s="7" t="s">
        <v>384</v>
      </c>
      <c r="C27" s="255" t="s">
        <v>768</v>
      </c>
      <c r="E27" s="29" t="s">
        <v>218</v>
      </c>
      <c r="G27" s="62">
        <v>0.175966635832529</v>
      </c>
      <c r="I27" s="62">
        <v>0.324624812651574</v>
      </c>
      <c r="K27" s="62">
        <v>0.20958114991200899</v>
      </c>
      <c r="M27" s="62">
        <v>3.4462726939999999E-4</v>
      </c>
      <c r="N27" s="226"/>
      <c r="O27" s="62">
        <v>1.0997392805632958E-2</v>
      </c>
      <c r="P27" s="226"/>
      <c r="Q27" s="226"/>
      <c r="R27" s="7">
        <v>34</v>
      </c>
      <c r="S27" s="280" t="str">
        <f t="shared" si="5"/>
        <v>情報通信機器</v>
      </c>
      <c r="T27" s="56">
        <f>SUMIF('表4-2-4,5'!T$6:T$46,波及効果測定!R27,'表4-2-4,5'!AA$6:AA$46)</f>
        <v>0</v>
      </c>
      <c r="U27" s="47" t="s">
        <v>135</v>
      </c>
      <c r="V27" s="660">
        <f t="shared" si="44"/>
        <v>0.175966635832529</v>
      </c>
      <c r="W27" s="77" t="s">
        <v>137</v>
      </c>
      <c r="X27" s="56">
        <f t="shared" si="43"/>
        <v>0</v>
      </c>
      <c r="Y27" s="24">
        <v>34</v>
      </c>
      <c r="Z27" s="29" t="s">
        <v>218</v>
      </c>
      <c r="AB27" s="56">
        <f t="shared" si="6"/>
        <v>0</v>
      </c>
      <c r="AD27" s="56">
        <v>4.2579207401083314</v>
      </c>
      <c r="AE27" s="164"/>
      <c r="AF27" s="164"/>
      <c r="AG27" s="7" t="str">
        <f t="shared" si="7"/>
        <v>34</v>
      </c>
      <c r="AH27" s="255" t="str">
        <f t="shared" si="7"/>
        <v>情報通信機器</v>
      </c>
      <c r="AI27" s="67">
        <f t="shared" si="8"/>
        <v>4.2579207401083314</v>
      </c>
      <c r="AJ27" t="s">
        <v>136</v>
      </c>
      <c r="AK27" s="70">
        <f t="shared" si="9"/>
        <v>0.324624812651574</v>
      </c>
      <c r="AL27" t="s">
        <v>138</v>
      </c>
      <c r="AM27" s="56">
        <f t="shared" si="41"/>
        <v>1</v>
      </c>
      <c r="AN27" s="164"/>
      <c r="AO27" s="67">
        <f t="shared" si="10"/>
        <v>4.2579207401083314</v>
      </c>
      <c r="AP27" s="72" t="s">
        <v>136</v>
      </c>
      <c r="AQ27" s="70">
        <f t="shared" si="11"/>
        <v>0.20958114991200899</v>
      </c>
      <c r="AR27" s="72" t="s">
        <v>138</v>
      </c>
      <c r="AS27" s="56">
        <f t="shared" si="12"/>
        <v>1</v>
      </c>
      <c r="AT27" s="164"/>
      <c r="AV27" s="7" t="str">
        <f t="shared" si="13"/>
        <v>34</v>
      </c>
      <c r="AW27" s="8" t="str">
        <f t="shared" si="13"/>
        <v>情報通信機器</v>
      </c>
      <c r="AX27" s="91"/>
      <c r="AY27" s="67">
        <f t="shared" si="0"/>
        <v>4.2579207401083314</v>
      </c>
      <c r="AZ27" s="72" t="s">
        <v>136</v>
      </c>
      <c r="BA27" s="70">
        <f t="shared" si="14"/>
        <v>3.4462726939999999E-4</v>
      </c>
      <c r="BB27" s="72" t="s">
        <v>138</v>
      </c>
      <c r="BC27" s="56">
        <f t="shared" si="36"/>
        <v>0</v>
      </c>
      <c r="BD27" s="164"/>
      <c r="BJ27" s="7" t="str">
        <f t="shared" si="15"/>
        <v>34</v>
      </c>
      <c r="BK27" s="255" t="str">
        <f t="shared" si="15"/>
        <v>情報通信機器</v>
      </c>
      <c r="BM27" s="54"/>
      <c r="BO27" s="62">
        <f>'41部門表'!BN26</f>
        <v>1.0997392805632958E-2</v>
      </c>
      <c r="BQ27" s="56">
        <f t="shared" si="37"/>
        <v>245</v>
      </c>
      <c r="BR27" s="164"/>
      <c r="BS27" s="24"/>
      <c r="BT27" s="7" t="str">
        <f t="shared" si="16"/>
        <v>34</v>
      </c>
      <c r="BU27" s="255" t="str">
        <f t="shared" si="16"/>
        <v>情報通信機器</v>
      </c>
      <c r="BV27" s="56">
        <f t="shared" si="42"/>
        <v>245</v>
      </c>
      <c r="BW27" t="s">
        <v>136</v>
      </c>
      <c r="BX27" s="70">
        <f t="shared" si="17"/>
        <v>0.175966635832529</v>
      </c>
      <c r="BY27" s="72" t="s">
        <v>138</v>
      </c>
      <c r="BZ27" s="56">
        <f t="shared" si="18"/>
        <v>43</v>
      </c>
      <c r="CB27" s="29" t="s">
        <v>218</v>
      </c>
      <c r="CD27" s="56">
        <f t="shared" si="1"/>
        <v>43</v>
      </c>
      <c r="CF27" s="56">
        <v>43.945509390068111</v>
      </c>
      <c r="CG27" s="164"/>
      <c r="CI27" s="940" t="str">
        <f t="shared" si="19"/>
        <v>34</v>
      </c>
      <c r="CJ27" s="932" t="str">
        <f t="shared" si="19"/>
        <v>情報通信機器</v>
      </c>
      <c r="CK27" s="925"/>
      <c r="CL27" s="930">
        <f t="shared" si="20"/>
        <v>43.945509390068111</v>
      </c>
      <c r="CM27" s="917" t="s">
        <v>136</v>
      </c>
      <c r="CN27" s="660">
        <f t="shared" si="2"/>
        <v>0.324624812651574</v>
      </c>
      <c r="CO27" s="917" t="s">
        <v>138</v>
      </c>
      <c r="CP27" s="931">
        <f t="shared" si="21"/>
        <v>14</v>
      </c>
      <c r="CQ27" s="913"/>
      <c r="CR27" s="930">
        <f t="shared" si="22"/>
        <v>43.945509390068111</v>
      </c>
      <c r="CS27" s="917" t="s">
        <v>136</v>
      </c>
      <c r="CT27" s="660">
        <f t="shared" si="3"/>
        <v>0.20958114991200899</v>
      </c>
      <c r="CU27" s="917" t="s">
        <v>138</v>
      </c>
      <c r="CV27" s="931">
        <f t="shared" si="38"/>
        <v>9</v>
      </c>
      <c r="CW27" s="929"/>
      <c r="CY27" s="7" t="str">
        <f t="shared" si="23"/>
        <v>34</v>
      </c>
      <c r="CZ27" s="255" t="str">
        <f t="shared" si="23"/>
        <v>情報通信機器</v>
      </c>
      <c r="DA27" s="91"/>
      <c r="DB27" s="67">
        <f t="shared" si="4"/>
        <v>43.945509390068111</v>
      </c>
      <c r="DC27" s="72" t="s">
        <v>136</v>
      </c>
      <c r="DD27" s="70">
        <f t="shared" si="24"/>
        <v>3.4462726939999999E-4</v>
      </c>
      <c r="DE27" s="72" t="s">
        <v>138</v>
      </c>
      <c r="DF27" s="56">
        <f t="shared" si="39"/>
        <v>0</v>
      </c>
      <c r="DG27" s="164"/>
      <c r="DH27" s="24"/>
      <c r="DI27" s="7" t="str">
        <f t="shared" si="25"/>
        <v>34</v>
      </c>
      <c r="DJ27" s="255" t="str">
        <f t="shared" si="25"/>
        <v>情報通信機器</v>
      </c>
      <c r="DK27" s="37">
        <f t="shared" si="40"/>
        <v>4.2579207401083314</v>
      </c>
      <c r="DL27" s="37">
        <f t="shared" si="26"/>
        <v>1</v>
      </c>
      <c r="DM27" s="56">
        <f t="shared" si="27"/>
        <v>1</v>
      </c>
      <c r="DN27" s="56">
        <f t="shared" si="28"/>
        <v>0</v>
      </c>
      <c r="DO27" s="37">
        <f t="shared" si="29"/>
        <v>43.945509390068111</v>
      </c>
      <c r="DP27" s="37">
        <f t="shared" si="30"/>
        <v>14</v>
      </c>
      <c r="DQ27" s="56">
        <f t="shared" si="31"/>
        <v>9</v>
      </c>
      <c r="DR27" s="56">
        <f t="shared" si="32"/>
        <v>0</v>
      </c>
      <c r="DS27" s="164"/>
      <c r="DT27" s="164"/>
      <c r="DU27" s="7" t="str">
        <f t="shared" si="33"/>
        <v>34</v>
      </c>
      <c r="DV27" s="255" t="str">
        <f t="shared" si="33"/>
        <v>情報通信機器</v>
      </c>
      <c r="DW27" s="164">
        <f t="shared" si="34"/>
        <v>48.203430130176443</v>
      </c>
      <c r="DX27" s="37">
        <f t="shared" si="34"/>
        <v>15</v>
      </c>
      <c r="DY27" s="56">
        <f t="shared" si="34"/>
        <v>10</v>
      </c>
      <c r="DZ27" s="56">
        <f t="shared" si="34"/>
        <v>0</v>
      </c>
    </row>
    <row r="28" spans="2:130">
      <c r="B28" s="7" t="s">
        <v>388</v>
      </c>
      <c r="C28" s="255" t="s">
        <v>54</v>
      </c>
      <c r="E28" s="29"/>
      <c r="G28" s="62">
        <v>5.3286411862269997E-2</v>
      </c>
      <c r="I28" s="62">
        <v>0.29469429890190701</v>
      </c>
      <c r="K28" s="62">
        <v>0.138565954318946</v>
      </c>
      <c r="M28" s="62">
        <v>5.8892610453999995E-4</v>
      </c>
      <c r="N28" s="226"/>
      <c r="O28" s="62">
        <v>2.5344087885108418E-2</v>
      </c>
      <c r="P28" s="226"/>
      <c r="Q28" s="226"/>
      <c r="R28" s="7">
        <v>35</v>
      </c>
      <c r="S28" s="276" t="str">
        <f t="shared" si="5"/>
        <v>輸送機械</v>
      </c>
      <c r="T28" s="56">
        <f>SUMIF('表4-2-4,5'!T$6:T$46,波及効果測定!R28,'表4-2-4,5'!AA$6:AA$46)</f>
        <v>0</v>
      </c>
      <c r="U28" s="47" t="s">
        <v>135</v>
      </c>
      <c r="V28" s="660">
        <f t="shared" si="44"/>
        <v>5.3286411862269997E-2</v>
      </c>
      <c r="W28" s="77" t="s">
        <v>137</v>
      </c>
      <c r="X28" s="56">
        <f t="shared" si="43"/>
        <v>0</v>
      </c>
      <c r="Y28" s="24">
        <v>35</v>
      </c>
      <c r="Z28" s="29"/>
      <c r="AA28" s="72" t="s">
        <v>136</v>
      </c>
      <c r="AB28" s="56">
        <f t="shared" si="6"/>
        <v>0</v>
      </c>
      <c r="AC28" s="72" t="s">
        <v>138</v>
      </c>
      <c r="AD28" s="56">
        <v>33.523659783114525</v>
      </c>
      <c r="AE28" s="164"/>
      <c r="AF28" s="164"/>
      <c r="AG28" s="7" t="str">
        <f t="shared" si="7"/>
        <v>35</v>
      </c>
      <c r="AH28" s="8" t="str">
        <f t="shared" si="7"/>
        <v>輸送機械</v>
      </c>
      <c r="AI28" s="67">
        <f t="shared" si="8"/>
        <v>33.523659783114525</v>
      </c>
      <c r="AJ28" t="s">
        <v>136</v>
      </c>
      <c r="AK28" s="70">
        <f t="shared" si="9"/>
        <v>0.29469429890190701</v>
      </c>
      <c r="AL28" t="s">
        <v>138</v>
      </c>
      <c r="AM28" s="56">
        <f t="shared" si="41"/>
        <v>10</v>
      </c>
      <c r="AN28" s="164"/>
      <c r="AO28" s="67">
        <f t="shared" si="10"/>
        <v>33.523659783114525</v>
      </c>
      <c r="AP28" s="72" t="s">
        <v>136</v>
      </c>
      <c r="AQ28" s="70">
        <f t="shared" si="11"/>
        <v>0.138565954318946</v>
      </c>
      <c r="AR28" s="72" t="s">
        <v>138</v>
      </c>
      <c r="AS28" s="56">
        <f t="shared" si="12"/>
        <v>5</v>
      </c>
      <c r="AT28" s="164"/>
      <c r="AV28" s="7" t="str">
        <f t="shared" si="13"/>
        <v>35</v>
      </c>
      <c r="AW28" s="8" t="str">
        <f t="shared" si="13"/>
        <v>輸送機械</v>
      </c>
      <c r="AX28" s="91"/>
      <c r="AY28" s="67">
        <f t="shared" si="0"/>
        <v>33.523659783114525</v>
      </c>
      <c r="AZ28" s="72" t="s">
        <v>136</v>
      </c>
      <c r="BA28" s="70">
        <f t="shared" si="14"/>
        <v>5.8892610453999995E-4</v>
      </c>
      <c r="BB28" s="72" t="s">
        <v>138</v>
      </c>
      <c r="BC28" s="56">
        <f t="shared" si="36"/>
        <v>0</v>
      </c>
      <c r="BD28" s="164"/>
      <c r="BJ28" s="7" t="str">
        <f t="shared" si="15"/>
        <v>35</v>
      </c>
      <c r="BK28" s="8" t="str">
        <f t="shared" si="15"/>
        <v>輸送機械</v>
      </c>
      <c r="BM28" s="54"/>
      <c r="BO28" s="62">
        <f>'41部門表'!BN27</f>
        <v>2.5344087885108418E-2</v>
      </c>
      <c r="BQ28" s="56">
        <f t="shared" si="37"/>
        <v>564</v>
      </c>
      <c r="BR28" s="164"/>
      <c r="BS28" s="24"/>
      <c r="BT28" s="7" t="str">
        <f t="shared" si="16"/>
        <v>35</v>
      </c>
      <c r="BU28" s="8" t="str">
        <f t="shared" si="16"/>
        <v>輸送機械</v>
      </c>
      <c r="BV28" s="56">
        <f t="shared" si="42"/>
        <v>564</v>
      </c>
      <c r="BW28" t="s">
        <v>136</v>
      </c>
      <c r="BX28" s="70">
        <f t="shared" si="17"/>
        <v>5.3286411862269997E-2</v>
      </c>
      <c r="BY28" s="72" t="s">
        <v>138</v>
      </c>
      <c r="BZ28" s="56">
        <f t="shared" si="18"/>
        <v>30</v>
      </c>
      <c r="CB28" s="29"/>
      <c r="CC28" s="72" t="s">
        <v>136</v>
      </c>
      <c r="CD28" s="56">
        <f t="shared" si="1"/>
        <v>30</v>
      </c>
      <c r="CE28" s="72" t="s">
        <v>138</v>
      </c>
      <c r="CF28" s="56">
        <v>33.636218604142691</v>
      </c>
      <c r="CG28" s="164"/>
      <c r="CI28" s="940" t="str">
        <f t="shared" si="19"/>
        <v>35</v>
      </c>
      <c r="CJ28" s="932" t="str">
        <f t="shared" si="19"/>
        <v>輸送機械</v>
      </c>
      <c r="CK28" s="925"/>
      <c r="CL28" s="930">
        <f t="shared" si="20"/>
        <v>33.636218604142691</v>
      </c>
      <c r="CM28" s="917" t="s">
        <v>136</v>
      </c>
      <c r="CN28" s="660">
        <f t="shared" si="2"/>
        <v>0.29469429890190701</v>
      </c>
      <c r="CO28" s="917" t="s">
        <v>138</v>
      </c>
      <c r="CP28" s="931">
        <f t="shared" si="21"/>
        <v>10</v>
      </c>
      <c r="CQ28" s="913"/>
      <c r="CR28" s="930">
        <f t="shared" si="22"/>
        <v>33.636218604142691</v>
      </c>
      <c r="CS28" s="917" t="s">
        <v>136</v>
      </c>
      <c r="CT28" s="660">
        <f t="shared" si="3"/>
        <v>0.138565954318946</v>
      </c>
      <c r="CU28" s="917" t="s">
        <v>138</v>
      </c>
      <c r="CV28" s="931">
        <f t="shared" si="38"/>
        <v>5</v>
      </c>
      <c r="CW28" s="929"/>
      <c r="CY28" s="7" t="str">
        <f t="shared" si="23"/>
        <v>35</v>
      </c>
      <c r="CZ28" s="8" t="str">
        <f t="shared" si="23"/>
        <v>輸送機械</v>
      </c>
      <c r="DA28" s="91"/>
      <c r="DB28" s="67">
        <f t="shared" si="4"/>
        <v>33.636218604142691</v>
      </c>
      <c r="DC28" s="72" t="s">
        <v>136</v>
      </c>
      <c r="DD28" s="70">
        <f t="shared" si="24"/>
        <v>5.8892610453999995E-4</v>
      </c>
      <c r="DE28" s="72" t="s">
        <v>138</v>
      </c>
      <c r="DF28" s="56">
        <f t="shared" si="39"/>
        <v>0</v>
      </c>
      <c r="DG28" s="164"/>
      <c r="DH28" s="24"/>
      <c r="DI28" s="7" t="str">
        <f t="shared" si="25"/>
        <v>35</v>
      </c>
      <c r="DJ28" s="255" t="str">
        <f t="shared" si="25"/>
        <v>輸送機械</v>
      </c>
      <c r="DK28" s="37">
        <f t="shared" si="40"/>
        <v>33.523659783114525</v>
      </c>
      <c r="DL28" s="37">
        <f t="shared" si="26"/>
        <v>10</v>
      </c>
      <c r="DM28" s="56">
        <f t="shared" si="27"/>
        <v>5</v>
      </c>
      <c r="DN28" s="56">
        <f t="shared" si="28"/>
        <v>0</v>
      </c>
      <c r="DO28" s="37">
        <f t="shared" si="29"/>
        <v>33.636218604142691</v>
      </c>
      <c r="DP28" s="37">
        <f t="shared" si="30"/>
        <v>10</v>
      </c>
      <c r="DQ28" s="56">
        <f t="shared" si="31"/>
        <v>5</v>
      </c>
      <c r="DR28" s="56">
        <f t="shared" si="32"/>
        <v>0</v>
      </c>
      <c r="DS28" s="164"/>
      <c r="DT28" s="164"/>
      <c r="DU28" s="7" t="str">
        <f t="shared" si="33"/>
        <v>35</v>
      </c>
      <c r="DV28" s="255" t="str">
        <f t="shared" si="33"/>
        <v>輸送機械</v>
      </c>
      <c r="DW28" s="164">
        <f t="shared" si="34"/>
        <v>67.159878387257208</v>
      </c>
      <c r="DX28" s="37">
        <f t="shared" si="34"/>
        <v>20</v>
      </c>
      <c r="DY28" s="56">
        <f t="shared" si="34"/>
        <v>10</v>
      </c>
      <c r="DZ28" s="56">
        <f t="shared" si="34"/>
        <v>0</v>
      </c>
    </row>
    <row r="29" spans="2:130">
      <c r="B29" s="7" t="s">
        <v>390</v>
      </c>
      <c r="C29" s="255" t="s">
        <v>29</v>
      </c>
      <c r="E29" s="29"/>
      <c r="G29" s="62">
        <v>0.22189418618189599</v>
      </c>
      <c r="I29" s="62">
        <v>0.44488705354849001</v>
      </c>
      <c r="K29" s="62">
        <v>0.202380206055394</v>
      </c>
      <c r="M29" s="62">
        <v>9.6593843906399995E-4</v>
      </c>
      <c r="N29" s="226"/>
      <c r="O29" s="62">
        <v>9.8830738801395177E-3</v>
      </c>
      <c r="P29" s="226"/>
      <c r="Q29" s="226"/>
      <c r="R29" s="7">
        <v>39</v>
      </c>
      <c r="S29" s="276" t="str">
        <f t="shared" si="5"/>
        <v>その他の製造工業製品</v>
      </c>
      <c r="T29" s="56">
        <f>SUMIF('表4-2-4,5'!T$6:T$46,波及効果測定!R29,'表4-2-4,5'!AA$6:AA$46)</f>
        <v>5769</v>
      </c>
      <c r="U29" s="47" t="s">
        <v>135</v>
      </c>
      <c r="V29" s="660">
        <f t="shared" si="44"/>
        <v>0.22189418618189599</v>
      </c>
      <c r="W29" s="77" t="s">
        <v>137</v>
      </c>
      <c r="X29" s="56">
        <f t="shared" si="43"/>
        <v>1280</v>
      </c>
      <c r="Y29" s="24">
        <v>39</v>
      </c>
      <c r="Z29" s="29"/>
      <c r="AB29" s="56">
        <f t="shared" si="6"/>
        <v>1280</v>
      </c>
      <c r="AD29" s="56">
        <v>1518.6847313440014</v>
      </c>
      <c r="AE29" s="164"/>
      <c r="AF29" s="164"/>
      <c r="AG29" s="7" t="str">
        <f t="shared" si="7"/>
        <v>39</v>
      </c>
      <c r="AH29" s="8" t="str">
        <f t="shared" si="7"/>
        <v>その他の製造工業製品</v>
      </c>
      <c r="AI29" s="67">
        <f t="shared" si="8"/>
        <v>1518.6847313440014</v>
      </c>
      <c r="AJ29" t="s">
        <v>136</v>
      </c>
      <c r="AK29" s="70">
        <f t="shared" si="9"/>
        <v>0.44488705354849001</v>
      </c>
      <c r="AL29" t="s">
        <v>138</v>
      </c>
      <c r="AM29" s="56">
        <f t="shared" si="41"/>
        <v>676</v>
      </c>
      <c r="AN29" s="164"/>
      <c r="AO29" s="67">
        <f t="shared" si="10"/>
        <v>1518.6847313440014</v>
      </c>
      <c r="AP29" s="72" t="s">
        <v>136</v>
      </c>
      <c r="AQ29" s="70">
        <f t="shared" si="11"/>
        <v>0.202380206055394</v>
      </c>
      <c r="AR29" s="72" t="s">
        <v>138</v>
      </c>
      <c r="AS29" s="56">
        <f t="shared" si="12"/>
        <v>307</v>
      </c>
      <c r="AT29" s="164"/>
      <c r="AV29" s="7" t="str">
        <f t="shared" si="13"/>
        <v>39</v>
      </c>
      <c r="AW29" s="8" t="str">
        <f t="shared" si="13"/>
        <v>その他の製造工業製品</v>
      </c>
      <c r="AX29" s="91"/>
      <c r="AY29" s="67">
        <f t="shared" si="0"/>
        <v>1518.6847313440014</v>
      </c>
      <c r="AZ29" s="72" t="s">
        <v>136</v>
      </c>
      <c r="BA29" s="70">
        <f t="shared" si="14"/>
        <v>9.6593843906399995E-4</v>
      </c>
      <c r="BB29" s="72" t="s">
        <v>138</v>
      </c>
      <c r="BC29" s="56">
        <f t="shared" si="36"/>
        <v>1</v>
      </c>
      <c r="BD29" s="164"/>
      <c r="BJ29" s="7" t="str">
        <f t="shared" si="15"/>
        <v>39</v>
      </c>
      <c r="BK29" s="8" t="str">
        <f t="shared" si="15"/>
        <v>その他の製造工業製品</v>
      </c>
      <c r="BM29" s="54"/>
      <c r="BO29" s="62">
        <f>'41部門表'!BN28</f>
        <v>9.8830738801395177E-3</v>
      </c>
      <c r="BQ29" s="56">
        <f t="shared" si="37"/>
        <v>220</v>
      </c>
      <c r="BR29" s="164"/>
      <c r="BS29" s="24"/>
      <c r="BT29" s="7" t="str">
        <f t="shared" si="16"/>
        <v>39</v>
      </c>
      <c r="BU29" s="8" t="str">
        <f t="shared" si="16"/>
        <v>その他の製造工業製品</v>
      </c>
      <c r="BV29" s="56">
        <f t="shared" si="42"/>
        <v>220</v>
      </c>
      <c r="BW29" t="s">
        <v>136</v>
      </c>
      <c r="BX29" s="70">
        <f t="shared" si="17"/>
        <v>0.22189418618189599</v>
      </c>
      <c r="BY29" s="72" t="s">
        <v>138</v>
      </c>
      <c r="BZ29" s="56">
        <f t="shared" si="18"/>
        <v>49</v>
      </c>
      <c r="CB29" s="29"/>
      <c r="CD29" s="56">
        <f t="shared" si="1"/>
        <v>49</v>
      </c>
      <c r="CF29" s="56">
        <v>77.381257710491084</v>
      </c>
      <c r="CG29" s="164"/>
      <c r="CI29" s="940" t="str">
        <f t="shared" si="19"/>
        <v>39</v>
      </c>
      <c r="CJ29" s="932" t="str">
        <f t="shared" si="19"/>
        <v>その他の製造工業製品</v>
      </c>
      <c r="CK29" s="925"/>
      <c r="CL29" s="930">
        <f t="shared" si="20"/>
        <v>77.381257710491084</v>
      </c>
      <c r="CM29" s="917" t="s">
        <v>136</v>
      </c>
      <c r="CN29" s="660">
        <f t="shared" si="2"/>
        <v>0.44488705354849001</v>
      </c>
      <c r="CO29" s="917" t="s">
        <v>138</v>
      </c>
      <c r="CP29" s="931">
        <f t="shared" si="21"/>
        <v>34</v>
      </c>
      <c r="CQ29" s="913"/>
      <c r="CR29" s="930">
        <f t="shared" si="22"/>
        <v>77.381257710491084</v>
      </c>
      <c r="CS29" s="917" t="s">
        <v>136</v>
      </c>
      <c r="CT29" s="660">
        <f t="shared" si="3"/>
        <v>0.202380206055394</v>
      </c>
      <c r="CU29" s="917" t="s">
        <v>138</v>
      </c>
      <c r="CV29" s="931">
        <f t="shared" si="38"/>
        <v>16</v>
      </c>
      <c r="CW29" s="929"/>
      <c r="CY29" s="7" t="str">
        <f t="shared" si="23"/>
        <v>39</v>
      </c>
      <c r="CZ29" s="8" t="str">
        <f t="shared" si="23"/>
        <v>その他の製造工業製品</v>
      </c>
      <c r="DA29" s="91"/>
      <c r="DB29" s="67">
        <f t="shared" si="4"/>
        <v>77.381257710491084</v>
      </c>
      <c r="DC29" s="72" t="s">
        <v>136</v>
      </c>
      <c r="DD29" s="70">
        <f t="shared" si="24"/>
        <v>9.6593843906399995E-4</v>
      </c>
      <c r="DE29" s="72" t="s">
        <v>138</v>
      </c>
      <c r="DF29" s="56">
        <f t="shared" si="39"/>
        <v>0</v>
      </c>
      <c r="DG29" s="164"/>
      <c r="DH29" s="24"/>
      <c r="DI29" s="7" t="str">
        <f t="shared" si="25"/>
        <v>39</v>
      </c>
      <c r="DJ29" s="255" t="str">
        <f t="shared" si="25"/>
        <v>その他の製造工業製品</v>
      </c>
      <c r="DK29" s="37">
        <f t="shared" si="40"/>
        <v>1518.6847313440014</v>
      </c>
      <c r="DL29" s="37">
        <f t="shared" si="26"/>
        <v>676</v>
      </c>
      <c r="DM29" s="56">
        <f t="shared" si="27"/>
        <v>307</v>
      </c>
      <c r="DN29" s="56">
        <f t="shared" si="28"/>
        <v>1</v>
      </c>
      <c r="DO29" s="37">
        <f t="shared" si="29"/>
        <v>77.381257710491084</v>
      </c>
      <c r="DP29" s="37">
        <f t="shared" si="30"/>
        <v>34</v>
      </c>
      <c r="DQ29" s="56">
        <f t="shared" si="31"/>
        <v>16</v>
      </c>
      <c r="DR29" s="56">
        <f t="shared" si="32"/>
        <v>0</v>
      </c>
      <c r="DS29" s="164"/>
      <c r="DT29" s="164"/>
      <c r="DU29" s="7" t="str">
        <f t="shared" si="33"/>
        <v>39</v>
      </c>
      <c r="DV29" s="255" t="str">
        <f t="shared" si="33"/>
        <v>その他の製造工業製品</v>
      </c>
      <c r="DW29" s="164">
        <f t="shared" si="34"/>
        <v>1596.0659890544925</v>
      </c>
      <c r="DX29" s="37">
        <f t="shared" si="34"/>
        <v>710</v>
      </c>
      <c r="DY29" s="56">
        <f t="shared" si="34"/>
        <v>323</v>
      </c>
      <c r="DZ29" s="56">
        <f t="shared" si="34"/>
        <v>1</v>
      </c>
    </row>
    <row r="30" spans="2:130">
      <c r="B30" s="7" t="s">
        <v>392</v>
      </c>
      <c r="C30" s="255" t="s">
        <v>13</v>
      </c>
      <c r="E30" s="26"/>
      <c r="G30" s="62">
        <v>0.99985391042320904</v>
      </c>
      <c r="I30" s="62">
        <v>0.48747409554836901</v>
      </c>
      <c r="K30" s="62">
        <v>0.26298787076376301</v>
      </c>
      <c r="M30" s="62">
        <v>8.79279124578E-4</v>
      </c>
      <c r="N30" s="226"/>
      <c r="O30" s="62">
        <v>0</v>
      </c>
      <c r="P30" s="226"/>
      <c r="Q30" s="226"/>
      <c r="R30" s="7">
        <v>41</v>
      </c>
      <c r="S30" s="276" t="str">
        <f t="shared" si="5"/>
        <v>建設</v>
      </c>
      <c r="T30" s="56">
        <f>SUMIF('表4-2-4,5'!T$6:T$46,波及効果測定!R30,'表4-2-4,5'!AA$6:AA$46)</f>
        <v>0</v>
      </c>
      <c r="U30" s="47" t="s">
        <v>135</v>
      </c>
      <c r="V30" s="660">
        <f t="shared" si="44"/>
        <v>0.99985391042320904</v>
      </c>
      <c r="W30" s="77" t="s">
        <v>137</v>
      </c>
      <c r="X30" s="56">
        <f t="shared" si="43"/>
        <v>0</v>
      </c>
      <c r="Y30" s="24">
        <v>41</v>
      </c>
      <c r="Z30" s="26"/>
      <c r="AB30" s="56">
        <f t="shared" si="6"/>
        <v>0</v>
      </c>
      <c r="AD30" s="56">
        <v>462.07788717547356</v>
      </c>
      <c r="AE30" s="164"/>
      <c r="AF30" s="164"/>
      <c r="AG30" s="7" t="str">
        <f t="shared" si="7"/>
        <v>41</v>
      </c>
      <c r="AH30" s="8" t="str">
        <f t="shared" si="7"/>
        <v>建設</v>
      </c>
      <c r="AI30" s="67">
        <f t="shared" si="8"/>
        <v>462.07788717547356</v>
      </c>
      <c r="AJ30" t="s">
        <v>136</v>
      </c>
      <c r="AK30" s="70">
        <f t="shared" si="9"/>
        <v>0.48747409554836901</v>
      </c>
      <c r="AL30" t="s">
        <v>138</v>
      </c>
      <c r="AM30" s="56">
        <f t="shared" si="41"/>
        <v>225</v>
      </c>
      <c r="AN30" s="164"/>
      <c r="AO30" s="67">
        <f t="shared" si="10"/>
        <v>462.07788717547356</v>
      </c>
      <c r="AP30" s="72" t="s">
        <v>136</v>
      </c>
      <c r="AQ30" s="70">
        <f t="shared" si="11"/>
        <v>0.26298787076376301</v>
      </c>
      <c r="AR30" s="72" t="s">
        <v>138</v>
      </c>
      <c r="AS30" s="56">
        <f t="shared" si="12"/>
        <v>122</v>
      </c>
      <c r="AT30" s="164"/>
      <c r="AV30" s="7" t="str">
        <f t="shared" si="13"/>
        <v>41</v>
      </c>
      <c r="AW30" s="8" t="str">
        <f t="shared" si="13"/>
        <v>建設</v>
      </c>
      <c r="AX30" s="91"/>
      <c r="AY30" s="67">
        <f t="shared" si="0"/>
        <v>462.07788717547356</v>
      </c>
      <c r="AZ30" s="72" t="s">
        <v>136</v>
      </c>
      <c r="BA30" s="70">
        <f t="shared" si="14"/>
        <v>8.79279124578E-4</v>
      </c>
      <c r="BB30" s="72" t="s">
        <v>138</v>
      </c>
      <c r="BC30" s="56">
        <f t="shared" si="36"/>
        <v>0</v>
      </c>
      <c r="BD30" s="164"/>
      <c r="BJ30" s="7" t="str">
        <f t="shared" si="15"/>
        <v>41</v>
      </c>
      <c r="BK30" s="8" t="str">
        <f t="shared" si="15"/>
        <v>建設</v>
      </c>
      <c r="BM30" s="54"/>
      <c r="BO30" s="62">
        <f>'41部門表'!BN29</f>
        <v>0</v>
      </c>
      <c r="BQ30" s="56">
        <f t="shared" si="37"/>
        <v>0</v>
      </c>
      <c r="BR30" s="164"/>
      <c r="BS30" s="24"/>
      <c r="BT30" s="7" t="str">
        <f t="shared" si="16"/>
        <v>41</v>
      </c>
      <c r="BU30" s="8" t="str">
        <f t="shared" si="16"/>
        <v>建設</v>
      </c>
      <c r="BV30" s="56">
        <f t="shared" si="42"/>
        <v>0</v>
      </c>
      <c r="BW30" t="s">
        <v>136</v>
      </c>
      <c r="BX30" s="70">
        <f t="shared" si="17"/>
        <v>0.99985391042320904</v>
      </c>
      <c r="BY30" s="72" t="s">
        <v>138</v>
      </c>
      <c r="BZ30" s="56">
        <f t="shared" si="18"/>
        <v>0</v>
      </c>
      <c r="CB30" s="26"/>
      <c r="CD30" s="56">
        <f t="shared" si="1"/>
        <v>0</v>
      </c>
      <c r="CF30" s="56">
        <v>106.64293719762679</v>
      </c>
      <c r="CG30" s="164"/>
      <c r="CI30" s="940" t="str">
        <f t="shared" si="19"/>
        <v>41</v>
      </c>
      <c r="CJ30" s="932" t="str">
        <f t="shared" si="19"/>
        <v>建設</v>
      </c>
      <c r="CK30" s="925"/>
      <c r="CL30" s="930">
        <f t="shared" si="20"/>
        <v>106.64293719762679</v>
      </c>
      <c r="CM30" s="917" t="s">
        <v>136</v>
      </c>
      <c r="CN30" s="660">
        <f t="shared" si="2"/>
        <v>0.48747409554836901</v>
      </c>
      <c r="CO30" s="917" t="s">
        <v>138</v>
      </c>
      <c r="CP30" s="931">
        <f t="shared" si="21"/>
        <v>52</v>
      </c>
      <c r="CQ30" s="913"/>
      <c r="CR30" s="930">
        <f t="shared" si="22"/>
        <v>106.64293719762679</v>
      </c>
      <c r="CS30" s="917" t="s">
        <v>136</v>
      </c>
      <c r="CT30" s="660">
        <f t="shared" si="3"/>
        <v>0.26298787076376301</v>
      </c>
      <c r="CU30" s="917" t="s">
        <v>138</v>
      </c>
      <c r="CV30" s="931">
        <f t="shared" si="38"/>
        <v>28</v>
      </c>
      <c r="CW30" s="929"/>
      <c r="CY30" s="7" t="str">
        <f t="shared" si="23"/>
        <v>41</v>
      </c>
      <c r="CZ30" s="8" t="str">
        <f t="shared" si="23"/>
        <v>建設</v>
      </c>
      <c r="DA30" s="91"/>
      <c r="DB30" s="67">
        <f t="shared" si="4"/>
        <v>106.64293719762679</v>
      </c>
      <c r="DC30" s="72" t="s">
        <v>136</v>
      </c>
      <c r="DD30" s="70">
        <f t="shared" si="24"/>
        <v>8.79279124578E-4</v>
      </c>
      <c r="DE30" s="72" t="s">
        <v>138</v>
      </c>
      <c r="DF30" s="56">
        <f t="shared" si="39"/>
        <v>0</v>
      </c>
      <c r="DG30" s="164"/>
      <c r="DH30" s="24"/>
      <c r="DI30" s="7" t="str">
        <f t="shared" si="25"/>
        <v>41</v>
      </c>
      <c r="DJ30" s="255" t="str">
        <f t="shared" si="25"/>
        <v>建設</v>
      </c>
      <c r="DK30" s="37">
        <f t="shared" si="40"/>
        <v>462.07788717547356</v>
      </c>
      <c r="DL30" s="37">
        <f t="shared" si="26"/>
        <v>225</v>
      </c>
      <c r="DM30" s="56">
        <f t="shared" si="27"/>
        <v>122</v>
      </c>
      <c r="DN30" s="56">
        <f t="shared" si="28"/>
        <v>0</v>
      </c>
      <c r="DO30" s="37">
        <f t="shared" si="29"/>
        <v>106.64293719762679</v>
      </c>
      <c r="DP30" s="37">
        <f t="shared" si="30"/>
        <v>52</v>
      </c>
      <c r="DQ30" s="56">
        <f t="shared" si="31"/>
        <v>28</v>
      </c>
      <c r="DR30" s="56">
        <f t="shared" si="32"/>
        <v>0</v>
      </c>
      <c r="DS30" s="164"/>
      <c r="DT30" s="164"/>
      <c r="DU30" s="7" t="str">
        <f t="shared" si="33"/>
        <v>41</v>
      </c>
      <c r="DV30" s="255" t="str">
        <f t="shared" si="33"/>
        <v>建設</v>
      </c>
      <c r="DW30" s="164">
        <f t="shared" si="34"/>
        <v>568.72082437310041</v>
      </c>
      <c r="DX30" s="37">
        <f t="shared" si="34"/>
        <v>277</v>
      </c>
      <c r="DY30" s="56">
        <f t="shared" si="34"/>
        <v>150</v>
      </c>
      <c r="DZ30" s="56">
        <f t="shared" si="34"/>
        <v>0</v>
      </c>
    </row>
    <row r="31" spans="2:130">
      <c r="B31" s="7" t="s">
        <v>395</v>
      </c>
      <c r="C31" s="255" t="s">
        <v>55</v>
      </c>
      <c r="E31" s="26"/>
      <c r="G31" s="62">
        <v>0.95085779246484203</v>
      </c>
      <c r="I31" s="62">
        <v>0.40809634850131998</v>
      </c>
      <c r="K31" s="62">
        <v>8.8869575666209996E-2</v>
      </c>
      <c r="M31" s="62">
        <v>1.42274930552E-4</v>
      </c>
      <c r="N31" s="226"/>
      <c r="O31" s="62">
        <v>1.328146575418028E-2</v>
      </c>
      <c r="P31" s="226"/>
      <c r="Q31" s="226"/>
      <c r="R31" s="7">
        <v>46</v>
      </c>
      <c r="S31" s="276" t="str">
        <f t="shared" si="5"/>
        <v>電力・ガス・熱供給</v>
      </c>
      <c r="T31" s="56">
        <f>SUMIF('表4-2-4,5'!T$6:T$46,波及効果測定!R31,'表4-2-4,5'!AA$6:AA$46)</f>
        <v>0</v>
      </c>
      <c r="U31" s="47" t="s">
        <v>135</v>
      </c>
      <c r="V31" s="660">
        <f t="shared" si="44"/>
        <v>0.95085779246484203</v>
      </c>
      <c r="W31" s="77" t="s">
        <v>137</v>
      </c>
      <c r="X31" s="56">
        <f t="shared" si="43"/>
        <v>0</v>
      </c>
      <c r="Y31" s="24">
        <v>46</v>
      </c>
      <c r="Z31" s="26"/>
      <c r="AB31" s="56">
        <f t="shared" si="6"/>
        <v>0</v>
      </c>
      <c r="AD31" s="56">
        <v>2368.0885823160779</v>
      </c>
      <c r="AE31" s="164"/>
      <c r="AF31" s="164"/>
      <c r="AG31" s="7" t="str">
        <f t="shared" si="7"/>
        <v>46</v>
      </c>
      <c r="AH31" s="8" t="str">
        <f t="shared" si="7"/>
        <v>電力・ガス・熱供給</v>
      </c>
      <c r="AI31" s="67">
        <f t="shared" si="8"/>
        <v>2368.0885823160779</v>
      </c>
      <c r="AJ31" t="s">
        <v>136</v>
      </c>
      <c r="AK31" s="70">
        <f t="shared" si="9"/>
        <v>0.40809634850131998</v>
      </c>
      <c r="AL31" t="s">
        <v>138</v>
      </c>
      <c r="AM31" s="56">
        <f t="shared" si="41"/>
        <v>966</v>
      </c>
      <c r="AN31" s="164"/>
      <c r="AO31" s="67">
        <f t="shared" si="10"/>
        <v>2368.0885823160779</v>
      </c>
      <c r="AP31" s="72" t="s">
        <v>136</v>
      </c>
      <c r="AQ31" s="70">
        <f t="shared" si="11"/>
        <v>8.8869575666209996E-2</v>
      </c>
      <c r="AR31" s="72" t="s">
        <v>138</v>
      </c>
      <c r="AS31" s="56">
        <f t="shared" si="12"/>
        <v>210</v>
      </c>
      <c r="AT31" s="164"/>
      <c r="AV31" s="7" t="str">
        <f t="shared" si="13"/>
        <v>46</v>
      </c>
      <c r="AW31" s="8" t="str">
        <f t="shared" si="13"/>
        <v>電力・ガス・熱供給</v>
      </c>
      <c r="AX31" s="91"/>
      <c r="AY31" s="67">
        <f t="shared" si="0"/>
        <v>2368.0885823160779</v>
      </c>
      <c r="AZ31" s="72" t="s">
        <v>136</v>
      </c>
      <c r="BA31" s="70">
        <f t="shared" si="14"/>
        <v>1.42274930552E-4</v>
      </c>
      <c r="BB31" s="72" t="s">
        <v>138</v>
      </c>
      <c r="BC31" s="56">
        <f t="shared" si="36"/>
        <v>0</v>
      </c>
      <c r="BD31" s="164"/>
      <c r="BJ31" s="7" t="str">
        <f t="shared" si="15"/>
        <v>46</v>
      </c>
      <c r="BK31" s="8" t="str">
        <f t="shared" si="15"/>
        <v>電力・ガス・熱供給</v>
      </c>
      <c r="BM31" s="54"/>
      <c r="BO31" s="62">
        <f>'41部門表'!BN30</f>
        <v>1.328146575418028E-2</v>
      </c>
      <c r="BQ31" s="56">
        <f t="shared" si="37"/>
        <v>295</v>
      </c>
      <c r="BR31" s="164"/>
      <c r="BS31" s="24"/>
      <c r="BT31" s="7" t="str">
        <f t="shared" si="16"/>
        <v>46</v>
      </c>
      <c r="BU31" s="8" t="str">
        <f t="shared" si="16"/>
        <v>電力・ガス・熱供給</v>
      </c>
      <c r="BV31" s="56">
        <f t="shared" si="42"/>
        <v>295</v>
      </c>
      <c r="BW31" t="s">
        <v>136</v>
      </c>
      <c r="BX31" s="70">
        <f t="shared" si="17"/>
        <v>0.95085779246484203</v>
      </c>
      <c r="BY31" s="72" t="s">
        <v>138</v>
      </c>
      <c r="BZ31" s="56">
        <f t="shared" si="18"/>
        <v>281</v>
      </c>
      <c r="CB31" s="26"/>
      <c r="CD31" s="56">
        <f t="shared" si="1"/>
        <v>281</v>
      </c>
      <c r="CF31" s="56">
        <v>455.5819486346864</v>
      </c>
      <c r="CG31" s="164"/>
      <c r="CI31" s="940" t="str">
        <f t="shared" si="19"/>
        <v>46</v>
      </c>
      <c r="CJ31" s="932" t="str">
        <f t="shared" si="19"/>
        <v>電力・ガス・熱供給</v>
      </c>
      <c r="CK31" s="925"/>
      <c r="CL31" s="930">
        <f t="shared" si="20"/>
        <v>455.5819486346864</v>
      </c>
      <c r="CM31" s="917" t="s">
        <v>136</v>
      </c>
      <c r="CN31" s="660">
        <f t="shared" si="2"/>
        <v>0.40809634850131998</v>
      </c>
      <c r="CO31" s="917" t="s">
        <v>138</v>
      </c>
      <c r="CP31" s="931">
        <f t="shared" si="21"/>
        <v>186</v>
      </c>
      <c r="CQ31" s="913"/>
      <c r="CR31" s="930">
        <f t="shared" si="22"/>
        <v>455.5819486346864</v>
      </c>
      <c r="CS31" s="917" t="s">
        <v>136</v>
      </c>
      <c r="CT31" s="660">
        <f t="shared" si="3"/>
        <v>8.8869575666209996E-2</v>
      </c>
      <c r="CU31" s="917" t="s">
        <v>138</v>
      </c>
      <c r="CV31" s="931">
        <f t="shared" si="38"/>
        <v>40</v>
      </c>
      <c r="CW31" s="929"/>
      <c r="CY31" s="7" t="str">
        <f t="shared" si="23"/>
        <v>46</v>
      </c>
      <c r="CZ31" s="8" t="str">
        <f t="shared" si="23"/>
        <v>電力・ガス・熱供給</v>
      </c>
      <c r="DA31" s="91"/>
      <c r="DB31" s="67">
        <f t="shared" si="4"/>
        <v>455.5819486346864</v>
      </c>
      <c r="DC31" s="72" t="s">
        <v>136</v>
      </c>
      <c r="DD31" s="70">
        <f t="shared" si="24"/>
        <v>1.42274930552E-4</v>
      </c>
      <c r="DE31" s="72" t="s">
        <v>138</v>
      </c>
      <c r="DF31" s="56">
        <f t="shared" si="39"/>
        <v>0</v>
      </c>
      <c r="DG31" s="164"/>
      <c r="DH31" s="24"/>
      <c r="DI31" s="7" t="str">
        <f t="shared" si="25"/>
        <v>46</v>
      </c>
      <c r="DJ31" s="255" t="str">
        <f t="shared" si="25"/>
        <v>電力・ガス・熱供給</v>
      </c>
      <c r="DK31" s="37">
        <f t="shared" si="40"/>
        <v>2368.0885823160779</v>
      </c>
      <c r="DL31" s="37">
        <f t="shared" si="26"/>
        <v>966</v>
      </c>
      <c r="DM31" s="56">
        <f t="shared" si="27"/>
        <v>210</v>
      </c>
      <c r="DN31" s="56">
        <f t="shared" si="28"/>
        <v>0</v>
      </c>
      <c r="DO31" s="37">
        <f t="shared" si="29"/>
        <v>455.5819486346864</v>
      </c>
      <c r="DP31" s="37">
        <f t="shared" si="30"/>
        <v>186</v>
      </c>
      <c r="DQ31" s="56">
        <f t="shared" si="31"/>
        <v>40</v>
      </c>
      <c r="DR31" s="56">
        <f t="shared" si="32"/>
        <v>0</v>
      </c>
      <c r="DS31" s="164"/>
      <c r="DT31" s="164"/>
      <c r="DU31" s="7" t="str">
        <f t="shared" si="33"/>
        <v>46</v>
      </c>
      <c r="DV31" s="255" t="str">
        <f t="shared" si="33"/>
        <v>電力・ガス・熱供給</v>
      </c>
      <c r="DW31" s="164">
        <f t="shared" si="34"/>
        <v>2823.6705309507643</v>
      </c>
      <c r="DX31" s="37">
        <f t="shared" si="34"/>
        <v>1152</v>
      </c>
      <c r="DY31" s="56">
        <f t="shared" si="34"/>
        <v>250</v>
      </c>
      <c r="DZ31" s="56">
        <f t="shared" si="34"/>
        <v>0</v>
      </c>
    </row>
    <row r="32" spans="2:130">
      <c r="B32" s="7" t="s">
        <v>398</v>
      </c>
      <c r="C32" s="255" t="s">
        <v>399</v>
      </c>
      <c r="E32" s="26"/>
      <c r="G32" s="62">
        <v>0.99902391130106805</v>
      </c>
      <c r="I32" s="62">
        <v>0.51714513916280103</v>
      </c>
      <c r="K32" s="62">
        <v>0.15704883510965001</v>
      </c>
      <c r="M32" s="62">
        <v>3.2985614253999999E-4</v>
      </c>
      <c r="N32" s="226"/>
      <c r="O32" s="62">
        <v>6.5391804311106198E-3</v>
      </c>
      <c r="P32" s="226"/>
      <c r="Q32" s="226"/>
      <c r="R32" s="7">
        <v>47</v>
      </c>
      <c r="S32" s="276" t="str">
        <f t="shared" si="5"/>
        <v>水道</v>
      </c>
      <c r="T32" s="56">
        <f>SUMIF('表4-2-4,5'!T$6:T$46,波及効果測定!R32,'表4-2-4,5'!AA$6:AA$46)</f>
        <v>0</v>
      </c>
      <c r="U32" s="47" t="s">
        <v>135</v>
      </c>
      <c r="V32" s="660">
        <f t="shared" si="44"/>
        <v>0.99902391130106805</v>
      </c>
      <c r="W32" s="77" t="s">
        <v>137</v>
      </c>
      <c r="X32" s="56">
        <f t="shared" si="43"/>
        <v>0</v>
      </c>
      <c r="Y32" s="24">
        <v>47</v>
      </c>
      <c r="Z32" s="26"/>
      <c r="AB32" s="56">
        <f t="shared" si="6"/>
        <v>0</v>
      </c>
      <c r="AD32" s="56">
        <v>968.68944921616287</v>
      </c>
      <c r="AE32" s="164"/>
      <c r="AF32" s="164"/>
      <c r="AG32" s="7" t="str">
        <f t="shared" si="7"/>
        <v>47</v>
      </c>
      <c r="AH32" s="8" t="str">
        <f t="shared" si="7"/>
        <v>水道</v>
      </c>
      <c r="AI32" s="67">
        <f t="shared" si="8"/>
        <v>968.68944921616287</v>
      </c>
      <c r="AJ32" t="s">
        <v>136</v>
      </c>
      <c r="AK32" s="70">
        <f t="shared" si="9"/>
        <v>0.51714513916280103</v>
      </c>
      <c r="AL32" t="s">
        <v>138</v>
      </c>
      <c r="AM32" s="56">
        <f t="shared" si="41"/>
        <v>501</v>
      </c>
      <c r="AN32" s="164"/>
      <c r="AO32" s="67">
        <f t="shared" si="10"/>
        <v>968.68944921616287</v>
      </c>
      <c r="AP32" s="72" t="s">
        <v>136</v>
      </c>
      <c r="AQ32" s="70">
        <f t="shared" si="11"/>
        <v>0.15704883510965001</v>
      </c>
      <c r="AR32" s="72" t="s">
        <v>138</v>
      </c>
      <c r="AS32" s="56">
        <f t="shared" si="12"/>
        <v>152</v>
      </c>
      <c r="AT32" s="164"/>
      <c r="AV32" s="7" t="str">
        <f t="shared" si="13"/>
        <v>47</v>
      </c>
      <c r="AW32" s="8" t="str">
        <f t="shared" si="13"/>
        <v>水道</v>
      </c>
      <c r="AX32" s="91"/>
      <c r="AY32" s="67">
        <f t="shared" si="0"/>
        <v>968.68944921616287</v>
      </c>
      <c r="AZ32" s="72" t="s">
        <v>136</v>
      </c>
      <c r="BA32" s="70">
        <f t="shared" si="14"/>
        <v>3.2985614253999999E-4</v>
      </c>
      <c r="BB32" s="72" t="s">
        <v>138</v>
      </c>
      <c r="BC32" s="56">
        <f t="shared" si="36"/>
        <v>0</v>
      </c>
      <c r="BD32" s="164"/>
      <c r="BJ32" s="7" t="str">
        <f t="shared" si="15"/>
        <v>47</v>
      </c>
      <c r="BK32" s="8" t="str">
        <f t="shared" si="15"/>
        <v>水道</v>
      </c>
      <c r="BM32" s="54"/>
      <c r="BO32" s="62">
        <f>'41部門表'!BN31</f>
        <v>6.5391804311106198E-3</v>
      </c>
      <c r="BQ32" s="56">
        <f t="shared" si="37"/>
        <v>145</v>
      </c>
      <c r="BR32" s="164"/>
      <c r="BS32" s="24"/>
      <c r="BT32" s="7" t="str">
        <f t="shared" si="16"/>
        <v>47</v>
      </c>
      <c r="BU32" s="8" t="str">
        <f t="shared" si="16"/>
        <v>水道</v>
      </c>
      <c r="BV32" s="56">
        <f t="shared" si="42"/>
        <v>145</v>
      </c>
      <c r="BW32" t="s">
        <v>136</v>
      </c>
      <c r="BX32" s="70">
        <f t="shared" si="17"/>
        <v>0.99902391130106805</v>
      </c>
      <c r="BY32" s="72" t="s">
        <v>138</v>
      </c>
      <c r="BZ32" s="56">
        <f t="shared" si="18"/>
        <v>145</v>
      </c>
      <c r="CB32" s="26"/>
      <c r="CD32" s="56">
        <f t="shared" si="1"/>
        <v>145</v>
      </c>
      <c r="CF32" s="56">
        <v>211.33346973100819</v>
      </c>
      <c r="CG32" s="164"/>
      <c r="CI32" s="940" t="str">
        <f t="shared" si="19"/>
        <v>47</v>
      </c>
      <c r="CJ32" s="932" t="str">
        <f t="shared" si="19"/>
        <v>水道</v>
      </c>
      <c r="CK32" s="925"/>
      <c r="CL32" s="930">
        <f t="shared" si="20"/>
        <v>211.33346973100819</v>
      </c>
      <c r="CM32" s="917" t="s">
        <v>136</v>
      </c>
      <c r="CN32" s="660">
        <f t="shared" si="2"/>
        <v>0.51714513916280103</v>
      </c>
      <c r="CO32" s="917" t="s">
        <v>138</v>
      </c>
      <c r="CP32" s="931">
        <f t="shared" si="21"/>
        <v>109</v>
      </c>
      <c r="CQ32" s="913"/>
      <c r="CR32" s="930">
        <f t="shared" si="22"/>
        <v>211.33346973100819</v>
      </c>
      <c r="CS32" s="917" t="s">
        <v>136</v>
      </c>
      <c r="CT32" s="660">
        <f t="shared" si="3"/>
        <v>0.15704883510965001</v>
      </c>
      <c r="CU32" s="917" t="s">
        <v>138</v>
      </c>
      <c r="CV32" s="931">
        <f t="shared" si="38"/>
        <v>33</v>
      </c>
      <c r="CW32" s="929"/>
      <c r="CY32" s="7" t="str">
        <f t="shared" si="23"/>
        <v>47</v>
      </c>
      <c r="CZ32" s="8" t="str">
        <f t="shared" si="23"/>
        <v>水道</v>
      </c>
      <c r="DA32" s="91"/>
      <c r="DB32" s="67">
        <f t="shared" si="4"/>
        <v>211.33346973100819</v>
      </c>
      <c r="DC32" s="72" t="s">
        <v>136</v>
      </c>
      <c r="DD32" s="70">
        <f t="shared" si="24"/>
        <v>3.2985614253999999E-4</v>
      </c>
      <c r="DE32" s="72" t="s">
        <v>138</v>
      </c>
      <c r="DF32" s="56">
        <f t="shared" si="39"/>
        <v>0</v>
      </c>
      <c r="DG32" s="164"/>
      <c r="DH32" s="24"/>
      <c r="DI32" s="7" t="str">
        <f t="shared" si="25"/>
        <v>47</v>
      </c>
      <c r="DJ32" s="255" t="str">
        <f t="shared" si="25"/>
        <v>水道</v>
      </c>
      <c r="DK32" s="37">
        <f t="shared" si="40"/>
        <v>968.68944921616287</v>
      </c>
      <c r="DL32" s="37">
        <f t="shared" si="26"/>
        <v>501</v>
      </c>
      <c r="DM32" s="56">
        <f t="shared" si="27"/>
        <v>152</v>
      </c>
      <c r="DN32" s="56">
        <f t="shared" si="28"/>
        <v>0</v>
      </c>
      <c r="DO32" s="37">
        <f t="shared" si="29"/>
        <v>211.33346973100819</v>
      </c>
      <c r="DP32" s="37">
        <f t="shared" si="30"/>
        <v>109</v>
      </c>
      <c r="DQ32" s="56">
        <f t="shared" si="31"/>
        <v>33</v>
      </c>
      <c r="DR32" s="56">
        <f t="shared" si="32"/>
        <v>0</v>
      </c>
      <c r="DS32" s="164"/>
      <c r="DT32" s="164"/>
      <c r="DU32" s="7" t="str">
        <f t="shared" si="33"/>
        <v>47</v>
      </c>
      <c r="DV32" s="255" t="str">
        <f t="shared" si="33"/>
        <v>水道</v>
      </c>
      <c r="DW32" s="164">
        <f t="shared" si="34"/>
        <v>1180.0229189471711</v>
      </c>
      <c r="DX32" s="37">
        <f t="shared" si="34"/>
        <v>610</v>
      </c>
      <c r="DY32" s="56">
        <f t="shared" si="34"/>
        <v>185</v>
      </c>
      <c r="DZ32" s="56">
        <f t="shared" si="34"/>
        <v>0</v>
      </c>
    </row>
    <row r="33" spans="1:130">
      <c r="B33" s="7" t="s">
        <v>402</v>
      </c>
      <c r="C33" s="255" t="s">
        <v>403</v>
      </c>
      <c r="E33" s="26"/>
      <c r="G33" s="62">
        <v>0.99962615178237602</v>
      </c>
      <c r="I33" s="62">
        <v>0.68150941772472795</v>
      </c>
      <c r="K33" s="62">
        <v>0.49588074662680498</v>
      </c>
      <c r="M33" s="62">
        <v>1.054923612165E-3</v>
      </c>
      <c r="N33" s="226"/>
      <c r="O33" s="62">
        <v>8.0743316397536592E-4</v>
      </c>
      <c r="P33" s="226"/>
      <c r="Q33" s="226"/>
      <c r="R33" s="7">
        <v>48</v>
      </c>
      <c r="S33" s="276" t="str">
        <f t="shared" si="5"/>
        <v>廃棄物処理</v>
      </c>
      <c r="T33" s="56">
        <f>SUMIF('表4-2-4,5'!T$6:T$46,波及効果測定!R33,'表4-2-4,5'!AA$6:AA$46)</f>
        <v>0</v>
      </c>
      <c r="U33" s="47" t="s">
        <v>135</v>
      </c>
      <c r="V33" s="660">
        <f t="shared" si="44"/>
        <v>0.99962615178237602</v>
      </c>
      <c r="W33" s="77" t="s">
        <v>137</v>
      </c>
      <c r="X33" s="56">
        <f t="shared" si="43"/>
        <v>0</v>
      </c>
      <c r="Y33" s="24">
        <v>48</v>
      </c>
      <c r="Z33" s="26"/>
      <c r="AB33" s="56">
        <f t="shared" si="6"/>
        <v>0</v>
      </c>
      <c r="AD33" s="56">
        <v>1496.7189306673429</v>
      </c>
      <c r="AE33" s="164"/>
      <c r="AF33" s="164"/>
      <c r="AG33" s="7" t="str">
        <f t="shared" si="7"/>
        <v>48</v>
      </c>
      <c r="AH33" s="8" t="str">
        <f t="shared" si="7"/>
        <v>廃棄物処理</v>
      </c>
      <c r="AI33" s="67">
        <f t="shared" si="8"/>
        <v>1496.7189306673429</v>
      </c>
      <c r="AJ33" t="s">
        <v>136</v>
      </c>
      <c r="AK33" s="70">
        <f t="shared" si="9"/>
        <v>0.68150941772472795</v>
      </c>
      <c r="AL33" t="s">
        <v>138</v>
      </c>
      <c r="AM33" s="56">
        <f t="shared" si="41"/>
        <v>1020</v>
      </c>
      <c r="AN33" s="164"/>
      <c r="AO33" s="67">
        <f t="shared" si="10"/>
        <v>1496.7189306673429</v>
      </c>
      <c r="AP33" s="72" t="s">
        <v>136</v>
      </c>
      <c r="AQ33" s="70">
        <f t="shared" si="11"/>
        <v>0.49588074662680498</v>
      </c>
      <c r="AR33" s="72" t="s">
        <v>138</v>
      </c>
      <c r="AS33" s="56">
        <f t="shared" si="12"/>
        <v>742</v>
      </c>
      <c r="AT33" s="164"/>
      <c r="AV33" s="7" t="str">
        <f t="shared" si="13"/>
        <v>48</v>
      </c>
      <c r="AW33" s="8" t="str">
        <f t="shared" si="13"/>
        <v>廃棄物処理</v>
      </c>
      <c r="AX33" s="91"/>
      <c r="AY33" s="67">
        <f t="shared" si="0"/>
        <v>1496.7189306673429</v>
      </c>
      <c r="AZ33" s="72" t="s">
        <v>136</v>
      </c>
      <c r="BA33" s="70">
        <f t="shared" si="14"/>
        <v>1.054923612165E-3</v>
      </c>
      <c r="BB33" s="72" t="s">
        <v>138</v>
      </c>
      <c r="BC33" s="56">
        <f t="shared" si="36"/>
        <v>2</v>
      </c>
      <c r="BD33" s="164"/>
      <c r="BJ33" s="7" t="str">
        <f t="shared" si="15"/>
        <v>48</v>
      </c>
      <c r="BK33" s="8" t="str">
        <f t="shared" si="15"/>
        <v>廃棄物処理</v>
      </c>
      <c r="BM33" s="54"/>
      <c r="BO33" s="62">
        <f>'41部門表'!BN32</f>
        <v>8.0743316397536592E-4</v>
      </c>
      <c r="BQ33" s="56">
        <f t="shared" si="37"/>
        <v>18</v>
      </c>
      <c r="BR33" s="164"/>
      <c r="BS33" s="24"/>
      <c r="BT33" s="7" t="str">
        <f t="shared" si="16"/>
        <v>48</v>
      </c>
      <c r="BU33" s="8" t="str">
        <f t="shared" si="16"/>
        <v>廃棄物処理</v>
      </c>
      <c r="BV33" s="56">
        <f t="shared" si="42"/>
        <v>18</v>
      </c>
      <c r="BW33" t="s">
        <v>136</v>
      </c>
      <c r="BX33" s="70">
        <f t="shared" si="17"/>
        <v>0.99962615178237602</v>
      </c>
      <c r="BY33" s="72" t="s">
        <v>138</v>
      </c>
      <c r="BZ33" s="56">
        <f t="shared" si="18"/>
        <v>18</v>
      </c>
      <c r="CB33" s="26"/>
      <c r="CD33" s="56">
        <f t="shared" si="1"/>
        <v>18</v>
      </c>
      <c r="CF33" s="56">
        <v>69.295852538015197</v>
      </c>
      <c r="CG33" s="164"/>
      <c r="CI33" s="940" t="str">
        <f t="shared" si="19"/>
        <v>48</v>
      </c>
      <c r="CJ33" s="932" t="str">
        <f t="shared" si="19"/>
        <v>廃棄物処理</v>
      </c>
      <c r="CK33" s="925"/>
      <c r="CL33" s="930">
        <f t="shared" si="20"/>
        <v>69.295852538015197</v>
      </c>
      <c r="CM33" s="917" t="s">
        <v>136</v>
      </c>
      <c r="CN33" s="660">
        <f t="shared" si="2"/>
        <v>0.68150941772472795</v>
      </c>
      <c r="CO33" s="917" t="s">
        <v>138</v>
      </c>
      <c r="CP33" s="931">
        <f t="shared" si="21"/>
        <v>47</v>
      </c>
      <c r="CQ33" s="913"/>
      <c r="CR33" s="930">
        <f t="shared" si="22"/>
        <v>69.295852538015197</v>
      </c>
      <c r="CS33" s="917" t="s">
        <v>136</v>
      </c>
      <c r="CT33" s="660">
        <f t="shared" si="3"/>
        <v>0.49588074662680498</v>
      </c>
      <c r="CU33" s="917" t="s">
        <v>138</v>
      </c>
      <c r="CV33" s="931">
        <f t="shared" si="38"/>
        <v>34</v>
      </c>
      <c r="CW33" s="929"/>
      <c r="CY33" s="7" t="str">
        <f t="shared" si="23"/>
        <v>48</v>
      </c>
      <c r="CZ33" s="8" t="str">
        <f t="shared" si="23"/>
        <v>廃棄物処理</v>
      </c>
      <c r="DA33" s="91"/>
      <c r="DB33" s="67">
        <f t="shared" si="4"/>
        <v>69.295852538015197</v>
      </c>
      <c r="DC33" s="72" t="s">
        <v>136</v>
      </c>
      <c r="DD33" s="70">
        <f t="shared" si="24"/>
        <v>1.054923612165E-3</v>
      </c>
      <c r="DE33" s="72" t="s">
        <v>138</v>
      </c>
      <c r="DF33" s="56">
        <f t="shared" si="39"/>
        <v>0</v>
      </c>
      <c r="DG33" s="164"/>
      <c r="DH33" s="24"/>
      <c r="DI33" s="7" t="str">
        <f t="shared" si="25"/>
        <v>48</v>
      </c>
      <c r="DJ33" s="255" t="str">
        <f t="shared" si="25"/>
        <v>廃棄物処理</v>
      </c>
      <c r="DK33" s="37">
        <f t="shared" si="40"/>
        <v>1496.7189306673429</v>
      </c>
      <c r="DL33" s="37">
        <f t="shared" si="26"/>
        <v>1020</v>
      </c>
      <c r="DM33" s="56">
        <f t="shared" si="27"/>
        <v>742</v>
      </c>
      <c r="DN33" s="56">
        <f t="shared" si="28"/>
        <v>2</v>
      </c>
      <c r="DO33" s="37">
        <f t="shared" si="29"/>
        <v>69.295852538015197</v>
      </c>
      <c r="DP33" s="37">
        <f t="shared" si="30"/>
        <v>47</v>
      </c>
      <c r="DQ33" s="56">
        <f t="shared" si="31"/>
        <v>34</v>
      </c>
      <c r="DR33" s="56">
        <f t="shared" si="32"/>
        <v>0</v>
      </c>
      <c r="DS33" s="164"/>
      <c r="DT33" s="164"/>
      <c r="DU33" s="7" t="str">
        <f t="shared" si="33"/>
        <v>48</v>
      </c>
      <c r="DV33" s="255" t="str">
        <f t="shared" si="33"/>
        <v>廃棄物処理</v>
      </c>
      <c r="DW33" s="164">
        <f t="shared" si="34"/>
        <v>1566.0147832053581</v>
      </c>
      <c r="DX33" s="37">
        <f t="shared" si="34"/>
        <v>1067</v>
      </c>
      <c r="DY33" s="56">
        <f t="shared" si="34"/>
        <v>776</v>
      </c>
      <c r="DZ33" s="56">
        <f t="shared" si="34"/>
        <v>2</v>
      </c>
    </row>
    <row r="34" spans="1:130">
      <c r="B34" s="7" t="s">
        <v>406</v>
      </c>
      <c r="C34" s="255" t="s">
        <v>14</v>
      </c>
      <c r="E34" s="26"/>
      <c r="G34" s="62">
        <v>0.66901051025443403</v>
      </c>
      <c r="I34" s="62">
        <v>0.741048964521552</v>
      </c>
      <c r="K34" s="62">
        <v>0.29699064450206902</v>
      </c>
      <c r="M34" s="62">
        <v>1.519874857148E-3</v>
      </c>
      <c r="N34" s="226"/>
      <c r="O34" s="62">
        <v>0.15472991169504294</v>
      </c>
      <c r="P34" s="226"/>
      <c r="Q34" s="226"/>
      <c r="R34" s="7">
        <v>51</v>
      </c>
      <c r="S34" s="276" t="str">
        <f t="shared" si="5"/>
        <v>商業</v>
      </c>
      <c r="T34" s="56">
        <f>SUMIF('表4-2-4,5'!T$6:T$46,波及効果測定!R34,'表4-2-4,5'!AA$6:AA$46)</f>
        <v>8315</v>
      </c>
      <c r="U34" s="47" t="s">
        <v>135</v>
      </c>
      <c r="V34" s="660">
        <f t="shared" si="44"/>
        <v>0.66901051025443403</v>
      </c>
      <c r="W34" s="77" t="s">
        <v>137</v>
      </c>
      <c r="X34" s="56">
        <f t="shared" si="43"/>
        <v>5563</v>
      </c>
      <c r="Y34" s="24">
        <v>51</v>
      </c>
      <c r="Z34" s="26"/>
      <c r="AB34" s="56">
        <f t="shared" si="6"/>
        <v>5563</v>
      </c>
      <c r="AD34" s="56">
        <v>8940.7486427169861</v>
      </c>
      <c r="AE34" s="164"/>
      <c r="AF34" s="164"/>
      <c r="AG34" s="7" t="str">
        <f t="shared" si="7"/>
        <v>51</v>
      </c>
      <c r="AH34" s="8" t="str">
        <f t="shared" si="7"/>
        <v>商業</v>
      </c>
      <c r="AI34" s="67">
        <f t="shared" si="8"/>
        <v>8940.7486427169861</v>
      </c>
      <c r="AJ34" t="s">
        <v>136</v>
      </c>
      <c r="AK34" s="70">
        <f t="shared" si="9"/>
        <v>0.741048964521552</v>
      </c>
      <c r="AL34" t="s">
        <v>138</v>
      </c>
      <c r="AM34" s="56">
        <f t="shared" si="41"/>
        <v>6626</v>
      </c>
      <c r="AN34" s="164"/>
      <c r="AO34" s="67">
        <f t="shared" si="10"/>
        <v>8940.7486427169861</v>
      </c>
      <c r="AP34" s="72" t="s">
        <v>136</v>
      </c>
      <c r="AQ34" s="70">
        <f t="shared" si="11"/>
        <v>0.29699064450206902</v>
      </c>
      <c r="AR34" s="72" t="s">
        <v>138</v>
      </c>
      <c r="AS34" s="56">
        <f t="shared" si="12"/>
        <v>2655</v>
      </c>
      <c r="AT34" s="164"/>
      <c r="AV34" s="7" t="str">
        <f t="shared" si="13"/>
        <v>51</v>
      </c>
      <c r="AW34" s="8" t="str">
        <f t="shared" si="13"/>
        <v>商業</v>
      </c>
      <c r="AX34" s="91"/>
      <c r="AY34" s="67">
        <f t="shared" si="0"/>
        <v>8940.7486427169861</v>
      </c>
      <c r="AZ34" s="72" t="s">
        <v>136</v>
      </c>
      <c r="BA34" s="70">
        <f t="shared" si="14"/>
        <v>1.519874857148E-3</v>
      </c>
      <c r="BB34" s="72" t="s">
        <v>138</v>
      </c>
      <c r="BC34" s="56">
        <f t="shared" si="36"/>
        <v>14</v>
      </c>
      <c r="BD34" s="164"/>
      <c r="BJ34" s="7" t="str">
        <f t="shared" si="15"/>
        <v>51</v>
      </c>
      <c r="BK34" s="8" t="str">
        <f t="shared" si="15"/>
        <v>商業</v>
      </c>
      <c r="BM34" s="54"/>
      <c r="BO34" s="62">
        <f>'41部門表'!BN33</f>
        <v>0.15472991169504294</v>
      </c>
      <c r="BQ34" s="56">
        <f t="shared" si="37"/>
        <v>3442</v>
      </c>
      <c r="BR34" s="164"/>
      <c r="BS34" s="24"/>
      <c r="BT34" s="7" t="str">
        <f t="shared" si="16"/>
        <v>51</v>
      </c>
      <c r="BU34" s="8" t="str">
        <f t="shared" si="16"/>
        <v>商業</v>
      </c>
      <c r="BV34" s="56">
        <f t="shared" si="42"/>
        <v>3442</v>
      </c>
      <c r="BW34" t="s">
        <v>136</v>
      </c>
      <c r="BX34" s="70">
        <f t="shared" si="17"/>
        <v>0.66901051025443403</v>
      </c>
      <c r="BY34" s="72" t="s">
        <v>138</v>
      </c>
      <c r="BZ34" s="56">
        <f t="shared" si="18"/>
        <v>2303</v>
      </c>
      <c r="CB34" s="26"/>
      <c r="CD34" s="56">
        <f t="shared" si="1"/>
        <v>2303</v>
      </c>
      <c r="CF34" s="56">
        <v>2640.436179544779</v>
      </c>
      <c r="CG34" s="164"/>
      <c r="CI34" s="940" t="str">
        <f t="shared" si="19"/>
        <v>51</v>
      </c>
      <c r="CJ34" s="932" t="str">
        <f t="shared" si="19"/>
        <v>商業</v>
      </c>
      <c r="CK34" s="925"/>
      <c r="CL34" s="930">
        <f t="shared" si="20"/>
        <v>2640.436179544779</v>
      </c>
      <c r="CM34" s="917" t="s">
        <v>136</v>
      </c>
      <c r="CN34" s="660">
        <f t="shared" si="2"/>
        <v>0.741048964521552</v>
      </c>
      <c r="CO34" s="917" t="s">
        <v>138</v>
      </c>
      <c r="CP34" s="931">
        <f t="shared" si="21"/>
        <v>1957</v>
      </c>
      <c r="CQ34" s="913"/>
      <c r="CR34" s="930">
        <f t="shared" si="22"/>
        <v>2640.436179544779</v>
      </c>
      <c r="CS34" s="917" t="s">
        <v>136</v>
      </c>
      <c r="CT34" s="660">
        <f t="shared" si="3"/>
        <v>0.29699064450206902</v>
      </c>
      <c r="CU34" s="917" t="s">
        <v>138</v>
      </c>
      <c r="CV34" s="931">
        <f t="shared" si="38"/>
        <v>784</v>
      </c>
      <c r="CW34" s="929"/>
      <c r="CY34" s="7" t="str">
        <f t="shared" si="23"/>
        <v>51</v>
      </c>
      <c r="CZ34" s="8" t="str">
        <f t="shared" si="23"/>
        <v>商業</v>
      </c>
      <c r="DA34" s="91"/>
      <c r="DB34" s="67">
        <f t="shared" si="4"/>
        <v>2640.436179544779</v>
      </c>
      <c r="DC34" s="72" t="s">
        <v>136</v>
      </c>
      <c r="DD34" s="70">
        <f t="shared" si="24"/>
        <v>1.519874857148E-3</v>
      </c>
      <c r="DE34" s="72" t="s">
        <v>138</v>
      </c>
      <c r="DF34" s="56">
        <f t="shared" si="39"/>
        <v>4</v>
      </c>
      <c r="DG34" s="164"/>
      <c r="DH34" s="24"/>
      <c r="DI34" s="7" t="str">
        <f t="shared" si="25"/>
        <v>51</v>
      </c>
      <c r="DJ34" s="255" t="str">
        <f t="shared" si="25"/>
        <v>商業</v>
      </c>
      <c r="DK34" s="37">
        <f t="shared" si="40"/>
        <v>8940.7486427169861</v>
      </c>
      <c r="DL34" s="37">
        <f t="shared" si="26"/>
        <v>6626</v>
      </c>
      <c r="DM34" s="56">
        <f t="shared" si="27"/>
        <v>2655</v>
      </c>
      <c r="DN34" s="56">
        <f t="shared" si="28"/>
        <v>14</v>
      </c>
      <c r="DO34" s="37">
        <f t="shared" si="29"/>
        <v>2640.436179544779</v>
      </c>
      <c r="DP34" s="37">
        <f t="shared" si="30"/>
        <v>1957</v>
      </c>
      <c r="DQ34" s="56">
        <f t="shared" si="31"/>
        <v>784</v>
      </c>
      <c r="DR34" s="56">
        <f t="shared" si="32"/>
        <v>4</v>
      </c>
      <c r="DS34" s="164"/>
      <c r="DT34" s="164"/>
      <c r="DU34" s="7" t="str">
        <f t="shared" si="33"/>
        <v>51</v>
      </c>
      <c r="DV34" s="255" t="str">
        <f t="shared" si="33"/>
        <v>商業</v>
      </c>
      <c r="DW34" s="164">
        <f t="shared" si="34"/>
        <v>11581.184822261765</v>
      </c>
      <c r="DX34" s="37">
        <f t="shared" si="34"/>
        <v>8583</v>
      </c>
      <c r="DY34" s="56">
        <f t="shared" si="34"/>
        <v>3439</v>
      </c>
      <c r="DZ34" s="56">
        <f t="shared" si="34"/>
        <v>18</v>
      </c>
    </row>
    <row r="35" spans="1:130">
      <c r="B35" s="7" t="s">
        <v>409</v>
      </c>
      <c r="C35" s="255" t="s">
        <v>15</v>
      </c>
      <c r="E35" s="26"/>
      <c r="G35" s="62">
        <v>0.88604026748396802</v>
      </c>
      <c r="I35" s="62">
        <v>0.70740929862690605</v>
      </c>
      <c r="K35" s="62">
        <v>0.24202132237887899</v>
      </c>
      <c r="M35" s="62">
        <v>5.0528913407800002E-4</v>
      </c>
      <c r="N35" s="226"/>
      <c r="O35" s="62">
        <v>4.9684322985019472E-2</v>
      </c>
      <c r="P35" s="226"/>
      <c r="Q35" s="226"/>
      <c r="R35" s="22">
        <v>53</v>
      </c>
      <c r="S35" s="276" t="str">
        <f t="shared" si="5"/>
        <v>金融・保険</v>
      </c>
      <c r="T35" s="56">
        <f>SUMIF('表4-2-4,5'!T$6:T$46,波及効果測定!R35,'表4-2-4,5'!AA$6:AA$46)</f>
        <v>0</v>
      </c>
      <c r="U35" s="75" t="s">
        <v>135</v>
      </c>
      <c r="V35" s="660">
        <f t="shared" si="44"/>
        <v>0.88604026748396802</v>
      </c>
      <c r="W35" s="79" t="s">
        <v>137</v>
      </c>
      <c r="X35" s="56">
        <f t="shared" si="43"/>
        <v>0</v>
      </c>
      <c r="Y35" s="24">
        <v>53</v>
      </c>
      <c r="Z35" s="26"/>
      <c r="AB35" s="56">
        <f t="shared" si="6"/>
        <v>0</v>
      </c>
      <c r="AD35" s="56">
        <v>1699.3868528218516</v>
      </c>
      <c r="AE35" s="164"/>
      <c r="AF35" s="164"/>
      <c r="AG35" s="7" t="str">
        <f t="shared" si="7"/>
        <v>53</v>
      </c>
      <c r="AH35" s="8" t="str">
        <f t="shared" si="7"/>
        <v>金融・保険</v>
      </c>
      <c r="AI35" s="67">
        <f t="shared" si="8"/>
        <v>1699.3868528218516</v>
      </c>
      <c r="AJ35" t="s">
        <v>136</v>
      </c>
      <c r="AK35" s="70">
        <f t="shared" si="9"/>
        <v>0.70740929862690605</v>
      </c>
      <c r="AL35" t="s">
        <v>138</v>
      </c>
      <c r="AM35" s="56">
        <f t="shared" si="41"/>
        <v>1202</v>
      </c>
      <c r="AN35" s="164"/>
      <c r="AO35" s="67">
        <f t="shared" si="10"/>
        <v>1699.3868528218516</v>
      </c>
      <c r="AP35" s="72" t="s">
        <v>136</v>
      </c>
      <c r="AQ35" s="70">
        <f t="shared" si="11"/>
        <v>0.24202132237887899</v>
      </c>
      <c r="AR35" s="72" t="s">
        <v>138</v>
      </c>
      <c r="AS35" s="56">
        <f t="shared" si="12"/>
        <v>411</v>
      </c>
      <c r="AT35" s="164"/>
      <c r="AV35" s="7" t="str">
        <f t="shared" si="13"/>
        <v>53</v>
      </c>
      <c r="AW35" s="8" t="str">
        <f t="shared" si="13"/>
        <v>金融・保険</v>
      </c>
      <c r="AX35" s="91"/>
      <c r="AY35" s="67">
        <f t="shared" si="0"/>
        <v>1699.3868528218516</v>
      </c>
      <c r="AZ35" s="72" t="s">
        <v>136</v>
      </c>
      <c r="BA35" s="70">
        <f t="shared" si="14"/>
        <v>5.0528913407800002E-4</v>
      </c>
      <c r="BB35" s="72" t="s">
        <v>138</v>
      </c>
      <c r="BC35" s="56">
        <f t="shared" si="36"/>
        <v>1</v>
      </c>
      <c r="BD35" s="164"/>
      <c r="BJ35" s="7" t="str">
        <f t="shared" si="15"/>
        <v>53</v>
      </c>
      <c r="BK35" s="8" t="str">
        <f t="shared" si="15"/>
        <v>金融・保険</v>
      </c>
      <c r="BM35" s="54"/>
      <c r="BO35" s="62">
        <f>'41部門表'!BN34</f>
        <v>4.9684322985019472E-2</v>
      </c>
      <c r="BQ35" s="56">
        <f t="shared" si="37"/>
        <v>1105</v>
      </c>
      <c r="BR35" s="164"/>
      <c r="BS35" s="24"/>
      <c r="BT35" s="7" t="str">
        <f t="shared" si="16"/>
        <v>53</v>
      </c>
      <c r="BU35" s="8" t="str">
        <f t="shared" si="16"/>
        <v>金融・保険</v>
      </c>
      <c r="BV35" s="56">
        <f t="shared" si="42"/>
        <v>1105</v>
      </c>
      <c r="BW35" t="s">
        <v>136</v>
      </c>
      <c r="BX35" s="70">
        <f t="shared" si="17"/>
        <v>0.88604026748396802</v>
      </c>
      <c r="BY35" s="72" t="s">
        <v>138</v>
      </c>
      <c r="BZ35" s="56">
        <f t="shared" si="18"/>
        <v>979</v>
      </c>
      <c r="CB35" s="26"/>
      <c r="CD35" s="56">
        <f t="shared" si="1"/>
        <v>979</v>
      </c>
      <c r="CF35" s="56">
        <v>1526.8493626707193</v>
      </c>
      <c r="CG35" s="164"/>
      <c r="CI35" s="940" t="str">
        <f t="shared" si="19"/>
        <v>53</v>
      </c>
      <c r="CJ35" s="932" t="str">
        <f t="shared" si="19"/>
        <v>金融・保険</v>
      </c>
      <c r="CK35" s="925"/>
      <c r="CL35" s="930">
        <f t="shared" si="20"/>
        <v>1526.8493626707193</v>
      </c>
      <c r="CM35" s="917" t="s">
        <v>136</v>
      </c>
      <c r="CN35" s="660">
        <f t="shared" si="2"/>
        <v>0.70740929862690605</v>
      </c>
      <c r="CO35" s="917" t="s">
        <v>138</v>
      </c>
      <c r="CP35" s="931">
        <f t="shared" si="21"/>
        <v>1080</v>
      </c>
      <c r="CQ35" s="913"/>
      <c r="CR35" s="930">
        <f t="shared" si="22"/>
        <v>1526.8493626707193</v>
      </c>
      <c r="CS35" s="917" t="s">
        <v>136</v>
      </c>
      <c r="CT35" s="660">
        <f t="shared" si="3"/>
        <v>0.24202132237887899</v>
      </c>
      <c r="CU35" s="917" t="s">
        <v>138</v>
      </c>
      <c r="CV35" s="931">
        <f t="shared" si="38"/>
        <v>370</v>
      </c>
      <c r="CW35" s="929"/>
      <c r="CY35" s="7" t="str">
        <f t="shared" si="23"/>
        <v>53</v>
      </c>
      <c r="CZ35" s="8" t="str">
        <f t="shared" si="23"/>
        <v>金融・保険</v>
      </c>
      <c r="DA35" s="91"/>
      <c r="DB35" s="67">
        <f t="shared" si="4"/>
        <v>1526.8493626707193</v>
      </c>
      <c r="DC35" s="72" t="s">
        <v>136</v>
      </c>
      <c r="DD35" s="70">
        <f t="shared" si="24"/>
        <v>5.0528913407800002E-4</v>
      </c>
      <c r="DE35" s="72" t="s">
        <v>138</v>
      </c>
      <c r="DF35" s="56">
        <f t="shared" si="39"/>
        <v>1</v>
      </c>
      <c r="DG35" s="164"/>
      <c r="DH35" s="24"/>
      <c r="DI35" s="7" t="str">
        <f t="shared" si="25"/>
        <v>53</v>
      </c>
      <c r="DJ35" s="8" t="str">
        <f t="shared" si="25"/>
        <v>金融・保険</v>
      </c>
      <c r="DK35" s="37">
        <f t="shared" si="40"/>
        <v>1699.3868528218516</v>
      </c>
      <c r="DL35" s="37">
        <f t="shared" si="26"/>
        <v>1202</v>
      </c>
      <c r="DM35" s="56">
        <f t="shared" si="27"/>
        <v>411</v>
      </c>
      <c r="DN35" s="56">
        <f t="shared" si="28"/>
        <v>1</v>
      </c>
      <c r="DO35" s="37">
        <f t="shared" si="29"/>
        <v>1526.8493626707193</v>
      </c>
      <c r="DP35" s="37">
        <f t="shared" si="30"/>
        <v>1080</v>
      </c>
      <c r="DQ35" s="56">
        <f t="shared" si="31"/>
        <v>370</v>
      </c>
      <c r="DR35" s="56">
        <f t="shared" si="32"/>
        <v>1</v>
      </c>
      <c r="DS35" s="164"/>
      <c r="DT35" s="164"/>
      <c r="DU35" s="7" t="str">
        <f t="shared" si="33"/>
        <v>53</v>
      </c>
      <c r="DV35" s="8" t="str">
        <f t="shared" si="33"/>
        <v>金融・保険</v>
      </c>
      <c r="DW35" s="164">
        <f t="shared" si="34"/>
        <v>3226.2362154925709</v>
      </c>
      <c r="DX35" s="37">
        <f t="shared" si="34"/>
        <v>2282</v>
      </c>
      <c r="DY35" s="56">
        <f t="shared" si="34"/>
        <v>781</v>
      </c>
      <c r="DZ35" s="56">
        <f t="shared" si="34"/>
        <v>2</v>
      </c>
    </row>
    <row r="36" spans="1:130">
      <c r="A36" s="58"/>
      <c r="B36" s="7" t="s">
        <v>412</v>
      </c>
      <c r="C36" s="255" t="s">
        <v>16</v>
      </c>
      <c r="E36" s="26"/>
      <c r="G36" s="62">
        <v>0.99991460678824695</v>
      </c>
      <c r="I36" s="62">
        <v>0.85563170679980705</v>
      </c>
      <c r="K36" s="62">
        <v>2.8338973327624001E-2</v>
      </c>
      <c r="M36" s="62">
        <v>7.7605734569000001E-5</v>
      </c>
      <c r="N36" s="226"/>
      <c r="O36" s="62">
        <v>0.20266681388138938</v>
      </c>
      <c r="P36" s="226"/>
      <c r="Q36" s="226"/>
      <c r="R36" s="22">
        <v>55</v>
      </c>
      <c r="S36" s="276" t="str">
        <f t="shared" si="5"/>
        <v>不動産</v>
      </c>
      <c r="T36" s="56">
        <f>SUMIF('表4-2-4,5'!T$6:T$46,波及効果測定!R36,'表4-2-4,5'!AA$6:AA$46)</f>
        <v>0</v>
      </c>
      <c r="U36" s="47" t="s">
        <v>135</v>
      </c>
      <c r="V36" s="660">
        <f>G36</f>
        <v>0.99991460678824695</v>
      </c>
      <c r="W36" s="78" t="s">
        <v>137</v>
      </c>
      <c r="X36" s="56">
        <f t="shared" si="43"/>
        <v>0</v>
      </c>
      <c r="Y36" s="24">
        <v>55</v>
      </c>
      <c r="Z36" s="26"/>
      <c r="AB36" s="56">
        <f t="shared" si="6"/>
        <v>0</v>
      </c>
      <c r="AD36" s="56">
        <v>747.92508211479628</v>
      </c>
      <c r="AE36" s="164"/>
      <c r="AF36" s="164"/>
      <c r="AG36" s="7" t="str">
        <f t="shared" si="7"/>
        <v>55</v>
      </c>
      <c r="AH36" s="8" t="str">
        <f t="shared" si="7"/>
        <v>不動産</v>
      </c>
      <c r="AI36" s="67">
        <f t="shared" si="8"/>
        <v>747.92508211479628</v>
      </c>
      <c r="AJ36" t="s">
        <v>136</v>
      </c>
      <c r="AK36" s="70">
        <f t="shared" si="9"/>
        <v>0.85563170679980705</v>
      </c>
      <c r="AL36" t="s">
        <v>138</v>
      </c>
      <c r="AM36" s="56">
        <f t="shared" si="41"/>
        <v>640</v>
      </c>
      <c r="AN36" s="164"/>
      <c r="AO36" s="67">
        <f t="shared" si="10"/>
        <v>747.92508211479628</v>
      </c>
      <c r="AP36" s="72" t="s">
        <v>136</v>
      </c>
      <c r="AQ36" s="70">
        <f t="shared" si="11"/>
        <v>2.8338973327624001E-2</v>
      </c>
      <c r="AR36" s="72" t="s">
        <v>138</v>
      </c>
      <c r="AS36" s="56">
        <f t="shared" si="12"/>
        <v>21</v>
      </c>
      <c r="AT36" s="164"/>
      <c r="AV36" s="7" t="str">
        <f t="shared" si="13"/>
        <v>55</v>
      </c>
      <c r="AW36" s="8" t="str">
        <f t="shared" si="13"/>
        <v>不動産</v>
      </c>
      <c r="AX36" s="91"/>
      <c r="AY36" s="67">
        <f t="shared" si="0"/>
        <v>747.92508211479628</v>
      </c>
      <c r="AZ36" s="72" t="s">
        <v>136</v>
      </c>
      <c r="BA36" s="70">
        <f t="shared" si="14"/>
        <v>7.7605734569000001E-5</v>
      </c>
      <c r="BB36" s="72" t="s">
        <v>138</v>
      </c>
      <c r="BC36" s="56">
        <f t="shared" si="36"/>
        <v>0</v>
      </c>
      <c r="BD36" s="164"/>
      <c r="BJ36" s="7" t="str">
        <f t="shared" si="15"/>
        <v>55</v>
      </c>
      <c r="BK36" s="8" t="str">
        <f t="shared" si="15"/>
        <v>不動産</v>
      </c>
      <c r="BM36" s="54"/>
      <c r="BO36" s="62">
        <f>'41部門表'!BN35</f>
        <v>0.20266681388138938</v>
      </c>
      <c r="BQ36" s="56">
        <f t="shared" si="37"/>
        <v>4508</v>
      </c>
      <c r="BR36" s="164"/>
      <c r="BS36" s="24"/>
      <c r="BT36" s="7" t="str">
        <f t="shared" si="16"/>
        <v>55</v>
      </c>
      <c r="BU36" s="8" t="str">
        <f t="shared" si="16"/>
        <v>不動産</v>
      </c>
      <c r="BV36" s="56">
        <f t="shared" si="42"/>
        <v>4508</v>
      </c>
      <c r="BW36" t="s">
        <v>136</v>
      </c>
      <c r="BX36" s="70">
        <f t="shared" si="17"/>
        <v>0.99991460678824695</v>
      </c>
      <c r="BY36" s="72" t="s">
        <v>138</v>
      </c>
      <c r="BZ36" s="56">
        <f t="shared" si="18"/>
        <v>4508</v>
      </c>
      <c r="CB36" s="26"/>
      <c r="CD36" s="56">
        <f t="shared" si="1"/>
        <v>4508</v>
      </c>
      <c r="CF36" s="56">
        <v>4624.0432691890601</v>
      </c>
      <c r="CG36" s="164"/>
      <c r="CI36" s="940" t="str">
        <f t="shared" si="19"/>
        <v>55</v>
      </c>
      <c r="CJ36" s="932" t="str">
        <f t="shared" si="19"/>
        <v>不動産</v>
      </c>
      <c r="CK36" s="925"/>
      <c r="CL36" s="930">
        <f t="shared" si="20"/>
        <v>4624.0432691890601</v>
      </c>
      <c r="CM36" s="917" t="s">
        <v>136</v>
      </c>
      <c r="CN36" s="660">
        <f t="shared" si="2"/>
        <v>0.85563170679980705</v>
      </c>
      <c r="CO36" s="917" t="s">
        <v>138</v>
      </c>
      <c r="CP36" s="931">
        <f t="shared" si="21"/>
        <v>3956</v>
      </c>
      <c r="CQ36" s="913"/>
      <c r="CR36" s="930">
        <f t="shared" si="22"/>
        <v>4624.0432691890601</v>
      </c>
      <c r="CS36" s="917" t="s">
        <v>136</v>
      </c>
      <c r="CT36" s="660">
        <f t="shared" si="3"/>
        <v>2.8338973327624001E-2</v>
      </c>
      <c r="CU36" s="917" t="s">
        <v>138</v>
      </c>
      <c r="CV36" s="931">
        <f t="shared" si="38"/>
        <v>131</v>
      </c>
      <c r="CW36" s="929"/>
      <c r="CY36" s="7" t="str">
        <f t="shared" si="23"/>
        <v>55</v>
      </c>
      <c r="CZ36" s="8" t="str">
        <f t="shared" si="23"/>
        <v>不動産</v>
      </c>
      <c r="DA36" s="91"/>
      <c r="DB36" s="67">
        <f t="shared" si="4"/>
        <v>4624.0432691890601</v>
      </c>
      <c r="DC36" s="72" t="s">
        <v>136</v>
      </c>
      <c r="DD36" s="70">
        <f t="shared" si="24"/>
        <v>7.7605734569000001E-5</v>
      </c>
      <c r="DE36" s="72" t="s">
        <v>138</v>
      </c>
      <c r="DF36" s="56">
        <f t="shared" si="39"/>
        <v>0</v>
      </c>
      <c r="DG36" s="164"/>
      <c r="DH36" s="24"/>
      <c r="DI36" s="7" t="str">
        <f t="shared" si="25"/>
        <v>55</v>
      </c>
      <c r="DJ36" s="255" t="str">
        <f t="shared" si="25"/>
        <v>不動産</v>
      </c>
      <c r="DK36" s="37">
        <f t="shared" si="40"/>
        <v>747.92508211479628</v>
      </c>
      <c r="DL36" s="37">
        <f t="shared" si="26"/>
        <v>640</v>
      </c>
      <c r="DM36" s="56">
        <f t="shared" si="27"/>
        <v>21</v>
      </c>
      <c r="DN36" s="56">
        <f t="shared" si="28"/>
        <v>0</v>
      </c>
      <c r="DO36" s="37">
        <f t="shared" si="29"/>
        <v>4624.0432691890601</v>
      </c>
      <c r="DP36" s="37">
        <f t="shared" si="30"/>
        <v>3956</v>
      </c>
      <c r="DQ36" s="56">
        <f t="shared" si="31"/>
        <v>131</v>
      </c>
      <c r="DR36" s="56">
        <f t="shared" si="32"/>
        <v>0</v>
      </c>
      <c r="DS36" s="164"/>
      <c r="DT36" s="164"/>
      <c r="DU36" s="7" t="str">
        <f t="shared" si="33"/>
        <v>55</v>
      </c>
      <c r="DV36" s="255" t="str">
        <f t="shared" si="33"/>
        <v>不動産</v>
      </c>
      <c r="DW36" s="164">
        <f t="shared" si="34"/>
        <v>5371.9683513038563</v>
      </c>
      <c r="DX36" s="37">
        <f t="shared" si="34"/>
        <v>4596</v>
      </c>
      <c r="DY36" s="56">
        <f t="shared" si="34"/>
        <v>152</v>
      </c>
      <c r="DZ36" s="56">
        <f t="shared" si="34"/>
        <v>0</v>
      </c>
    </row>
    <row r="37" spans="1:130">
      <c r="A37" s="16"/>
      <c r="B37" s="7" t="s">
        <v>415</v>
      </c>
      <c r="C37" s="255" t="s">
        <v>416</v>
      </c>
      <c r="E37" s="26"/>
      <c r="G37" s="62">
        <v>0.61504742809256197</v>
      </c>
      <c r="I37" s="62">
        <v>0.54493016930161298</v>
      </c>
      <c r="K37" s="62">
        <v>0.26575276289118099</v>
      </c>
      <c r="M37" s="62">
        <v>5.3201501766300002E-4</v>
      </c>
      <c r="N37" s="226"/>
      <c r="O37" s="62">
        <v>4.8693103035143508E-2</v>
      </c>
      <c r="P37" s="226"/>
      <c r="Q37" s="226"/>
      <c r="R37" s="7">
        <v>57</v>
      </c>
      <c r="S37" s="276" t="str">
        <f>C37</f>
        <v>運輸・郵便</v>
      </c>
      <c r="T37" s="898">
        <f>SUMIF('表4-2-4,5'!T$6:T$46,波及効果測定!R37,'表4-2-4,5'!AA$6:AA$46)</f>
        <v>17419</v>
      </c>
      <c r="U37" s="84"/>
      <c r="V37" s="660"/>
      <c r="W37" s="78"/>
      <c r="X37" s="897">
        <f>X38+X39</f>
        <v>17052</v>
      </c>
      <c r="Y37" s="24">
        <v>57</v>
      </c>
      <c r="Z37" s="26"/>
      <c r="AB37" s="665">
        <f>X38+X39</f>
        <v>17052</v>
      </c>
      <c r="AD37" s="56">
        <v>23534.135750675236</v>
      </c>
      <c r="AE37" s="164"/>
      <c r="AF37" s="164"/>
      <c r="AG37" s="7" t="str">
        <f t="shared" si="7"/>
        <v>57</v>
      </c>
      <c r="AH37" s="8" t="str">
        <f t="shared" si="7"/>
        <v>運輸・郵便</v>
      </c>
      <c r="AI37" s="67">
        <f t="shared" si="8"/>
        <v>23534.135750675236</v>
      </c>
      <c r="AJ37" t="s">
        <v>136</v>
      </c>
      <c r="AK37" s="70">
        <f t="shared" si="9"/>
        <v>0.54493016930161298</v>
      </c>
      <c r="AL37" t="s">
        <v>138</v>
      </c>
      <c r="AM37" s="56">
        <f t="shared" si="41"/>
        <v>12824</v>
      </c>
      <c r="AN37" s="164"/>
      <c r="AO37" s="67">
        <f t="shared" si="10"/>
        <v>23534.135750675236</v>
      </c>
      <c r="AP37" s="72" t="s">
        <v>136</v>
      </c>
      <c r="AQ37" s="70">
        <f t="shared" si="11"/>
        <v>0.26575276289118099</v>
      </c>
      <c r="AR37" s="72" t="s">
        <v>138</v>
      </c>
      <c r="AS37" s="56">
        <f t="shared" si="12"/>
        <v>6254</v>
      </c>
      <c r="AT37" s="164"/>
      <c r="AV37" s="7" t="str">
        <f t="shared" si="13"/>
        <v>57</v>
      </c>
      <c r="AW37" s="8" t="str">
        <f t="shared" si="13"/>
        <v>運輸・郵便</v>
      </c>
      <c r="AX37" s="91"/>
      <c r="AY37" s="67">
        <f t="shared" si="0"/>
        <v>23534.135750675236</v>
      </c>
      <c r="AZ37" s="72" t="s">
        <v>136</v>
      </c>
      <c r="BA37" s="70">
        <f t="shared" si="14"/>
        <v>5.3201501766300002E-4</v>
      </c>
      <c r="BB37" s="72" t="s">
        <v>138</v>
      </c>
      <c r="BC37" s="56">
        <f t="shared" si="36"/>
        <v>13</v>
      </c>
      <c r="BD37" s="164"/>
      <c r="BJ37" s="7" t="str">
        <f t="shared" si="15"/>
        <v>57</v>
      </c>
      <c r="BK37" s="8" t="str">
        <f t="shared" si="15"/>
        <v>運輸・郵便</v>
      </c>
      <c r="BM37" s="54"/>
      <c r="BO37" s="62">
        <f>'41部門表'!BN36</f>
        <v>4.8693103035143508E-2</v>
      </c>
      <c r="BQ37" s="56">
        <f t="shared" si="37"/>
        <v>1083</v>
      </c>
      <c r="BR37" s="164"/>
      <c r="BS37" s="24"/>
      <c r="BT37" s="7" t="str">
        <f t="shared" si="16"/>
        <v>57</v>
      </c>
      <c r="BU37" s="8" t="str">
        <f t="shared" si="16"/>
        <v>運輸・郵便</v>
      </c>
      <c r="BV37" s="56">
        <f t="shared" si="42"/>
        <v>1083</v>
      </c>
      <c r="BW37" t="s">
        <v>136</v>
      </c>
      <c r="BX37" s="70">
        <f t="shared" si="17"/>
        <v>0.61504742809256197</v>
      </c>
      <c r="BY37" s="72" t="s">
        <v>138</v>
      </c>
      <c r="BZ37" s="56">
        <f t="shared" si="18"/>
        <v>666</v>
      </c>
      <c r="CB37" s="26"/>
      <c r="CD37" s="56">
        <f t="shared" si="1"/>
        <v>666</v>
      </c>
      <c r="CF37" s="56">
        <v>1104.4716280827656</v>
      </c>
      <c r="CG37" s="164"/>
      <c r="CI37" s="940" t="str">
        <f t="shared" si="19"/>
        <v>57</v>
      </c>
      <c r="CJ37" s="932" t="str">
        <f t="shared" si="19"/>
        <v>運輸・郵便</v>
      </c>
      <c r="CK37" s="925"/>
      <c r="CL37" s="930">
        <f t="shared" si="20"/>
        <v>1104.4716280827656</v>
      </c>
      <c r="CM37" s="917" t="s">
        <v>136</v>
      </c>
      <c r="CN37" s="660">
        <f t="shared" si="2"/>
        <v>0.54493016930161298</v>
      </c>
      <c r="CO37" s="917" t="s">
        <v>138</v>
      </c>
      <c r="CP37" s="931">
        <f t="shared" si="21"/>
        <v>602</v>
      </c>
      <c r="CQ37" s="913"/>
      <c r="CR37" s="930">
        <f t="shared" si="22"/>
        <v>1104.4716280827656</v>
      </c>
      <c r="CS37" s="917" t="s">
        <v>136</v>
      </c>
      <c r="CT37" s="660">
        <f t="shared" si="3"/>
        <v>0.26575276289118099</v>
      </c>
      <c r="CU37" s="917" t="s">
        <v>138</v>
      </c>
      <c r="CV37" s="931">
        <f t="shared" si="38"/>
        <v>294</v>
      </c>
      <c r="CW37" s="929"/>
      <c r="CY37" s="7" t="str">
        <f t="shared" si="23"/>
        <v>57</v>
      </c>
      <c r="CZ37" s="8" t="str">
        <f t="shared" si="23"/>
        <v>運輸・郵便</v>
      </c>
      <c r="DA37" s="91"/>
      <c r="DB37" s="67">
        <f t="shared" si="4"/>
        <v>1104.4716280827656</v>
      </c>
      <c r="DC37" s="72" t="s">
        <v>136</v>
      </c>
      <c r="DD37" s="70">
        <f t="shared" si="24"/>
        <v>5.3201501766300002E-4</v>
      </c>
      <c r="DE37" s="72" t="s">
        <v>138</v>
      </c>
      <c r="DF37" s="56">
        <f t="shared" si="39"/>
        <v>1</v>
      </c>
      <c r="DG37" s="164"/>
      <c r="DH37" s="24"/>
      <c r="DI37" s="7" t="str">
        <f t="shared" si="25"/>
        <v>57</v>
      </c>
      <c r="DJ37" s="255" t="str">
        <f t="shared" si="25"/>
        <v>運輸・郵便</v>
      </c>
      <c r="DK37" s="37">
        <f t="shared" si="40"/>
        <v>23534.135750675236</v>
      </c>
      <c r="DL37" s="37">
        <f t="shared" si="26"/>
        <v>12824</v>
      </c>
      <c r="DM37" s="56">
        <f t="shared" si="27"/>
        <v>6254</v>
      </c>
      <c r="DN37" s="56">
        <f t="shared" si="28"/>
        <v>13</v>
      </c>
      <c r="DO37" s="37">
        <f t="shared" si="29"/>
        <v>1104.4716280827656</v>
      </c>
      <c r="DP37" s="37">
        <f t="shared" si="30"/>
        <v>602</v>
      </c>
      <c r="DQ37" s="56">
        <f t="shared" si="31"/>
        <v>294</v>
      </c>
      <c r="DR37" s="56">
        <f t="shared" si="32"/>
        <v>1</v>
      </c>
      <c r="DS37" s="164"/>
      <c r="DT37" s="164"/>
      <c r="DU37" s="7" t="str">
        <f t="shared" si="33"/>
        <v>57</v>
      </c>
      <c r="DV37" s="255" t="str">
        <f t="shared" si="33"/>
        <v>運輸・郵便</v>
      </c>
      <c r="DW37" s="164">
        <f t="shared" si="34"/>
        <v>24638.607378758003</v>
      </c>
      <c r="DX37" s="37">
        <f t="shared" si="34"/>
        <v>13426</v>
      </c>
      <c r="DY37" s="56">
        <f t="shared" si="34"/>
        <v>6548</v>
      </c>
      <c r="DZ37" s="56">
        <f t="shared" si="34"/>
        <v>14</v>
      </c>
    </row>
    <row r="38" spans="1:130">
      <c r="A38" s="16"/>
      <c r="B38" s="7" t="s">
        <v>419</v>
      </c>
      <c r="C38" s="255" t="s">
        <v>420</v>
      </c>
      <c r="E38" s="26"/>
      <c r="G38" s="62">
        <v>0.53331479520693204</v>
      </c>
      <c r="I38" s="62">
        <v>0.53127054242777305</v>
      </c>
      <c r="K38" s="62">
        <v>0.135998018440883</v>
      </c>
      <c r="M38" s="62">
        <v>2.0212338839699999E-4</v>
      </c>
      <c r="N38" s="226"/>
      <c r="O38" s="62">
        <v>5.0877267306204087E-2</v>
      </c>
      <c r="P38" s="226"/>
      <c r="Q38" s="226"/>
      <c r="R38" s="1103" t="s">
        <v>672</v>
      </c>
      <c r="S38" s="658" t="s">
        <v>673</v>
      </c>
      <c r="T38" s="899">
        <v>16466</v>
      </c>
      <c r="U38" s="657" t="s">
        <v>135</v>
      </c>
      <c r="V38" s="661">
        <v>1</v>
      </c>
      <c r="W38" s="78" t="s">
        <v>137</v>
      </c>
      <c r="X38" s="56">
        <f>ROUND(T38*V38,0)</f>
        <v>16466</v>
      </c>
      <c r="Y38" s="24">
        <v>59</v>
      </c>
      <c r="Z38" s="26"/>
      <c r="AB38" s="56">
        <f>X40</f>
        <v>611</v>
      </c>
      <c r="AD38" s="56">
        <v>2504.9741789662939</v>
      </c>
      <c r="AE38" s="164"/>
      <c r="AF38" s="164"/>
      <c r="AG38" s="7" t="str">
        <f t="shared" si="7"/>
        <v>59</v>
      </c>
      <c r="AH38" s="255" t="str">
        <f t="shared" si="7"/>
        <v>情報通信</v>
      </c>
      <c r="AI38" s="67">
        <f t="shared" si="8"/>
        <v>2504.9741789662939</v>
      </c>
      <c r="AJ38" t="s">
        <v>136</v>
      </c>
      <c r="AK38" s="70">
        <f t="shared" si="9"/>
        <v>0.53127054242777305</v>
      </c>
      <c r="AL38" t="s">
        <v>138</v>
      </c>
      <c r="AM38" s="56">
        <f t="shared" si="41"/>
        <v>1331</v>
      </c>
      <c r="AN38" s="164"/>
      <c r="AO38" s="67">
        <f t="shared" si="10"/>
        <v>2504.9741789662939</v>
      </c>
      <c r="AP38" s="72" t="s">
        <v>136</v>
      </c>
      <c r="AQ38" s="70">
        <f t="shared" si="11"/>
        <v>0.135998018440883</v>
      </c>
      <c r="AR38" s="72" t="s">
        <v>138</v>
      </c>
      <c r="AS38" s="56">
        <f t="shared" si="12"/>
        <v>341</v>
      </c>
      <c r="AT38" s="164"/>
      <c r="AV38" s="7" t="str">
        <f t="shared" si="13"/>
        <v>59</v>
      </c>
      <c r="AW38" s="255" t="str">
        <f t="shared" si="13"/>
        <v>情報通信</v>
      </c>
      <c r="AX38" s="91"/>
      <c r="AY38" s="67">
        <f t="shared" si="0"/>
        <v>2504.9741789662939</v>
      </c>
      <c r="AZ38" s="72" t="s">
        <v>136</v>
      </c>
      <c r="BA38" s="70">
        <f t="shared" si="14"/>
        <v>2.0212338839699999E-4</v>
      </c>
      <c r="BB38" s="72" t="s">
        <v>138</v>
      </c>
      <c r="BC38" s="56">
        <f t="shared" si="36"/>
        <v>1</v>
      </c>
      <c r="BD38" s="164"/>
      <c r="BJ38" s="7" t="str">
        <f t="shared" si="15"/>
        <v>59</v>
      </c>
      <c r="BK38" s="255" t="str">
        <f t="shared" si="15"/>
        <v>情報通信</v>
      </c>
      <c r="BM38" s="54"/>
      <c r="BO38" s="62">
        <f>'41部門表'!BN37</f>
        <v>5.0877267306204087E-2</v>
      </c>
      <c r="BQ38" s="56">
        <f t="shared" si="37"/>
        <v>1132</v>
      </c>
      <c r="BR38" s="164"/>
      <c r="BS38" s="24"/>
      <c r="BT38" s="7" t="str">
        <f t="shared" si="16"/>
        <v>59</v>
      </c>
      <c r="BU38" s="255" t="str">
        <f t="shared" si="16"/>
        <v>情報通信</v>
      </c>
      <c r="BV38" s="56">
        <f t="shared" si="42"/>
        <v>1132</v>
      </c>
      <c r="BW38" t="s">
        <v>136</v>
      </c>
      <c r="BX38" s="70">
        <f t="shared" si="17"/>
        <v>0.53331479520693204</v>
      </c>
      <c r="BY38" s="72" t="s">
        <v>138</v>
      </c>
      <c r="BZ38" s="56">
        <f t="shared" si="18"/>
        <v>604</v>
      </c>
      <c r="CB38" s="26"/>
      <c r="CD38" s="56">
        <f t="shared" si="1"/>
        <v>604</v>
      </c>
      <c r="CF38" s="56">
        <v>913.02498094682096</v>
      </c>
      <c r="CG38" s="164"/>
      <c r="CI38" s="940" t="str">
        <f t="shared" si="19"/>
        <v>59</v>
      </c>
      <c r="CJ38" s="932" t="str">
        <f t="shared" si="19"/>
        <v>情報通信</v>
      </c>
      <c r="CK38" s="925"/>
      <c r="CL38" s="930">
        <f t="shared" si="20"/>
        <v>913.02498094682096</v>
      </c>
      <c r="CM38" s="917" t="s">
        <v>136</v>
      </c>
      <c r="CN38" s="660">
        <f t="shared" si="2"/>
        <v>0.53127054242777305</v>
      </c>
      <c r="CO38" s="917" t="s">
        <v>138</v>
      </c>
      <c r="CP38" s="931">
        <f t="shared" si="21"/>
        <v>485</v>
      </c>
      <c r="CQ38" s="913"/>
      <c r="CR38" s="930">
        <f t="shared" si="22"/>
        <v>913.02498094682096</v>
      </c>
      <c r="CS38" s="917" t="s">
        <v>136</v>
      </c>
      <c r="CT38" s="660">
        <f t="shared" si="3"/>
        <v>0.135998018440883</v>
      </c>
      <c r="CU38" s="917" t="s">
        <v>138</v>
      </c>
      <c r="CV38" s="931">
        <f t="shared" si="38"/>
        <v>124</v>
      </c>
      <c r="CW38" s="929"/>
      <c r="CY38" s="7" t="str">
        <f t="shared" si="23"/>
        <v>59</v>
      </c>
      <c r="CZ38" s="255" t="str">
        <f t="shared" si="23"/>
        <v>情報通信</v>
      </c>
      <c r="DA38" s="91"/>
      <c r="DB38" s="67">
        <f t="shared" si="4"/>
        <v>913.02498094682096</v>
      </c>
      <c r="DC38" s="72" t="s">
        <v>136</v>
      </c>
      <c r="DD38" s="70">
        <f t="shared" si="24"/>
        <v>2.0212338839699999E-4</v>
      </c>
      <c r="DE38" s="72" t="s">
        <v>138</v>
      </c>
      <c r="DF38" s="56">
        <f t="shared" si="39"/>
        <v>0</v>
      </c>
      <c r="DG38" s="164"/>
      <c r="DH38" s="24"/>
      <c r="DI38" s="7" t="str">
        <f t="shared" si="25"/>
        <v>59</v>
      </c>
      <c r="DJ38" s="255" t="str">
        <f t="shared" si="25"/>
        <v>情報通信</v>
      </c>
      <c r="DK38" s="37">
        <f t="shared" si="40"/>
        <v>2504.9741789662939</v>
      </c>
      <c r="DL38" s="37">
        <f t="shared" si="26"/>
        <v>1331</v>
      </c>
      <c r="DM38" s="56">
        <f t="shared" si="27"/>
        <v>341</v>
      </c>
      <c r="DN38" s="56">
        <f t="shared" si="28"/>
        <v>1</v>
      </c>
      <c r="DO38" s="37">
        <f t="shared" si="29"/>
        <v>913.02498094682096</v>
      </c>
      <c r="DP38" s="37">
        <f t="shared" si="30"/>
        <v>485</v>
      </c>
      <c r="DQ38" s="56">
        <f t="shared" si="31"/>
        <v>124</v>
      </c>
      <c r="DR38" s="56">
        <f t="shared" si="32"/>
        <v>0</v>
      </c>
      <c r="DS38" s="164"/>
      <c r="DT38" s="164"/>
      <c r="DU38" s="7" t="str">
        <f t="shared" si="33"/>
        <v>59</v>
      </c>
      <c r="DV38" s="255" t="str">
        <f t="shared" si="33"/>
        <v>情報通信</v>
      </c>
      <c r="DW38" s="164">
        <f t="shared" si="34"/>
        <v>3417.9991599131149</v>
      </c>
      <c r="DX38" s="37">
        <f t="shared" si="34"/>
        <v>1816</v>
      </c>
      <c r="DY38" s="56">
        <f t="shared" si="34"/>
        <v>465</v>
      </c>
      <c r="DZ38" s="56">
        <f t="shared" si="34"/>
        <v>1</v>
      </c>
    </row>
    <row r="39" spans="1:130">
      <c r="B39" s="7" t="s">
        <v>422</v>
      </c>
      <c r="C39" s="255" t="s">
        <v>17</v>
      </c>
      <c r="E39" s="26"/>
      <c r="G39" s="62">
        <v>1</v>
      </c>
      <c r="I39" s="62">
        <v>0.77084045236492904</v>
      </c>
      <c r="K39" s="62">
        <v>0.49560051002897698</v>
      </c>
      <c r="M39" s="62">
        <v>6.38013256555E-4</v>
      </c>
      <c r="N39" s="226"/>
      <c r="O39" s="62">
        <v>4.0090319721852912E-3</v>
      </c>
      <c r="P39" s="226"/>
      <c r="Q39" s="226"/>
      <c r="R39" s="1103"/>
      <c r="S39" s="659" t="s">
        <v>674</v>
      </c>
      <c r="T39" s="900">
        <v>953</v>
      </c>
      <c r="U39" s="657" t="s">
        <v>135</v>
      </c>
      <c r="V39" s="660">
        <f>G37</f>
        <v>0.61504742809256197</v>
      </c>
      <c r="W39" s="78" t="s">
        <v>137</v>
      </c>
      <c r="X39" s="56">
        <f>ROUND(T39*V39,0)</f>
        <v>586</v>
      </c>
      <c r="Y39" s="24">
        <v>61</v>
      </c>
      <c r="Z39" s="26"/>
      <c r="AB39" s="56">
        <f t="shared" ref="AB39:AB48" si="45">X41</f>
        <v>0</v>
      </c>
      <c r="AD39" s="56">
        <v>72.888191214006454</v>
      </c>
      <c r="AE39" s="164"/>
      <c r="AF39" s="164"/>
      <c r="AG39" s="7" t="str">
        <f t="shared" si="7"/>
        <v>61</v>
      </c>
      <c r="AH39" s="255" t="str">
        <f t="shared" si="7"/>
        <v>公務</v>
      </c>
      <c r="AI39" s="67">
        <f t="shared" si="8"/>
        <v>72.888191214006454</v>
      </c>
      <c r="AJ39" t="s">
        <v>136</v>
      </c>
      <c r="AK39" s="70">
        <f t="shared" si="9"/>
        <v>0.77084045236492904</v>
      </c>
      <c r="AL39" t="s">
        <v>138</v>
      </c>
      <c r="AM39" s="56">
        <f t="shared" si="41"/>
        <v>56</v>
      </c>
      <c r="AN39" s="164"/>
      <c r="AO39" s="67">
        <f t="shared" si="10"/>
        <v>72.888191214006454</v>
      </c>
      <c r="AP39" s="72" t="s">
        <v>136</v>
      </c>
      <c r="AQ39" s="70">
        <f t="shared" si="11"/>
        <v>0.49560051002897698</v>
      </c>
      <c r="AR39" s="72" t="s">
        <v>138</v>
      </c>
      <c r="AS39" s="56">
        <f t="shared" si="12"/>
        <v>36</v>
      </c>
      <c r="AT39" s="164"/>
      <c r="AV39" s="7" t="str">
        <f t="shared" si="13"/>
        <v>61</v>
      </c>
      <c r="AW39" s="8" t="str">
        <f t="shared" si="13"/>
        <v>公務</v>
      </c>
      <c r="AX39" s="91"/>
      <c r="AY39" s="67">
        <f t="shared" si="0"/>
        <v>72.888191214006454</v>
      </c>
      <c r="AZ39" s="72" t="s">
        <v>136</v>
      </c>
      <c r="BA39" s="70">
        <f t="shared" si="14"/>
        <v>6.38013256555E-4</v>
      </c>
      <c r="BB39" s="72" t="s">
        <v>138</v>
      </c>
      <c r="BC39" s="56">
        <f t="shared" si="36"/>
        <v>0</v>
      </c>
      <c r="BD39" s="164"/>
      <c r="BJ39" s="7" t="str">
        <f t="shared" si="15"/>
        <v>61</v>
      </c>
      <c r="BK39" s="255" t="str">
        <f t="shared" si="15"/>
        <v>公務</v>
      </c>
      <c r="BM39" s="54"/>
      <c r="BO39" s="62">
        <f>'41部門表'!BN38</f>
        <v>4.0090319721852912E-3</v>
      </c>
      <c r="BQ39" s="56">
        <f t="shared" si="37"/>
        <v>89</v>
      </c>
      <c r="BR39" s="164"/>
      <c r="BS39" s="24"/>
      <c r="BT39" s="7" t="str">
        <f t="shared" si="16"/>
        <v>61</v>
      </c>
      <c r="BU39" s="255" t="str">
        <f t="shared" si="16"/>
        <v>公務</v>
      </c>
      <c r="BV39" s="56">
        <f t="shared" si="42"/>
        <v>89</v>
      </c>
      <c r="BW39" t="s">
        <v>136</v>
      </c>
      <c r="BX39" s="70">
        <f t="shared" si="17"/>
        <v>1</v>
      </c>
      <c r="BY39" s="72" t="s">
        <v>138</v>
      </c>
      <c r="BZ39" s="56">
        <f t="shared" si="18"/>
        <v>89</v>
      </c>
      <c r="CB39" s="26"/>
      <c r="CD39" s="56">
        <f t="shared" si="1"/>
        <v>89</v>
      </c>
      <c r="CF39" s="56">
        <v>99.813478992825239</v>
      </c>
      <c r="CG39" s="164"/>
      <c r="CI39" s="940" t="str">
        <f t="shared" si="19"/>
        <v>61</v>
      </c>
      <c r="CJ39" s="932" t="str">
        <f t="shared" si="19"/>
        <v>公務</v>
      </c>
      <c r="CK39" s="925"/>
      <c r="CL39" s="930">
        <f t="shared" si="20"/>
        <v>99.813478992825239</v>
      </c>
      <c r="CM39" s="917" t="s">
        <v>136</v>
      </c>
      <c r="CN39" s="660">
        <f t="shared" si="2"/>
        <v>0.77084045236492904</v>
      </c>
      <c r="CO39" s="917" t="s">
        <v>138</v>
      </c>
      <c r="CP39" s="931">
        <f t="shared" si="21"/>
        <v>77</v>
      </c>
      <c r="CQ39" s="913"/>
      <c r="CR39" s="930">
        <f t="shared" si="22"/>
        <v>99.813478992825239</v>
      </c>
      <c r="CS39" s="917" t="s">
        <v>136</v>
      </c>
      <c r="CT39" s="660">
        <f t="shared" si="3"/>
        <v>0.49560051002897698</v>
      </c>
      <c r="CU39" s="917" t="s">
        <v>138</v>
      </c>
      <c r="CV39" s="931">
        <f t="shared" si="38"/>
        <v>49</v>
      </c>
      <c r="CW39" s="929"/>
      <c r="CY39" s="7" t="str">
        <f t="shared" si="23"/>
        <v>61</v>
      </c>
      <c r="CZ39" s="255" t="str">
        <f t="shared" si="23"/>
        <v>公務</v>
      </c>
      <c r="DA39" s="91"/>
      <c r="DB39" s="67">
        <f t="shared" si="4"/>
        <v>99.813478992825239</v>
      </c>
      <c r="DC39" s="72" t="s">
        <v>136</v>
      </c>
      <c r="DD39" s="70">
        <f t="shared" si="24"/>
        <v>6.38013256555E-4</v>
      </c>
      <c r="DE39" s="72" t="s">
        <v>138</v>
      </c>
      <c r="DF39" s="56">
        <f t="shared" si="39"/>
        <v>0</v>
      </c>
      <c r="DG39" s="164"/>
      <c r="DH39" s="24"/>
      <c r="DI39" s="7" t="str">
        <f t="shared" si="25"/>
        <v>61</v>
      </c>
      <c r="DJ39" s="255" t="str">
        <f t="shared" si="25"/>
        <v>公務</v>
      </c>
      <c r="DK39" s="37">
        <f t="shared" si="40"/>
        <v>72.888191214006454</v>
      </c>
      <c r="DL39" s="37">
        <f t="shared" si="26"/>
        <v>56</v>
      </c>
      <c r="DM39" s="56">
        <f t="shared" si="27"/>
        <v>36</v>
      </c>
      <c r="DN39" s="56">
        <f t="shared" si="28"/>
        <v>0</v>
      </c>
      <c r="DO39" s="37">
        <f t="shared" si="29"/>
        <v>99.813478992825239</v>
      </c>
      <c r="DP39" s="37">
        <f t="shared" si="30"/>
        <v>77</v>
      </c>
      <c r="DQ39" s="56">
        <f t="shared" si="31"/>
        <v>49</v>
      </c>
      <c r="DR39" s="56">
        <f t="shared" si="32"/>
        <v>0</v>
      </c>
      <c r="DS39" s="164"/>
      <c r="DT39" s="164"/>
      <c r="DU39" s="7" t="str">
        <f t="shared" si="33"/>
        <v>61</v>
      </c>
      <c r="DV39" s="255" t="str">
        <f t="shared" si="33"/>
        <v>公務</v>
      </c>
      <c r="DW39" s="164">
        <f t="shared" si="34"/>
        <v>172.70167020683169</v>
      </c>
      <c r="DX39" s="37">
        <f t="shared" si="34"/>
        <v>133</v>
      </c>
      <c r="DY39" s="56">
        <f t="shared" si="34"/>
        <v>85</v>
      </c>
      <c r="DZ39" s="56">
        <f t="shared" si="34"/>
        <v>0</v>
      </c>
    </row>
    <row r="40" spans="1:130">
      <c r="B40" s="7" t="s">
        <v>424</v>
      </c>
      <c r="C40" s="255" t="s">
        <v>56</v>
      </c>
      <c r="E40" s="26"/>
      <c r="G40" s="62">
        <v>0.94738237988121798</v>
      </c>
      <c r="I40" s="62">
        <v>0.83856896329297503</v>
      </c>
      <c r="K40" s="62">
        <v>0.61791697216825903</v>
      </c>
      <c r="M40" s="62">
        <v>1.0532596252040001E-3</v>
      </c>
      <c r="N40" s="226"/>
      <c r="O40" s="62">
        <v>2.4790235855984732E-2</v>
      </c>
      <c r="P40" s="226"/>
      <c r="Q40" s="226"/>
      <c r="R40" s="7">
        <v>59</v>
      </c>
      <c r="S40" s="276" t="str">
        <f t="shared" ref="S40:S50" si="46">C38</f>
        <v>情報通信</v>
      </c>
      <c r="T40" s="67">
        <f>SUMIF('表4-2-4,5'!T$6:T$46,波及効果測定!R40,'表4-2-4,5'!AA$6:AA$46)</f>
        <v>1146</v>
      </c>
      <c r="U40" s="84" t="s">
        <v>135</v>
      </c>
      <c r="V40" s="660">
        <f>G38</f>
        <v>0.53331479520693204</v>
      </c>
      <c r="W40" s="78" t="s">
        <v>137</v>
      </c>
      <c r="X40" s="56">
        <f t="shared" si="43"/>
        <v>611</v>
      </c>
      <c r="Y40" s="24">
        <v>63</v>
      </c>
      <c r="Z40" s="26"/>
      <c r="AB40" s="56">
        <f t="shared" si="45"/>
        <v>983</v>
      </c>
      <c r="AD40" s="56">
        <v>1041.116598067189</v>
      </c>
      <c r="AE40" s="164"/>
      <c r="AF40" s="164"/>
      <c r="AG40" s="7" t="str">
        <f t="shared" si="7"/>
        <v>63</v>
      </c>
      <c r="AH40" s="8" t="str">
        <f t="shared" si="7"/>
        <v>教育・研究</v>
      </c>
      <c r="AI40" s="67">
        <f t="shared" si="8"/>
        <v>1041.116598067189</v>
      </c>
      <c r="AJ40" t="s">
        <v>136</v>
      </c>
      <c r="AK40" s="70">
        <f t="shared" si="9"/>
        <v>0.83856896329297503</v>
      </c>
      <c r="AL40" t="s">
        <v>138</v>
      </c>
      <c r="AM40" s="56">
        <f t="shared" si="41"/>
        <v>873</v>
      </c>
      <c r="AN40" s="164"/>
      <c r="AO40" s="67">
        <f t="shared" si="10"/>
        <v>1041.116598067189</v>
      </c>
      <c r="AP40" s="72" t="s">
        <v>136</v>
      </c>
      <c r="AQ40" s="70">
        <f t="shared" si="11"/>
        <v>0.61791697216825903</v>
      </c>
      <c r="AR40" s="72" t="s">
        <v>138</v>
      </c>
      <c r="AS40" s="56">
        <f t="shared" si="12"/>
        <v>643</v>
      </c>
      <c r="AT40" s="164"/>
      <c r="AV40" s="7" t="str">
        <f t="shared" si="13"/>
        <v>63</v>
      </c>
      <c r="AW40" s="8" t="str">
        <f t="shared" si="13"/>
        <v>教育・研究</v>
      </c>
      <c r="AX40" s="91"/>
      <c r="AY40" s="67">
        <f t="shared" si="0"/>
        <v>1041.116598067189</v>
      </c>
      <c r="AZ40" s="72" t="s">
        <v>136</v>
      </c>
      <c r="BA40" s="70">
        <f t="shared" si="14"/>
        <v>1.0532596252040001E-3</v>
      </c>
      <c r="BB40" s="72" t="s">
        <v>138</v>
      </c>
      <c r="BC40" s="56">
        <f t="shared" si="36"/>
        <v>1</v>
      </c>
      <c r="BD40" s="164"/>
      <c r="BJ40" s="7" t="str">
        <f t="shared" si="15"/>
        <v>63</v>
      </c>
      <c r="BK40" s="8" t="str">
        <f t="shared" si="15"/>
        <v>教育・研究</v>
      </c>
      <c r="BM40" s="54"/>
      <c r="BO40" s="62">
        <f>'41部門表'!BN39</f>
        <v>2.4790235855984732E-2</v>
      </c>
      <c r="BQ40" s="56">
        <f t="shared" si="37"/>
        <v>551</v>
      </c>
      <c r="BR40" s="164"/>
      <c r="BS40" s="24"/>
      <c r="BT40" s="7" t="str">
        <f t="shared" si="16"/>
        <v>63</v>
      </c>
      <c r="BU40" s="8" t="str">
        <f t="shared" si="16"/>
        <v>教育・研究</v>
      </c>
      <c r="BV40" s="56">
        <f t="shared" si="42"/>
        <v>551</v>
      </c>
      <c r="BW40" t="s">
        <v>136</v>
      </c>
      <c r="BX40" s="70">
        <f t="shared" si="17"/>
        <v>0.94738237988121798</v>
      </c>
      <c r="BY40" s="72" t="s">
        <v>138</v>
      </c>
      <c r="BZ40" s="56">
        <f t="shared" si="18"/>
        <v>522</v>
      </c>
      <c r="CB40" s="26"/>
      <c r="CD40" s="56">
        <f t="shared" si="1"/>
        <v>522</v>
      </c>
      <c r="CF40" s="56">
        <v>529.94886333902491</v>
      </c>
      <c r="CG40" s="164"/>
      <c r="CI40" s="940" t="str">
        <f t="shared" si="19"/>
        <v>63</v>
      </c>
      <c r="CJ40" s="932" t="str">
        <f t="shared" si="19"/>
        <v>教育・研究</v>
      </c>
      <c r="CK40" s="925"/>
      <c r="CL40" s="930">
        <f t="shared" si="20"/>
        <v>529.94886333902491</v>
      </c>
      <c r="CM40" s="917" t="s">
        <v>136</v>
      </c>
      <c r="CN40" s="660">
        <f t="shared" si="2"/>
        <v>0.83856896329297503</v>
      </c>
      <c r="CO40" s="917" t="s">
        <v>138</v>
      </c>
      <c r="CP40" s="931">
        <f t="shared" si="21"/>
        <v>444</v>
      </c>
      <c r="CQ40" s="913"/>
      <c r="CR40" s="930">
        <f t="shared" si="22"/>
        <v>529.94886333902491</v>
      </c>
      <c r="CS40" s="917" t="s">
        <v>136</v>
      </c>
      <c r="CT40" s="660">
        <f t="shared" si="3"/>
        <v>0.61791697216825903</v>
      </c>
      <c r="CU40" s="917" t="s">
        <v>138</v>
      </c>
      <c r="CV40" s="931">
        <f t="shared" si="38"/>
        <v>327</v>
      </c>
      <c r="CW40" s="929"/>
      <c r="CY40" s="7" t="str">
        <f t="shared" si="23"/>
        <v>63</v>
      </c>
      <c r="CZ40" s="8" t="str">
        <f t="shared" si="23"/>
        <v>教育・研究</v>
      </c>
      <c r="DA40" s="91"/>
      <c r="DB40" s="67">
        <f t="shared" si="4"/>
        <v>529.94886333902491</v>
      </c>
      <c r="DC40" s="72" t="s">
        <v>136</v>
      </c>
      <c r="DD40" s="70">
        <f t="shared" si="24"/>
        <v>1.0532596252040001E-3</v>
      </c>
      <c r="DE40" s="72" t="s">
        <v>138</v>
      </c>
      <c r="DF40" s="56">
        <f t="shared" si="39"/>
        <v>1</v>
      </c>
      <c r="DG40" s="164"/>
      <c r="DH40" s="24"/>
      <c r="DI40" s="7" t="str">
        <f t="shared" si="25"/>
        <v>63</v>
      </c>
      <c r="DJ40" s="255" t="str">
        <f t="shared" si="25"/>
        <v>教育・研究</v>
      </c>
      <c r="DK40" s="37">
        <f t="shared" si="40"/>
        <v>1041.116598067189</v>
      </c>
      <c r="DL40" s="37">
        <f t="shared" si="26"/>
        <v>873</v>
      </c>
      <c r="DM40" s="56">
        <f t="shared" si="27"/>
        <v>643</v>
      </c>
      <c r="DN40" s="56">
        <f t="shared" si="28"/>
        <v>1</v>
      </c>
      <c r="DO40" s="37">
        <f t="shared" si="29"/>
        <v>529.94886333902491</v>
      </c>
      <c r="DP40" s="37">
        <f t="shared" si="30"/>
        <v>444</v>
      </c>
      <c r="DQ40" s="56">
        <f t="shared" si="31"/>
        <v>327</v>
      </c>
      <c r="DR40" s="56">
        <f t="shared" si="32"/>
        <v>1</v>
      </c>
      <c r="DS40" s="164"/>
      <c r="DT40" s="164"/>
      <c r="DU40" s="7" t="str">
        <f t="shared" si="33"/>
        <v>63</v>
      </c>
      <c r="DV40" s="255" t="str">
        <f t="shared" si="33"/>
        <v>教育・研究</v>
      </c>
      <c r="DW40" s="164">
        <f t="shared" si="34"/>
        <v>1571.0654614062139</v>
      </c>
      <c r="DX40" s="37">
        <f t="shared" si="34"/>
        <v>1317</v>
      </c>
      <c r="DY40" s="56">
        <f t="shared" si="34"/>
        <v>970</v>
      </c>
      <c r="DZ40" s="56">
        <f t="shared" si="34"/>
        <v>2</v>
      </c>
    </row>
    <row r="41" spans="1:130">
      <c r="B41" s="7" t="s">
        <v>427</v>
      </c>
      <c r="C41" s="255" t="s">
        <v>428</v>
      </c>
      <c r="E41" s="26"/>
      <c r="G41" s="62">
        <v>0.99998714746557404</v>
      </c>
      <c r="I41" s="62">
        <v>0.625813073329332</v>
      </c>
      <c r="K41" s="62">
        <v>0.51309842960756902</v>
      </c>
      <c r="M41" s="62">
        <v>1.2381867470820001E-3</v>
      </c>
      <c r="N41" s="226"/>
      <c r="O41" s="62">
        <v>6.1595807184302548E-2</v>
      </c>
      <c r="P41" s="226"/>
      <c r="Q41" s="226"/>
      <c r="R41" s="7">
        <v>61</v>
      </c>
      <c r="S41" s="276" t="str">
        <f t="shared" si="46"/>
        <v>公務</v>
      </c>
      <c r="T41" s="67">
        <f>SUMIF('表4-2-4,5'!T$6:T$46,波及効果測定!R41,'表4-2-4,5'!AA$6:AA$46)</f>
        <v>0</v>
      </c>
      <c r="U41" s="84" t="s">
        <v>135</v>
      </c>
      <c r="V41" s="660">
        <f t="shared" ref="V41:V44" si="47">G39</f>
        <v>1</v>
      </c>
      <c r="W41" s="78" t="s">
        <v>137</v>
      </c>
      <c r="X41" s="56">
        <f t="shared" si="43"/>
        <v>0</v>
      </c>
      <c r="Y41" s="24">
        <v>64</v>
      </c>
      <c r="Z41" s="26"/>
      <c r="AB41" s="56">
        <f t="shared" si="45"/>
        <v>0</v>
      </c>
      <c r="AD41" s="56">
        <v>49.038905505953927</v>
      </c>
      <c r="AE41" s="164"/>
      <c r="AF41" s="164"/>
      <c r="AG41" s="7" t="str">
        <f t="shared" si="7"/>
        <v>64</v>
      </c>
      <c r="AH41" s="8" t="str">
        <f t="shared" si="7"/>
        <v>医療・福祉</v>
      </c>
      <c r="AI41" s="67">
        <f t="shared" si="8"/>
        <v>49.038905505953927</v>
      </c>
      <c r="AJ41" t="s">
        <v>136</v>
      </c>
      <c r="AK41" s="70">
        <f t="shared" si="9"/>
        <v>0.625813073329332</v>
      </c>
      <c r="AL41" t="s">
        <v>138</v>
      </c>
      <c r="AM41" s="56">
        <f t="shared" si="41"/>
        <v>31</v>
      </c>
      <c r="AN41" s="164"/>
      <c r="AO41" s="67">
        <f t="shared" si="10"/>
        <v>49.038905505953927</v>
      </c>
      <c r="AP41" s="72" t="s">
        <v>136</v>
      </c>
      <c r="AQ41" s="70">
        <f t="shared" si="11"/>
        <v>0.51309842960756902</v>
      </c>
      <c r="AR41" s="72" t="s">
        <v>138</v>
      </c>
      <c r="AS41" s="56">
        <f t="shared" si="12"/>
        <v>25</v>
      </c>
      <c r="AT41" s="164"/>
      <c r="AV41" s="7" t="str">
        <f t="shared" si="13"/>
        <v>64</v>
      </c>
      <c r="AW41" s="8" t="str">
        <f t="shared" si="13"/>
        <v>医療・福祉</v>
      </c>
      <c r="AX41" s="91"/>
      <c r="AY41" s="67">
        <f t="shared" si="0"/>
        <v>49.038905505953927</v>
      </c>
      <c r="AZ41" s="72" t="s">
        <v>136</v>
      </c>
      <c r="BA41" s="70">
        <f t="shared" si="14"/>
        <v>1.2381867470820001E-3</v>
      </c>
      <c r="BB41" s="72" t="s">
        <v>138</v>
      </c>
      <c r="BC41" s="56">
        <f t="shared" si="36"/>
        <v>0</v>
      </c>
      <c r="BD41" s="164"/>
      <c r="BJ41" s="7" t="str">
        <f t="shared" si="15"/>
        <v>64</v>
      </c>
      <c r="BK41" s="8" t="str">
        <f t="shared" si="15"/>
        <v>医療・福祉</v>
      </c>
      <c r="BM41" s="54"/>
      <c r="BO41" s="62">
        <f>'41部門表'!BN40</f>
        <v>6.1595807184302548E-2</v>
      </c>
      <c r="BQ41" s="56">
        <f t="shared" si="37"/>
        <v>1370</v>
      </c>
      <c r="BR41" s="164"/>
      <c r="BS41" s="24"/>
      <c r="BT41" s="7" t="str">
        <f t="shared" si="16"/>
        <v>64</v>
      </c>
      <c r="BU41" s="8" t="str">
        <f t="shared" si="16"/>
        <v>医療・福祉</v>
      </c>
      <c r="BV41" s="56">
        <f t="shared" si="42"/>
        <v>1370</v>
      </c>
      <c r="BW41" t="s">
        <v>136</v>
      </c>
      <c r="BX41" s="70">
        <f t="shared" si="17"/>
        <v>0.99998714746557404</v>
      </c>
      <c r="BY41" s="72" t="s">
        <v>138</v>
      </c>
      <c r="BZ41" s="56">
        <f t="shared" si="18"/>
        <v>1370</v>
      </c>
      <c r="CB41" s="26"/>
      <c r="CD41" s="56">
        <f t="shared" si="1"/>
        <v>1370</v>
      </c>
      <c r="CF41" s="56">
        <v>1399.2510200923864</v>
      </c>
      <c r="CG41" s="164"/>
      <c r="CI41" s="940" t="str">
        <f t="shared" si="19"/>
        <v>64</v>
      </c>
      <c r="CJ41" s="932" t="str">
        <f t="shared" si="19"/>
        <v>医療・福祉</v>
      </c>
      <c r="CK41" s="925"/>
      <c r="CL41" s="930">
        <f t="shared" si="20"/>
        <v>1399.2510200923864</v>
      </c>
      <c r="CM41" s="917" t="s">
        <v>136</v>
      </c>
      <c r="CN41" s="660">
        <f t="shared" si="2"/>
        <v>0.625813073329332</v>
      </c>
      <c r="CO41" s="917" t="s">
        <v>138</v>
      </c>
      <c r="CP41" s="931">
        <f t="shared" si="21"/>
        <v>876</v>
      </c>
      <c r="CQ41" s="913"/>
      <c r="CR41" s="930">
        <f t="shared" si="22"/>
        <v>1399.2510200923864</v>
      </c>
      <c r="CS41" s="917" t="s">
        <v>136</v>
      </c>
      <c r="CT41" s="660">
        <f t="shared" si="3"/>
        <v>0.51309842960756902</v>
      </c>
      <c r="CU41" s="917" t="s">
        <v>138</v>
      </c>
      <c r="CV41" s="931">
        <f t="shared" si="38"/>
        <v>718</v>
      </c>
      <c r="CW41" s="929"/>
      <c r="CY41" s="7" t="str">
        <f t="shared" si="23"/>
        <v>64</v>
      </c>
      <c r="CZ41" s="8" t="str">
        <f t="shared" si="23"/>
        <v>医療・福祉</v>
      </c>
      <c r="DA41" s="91"/>
      <c r="DB41" s="67">
        <f t="shared" si="4"/>
        <v>1399.2510200923864</v>
      </c>
      <c r="DC41" s="72" t="s">
        <v>136</v>
      </c>
      <c r="DD41" s="70">
        <f t="shared" si="24"/>
        <v>1.2381867470820001E-3</v>
      </c>
      <c r="DE41" s="72" t="s">
        <v>138</v>
      </c>
      <c r="DF41" s="56">
        <f t="shared" si="39"/>
        <v>2</v>
      </c>
      <c r="DG41" s="164"/>
      <c r="DH41" s="24"/>
      <c r="DI41" s="7" t="str">
        <f t="shared" si="25"/>
        <v>64</v>
      </c>
      <c r="DJ41" s="255" t="str">
        <f t="shared" si="25"/>
        <v>医療・福祉</v>
      </c>
      <c r="DK41" s="37">
        <f t="shared" si="40"/>
        <v>49.038905505953927</v>
      </c>
      <c r="DL41" s="37">
        <f t="shared" si="26"/>
        <v>31</v>
      </c>
      <c r="DM41" s="56">
        <f t="shared" si="27"/>
        <v>25</v>
      </c>
      <c r="DN41" s="56">
        <f t="shared" si="28"/>
        <v>0</v>
      </c>
      <c r="DO41" s="37">
        <f t="shared" si="29"/>
        <v>1399.2510200923864</v>
      </c>
      <c r="DP41" s="37">
        <f t="shared" si="30"/>
        <v>876</v>
      </c>
      <c r="DQ41" s="56">
        <f t="shared" si="31"/>
        <v>718</v>
      </c>
      <c r="DR41" s="56">
        <f t="shared" si="32"/>
        <v>2</v>
      </c>
      <c r="DS41" s="164"/>
      <c r="DT41" s="164"/>
      <c r="DU41" s="7" t="str">
        <f t="shared" si="33"/>
        <v>64</v>
      </c>
      <c r="DV41" s="255" t="str">
        <f t="shared" si="33"/>
        <v>医療・福祉</v>
      </c>
      <c r="DW41" s="164">
        <f t="shared" si="34"/>
        <v>1448.2899255983402</v>
      </c>
      <c r="DX41" s="37">
        <f t="shared" si="34"/>
        <v>907</v>
      </c>
      <c r="DY41" s="56">
        <f t="shared" si="34"/>
        <v>743</v>
      </c>
      <c r="DZ41" s="56">
        <f t="shared" si="34"/>
        <v>2</v>
      </c>
    </row>
    <row r="42" spans="1:130">
      <c r="B42" s="7" t="s">
        <v>430</v>
      </c>
      <c r="C42" s="255" t="s">
        <v>741</v>
      </c>
      <c r="E42" s="26"/>
      <c r="G42" s="62">
        <v>0.98186739148298097</v>
      </c>
      <c r="I42" s="62">
        <v>0.573778093525253</v>
      </c>
      <c r="K42" s="62">
        <v>0.49306775838773398</v>
      </c>
      <c r="M42" s="62">
        <v>1.2503674406920001E-3</v>
      </c>
      <c r="N42" s="226"/>
      <c r="O42" s="62">
        <v>1.0150891825523896E-2</v>
      </c>
      <c r="P42" s="226"/>
      <c r="Q42" s="226"/>
      <c r="R42" s="7">
        <v>63</v>
      </c>
      <c r="S42" s="279" t="str">
        <f t="shared" si="46"/>
        <v>教育・研究</v>
      </c>
      <c r="T42" s="67">
        <f>SUMIF('表4-2-4,5'!T$6:T$46,波及効果測定!R42,'表4-2-4,5'!AA$6:AA$46)</f>
        <v>1038</v>
      </c>
      <c r="U42" s="84" t="s">
        <v>135</v>
      </c>
      <c r="V42" s="660">
        <f>G40</f>
        <v>0.94738237988121798</v>
      </c>
      <c r="W42" s="78" t="s">
        <v>137</v>
      </c>
      <c r="X42" s="56">
        <f t="shared" si="43"/>
        <v>983</v>
      </c>
      <c r="Y42" s="24">
        <v>65</v>
      </c>
      <c r="Z42" s="26"/>
      <c r="AB42" s="56">
        <f t="shared" si="45"/>
        <v>0</v>
      </c>
      <c r="AD42" s="56">
        <v>595.12666528235331</v>
      </c>
      <c r="AE42" s="164"/>
      <c r="AF42" s="164"/>
      <c r="AG42" s="7" t="str">
        <f t="shared" si="7"/>
        <v>65</v>
      </c>
      <c r="AH42" s="255" t="str">
        <f t="shared" si="7"/>
        <v>他に分類されない会員制団体</v>
      </c>
      <c r="AI42" s="67">
        <f t="shared" si="8"/>
        <v>595.12666528235331</v>
      </c>
      <c r="AJ42" t="s">
        <v>136</v>
      </c>
      <c r="AK42" s="70">
        <f t="shared" si="9"/>
        <v>0.573778093525253</v>
      </c>
      <c r="AL42" t="s">
        <v>138</v>
      </c>
      <c r="AM42" s="56">
        <f t="shared" si="41"/>
        <v>341</v>
      </c>
      <c r="AN42" s="164"/>
      <c r="AO42" s="67">
        <f t="shared" si="10"/>
        <v>595.12666528235331</v>
      </c>
      <c r="AP42" s="72" t="s">
        <v>136</v>
      </c>
      <c r="AQ42" s="70">
        <f t="shared" si="11"/>
        <v>0.49306775838773398</v>
      </c>
      <c r="AR42" s="72" t="s">
        <v>138</v>
      </c>
      <c r="AS42" s="56">
        <f t="shared" si="12"/>
        <v>293</v>
      </c>
      <c r="AT42" s="164"/>
      <c r="AV42" s="7" t="str">
        <f t="shared" si="13"/>
        <v>65</v>
      </c>
      <c r="AW42" s="8" t="str">
        <f t="shared" si="13"/>
        <v>他に分類されない会員制団体</v>
      </c>
      <c r="AX42" s="91"/>
      <c r="AY42" s="67">
        <f t="shared" si="0"/>
        <v>595.12666528235331</v>
      </c>
      <c r="AZ42" s="72" t="s">
        <v>136</v>
      </c>
      <c r="BA42" s="70">
        <f t="shared" si="14"/>
        <v>1.2503674406920001E-3</v>
      </c>
      <c r="BB42" s="72" t="s">
        <v>138</v>
      </c>
      <c r="BC42" s="56">
        <f t="shared" si="36"/>
        <v>1</v>
      </c>
      <c r="BD42" s="164"/>
      <c r="BJ42" s="7" t="str">
        <f t="shared" si="15"/>
        <v>65</v>
      </c>
      <c r="BK42" s="255" t="str">
        <f t="shared" si="15"/>
        <v>他に分類されない会員制団体</v>
      </c>
      <c r="BM42" s="54"/>
      <c r="BO42" s="62">
        <f>'41部門表'!BN41</f>
        <v>1.0150891825523896E-2</v>
      </c>
      <c r="BQ42" s="56">
        <f t="shared" si="37"/>
        <v>226</v>
      </c>
      <c r="BR42" s="164"/>
      <c r="BS42" s="24"/>
      <c r="BT42" s="7" t="str">
        <f t="shared" si="16"/>
        <v>65</v>
      </c>
      <c r="BU42" s="8" t="str">
        <f t="shared" si="16"/>
        <v>他に分類されない会員制団体</v>
      </c>
      <c r="BV42" s="56">
        <f t="shared" si="42"/>
        <v>226</v>
      </c>
      <c r="BW42" t="s">
        <v>136</v>
      </c>
      <c r="BX42" s="70">
        <f t="shared" si="17"/>
        <v>0.98186739148298097</v>
      </c>
      <c r="BY42" s="72" t="s">
        <v>138</v>
      </c>
      <c r="BZ42" s="56">
        <f t="shared" si="18"/>
        <v>222</v>
      </c>
      <c r="CB42" s="26"/>
      <c r="CD42" s="56">
        <f t="shared" si="1"/>
        <v>222</v>
      </c>
      <c r="CF42" s="56">
        <v>269.46821544817152</v>
      </c>
      <c r="CG42" s="164"/>
      <c r="CI42" s="940" t="str">
        <f t="shared" si="19"/>
        <v>65</v>
      </c>
      <c r="CJ42" s="932" t="str">
        <f t="shared" si="19"/>
        <v>他に分類されない会員制団体</v>
      </c>
      <c r="CK42" s="925"/>
      <c r="CL42" s="930">
        <f t="shared" si="20"/>
        <v>269.46821544817152</v>
      </c>
      <c r="CM42" s="917" t="s">
        <v>136</v>
      </c>
      <c r="CN42" s="660">
        <f t="shared" si="2"/>
        <v>0.573778093525253</v>
      </c>
      <c r="CO42" s="917" t="s">
        <v>138</v>
      </c>
      <c r="CP42" s="931">
        <f t="shared" si="21"/>
        <v>155</v>
      </c>
      <c r="CQ42" s="913"/>
      <c r="CR42" s="930">
        <f t="shared" si="22"/>
        <v>269.46821544817152</v>
      </c>
      <c r="CS42" s="917" t="s">
        <v>136</v>
      </c>
      <c r="CT42" s="660">
        <f t="shared" si="3"/>
        <v>0.49306775838773398</v>
      </c>
      <c r="CU42" s="917" t="s">
        <v>138</v>
      </c>
      <c r="CV42" s="931">
        <f t="shared" si="38"/>
        <v>133</v>
      </c>
      <c r="CW42" s="929"/>
      <c r="CY42" s="7" t="str">
        <f t="shared" si="23"/>
        <v>65</v>
      </c>
      <c r="CZ42" s="255" t="str">
        <f t="shared" si="23"/>
        <v>他に分類されない会員制団体</v>
      </c>
      <c r="DA42" s="91"/>
      <c r="DB42" s="67">
        <f t="shared" si="4"/>
        <v>269.46821544817152</v>
      </c>
      <c r="DC42" s="72" t="s">
        <v>136</v>
      </c>
      <c r="DD42" s="70">
        <f t="shared" si="24"/>
        <v>1.2503674406920001E-3</v>
      </c>
      <c r="DE42" s="72" t="s">
        <v>138</v>
      </c>
      <c r="DF42" s="56">
        <f t="shared" si="39"/>
        <v>0</v>
      </c>
      <c r="DG42" s="164"/>
      <c r="DH42" s="24"/>
      <c r="DI42" s="7" t="str">
        <f t="shared" si="25"/>
        <v>65</v>
      </c>
      <c r="DJ42" s="255" t="str">
        <f t="shared" si="25"/>
        <v>他に分類されない会員制団体</v>
      </c>
      <c r="DK42" s="37">
        <f t="shared" si="40"/>
        <v>595.12666528235331</v>
      </c>
      <c r="DL42" s="37">
        <f t="shared" si="26"/>
        <v>341</v>
      </c>
      <c r="DM42" s="56">
        <f t="shared" si="27"/>
        <v>293</v>
      </c>
      <c r="DN42" s="56">
        <f t="shared" si="28"/>
        <v>1</v>
      </c>
      <c r="DO42" s="37">
        <f t="shared" si="29"/>
        <v>269.46821544817152</v>
      </c>
      <c r="DP42" s="37">
        <f t="shared" si="30"/>
        <v>155</v>
      </c>
      <c r="DQ42" s="56">
        <f t="shared" si="31"/>
        <v>133</v>
      </c>
      <c r="DR42" s="56">
        <f t="shared" si="32"/>
        <v>0</v>
      </c>
      <c r="DS42" s="164"/>
      <c r="DT42" s="164"/>
      <c r="DU42" s="7" t="str">
        <f t="shared" si="33"/>
        <v>65</v>
      </c>
      <c r="DV42" s="255" t="str">
        <f t="shared" si="33"/>
        <v>他に分類されない会員制団体</v>
      </c>
      <c r="DW42" s="164">
        <f t="shared" si="34"/>
        <v>864.59488073052489</v>
      </c>
      <c r="DX42" s="37">
        <f t="shared" si="34"/>
        <v>496</v>
      </c>
      <c r="DY42" s="56">
        <f t="shared" si="34"/>
        <v>426</v>
      </c>
      <c r="DZ42" s="56">
        <f t="shared" si="34"/>
        <v>1</v>
      </c>
    </row>
    <row r="43" spans="1:130">
      <c r="B43" s="7" t="s">
        <v>434</v>
      </c>
      <c r="C43" s="255" t="s">
        <v>57</v>
      </c>
      <c r="E43" s="26"/>
      <c r="G43" s="62">
        <v>0.61304534968629498</v>
      </c>
      <c r="I43" s="62">
        <v>0.642968498950517</v>
      </c>
      <c r="K43" s="62">
        <v>0.344735945795142</v>
      </c>
      <c r="M43" s="62">
        <v>1.04446707099E-3</v>
      </c>
      <c r="N43" s="226"/>
      <c r="O43" s="62">
        <v>2.1344373662065999E-2</v>
      </c>
      <c r="P43" s="226"/>
      <c r="Q43" s="226"/>
      <c r="R43" s="7">
        <v>64</v>
      </c>
      <c r="S43" s="280" t="str">
        <f t="shared" si="46"/>
        <v>医療・福祉</v>
      </c>
      <c r="T43" s="67">
        <f>SUMIF('表4-2-4,5'!T$6:T$46,波及効果測定!R43,'表4-2-4,5'!AA$6:AA$46)</f>
        <v>0</v>
      </c>
      <c r="U43" s="84" t="s">
        <v>135</v>
      </c>
      <c r="V43" s="660">
        <f t="shared" si="47"/>
        <v>0.99998714746557404</v>
      </c>
      <c r="W43" s="78" t="s">
        <v>137</v>
      </c>
      <c r="X43" s="56">
        <f t="shared" si="43"/>
        <v>0</v>
      </c>
      <c r="Y43" s="24">
        <v>66</v>
      </c>
      <c r="Z43" s="26"/>
      <c r="AB43" s="56">
        <f t="shared" si="45"/>
        <v>1799</v>
      </c>
      <c r="AD43" s="56">
        <v>6783.2407220455207</v>
      </c>
      <c r="AE43" s="164"/>
      <c r="AF43" s="164"/>
      <c r="AG43" s="7" t="str">
        <f t="shared" si="7"/>
        <v>66</v>
      </c>
      <c r="AH43" s="255" t="str">
        <f t="shared" si="7"/>
        <v>対事業所サービス</v>
      </c>
      <c r="AI43" s="67">
        <f t="shared" si="8"/>
        <v>6783.2407220455207</v>
      </c>
      <c r="AJ43" t="s">
        <v>136</v>
      </c>
      <c r="AK43" s="70">
        <f t="shared" si="9"/>
        <v>0.642968498950517</v>
      </c>
      <c r="AL43" t="s">
        <v>138</v>
      </c>
      <c r="AM43" s="56">
        <f t="shared" si="41"/>
        <v>4361</v>
      </c>
      <c r="AN43" s="164"/>
      <c r="AO43" s="67">
        <f t="shared" si="10"/>
        <v>6783.2407220455207</v>
      </c>
      <c r="AP43" s="72" t="s">
        <v>136</v>
      </c>
      <c r="AQ43" s="70">
        <f t="shared" si="11"/>
        <v>0.344735945795142</v>
      </c>
      <c r="AR43" s="72" t="s">
        <v>138</v>
      </c>
      <c r="AS43" s="56">
        <f t="shared" si="12"/>
        <v>2338</v>
      </c>
      <c r="AT43" s="164"/>
      <c r="AV43" s="7" t="str">
        <f t="shared" si="13"/>
        <v>66</v>
      </c>
      <c r="AW43" s="255" t="str">
        <f t="shared" si="13"/>
        <v>対事業所サービス</v>
      </c>
      <c r="AX43" s="91"/>
      <c r="AY43" s="67">
        <f t="shared" si="0"/>
        <v>6783.2407220455207</v>
      </c>
      <c r="AZ43" s="72" t="s">
        <v>136</v>
      </c>
      <c r="BA43" s="70">
        <f t="shared" si="14"/>
        <v>1.04446707099E-3</v>
      </c>
      <c r="BB43" s="72" t="s">
        <v>138</v>
      </c>
      <c r="BC43" s="56">
        <f t="shared" si="36"/>
        <v>7</v>
      </c>
      <c r="BD43" s="164"/>
      <c r="BJ43" s="7" t="str">
        <f t="shared" si="15"/>
        <v>66</v>
      </c>
      <c r="BK43" s="255" t="str">
        <f t="shared" si="15"/>
        <v>対事業所サービス</v>
      </c>
      <c r="BM43" s="54"/>
      <c r="BO43" s="62">
        <f>'41部門表'!BN42</f>
        <v>2.1344373662065999E-2</v>
      </c>
      <c r="BQ43" s="56">
        <f t="shared" si="37"/>
        <v>475</v>
      </c>
      <c r="BR43" s="164"/>
      <c r="BS43" s="24"/>
      <c r="BT43" s="7" t="str">
        <f t="shared" si="16"/>
        <v>66</v>
      </c>
      <c r="BU43" s="255" t="str">
        <f t="shared" si="16"/>
        <v>対事業所サービス</v>
      </c>
      <c r="BV43" s="56">
        <f t="shared" si="42"/>
        <v>475</v>
      </c>
      <c r="BW43" t="s">
        <v>136</v>
      </c>
      <c r="BX43" s="70">
        <f t="shared" si="17"/>
        <v>0.61304534968629498</v>
      </c>
      <c r="BY43" s="72" t="s">
        <v>138</v>
      </c>
      <c r="BZ43" s="56">
        <f t="shared" si="18"/>
        <v>291</v>
      </c>
      <c r="CB43" s="26"/>
      <c r="CD43" s="56">
        <f t="shared" si="1"/>
        <v>291</v>
      </c>
      <c r="CF43" s="56">
        <v>982.63917161915811</v>
      </c>
      <c r="CG43" s="164"/>
      <c r="CI43" s="940" t="str">
        <f t="shared" si="19"/>
        <v>66</v>
      </c>
      <c r="CJ43" s="932" t="str">
        <f t="shared" si="19"/>
        <v>対事業所サービス</v>
      </c>
      <c r="CK43" s="925"/>
      <c r="CL43" s="930">
        <f t="shared" si="20"/>
        <v>982.63917161915811</v>
      </c>
      <c r="CM43" s="917" t="s">
        <v>136</v>
      </c>
      <c r="CN43" s="660">
        <f t="shared" si="2"/>
        <v>0.642968498950517</v>
      </c>
      <c r="CO43" s="917" t="s">
        <v>138</v>
      </c>
      <c r="CP43" s="931">
        <f t="shared" si="21"/>
        <v>632</v>
      </c>
      <c r="CQ43" s="913"/>
      <c r="CR43" s="930">
        <f t="shared" si="22"/>
        <v>982.63917161915811</v>
      </c>
      <c r="CS43" s="917" t="s">
        <v>136</v>
      </c>
      <c r="CT43" s="660">
        <f t="shared" si="3"/>
        <v>0.344735945795142</v>
      </c>
      <c r="CU43" s="917" t="s">
        <v>138</v>
      </c>
      <c r="CV43" s="931">
        <f t="shared" si="38"/>
        <v>339</v>
      </c>
      <c r="CW43" s="929"/>
      <c r="CY43" s="7" t="str">
        <f t="shared" si="23"/>
        <v>66</v>
      </c>
      <c r="CZ43" s="255" t="str">
        <f t="shared" si="23"/>
        <v>対事業所サービス</v>
      </c>
      <c r="DA43" s="91"/>
      <c r="DB43" s="67">
        <f t="shared" si="4"/>
        <v>982.63917161915811</v>
      </c>
      <c r="DC43" s="72" t="s">
        <v>136</v>
      </c>
      <c r="DD43" s="70">
        <f t="shared" si="24"/>
        <v>1.04446707099E-3</v>
      </c>
      <c r="DE43" s="72" t="s">
        <v>138</v>
      </c>
      <c r="DF43" s="56">
        <f t="shared" si="39"/>
        <v>1</v>
      </c>
      <c r="DG43" s="164"/>
      <c r="DH43" s="24"/>
      <c r="DI43" s="7" t="str">
        <f t="shared" si="25"/>
        <v>66</v>
      </c>
      <c r="DJ43" s="255" t="str">
        <f t="shared" si="25"/>
        <v>対事業所サービス</v>
      </c>
      <c r="DK43" s="37">
        <f t="shared" si="40"/>
        <v>6783.2407220455207</v>
      </c>
      <c r="DL43" s="37">
        <f t="shared" si="26"/>
        <v>4361</v>
      </c>
      <c r="DM43" s="56">
        <f t="shared" si="27"/>
        <v>2338</v>
      </c>
      <c r="DN43" s="56">
        <f t="shared" si="28"/>
        <v>7</v>
      </c>
      <c r="DO43" s="37">
        <f t="shared" si="29"/>
        <v>982.63917161915811</v>
      </c>
      <c r="DP43" s="37">
        <f t="shared" si="30"/>
        <v>632</v>
      </c>
      <c r="DQ43" s="56">
        <f t="shared" si="31"/>
        <v>339</v>
      </c>
      <c r="DR43" s="56">
        <f t="shared" si="32"/>
        <v>1</v>
      </c>
      <c r="DS43" s="164"/>
      <c r="DT43" s="164"/>
      <c r="DU43" s="7" t="str">
        <f t="shared" si="33"/>
        <v>66</v>
      </c>
      <c r="DV43" s="255" t="str">
        <f t="shared" si="33"/>
        <v>対事業所サービス</v>
      </c>
      <c r="DW43" s="164">
        <f t="shared" si="34"/>
        <v>7765.879893664679</v>
      </c>
      <c r="DX43" s="37">
        <f t="shared" si="34"/>
        <v>4993</v>
      </c>
      <c r="DY43" s="56">
        <f t="shared" si="34"/>
        <v>2677</v>
      </c>
      <c r="DZ43" s="56">
        <f t="shared" si="34"/>
        <v>8</v>
      </c>
    </row>
    <row r="44" spans="1:130">
      <c r="B44" s="7" t="s">
        <v>437</v>
      </c>
      <c r="C44" s="255" t="s">
        <v>58</v>
      </c>
      <c r="E44" s="26"/>
      <c r="G44" s="62">
        <v>0.80326392967457705</v>
      </c>
      <c r="I44" s="62">
        <v>0.71157800392173998</v>
      </c>
      <c r="K44" s="62">
        <v>0.27860383570893199</v>
      </c>
      <c r="M44" s="64">
        <v>3.1478938991480001E-3</v>
      </c>
      <c r="N44" s="227"/>
      <c r="O44" s="64">
        <v>6.4758696315883615E-2</v>
      </c>
      <c r="P44" s="227"/>
      <c r="Q44" s="227"/>
      <c r="R44" s="7">
        <v>65</v>
      </c>
      <c r="S44" s="276" t="str">
        <f t="shared" si="46"/>
        <v>他に分類されない会員制団体</v>
      </c>
      <c r="T44" s="67">
        <f>SUMIF('表4-2-4,5'!T$6:T$46,波及効果測定!R44,'表4-2-4,5'!AA$6:AA$46)</f>
        <v>0</v>
      </c>
      <c r="U44" s="84" t="s">
        <v>135</v>
      </c>
      <c r="V44" s="660">
        <f t="shared" si="47"/>
        <v>0.98186739148298097</v>
      </c>
      <c r="W44" s="78" t="s">
        <v>137</v>
      </c>
      <c r="X44" s="56">
        <f t="shared" si="43"/>
        <v>0</v>
      </c>
      <c r="Y44" s="24">
        <v>67</v>
      </c>
      <c r="Z44" s="26"/>
      <c r="AB44" s="56">
        <f t="shared" si="45"/>
        <v>36482</v>
      </c>
      <c r="AD44" s="56">
        <v>37364.54500621109</v>
      </c>
      <c r="AE44" s="164"/>
      <c r="AF44" s="164"/>
      <c r="AG44" s="7" t="str">
        <f t="shared" si="7"/>
        <v>67</v>
      </c>
      <c r="AH44" s="8" t="str">
        <f t="shared" si="7"/>
        <v>対個人サービス</v>
      </c>
      <c r="AI44" s="67">
        <f t="shared" si="8"/>
        <v>37364.54500621109</v>
      </c>
      <c r="AJ44" t="s">
        <v>136</v>
      </c>
      <c r="AK44" s="70">
        <f t="shared" si="9"/>
        <v>0.71157800392173998</v>
      </c>
      <c r="AL44" t="s">
        <v>138</v>
      </c>
      <c r="AM44" s="56">
        <f t="shared" si="41"/>
        <v>26588</v>
      </c>
      <c r="AN44" s="164"/>
      <c r="AO44" s="67">
        <f t="shared" si="10"/>
        <v>37364.54500621109</v>
      </c>
      <c r="AP44" s="72" t="s">
        <v>136</v>
      </c>
      <c r="AQ44" s="70">
        <f t="shared" si="11"/>
        <v>0.27860383570893199</v>
      </c>
      <c r="AR44" s="72" t="s">
        <v>138</v>
      </c>
      <c r="AS44" s="56">
        <f t="shared" si="12"/>
        <v>10410</v>
      </c>
      <c r="AT44" s="164"/>
      <c r="AV44" s="7" t="str">
        <f t="shared" si="13"/>
        <v>67</v>
      </c>
      <c r="AW44" s="8" t="str">
        <f t="shared" si="13"/>
        <v>対個人サービス</v>
      </c>
      <c r="AX44" s="91"/>
      <c r="AY44" s="67">
        <f t="shared" si="0"/>
        <v>37364.54500621109</v>
      </c>
      <c r="AZ44" s="72" t="s">
        <v>136</v>
      </c>
      <c r="BA44" s="70">
        <f t="shared" si="14"/>
        <v>3.1478938991480001E-3</v>
      </c>
      <c r="BB44" s="72" t="s">
        <v>138</v>
      </c>
      <c r="BC44" s="56">
        <f t="shared" si="36"/>
        <v>118</v>
      </c>
      <c r="BD44" s="164"/>
      <c r="BJ44" s="7" t="str">
        <f t="shared" si="15"/>
        <v>67</v>
      </c>
      <c r="BK44" s="8" t="str">
        <f t="shared" si="15"/>
        <v>対個人サービス</v>
      </c>
      <c r="BM44" s="54"/>
      <c r="BO44" s="62">
        <f>'41部門表'!BN43</f>
        <v>6.4758696315883615E-2</v>
      </c>
      <c r="BQ44" s="56">
        <f t="shared" si="37"/>
        <v>1441</v>
      </c>
      <c r="BR44" s="164"/>
      <c r="BS44" s="24"/>
      <c r="BT44" s="7" t="str">
        <f t="shared" si="16"/>
        <v>67</v>
      </c>
      <c r="BU44" s="8" t="str">
        <f t="shared" si="16"/>
        <v>対個人サービス</v>
      </c>
      <c r="BV44" s="56">
        <f t="shared" si="42"/>
        <v>1441</v>
      </c>
      <c r="BW44" t="s">
        <v>136</v>
      </c>
      <c r="BX44" s="70">
        <f t="shared" si="17"/>
        <v>0.80326392967457705</v>
      </c>
      <c r="BY44" s="72" t="s">
        <v>138</v>
      </c>
      <c r="BZ44" s="56">
        <f t="shared" si="18"/>
        <v>1158</v>
      </c>
      <c r="CB44" s="26"/>
      <c r="CD44" s="56">
        <f t="shared" si="1"/>
        <v>1158</v>
      </c>
      <c r="CF44" s="56">
        <v>1198.9609748117514</v>
      </c>
      <c r="CG44" s="164"/>
      <c r="CI44" s="940" t="str">
        <f t="shared" si="19"/>
        <v>67</v>
      </c>
      <c r="CJ44" s="932" t="str">
        <f t="shared" si="19"/>
        <v>対個人サービス</v>
      </c>
      <c r="CK44" s="925"/>
      <c r="CL44" s="930">
        <f t="shared" si="20"/>
        <v>1198.9609748117514</v>
      </c>
      <c r="CM44" s="917" t="s">
        <v>136</v>
      </c>
      <c r="CN44" s="660">
        <f t="shared" si="2"/>
        <v>0.71157800392173998</v>
      </c>
      <c r="CO44" s="917" t="s">
        <v>138</v>
      </c>
      <c r="CP44" s="931">
        <f t="shared" si="21"/>
        <v>853</v>
      </c>
      <c r="CQ44" s="913"/>
      <c r="CR44" s="930">
        <f t="shared" si="22"/>
        <v>1198.9609748117514</v>
      </c>
      <c r="CS44" s="917" t="s">
        <v>136</v>
      </c>
      <c r="CT44" s="660">
        <f t="shared" si="3"/>
        <v>0.27860383570893199</v>
      </c>
      <c r="CU44" s="917" t="s">
        <v>138</v>
      </c>
      <c r="CV44" s="931">
        <f t="shared" si="38"/>
        <v>334</v>
      </c>
      <c r="CW44" s="929"/>
      <c r="CY44" s="7" t="str">
        <f t="shared" si="23"/>
        <v>67</v>
      </c>
      <c r="CZ44" s="8" t="str">
        <f t="shared" si="23"/>
        <v>対個人サービス</v>
      </c>
      <c r="DA44" s="91"/>
      <c r="DB44" s="67">
        <f t="shared" si="4"/>
        <v>1198.9609748117514</v>
      </c>
      <c r="DC44" s="72" t="s">
        <v>136</v>
      </c>
      <c r="DD44" s="70">
        <f t="shared" si="24"/>
        <v>3.1478938991480001E-3</v>
      </c>
      <c r="DE44" s="72" t="s">
        <v>138</v>
      </c>
      <c r="DF44" s="56">
        <f t="shared" si="39"/>
        <v>4</v>
      </c>
      <c r="DG44" s="164"/>
      <c r="DH44" s="24"/>
      <c r="DI44" s="7" t="str">
        <f t="shared" si="25"/>
        <v>67</v>
      </c>
      <c r="DJ44" s="255" t="str">
        <f t="shared" si="25"/>
        <v>対個人サービス</v>
      </c>
      <c r="DK44" s="37">
        <f t="shared" si="40"/>
        <v>37364.54500621109</v>
      </c>
      <c r="DL44" s="37">
        <f t="shared" si="26"/>
        <v>26588</v>
      </c>
      <c r="DM44" s="56">
        <f t="shared" si="27"/>
        <v>10410</v>
      </c>
      <c r="DN44" s="56">
        <f t="shared" si="28"/>
        <v>118</v>
      </c>
      <c r="DO44" s="37">
        <f t="shared" si="29"/>
        <v>1198.9609748117514</v>
      </c>
      <c r="DP44" s="37">
        <f t="shared" si="30"/>
        <v>853</v>
      </c>
      <c r="DQ44" s="56">
        <f t="shared" si="31"/>
        <v>334</v>
      </c>
      <c r="DR44" s="56">
        <f t="shared" si="32"/>
        <v>4</v>
      </c>
      <c r="DS44" s="164"/>
      <c r="DT44" s="164"/>
      <c r="DU44" s="7" t="str">
        <f t="shared" si="33"/>
        <v>67</v>
      </c>
      <c r="DV44" s="255" t="str">
        <f t="shared" si="33"/>
        <v>対個人サービス</v>
      </c>
      <c r="DW44" s="164">
        <f t="shared" si="34"/>
        <v>38563.505981022841</v>
      </c>
      <c r="DX44" s="37">
        <f t="shared" si="34"/>
        <v>27441</v>
      </c>
      <c r="DY44" s="56">
        <f t="shared" si="34"/>
        <v>10744</v>
      </c>
      <c r="DZ44" s="56">
        <f t="shared" si="34"/>
        <v>122</v>
      </c>
    </row>
    <row r="45" spans="1:130">
      <c r="B45" s="7" t="s">
        <v>556</v>
      </c>
      <c r="C45" s="255" t="s">
        <v>557</v>
      </c>
      <c r="E45" s="26"/>
      <c r="G45" s="62">
        <v>0.104216907308394</v>
      </c>
      <c r="H45" s="24"/>
      <c r="I45" s="62">
        <v>0.452764631748168</v>
      </c>
      <c r="J45" s="24"/>
      <c r="K45" s="62">
        <v>0.15024179708916699</v>
      </c>
      <c r="L45" s="24"/>
      <c r="M45" s="62">
        <v>9.5930185281599997E-4</v>
      </c>
      <c r="N45" s="226"/>
      <c r="O45" s="62">
        <v>8.6464089902932723E-3</v>
      </c>
      <c r="P45" s="226"/>
      <c r="Q45" s="226"/>
      <c r="R45" s="7">
        <v>66</v>
      </c>
      <c r="S45" s="276" t="str">
        <f t="shared" si="46"/>
        <v>対事業所サービス</v>
      </c>
      <c r="T45" s="67">
        <f>SUMIF('表4-2-4,5'!T$6:T$46,波及効果測定!R45,'表4-2-4,5'!AA$6:AA$46)</f>
        <v>1799</v>
      </c>
      <c r="U45" s="84" t="s">
        <v>135</v>
      </c>
      <c r="V45" s="661">
        <v>1</v>
      </c>
      <c r="W45" s="78" t="s">
        <v>137</v>
      </c>
      <c r="X45" s="56">
        <f t="shared" si="43"/>
        <v>1799</v>
      </c>
      <c r="Y45" s="24">
        <v>671</v>
      </c>
      <c r="Z45" s="26"/>
      <c r="AB45" s="56">
        <f t="shared" si="45"/>
        <v>28884</v>
      </c>
      <c r="AD45" s="56">
        <v>28884</v>
      </c>
      <c r="AE45" s="164"/>
      <c r="AF45" s="164"/>
      <c r="AG45" s="7" t="str">
        <f t="shared" si="7"/>
        <v>671</v>
      </c>
      <c r="AH45" s="8" t="str">
        <f t="shared" si="7"/>
        <v>宿泊業</v>
      </c>
      <c r="AI45" s="67">
        <f t="shared" si="8"/>
        <v>28884</v>
      </c>
      <c r="AJ45" t="s">
        <v>136</v>
      </c>
      <c r="AK45" s="70">
        <f t="shared" si="9"/>
        <v>0.452764631748168</v>
      </c>
      <c r="AL45" t="s">
        <v>138</v>
      </c>
      <c r="AM45" s="56">
        <f t="shared" si="41"/>
        <v>13078</v>
      </c>
      <c r="AN45" s="164"/>
      <c r="AO45" s="67">
        <f t="shared" si="10"/>
        <v>28884</v>
      </c>
      <c r="AP45" s="72" t="s">
        <v>136</v>
      </c>
      <c r="AQ45" s="70">
        <f t="shared" si="11"/>
        <v>0.15024179708916699</v>
      </c>
      <c r="AR45" s="72" t="s">
        <v>138</v>
      </c>
      <c r="AS45" s="56">
        <f t="shared" si="12"/>
        <v>4340</v>
      </c>
      <c r="AT45" s="164"/>
      <c r="AV45" s="7" t="str">
        <f t="shared" si="13"/>
        <v>671</v>
      </c>
      <c r="AW45" s="8" t="str">
        <f t="shared" si="13"/>
        <v>宿泊業</v>
      </c>
      <c r="AX45" s="91"/>
      <c r="AY45" s="67">
        <f t="shared" si="0"/>
        <v>28884</v>
      </c>
      <c r="AZ45" s="72" t="s">
        <v>136</v>
      </c>
      <c r="BA45" s="70">
        <f t="shared" si="14"/>
        <v>9.5930185281599997E-4</v>
      </c>
      <c r="BB45" s="72" t="s">
        <v>138</v>
      </c>
      <c r="BC45" s="56">
        <f>ROUND(AY45*BA45,0)</f>
        <v>28</v>
      </c>
      <c r="BD45" s="164"/>
      <c r="BJ45" s="7" t="str">
        <f t="shared" si="15"/>
        <v>671</v>
      </c>
      <c r="BK45" s="8" t="str">
        <f t="shared" si="15"/>
        <v>宿泊業</v>
      </c>
      <c r="BM45" s="54"/>
      <c r="BO45" s="62">
        <f>'41部門表'!BN44</f>
        <v>8.6464089902932723E-3</v>
      </c>
      <c r="BQ45" s="56">
        <f t="shared" si="37"/>
        <v>192</v>
      </c>
      <c r="BR45" s="164"/>
      <c r="BS45" s="24"/>
      <c r="BT45" s="7" t="str">
        <f t="shared" si="16"/>
        <v>671</v>
      </c>
      <c r="BU45" s="8" t="str">
        <f t="shared" si="16"/>
        <v>宿泊業</v>
      </c>
      <c r="BV45" s="56">
        <f t="shared" si="42"/>
        <v>192</v>
      </c>
      <c r="BW45" t="s">
        <v>136</v>
      </c>
      <c r="BX45" s="70">
        <f t="shared" si="17"/>
        <v>0.104216907308394</v>
      </c>
      <c r="BY45" s="72" t="s">
        <v>138</v>
      </c>
      <c r="BZ45" s="56">
        <f t="shared" si="18"/>
        <v>20</v>
      </c>
      <c r="CB45" s="26"/>
      <c r="CD45" s="56">
        <f t="shared" si="1"/>
        <v>20</v>
      </c>
      <c r="CF45" s="56">
        <v>20</v>
      </c>
      <c r="CG45" s="164"/>
      <c r="CI45" s="940" t="str">
        <f t="shared" si="19"/>
        <v>671</v>
      </c>
      <c r="CJ45" s="932" t="str">
        <f t="shared" si="19"/>
        <v>宿泊業</v>
      </c>
      <c r="CK45" s="925"/>
      <c r="CL45" s="930">
        <f t="shared" si="20"/>
        <v>20</v>
      </c>
      <c r="CM45" s="917" t="s">
        <v>136</v>
      </c>
      <c r="CN45" s="660">
        <f t="shared" si="2"/>
        <v>0.452764631748168</v>
      </c>
      <c r="CO45" s="917" t="s">
        <v>138</v>
      </c>
      <c r="CP45" s="931">
        <f t="shared" si="21"/>
        <v>9</v>
      </c>
      <c r="CQ45" s="913"/>
      <c r="CR45" s="930">
        <f t="shared" si="22"/>
        <v>20</v>
      </c>
      <c r="CS45" s="917" t="s">
        <v>136</v>
      </c>
      <c r="CT45" s="660">
        <f t="shared" si="3"/>
        <v>0.15024179708916699</v>
      </c>
      <c r="CU45" s="917" t="s">
        <v>138</v>
      </c>
      <c r="CV45" s="931">
        <f t="shared" si="38"/>
        <v>3</v>
      </c>
      <c r="CW45" s="929"/>
      <c r="CY45" s="7" t="str">
        <f t="shared" si="23"/>
        <v>671</v>
      </c>
      <c r="CZ45" s="8" t="str">
        <f t="shared" si="23"/>
        <v>宿泊業</v>
      </c>
      <c r="DA45" s="91"/>
      <c r="DB45" s="67">
        <f t="shared" si="4"/>
        <v>20</v>
      </c>
      <c r="DC45" s="72" t="s">
        <v>136</v>
      </c>
      <c r="DD45" s="70">
        <f t="shared" si="24"/>
        <v>9.5930185281599997E-4</v>
      </c>
      <c r="DE45" s="72" t="s">
        <v>138</v>
      </c>
      <c r="DF45" s="56">
        <f>ROUND(DB45*DD45,0)</f>
        <v>0</v>
      </c>
      <c r="DG45" s="164"/>
      <c r="DH45" s="24"/>
      <c r="DI45" s="7" t="str">
        <f t="shared" si="25"/>
        <v>671</v>
      </c>
      <c r="DJ45" s="255" t="str">
        <f t="shared" si="25"/>
        <v>宿泊業</v>
      </c>
      <c r="DK45" s="37">
        <f t="shared" si="40"/>
        <v>28884</v>
      </c>
      <c r="DL45" s="37">
        <f t="shared" si="26"/>
        <v>13078</v>
      </c>
      <c r="DM45" s="56">
        <f t="shared" si="27"/>
        <v>4340</v>
      </c>
      <c r="DN45" s="56">
        <f t="shared" si="28"/>
        <v>28</v>
      </c>
      <c r="DO45" s="37">
        <f t="shared" si="29"/>
        <v>20</v>
      </c>
      <c r="DP45" s="37">
        <f t="shared" si="30"/>
        <v>9</v>
      </c>
      <c r="DQ45" s="56">
        <f t="shared" si="31"/>
        <v>3</v>
      </c>
      <c r="DR45" s="56">
        <f t="shared" si="32"/>
        <v>0</v>
      </c>
      <c r="DS45" s="164"/>
      <c r="DT45" s="164"/>
      <c r="DU45" s="7" t="str">
        <f t="shared" si="33"/>
        <v>671</v>
      </c>
      <c r="DV45" s="255" t="str">
        <f t="shared" si="33"/>
        <v>宿泊業</v>
      </c>
      <c r="DW45" s="164">
        <f t="shared" si="34"/>
        <v>28904</v>
      </c>
      <c r="DX45" s="37">
        <f t="shared" si="34"/>
        <v>13087</v>
      </c>
      <c r="DY45" s="56">
        <f t="shared" si="34"/>
        <v>4343</v>
      </c>
      <c r="DZ45" s="56">
        <f t="shared" si="34"/>
        <v>28</v>
      </c>
    </row>
    <row r="46" spans="1:130">
      <c r="B46" s="7" t="s">
        <v>558</v>
      </c>
      <c r="C46" s="255" t="s">
        <v>559</v>
      </c>
      <c r="E46" s="26"/>
      <c r="G46" s="62">
        <v>0.75813299112911403</v>
      </c>
      <c r="H46" s="24"/>
      <c r="I46" s="62">
        <v>0.45396425545769897</v>
      </c>
      <c r="J46" s="24"/>
      <c r="K46" s="62">
        <v>0.24832121463326301</v>
      </c>
      <c r="L46" s="24"/>
      <c r="M46" s="62">
        <v>3.89604872185E-4</v>
      </c>
      <c r="N46" s="226"/>
      <c r="O46" s="62">
        <v>6.1297752469524569E-2</v>
      </c>
      <c r="P46" s="226"/>
      <c r="Q46" s="226"/>
      <c r="R46" s="7">
        <v>67</v>
      </c>
      <c r="S46" s="276" t="str">
        <f t="shared" si="46"/>
        <v>対個人サービス</v>
      </c>
      <c r="T46" s="67">
        <f>SUMIF('表4-2-4,5'!T$6:T$46,波及効果測定!R46,'表4-2-4,5'!AA$6:AA$46)</f>
        <v>36482</v>
      </c>
      <c r="U46" s="84" t="s">
        <v>135</v>
      </c>
      <c r="V46" s="661">
        <v>1</v>
      </c>
      <c r="W46" s="78" t="s">
        <v>137</v>
      </c>
      <c r="X46" s="56">
        <f t="shared" si="43"/>
        <v>36482</v>
      </c>
      <c r="Y46" s="24">
        <v>672</v>
      </c>
      <c r="Z46" s="663"/>
      <c r="AB46" s="56">
        <f t="shared" si="45"/>
        <v>3283</v>
      </c>
      <c r="AD46" s="56">
        <v>3669.1641718081678</v>
      </c>
      <c r="AE46" s="164"/>
      <c r="AF46" s="164"/>
      <c r="AG46" s="7" t="str">
        <f t="shared" si="7"/>
        <v>672</v>
      </c>
      <c r="AH46" s="8" t="str">
        <f t="shared" si="7"/>
        <v>飲食サービス</v>
      </c>
      <c r="AI46" s="67">
        <f t="shared" si="8"/>
        <v>3669.1641718081678</v>
      </c>
      <c r="AJ46" t="s">
        <v>136</v>
      </c>
      <c r="AK46" s="70">
        <f t="shared" si="9"/>
        <v>0.45396425545769897</v>
      </c>
      <c r="AL46" t="s">
        <v>138</v>
      </c>
      <c r="AM46" s="56">
        <f t="shared" si="41"/>
        <v>1666</v>
      </c>
      <c r="AN46" s="164"/>
      <c r="AO46" s="67">
        <f t="shared" si="10"/>
        <v>3669.1641718081678</v>
      </c>
      <c r="AP46" s="72" t="s">
        <v>136</v>
      </c>
      <c r="AQ46" s="70">
        <f t="shared" si="11"/>
        <v>0.24832121463326301</v>
      </c>
      <c r="AR46" s="72" t="s">
        <v>138</v>
      </c>
      <c r="AS46" s="56">
        <f t="shared" si="12"/>
        <v>911</v>
      </c>
      <c r="AT46" s="164"/>
      <c r="AV46" s="7" t="str">
        <f t="shared" si="13"/>
        <v>672</v>
      </c>
      <c r="AW46" s="8" t="str">
        <f t="shared" si="13"/>
        <v>飲食サービス</v>
      </c>
      <c r="AX46" s="91"/>
      <c r="AY46" s="67">
        <f t="shared" si="0"/>
        <v>3669.1641718081678</v>
      </c>
      <c r="AZ46" s="72" t="s">
        <v>136</v>
      </c>
      <c r="BA46" s="70">
        <f t="shared" si="14"/>
        <v>3.89604872185E-4</v>
      </c>
      <c r="BB46" s="72" t="s">
        <v>138</v>
      </c>
      <c r="BC46" s="56">
        <f>ROUND(AY46*BA46,0)</f>
        <v>1</v>
      </c>
      <c r="BD46" s="164"/>
      <c r="BJ46" s="7" t="str">
        <f t="shared" si="15"/>
        <v>672</v>
      </c>
      <c r="BK46" s="8" t="str">
        <f t="shared" si="15"/>
        <v>飲食サービス</v>
      </c>
      <c r="BM46" s="54"/>
      <c r="BO46" s="62">
        <f>'41部門表'!BN45</f>
        <v>6.1297752469524569E-2</v>
      </c>
      <c r="BQ46" s="56">
        <f t="shared" si="37"/>
        <v>1364</v>
      </c>
      <c r="BR46" s="164"/>
      <c r="BS46" s="24"/>
      <c r="BT46" s="7" t="str">
        <f t="shared" si="16"/>
        <v>672</v>
      </c>
      <c r="BU46" s="8" t="str">
        <f t="shared" si="16"/>
        <v>飲食サービス</v>
      </c>
      <c r="BV46" s="56">
        <f t="shared" si="42"/>
        <v>1364</v>
      </c>
      <c r="BW46" t="s">
        <v>136</v>
      </c>
      <c r="BX46" s="70">
        <f t="shared" si="17"/>
        <v>0.75813299112911403</v>
      </c>
      <c r="BY46" s="72" t="s">
        <v>138</v>
      </c>
      <c r="BZ46" s="56">
        <f t="shared" si="18"/>
        <v>1034</v>
      </c>
      <c r="CB46" s="26"/>
      <c r="CD46" s="56">
        <f t="shared" si="1"/>
        <v>1034</v>
      </c>
      <c r="CF46" s="56">
        <v>1043.3483322973136</v>
      </c>
      <c r="CG46" s="164"/>
      <c r="CI46" s="940" t="str">
        <f t="shared" si="19"/>
        <v>672</v>
      </c>
      <c r="CJ46" s="932" t="str">
        <f t="shared" si="19"/>
        <v>飲食サービス</v>
      </c>
      <c r="CK46" s="925"/>
      <c r="CL46" s="930">
        <f t="shared" si="20"/>
        <v>1043.3483322973136</v>
      </c>
      <c r="CM46" s="917" t="s">
        <v>136</v>
      </c>
      <c r="CN46" s="660">
        <f t="shared" si="2"/>
        <v>0.45396425545769897</v>
      </c>
      <c r="CO46" s="917" t="s">
        <v>138</v>
      </c>
      <c r="CP46" s="931">
        <f t="shared" si="21"/>
        <v>474</v>
      </c>
      <c r="CQ46" s="913"/>
      <c r="CR46" s="930">
        <f t="shared" si="22"/>
        <v>1043.3483322973136</v>
      </c>
      <c r="CS46" s="917" t="s">
        <v>136</v>
      </c>
      <c r="CT46" s="660">
        <f t="shared" si="3"/>
        <v>0.24832121463326301</v>
      </c>
      <c r="CU46" s="917" t="s">
        <v>138</v>
      </c>
      <c r="CV46" s="931">
        <f t="shared" si="38"/>
        <v>259</v>
      </c>
      <c r="CW46" s="929"/>
      <c r="CY46" s="7" t="str">
        <f t="shared" si="23"/>
        <v>672</v>
      </c>
      <c r="CZ46" s="8" t="str">
        <f t="shared" si="23"/>
        <v>飲食サービス</v>
      </c>
      <c r="DA46" s="91"/>
      <c r="DB46" s="67">
        <f t="shared" si="4"/>
        <v>1043.3483322973136</v>
      </c>
      <c r="DC46" s="72" t="s">
        <v>136</v>
      </c>
      <c r="DD46" s="70">
        <f t="shared" si="24"/>
        <v>3.89604872185E-4</v>
      </c>
      <c r="DE46" s="72" t="s">
        <v>138</v>
      </c>
      <c r="DF46" s="56">
        <f>ROUND(DB46*DD46,0)</f>
        <v>0</v>
      </c>
      <c r="DG46" s="164"/>
      <c r="DH46" s="24"/>
      <c r="DI46" s="7" t="str">
        <f t="shared" si="25"/>
        <v>672</v>
      </c>
      <c r="DJ46" s="255" t="str">
        <f t="shared" si="25"/>
        <v>飲食サービス</v>
      </c>
      <c r="DK46" s="37">
        <f>AD46</f>
        <v>3669.1641718081678</v>
      </c>
      <c r="DL46" s="37">
        <f>AM46</f>
        <v>1666</v>
      </c>
      <c r="DM46" s="56">
        <f>AS46</f>
        <v>911</v>
      </c>
      <c r="DN46" s="56">
        <f>BC46</f>
        <v>1</v>
      </c>
      <c r="DO46" s="37">
        <f>CF46</f>
        <v>1043.3483322973136</v>
      </c>
      <c r="DP46" s="37">
        <f>CP46</f>
        <v>474</v>
      </c>
      <c r="DQ46" s="56">
        <f>CV46</f>
        <v>259</v>
      </c>
      <c r="DR46" s="56">
        <f>DF46</f>
        <v>0</v>
      </c>
      <c r="DS46" s="164"/>
      <c r="DT46" s="164"/>
      <c r="DU46" s="7" t="str">
        <f t="shared" si="33"/>
        <v>672</v>
      </c>
      <c r="DV46" s="255" t="str">
        <f t="shared" si="33"/>
        <v>飲食サービス</v>
      </c>
      <c r="DW46" s="164">
        <f t="shared" ref="DW46:DZ48" si="48">DK46+DO46</f>
        <v>4712.5125041054816</v>
      </c>
      <c r="DX46" s="37">
        <f t="shared" si="48"/>
        <v>2140</v>
      </c>
      <c r="DY46" s="56">
        <f t="shared" si="48"/>
        <v>1170</v>
      </c>
      <c r="DZ46" s="56">
        <f t="shared" si="48"/>
        <v>1</v>
      </c>
    </row>
    <row r="47" spans="1:130">
      <c r="B47" s="7" t="s">
        <v>443</v>
      </c>
      <c r="C47" s="255" t="s">
        <v>30</v>
      </c>
      <c r="E47" s="26"/>
      <c r="G47" s="62">
        <v>1</v>
      </c>
      <c r="H47" s="24"/>
      <c r="I47" s="62">
        <v>0</v>
      </c>
      <c r="J47" s="24"/>
      <c r="K47" s="62">
        <v>0</v>
      </c>
      <c r="L47" s="24"/>
      <c r="M47" s="62">
        <v>0</v>
      </c>
      <c r="N47" s="226"/>
      <c r="O47" s="62">
        <v>0</v>
      </c>
      <c r="P47" s="226"/>
      <c r="Q47" s="226"/>
      <c r="R47" s="7">
        <v>671</v>
      </c>
      <c r="S47" s="255" t="str">
        <f t="shared" si="46"/>
        <v>宿泊業</v>
      </c>
      <c r="T47" s="67">
        <f>SUMIF('表4-2-4,5'!T$6:T$46,波及効果測定!R47,'表4-2-4,5'!AA$6:AA$46)</f>
        <v>28884</v>
      </c>
      <c r="U47" s="84" t="s">
        <v>135</v>
      </c>
      <c r="V47" s="661">
        <v>1</v>
      </c>
      <c r="W47" s="78" t="s">
        <v>137</v>
      </c>
      <c r="X47" s="56">
        <f t="shared" si="43"/>
        <v>28884</v>
      </c>
      <c r="Y47" s="24">
        <v>68</v>
      </c>
      <c r="Z47" s="663"/>
      <c r="AB47" s="56">
        <f t="shared" si="45"/>
        <v>0</v>
      </c>
      <c r="AD47" s="56">
        <v>286.43563576276091</v>
      </c>
      <c r="AE47" s="164"/>
      <c r="AF47" s="164"/>
      <c r="AG47" s="7" t="str">
        <f t="shared" si="7"/>
        <v>68</v>
      </c>
      <c r="AH47" s="8" t="str">
        <f t="shared" si="7"/>
        <v>事務用品</v>
      </c>
      <c r="AI47" s="67">
        <f t="shared" si="8"/>
        <v>286.43563576276091</v>
      </c>
      <c r="AJ47" t="s">
        <v>136</v>
      </c>
      <c r="AK47" s="70">
        <f t="shared" si="9"/>
        <v>0</v>
      </c>
      <c r="AL47" t="s">
        <v>138</v>
      </c>
      <c r="AM47" s="56">
        <f t="shared" si="41"/>
        <v>0</v>
      </c>
      <c r="AN47" s="164"/>
      <c r="AO47" s="67">
        <f t="shared" si="10"/>
        <v>286.43563576276091</v>
      </c>
      <c r="AP47" s="72" t="s">
        <v>136</v>
      </c>
      <c r="AQ47" s="70">
        <f t="shared" si="11"/>
        <v>0</v>
      </c>
      <c r="AR47" s="72" t="s">
        <v>138</v>
      </c>
      <c r="AS47" s="56">
        <f t="shared" si="12"/>
        <v>0</v>
      </c>
      <c r="AT47" s="164"/>
      <c r="AV47" s="7" t="str">
        <f t="shared" si="13"/>
        <v>68</v>
      </c>
      <c r="AW47" s="8" t="str">
        <f t="shared" si="13"/>
        <v>事務用品</v>
      </c>
      <c r="AX47" s="91"/>
      <c r="AY47" s="67">
        <f t="shared" si="0"/>
        <v>286.43563576276091</v>
      </c>
      <c r="AZ47" s="72" t="s">
        <v>136</v>
      </c>
      <c r="BA47" s="70">
        <f t="shared" si="14"/>
        <v>0</v>
      </c>
      <c r="BB47" s="72" t="s">
        <v>138</v>
      </c>
      <c r="BC47" s="56">
        <f>ROUND(AY47*BA47,0)</f>
        <v>0</v>
      </c>
      <c r="BD47" s="164"/>
      <c r="BJ47" s="7" t="str">
        <f t="shared" si="15"/>
        <v>68</v>
      </c>
      <c r="BK47" s="8" t="str">
        <f t="shared" si="15"/>
        <v>事務用品</v>
      </c>
      <c r="BM47" s="54"/>
      <c r="BO47" s="62">
        <f>'41部門表'!BN46</f>
        <v>0</v>
      </c>
      <c r="BQ47" s="56">
        <f t="shared" si="37"/>
        <v>0</v>
      </c>
      <c r="BR47" s="164"/>
      <c r="BS47" s="24"/>
      <c r="BT47" s="7" t="str">
        <f t="shared" si="16"/>
        <v>68</v>
      </c>
      <c r="BU47" s="8" t="str">
        <f t="shared" si="16"/>
        <v>事務用品</v>
      </c>
      <c r="BV47" s="56">
        <f t="shared" si="42"/>
        <v>0</v>
      </c>
      <c r="BW47" t="s">
        <v>136</v>
      </c>
      <c r="BX47" s="70">
        <f t="shared" si="17"/>
        <v>1</v>
      </c>
      <c r="BY47" s="72" t="s">
        <v>138</v>
      </c>
      <c r="BZ47" s="56">
        <f t="shared" si="18"/>
        <v>0</v>
      </c>
      <c r="CB47" s="26"/>
      <c r="CD47" s="56">
        <f t="shared" si="1"/>
        <v>0</v>
      </c>
      <c r="CF47" s="56">
        <v>30.080231480311884</v>
      </c>
      <c r="CG47" s="164"/>
      <c r="CI47" s="940" t="str">
        <f t="shared" si="19"/>
        <v>68</v>
      </c>
      <c r="CJ47" s="932" t="str">
        <f t="shared" si="19"/>
        <v>事務用品</v>
      </c>
      <c r="CK47" s="925"/>
      <c r="CL47" s="930">
        <f t="shared" si="20"/>
        <v>30.080231480311884</v>
      </c>
      <c r="CM47" s="917" t="s">
        <v>136</v>
      </c>
      <c r="CN47" s="660">
        <f t="shared" si="2"/>
        <v>0</v>
      </c>
      <c r="CO47" s="917" t="s">
        <v>138</v>
      </c>
      <c r="CP47" s="931">
        <f t="shared" si="21"/>
        <v>0</v>
      </c>
      <c r="CQ47" s="913"/>
      <c r="CR47" s="930">
        <f t="shared" si="22"/>
        <v>30.080231480311884</v>
      </c>
      <c r="CS47" s="917" t="s">
        <v>136</v>
      </c>
      <c r="CT47" s="660">
        <f t="shared" si="3"/>
        <v>0</v>
      </c>
      <c r="CU47" s="917" t="s">
        <v>138</v>
      </c>
      <c r="CV47" s="931">
        <f t="shared" si="38"/>
        <v>0</v>
      </c>
      <c r="CW47" s="929"/>
      <c r="CY47" s="7" t="str">
        <f t="shared" si="23"/>
        <v>68</v>
      </c>
      <c r="CZ47" s="8" t="str">
        <f t="shared" si="23"/>
        <v>事務用品</v>
      </c>
      <c r="DA47" s="91"/>
      <c r="DB47" s="67">
        <f t="shared" si="4"/>
        <v>30.080231480311884</v>
      </c>
      <c r="DC47" s="72" t="s">
        <v>136</v>
      </c>
      <c r="DD47" s="70">
        <f t="shared" si="24"/>
        <v>0</v>
      </c>
      <c r="DE47" s="72" t="s">
        <v>138</v>
      </c>
      <c r="DF47" s="56">
        <f>ROUND(DB47*DD47,0)</f>
        <v>0</v>
      </c>
      <c r="DG47" s="164"/>
      <c r="DH47" s="24"/>
      <c r="DI47" s="7" t="str">
        <f t="shared" si="25"/>
        <v>68</v>
      </c>
      <c r="DJ47" s="255" t="str">
        <f t="shared" si="25"/>
        <v>事務用品</v>
      </c>
      <c r="DK47" s="37">
        <f>AD47</f>
        <v>286.43563576276091</v>
      </c>
      <c r="DL47" s="37">
        <f>AM47</f>
        <v>0</v>
      </c>
      <c r="DM47" s="56">
        <f>AS47</f>
        <v>0</v>
      </c>
      <c r="DN47" s="56">
        <f>BC47</f>
        <v>0</v>
      </c>
      <c r="DO47" s="37">
        <f>CF47</f>
        <v>30.080231480311884</v>
      </c>
      <c r="DP47" s="37">
        <f>CP47</f>
        <v>0</v>
      </c>
      <c r="DQ47" s="56">
        <f>CV47</f>
        <v>0</v>
      </c>
      <c r="DR47" s="56">
        <f>DF47</f>
        <v>0</v>
      </c>
      <c r="DS47" s="164"/>
      <c r="DT47" s="164"/>
      <c r="DU47" s="7" t="str">
        <f t="shared" si="33"/>
        <v>68</v>
      </c>
      <c r="DV47" s="255" t="str">
        <f t="shared" si="33"/>
        <v>事務用品</v>
      </c>
      <c r="DW47" s="164">
        <f>DK47+DO47</f>
        <v>316.51586724307282</v>
      </c>
      <c r="DX47" s="37">
        <f t="shared" si="48"/>
        <v>0</v>
      </c>
      <c r="DY47" s="56">
        <f t="shared" si="48"/>
        <v>0</v>
      </c>
      <c r="DZ47" s="56">
        <f t="shared" si="48"/>
        <v>0</v>
      </c>
    </row>
    <row r="48" spans="1:130">
      <c r="B48" s="9" t="s">
        <v>446</v>
      </c>
      <c r="C48" s="256" t="s">
        <v>18</v>
      </c>
      <c r="E48" s="27"/>
      <c r="G48" s="63">
        <v>0.51197824728942598</v>
      </c>
      <c r="H48" s="24"/>
      <c r="I48" s="63">
        <v>0.46207115851021802</v>
      </c>
      <c r="J48" s="24"/>
      <c r="K48" s="63">
        <v>2.2515184763084999E-2</v>
      </c>
      <c r="L48" s="24"/>
      <c r="M48" s="63">
        <v>9.0803615423000001E-5</v>
      </c>
      <c r="N48" s="226"/>
      <c r="O48" s="62">
        <v>3.6888368896661078E-5</v>
      </c>
      <c r="P48" s="226"/>
      <c r="Q48" s="226"/>
      <c r="R48" s="7">
        <v>672</v>
      </c>
      <c r="S48" s="255" t="str">
        <f t="shared" si="46"/>
        <v>飲食サービス</v>
      </c>
      <c r="T48" s="67">
        <f>SUMIF('表4-2-4,5'!T$6:T$46,波及効果測定!R48,'表4-2-4,5'!AA$6:AA$46)</f>
        <v>3283</v>
      </c>
      <c r="U48" s="84" t="s">
        <v>135</v>
      </c>
      <c r="V48" s="661">
        <v>1</v>
      </c>
      <c r="W48" s="78" t="s">
        <v>137</v>
      </c>
      <c r="X48" s="56">
        <f t="shared" si="43"/>
        <v>3283</v>
      </c>
      <c r="Y48" s="24">
        <v>69</v>
      </c>
      <c r="Z48" s="664"/>
      <c r="AB48" s="56">
        <f t="shared" si="45"/>
        <v>0</v>
      </c>
      <c r="AD48" s="56">
        <v>314.12338767830295</v>
      </c>
      <c r="AE48" s="164"/>
      <c r="AF48" s="164"/>
      <c r="AG48" s="9" t="str">
        <f t="shared" si="7"/>
        <v>69</v>
      </c>
      <c r="AH48" s="10" t="str">
        <f t="shared" si="7"/>
        <v>分類不明</v>
      </c>
      <c r="AI48" s="67">
        <f t="shared" si="8"/>
        <v>314.12338767830295</v>
      </c>
      <c r="AJ48" t="s">
        <v>136</v>
      </c>
      <c r="AK48" s="70">
        <f t="shared" si="9"/>
        <v>0.46207115851021802</v>
      </c>
      <c r="AL48" t="s">
        <v>138</v>
      </c>
      <c r="AM48" s="56">
        <f>ROUND(AI48*AK48,0)</f>
        <v>145</v>
      </c>
      <c r="AN48" s="164"/>
      <c r="AO48" s="67">
        <f t="shared" si="10"/>
        <v>314.12338767830295</v>
      </c>
      <c r="AP48" s="72" t="s">
        <v>136</v>
      </c>
      <c r="AQ48" s="70">
        <f t="shared" si="11"/>
        <v>2.2515184763084999E-2</v>
      </c>
      <c r="AR48" s="72" t="s">
        <v>138</v>
      </c>
      <c r="AS48" s="56">
        <f t="shared" si="12"/>
        <v>7</v>
      </c>
      <c r="AT48" s="164"/>
      <c r="AV48" s="9" t="str">
        <f t="shared" si="13"/>
        <v>69</v>
      </c>
      <c r="AW48" s="10" t="str">
        <f t="shared" si="13"/>
        <v>分類不明</v>
      </c>
      <c r="AX48" s="91"/>
      <c r="AY48" s="67">
        <f t="shared" si="0"/>
        <v>314.12338767830295</v>
      </c>
      <c r="AZ48" s="72" t="s">
        <v>136</v>
      </c>
      <c r="BA48" s="70">
        <f t="shared" si="14"/>
        <v>9.0803615423000001E-5</v>
      </c>
      <c r="BB48" s="72" t="s">
        <v>138</v>
      </c>
      <c r="BC48" s="56">
        <f>ROUND(AY48*BA48,0)</f>
        <v>0</v>
      </c>
      <c r="BD48" s="164"/>
      <c r="BJ48" s="9" t="str">
        <f t="shared" si="15"/>
        <v>69</v>
      </c>
      <c r="BK48" s="10" t="str">
        <f t="shared" si="15"/>
        <v>分類不明</v>
      </c>
      <c r="BM48" s="54"/>
      <c r="BO48" s="63">
        <f>'41部門表'!BN47</f>
        <v>3.6888368896661078E-5</v>
      </c>
      <c r="BQ48" s="60">
        <f t="shared" si="37"/>
        <v>1</v>
      </c>
      <c r="BR48" s="164"/>
      <c r="BS48" s="24"/>
      <c r="BT48" s="9" t="str">
        <f t="shared" si="16"/>
        <v>69</v>
      </c>
      <c r="BU48" s="10" t="str">
        <f t="shared" si="16"/>
        <v>分類不明</v>
      </c>
      <c r="BV48" s="60">
        <f t="shared" si="42"/>
        <v>1</v>
      </c>
      <c r="BW48" t="s">
        <v>136</v>
      </c>
      <c r="BX48" s="93">
        <f t="shared" si="17"/>
        <v>0.51197824728942598</v>
      </c>
      <c r="BY48" s="72" t="s">
        <v>138</v>
      </c>
      <c r="BZ48" s="56">
        <f t="shared" si="18"/>
        <v>1</v>
      </c>
      <c r="CB48" s="27"/>
      <c r="CD48" s="60">
        <f t="shared" si="1"/>
        <v>1</v>
      </c>
      <c r="CF48" s="56">
        <v>46.602427598199192</v>
      </c>
      <c r="CG48" s="164"/>
      <c r="CI48" s="941" t="str">
        <f t="shared" si="19"/>
        <v>69</v>
      </c>
      <c r="CJ48" s="942" t="str">
        <f t="shared" si="19"/>
        <v>分類不明</v>
      </c>
      <c r="CK48" s="925"/>
      <c r="CL48" s="930">
        <f t="shared" si="20"/>
        <v>46.602427598199192</v>
      </c>
      <c r="CM48" s="917" t="s">
        <v>136</v>
      </c>
      <c r="CN48" s="660">
        <f t="shared" si="2"/>
        <v>0.46207115851021802</v>
      </c>
      <c r="CO48" s="917" t="s">
        <v>138</v>
      </c>
      <c r="CP48" s="931">
        <f t="shared" si="21"/>
        <v>22</v>
      </c>
      <c r="CQ48" s="913"/>
      <c r="CR48" s="930">
        <f t="shared" si="22"/>
        <v>46.602427598199192</v>
      </c>
      <c r="CS48" s="917" t="s">
        <v>136</v>
      </c>
      <c r="CT48" s="660">
        <f t="shared" si="3"/>
        <v>2.2515184763084999E-2</v>
      </c>
      <c r="CU48" s="917" t="s">
        <v>138</v>
      </c>
      <c r="CV48" s="931">
        <f t="shared" si="38"/>
        <v>1</v>
      </c>
      <c r="CW48" s="929"/>
      <c r="CY48" s="9" t="str">
        <f t="shared" si="23"/>
        <v>69</v>
      </c>
      <c r="CZ48" s="10" t="str">
        <f t="shared" si="23"/>
        <v>分類不明</v>
      </c>
      <c r="DA48" s="91"/>
      <c r="DB48" s="67">
        <f t="shared" si="4"/>
        <v>46.602427598199192</v>
      </c>
      <c r="DC48" s="72" t="s">
        <v>136</v>
      </c>
      <c r="DD48" s="70">
        <f t="shared" si="24"/>
        <v>9.0803615423000001E-5</v>
      </c>
      <c r="DE48" s="72" t="s">
        <v>138</v>
      </c>
      <c r="DF48" s="56">
        <f>ROUND(DB48*DD48,0)</f>
        <v>0</v>
      </c>
      <c r="DG48" s="164"/>
      <c r="DH48" s="24"/>
      <c r="DI48" s="9" t="str">
        <f t="shared" si="25"/>
        <v>69</v>
      </c>
      <c r="DJ48" s="256" t="str">
        <f t="shared" si="25"/>
        <v>分類不明</v>
      </c>
      <c r="DK48" s="37">
        <f>AD48</f>
        <v>314.12338767830295</v>
      </c>
      <c r="DL48" s="37">
        <f>AM48</f>
        <v>145</v>
      </c>
      <c r="DM48" s="56">
        <f>AS48</f>
        <v>7</v>
      </c>
      <c r="DN48" s="56">
        <f>BC48</f>
        <v>0</v>
      </c>
      <c r="DO48" s="37">
        <f>CF48</f>
        <v>46.602427598199192</v>
      </c>
      <c r="DP48" s="37">
        <f>CP48</f>
        <v>22</v>
      </c>
      <c r="DQ48" s="56">
        <f>CV48</f>
        <v>1</v>
      </c>
      <c r="DR48" s="56">
        <f>DF48</f>
        <v>0</v>
      </c>
      <c r="DS48" s="164"/>
      <c r="DT48" s="164"/>
      <c r="DU48" s="9" t="str">
        <f t="shared" si="33"/>
        <v>69</v>
      </c>
      <c r="DV48" s="256" t="str">
        <f t="shared" si="33"/>
        <v>分類不明</v>
      </c>
      <c r="DW48" s="164">
        <f>DK48+DO48</f>
        <v>360.72581527650215</v>
      </c>
      <c r="DX48" s="37">
        <f t="shared" si="48"/>
        <v>167</v>
      </c>
      <c r="DY48" s="56">
        <f t="shared" si="48"/>
        <v>8</v>
      </c>
      <c r="DZ48" s="56">
        <f t="shared" si="48"/>
        <v>0</v>
      </c>
    </row>
    <row r="49" spans="2:130">
      <c r="B49" s="11"/>
      <c r="C49" s="12" t="s">
        <v>31</v>
      </c>
      <c r="D49" t="s">
        <v>59</v>
      </c>
      <c r="G49" s="63">
        <v>0.67292814969260695</v>
      </c>
      <c r="I49" s="63">
        <v>0.57320574807043101</v>
      </c>
      <c r="K49" s="63">
        <v>0.26618400182929403</v>
      </c>
      <c r="M49" s="63">
        <v>8.03979385086E-4</v>
      </c>
      <c r="N49" s="226"/>
      <c r="O49" s="97">
        <v>1.0000000000000018</v>
      </c>
      <c r="P49" s="226"/>
      <c r="Q49" s="226"/>
      <c r="R49" s="7">
        <v>68</v>
      </c>
      <c r="S49" s="255" t="str">
        <f t="shared" si="46"/>
        <v>事務用品</v>
      </c>
      <c r="T49" s="67">
        <f>SUMIF('表4-2-4,5'!T$6:T$46,波及効果測定!R49,'表4-2-4,5'!AA$6:AA$46)</f>
        <v>0</v>
      </c>
      <c r="U49" s="84" t="s">
        <v>135</v>
      </c>
      <c r="V49" s="660">
        <f>G47</f>
        <v>1</v>
      </c>
      <c r="W49" s="78" t="s">
        <v>137</v>
      </c>
      <c r="X49" s="56">
        <f t="shared" si="43"/>
        <v>0</v>
      </c>
      <c r="Y49" s="24"/>
      <c r="AB49" s="86">
        <f>SUM(AB8:AB48)</f>
        <v>101347</v>
      </c>
      <c r="AD49" s="57">
        <f>SUM(AD8:AD48)</f>
        <v>133670.11880795658</v>
      </c>
      <c r="AE49" s="164"/>
      <c r="AF49" s="164"/>
      <c r="AG49" s="11"/>
      <c r="AH49" s="12" t="s">
        <v>31</v>
      </c>
      <c r="AI49" s="57">
        <f>SUM(AI8:AI48)</f>
        <v>133670.11880795658</v>
      </c>
      <c r="AK49" s="71">
        <f t="shared" si="9"/>
        <v>0.57320574807043101</v>
      </c>
      <c r="AM49" s="57">
        <f>SUM(AM8:AM48)</f>
        <v>76868</v>
      </c>
      <c r="AN49" s="164"/>
      <c r="AO49" s="57">
        <f>SUM(AO8:AO48)</f>
        <v>133670.11880795658</v>
      </c>
      <c r="AP49" s="72"/>
      <c r="AQ49" s="71"/>
      <c r="AR49" s="72"/>
      <c r="AS49" s="57">
        <f>SUM(AS8:AS48)</f>
        <v>31652</v>
      </c>
      <c r="AT49" s="164"/>
      <c r="AV49" s="11"/>
      <c r="AW49" s="12" t="s">
        <v>31</v>
      </c>
      <c r="AX49" s="92"/>
      <c r="AY49" s="57">
        <f>SUM(AY8:AY48)</f>
        <v>133670.11880795658</v>
      </c>
      <c r="AZ49" s="72"/>
      <c r="BA49" s="71"/>
      <c r="BB49" s="72"/>
      <c r="BC49" s="57">
        <f>SUM(BC8:BC48)</f>
        <v>193</v>
      </c>
      <c r="BD49" s="164"/>
      <c r="BJ49" s="11"/>
      <c r="BK49" s="12" t="s">
        <v>31</v>
      </c>
      <c r="BM49" s="68">
        <f>BH12</f>
        <v>22245</v>
      </c>
      <c r="BO49" s="97">
        <f>'41部門表'!BN48</f>
        <v>1.0000000000000018</v>
      </c>
      <c r="BQ49" s="57">
        <f>SUM(BQ8:BQ48)</f>
        <v>22245</v>
      </c>
      <c r="BR49" s="164"/>
      <c r="BS49" s="24"/>
      <c r="BT49" s="11"/>
      <c r="BU49" s="12" t="s">
        <v>31</v>
      </c>
      <c r="BV49" s="57">
        <f>SUM(BV8:BV48)</f>
        <v>22245</v>
      </c>
      <c r="BX49" s="71">
        <f>G49</f>
        <v>0.67292814969260695</v>
      </c>
      <c r="BZ49" s="57">
        <f>SUM(BZ8:BZ48)</f>
        <v>15564</v>
      </c>
      <c r="CD49" s="57">
        <f>SUM(CD8:CD48)</f>
        <v>15564</v>
      </c>
      <c r="CF49" s="57">
        <f>SUM(CF8:CF48)</f>
        <v>19384.332870757531</v>
      </c>
      <c r="CG49" s="164"/>
      <c r="CI49" s="933"/>
      <c r="CJ49" s="934" t="s">
        <v>31</v>
      </c>
      <c r="CK49" s="935"/>
      <c r="CL49" s="936">
        <f>SUM(CL8:CL48)</f>
        <v>19384.332870757531</v>
      </c>
      <c r="CM49" s="913"/>
      <c r="CN49" s="937">
        <f t="shared" si="2"/>
        <v>0.57320574807043101</v>
      </c>
      <c r="CO49" s="913"/>
      <c r="CP49" s="936">
        <f>SUM(CP8:CP48)</f>
        <v>12731</v>
      </c>
      <c r="CQ49" s="913"/>
      <c r="CR49" s="936">
        <f>SUM(CR8:CR48)</f>
        <v>19384.332870757531</v>
      </c>
      <c r="CS49" s="917"/>
      <c r="CT49" s="937">
        <f t="shared" si="3"/>
        <v>0.26618400182929403</v>
      </c>
      <c r="CU49" s="917"/>
      <c r="CV49" s="936">
        <f>SUM(CV8:CV48)</f>
        <v>4235</v>
      </c>
      <c r="CW49" s="929"/>
      <c r="CY49" s="11"/>
      <c r="CZ49" s="12" t="s">
        <v>31</v>
      </c>
      <c r="DA49" s="92"/>
      <c r="DB49" s="57">
        <f>SUM(DB8:DB48)</f>
        <v>19384.332870757531</v>
      </c>
      <c r="DC49" s="72"/>
      <c r="DD49" s="71"/>
      <c r="DE49" s="72"/>
      <c r="DF49" s="57">
        <f>SUM(DF8:DF48)</f>
        <v>15</v>
      </c>
      <c r="DG49" s="164"/>
      <c r="DH49" s="24"/>
      <c r="DI49" s="911"/>
      <c r="DJ49" s="912" t="s">
        <v>31</v>
      </c>
      <c r="DK49" s="104">
        <f t="shared" ref="DK49:DR49" si="49">SUM(DK8:DK48)</f>
        <v>133670.11880795658</v>
      </c>
      <c r="DL49" s="39">
        <f t="shared" si="49"/>
        <v>76868</v>
      </c>
      <c r="DM49" s="57">
        <f t="shared" si="49"/>
        <v>31652</v>
      </c>
      <c r="DN49" s="68">
        <f t="shared" si="49"/>
        <v>193</v>
      </c>
      <c r="DO49" s="39">
        <f t="shared" si="49"/>
        <v>19384.332870757531</v>
      </c>
      <c r="DP49" s="39">
        <f t="shared" si="49"/>
        <v>12731</v>
      </c>
      <c r="DQ49" s="57">
        <f t="shared" si="49"/>
        <v>4235</v>
      </c>
      <c r="DR49" s="57">
        <f t="shared" si="49"/>
        <v>15</v>
      </c>
      <c r="DS49" s="164"/>
      <c r="DT49" s="164"/>
      <c r="DU49" s="11"/>
      <c r="DV49" s="257" t="s">
        <v>31</v>
      </c>
      <c r="DW49" s="57">
        <f>SUM(DW8:DW48)</f>
        <v>153054.45167871413</v>
      </c>
      <c r="DX49" s="57">
        <f>SUM(DX8:DX48)</f>
        <v>89599</v>
      </c>
      <c r="DY49" s="57">
        <f>SUM(DY8:DY48)</f>
        <v>35887</v>
      </c>
      <c r="DZ49" s="57">
        <f>SUM(DZ8:DZ48)</f>
        <v>208</v>
      </c>
    </row>
    <row r="50" spans="2:130">
      <c r="R50" s="7">
        <v>69</v>
      </c>
      <c r="S50" s="255" t="str">
        <f t="shared" si="46"/>
        <v>分類不明</v>
      </c>
      <c r="T50" s="67">
        <f>SUMIF('表4-2-4,5'!T$6:T$46,波及効果測定!R50,'表4-2-4,5'!AA$6:AA$46)</f>
        <v>0</v>
      </c>
      <c r="U50" s="84" t="s">
        <v>135</v>
      </c>
      <c r="V50" s="660">
        <f>G48</f>
        <v>0.51197824728942598</v>
      </c>
      <c r="W50" s="77" t="s">
        <v>137</v>
      </c>
      <c r="X50" s="56">
        <f t="shared" si="43"/>
        <v>0</v>
      </c>
      <c r="Y50" s="24"/>
      <c r="BO50" s="65"/>
      <c r="CI50" s="913"/>
      <c r="CJ50" s="913"/>
      <c r="CK50" s="913"/>
      <c r="CL50" s="913"/>
      <c r="CM50" s="913"/>
      <c r="CN50" s="913"/>
      <c r="CO50" s="913"/>
      <c r="CP50" s="913"/>
      <c r="CQ50" s="913"/>
      <c r="CR50" s="913"/>
      <c r="CS50" s="913"/>
      <c r="CT50" s="913"/>
      <c r="CU50" s="913"/>
      <c r="CV50" s="913"/>
      <c r="CW50" s="913"/>
      <c r="DI50" s="24"/>
      <c r="DJ50" s="24"/>
      <c r="DK50" s="254"/>
      <c r="DL50" s="24"/>
      <c r="DM50" s="24"/>
      <c r="DN50" s="24"/>
      <c r="DO50" s="24"/>
      <c r="DP50" s="24"/>
      <c r="DQ50" s="24"/>
      <c r="DR50" s="24"/>
      <c r="DS50" s="24"/>
    </row>
    <row r="51" spans="2:130">
      <c r="R51" s="23"/>
      <c r="S51" s="277" t="s">
        <v>277</v>
      </c>
      <c r="T51" s="68">
        <f>SUM(T8:T36,T38:T50)</f>
        <v>119237</v>
      </c>
      <c r="U51" s="85"/>
      <c r="V51" s="71">
        <f>G49</f>
        <v>0.67292814969260695</v>
      </c>
      <c r="W51" s="80"/>
      <c r="X51" s="896">
        <f>SUM(X8:X36,X38:X50)</f>
        <v>101347</v>
      </c>
      <c r="Y51" s="24"/>
      <c r="CL51" s="24"/>
      <c r="CM51" s="24"/>
      <c r="CN51" s="24"/>
      <c r="CO51" s="24"/>
      <c r="CP51" s="24"/>
      <c r="CQ51" s="24"/>
      <c r="CR51" s="24"/>
      <c r="CS51" s="24"/>
      <c r="CT51" s="24"/>
      <c r="CU51" s="24"/>
      <c r="CV51" s="24"/>
    </row>
    <row r="52" spans="2:130">
      <c r="I52" s="1104" t="s">
        <v>184</v>
      </c>
      <c r="J52" s="1105"/>
      <c r="K52" s="1105"/>
      <c r="L52" s="1106"/>
      <c r="M52" s="1104">
        <v>0.70278833995921941</v>
      </c>
      <c r="N52" s="1105"/>
      <c r="O52" s="1106"/>
      <c r="P52" s="49"/>
      <c r="V52" s="65"/>
      <c r="W52" s="81"/>
      <c r="DJ52" s="74" t="s">
        <v>151</v>
      </c>
      <c r="DK52" s="724" t="s">
        <v>216</v>
      </c>
      <c r="DL52" s="724" t="s">
        <v>152</v>
      </c>
    </row>
    <row r="53" spans="2:130">
      <c r="V53" s="662"/>
      <c r="W53" t="s">
        <v>278</v>
      </c>
      <c r="DJ53" s="73" t="s">
        <v>96</v>
      </c>
      <c r="DK53" s="73" t="s">
        <v>153</v>
      </c>
      <c r="DL53" s="73" t="s">
        <v>154</v>
      </c>
    </row>
    <row r="54" spans="2:130">
      <c r="DJ54" s="1107">
        <f>DW49</f>
        <v>153054.45167871413</v>
      </c>
      <c r="DK54" s="1107">
        <f>T51</f>
        <v>119237</v>
      </c>
      <c r="DL54" s="1108">
        <f>DJ54/DK54</f>
        <v>1.2836154186931417</v>
      </c>
    </row>
    <row r="55" spans="2:130">
      <c r="DJ55" s="1107"/>
      <c r="DK55" s="1107"/>
      <c r="DL55" s="1108"/>
    </row>
  </sheetData>
  <mergeCells count="71">
    <mergeCell ref="AQ5:AQ6"/>
    <mergeCell ref="AS5:AS6"/>
    <mergeCell ref="E2:O2"/>
    <mergeCell ref="E4:E6"/>
    <mergeCell ref="G4:G6"/>
    <mergeCell ref="I4:I6"/>
    <mergeCell ref="K4:K6"/>
    <mergeCell ref="M4:M5"/>
    <mergeCell ref="O4:O6"/>
    <mergeCell ref="T4:X4"/>
    <mergeCell ref="Z4:AD4"/>
    <mergeCell ref="AI4:AM4"/>
    <mergeCell ref="AO4:AS4"/>
    <mergeCell ref="DO4:DR4"/>
    <mergeCell ref="DW4:DZ4"/>
    <mergeCell ref="T5:T6"/>
    <mergeCell ref="V5:V6"/>
    <mergeCell ref="X5:X6"/>
    <mergeCell ref="AB5:AB6"/>
    <mergeCell ref="AD5:AD6"/>
    <mergeCell ref="AI5:AI6"/>
    <mergeCell ref="AK5:AK6"/>
    <mergeCell ref="BM4:BQ4"/>
    <mergeCell ref="BV4:BZ4"/>
    <mergeCell ref="CB4:CF4"/>
    <mergeCell ref="CL4:CP4"/>
    <mergeCell ref="CR4:CV4"/>
    <mergeCell ref="AM5:AM6"/>
    <mergeCell ref="AO5:AO6"/>
    <mergeCell ref="AY4:BC4"/>
    <mergeCell ref="DK4:DN4"/>
    <mergeCell ref="BG6:BG8"/>
    <mergeCell ref="BH6:BH8"/>
    <mergeCell ref="CN5:CN6"/>
    <mergeCell ref="DB4:DF4"/>
    <mergeCell ref="AY5:AY6"/>
    <mergeCell ref="BA5:BA6"/>
    <mergeCell ref="BC5:BC6"/>
    <mergeCell ref="BM5:BM6"/>
    <mergeCell ref="BO5:BO6"/>
    <mergeCell ref="BF4:BH5"/>
    <mergeCell ref="CR5:CR6"/>
    <mergeCell ref="CT5:CT6"/>
    <mergeCell ref="CV5:CV6"/>
    <mergeCell ref="DB5:DB6"/>
    <mergeCell ref="BV5:BV6"/>
    <mergeCell ref="BX5:BX6"/>
    <mergeCell ref="BZ5:BZ6"/>
    <mergeCell ref="CD5:CD6"/>
    <mergeCell ref="CF5:CF6"/>
    <mergeCell ref="DR5:DR7"/>
    <mergeCell ref="DZ5:DZ7"/>
    <mergeCell ref="DL54:DL55"/>
    <mergeCell ref="BF9:BF11"/>
    <mergeCell ref="BG9:BG11"/>
    <mergeCell ref="BH9:BH11"/>
    <mergeCell ref="BF12:BF14"/>
    <mergeCell ref="BG12:BG14"/>
    <mergeCell ref="BH12:BH14"/>
    <mergeCell ref="CP5:CP6"/>
    <mergeCell ref="BQ5:BQ6"/>
    <mergeCell ref="DD5:DD6"/>
    <mergeCell ref="DF5:DF6"/>
    <mergeCell ref="DN5:DN7"/>
    <mergeCell ref="CL5:CL6"/>
    <mergeCell ref="BF6:BF8"/>
    <mergeCell ref="R38:R39"/>
    <mergeCell ref="I52:L52"/>
    <mergeCell ref="M52:O52"/>
    <mergeCell ref="DJ54:DJ55"/>
    <mergeCell ref="DK54:DK55"/>
  </mergeCells>
  <phoneticPr fontId="5"/>
  <pageMargins left="0.79" right="0.39370078740157483" top="0.98425196850393704" bottom="0.98425196850393704" header="0.51181102362204722" footer="0.51181102362204722"/>
  <pageSetup paperSize="9" scale="74" orientation="portrait" r:id="rId1"/>
  <headerFooter alignWithMargins="0"/>
  <colBreaks count="9" manualBreakCount="9">
    <brk id="16" max="1048575" man="1"/>
    <brk id="31" min="1" max="54" man="1"/>
    <brk id="46" min="1" max="54" man="1"/>
    <brk id="56" min="1" max="49" man="1"/>
    <brk id="70" min="1" max="54" man="1"/>
    <brk id="85" min="1" max="54" man="1"/>
    <brk id="101" min="1" max="54" man="1"/>
    <brk id="111" min="1" max="49" man="1"/>
    <brk id="123" min="1" max="5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election activeCell="E15" sqref="E15"/>
    </sheetView>
  </sheetViews>
  <sheetFormatPr defaultRowHeight="13.5"/>
  <cols>
    <col min="1" max="1" width="1.75" customWidth="1"/>
    <col min="2" max="2" width="3" customWidth="1"/>
    <col min="3" max="3" width="3.5" customWidth="1"/>
    <col min="4" max="4" width="21" customWidth="1"/>
    <col min="5" max="7" width="16.375" customWidth="1"/>
    <col min="8" max="8" width="1.75" customWidth="1"/>
    <col min="9" max="9" width="1.875" customWidth="1"/>
  </cols>
  <sheetData>
    <row r="1" spans="1:10">
      <c r="A1" s="24"/>
      <c r="I1" s="24"/>
    </row>
    <row r="2" spans="1:10" ht="17.25">
      <c r="A2" s="24"/>
      <c r="B2" s="24"/>
      <c r="C2" s="24"/>
      <c r="D2" s="1148" t="s">
        <v>276</v>
      </c>
      <c r="E2" s="1149"/>
      <c r="F2" s="1149"/>
      <c r="G2" s="24"/>
      <c r="H2" s="24"/>
      <c r="I2" s="24"/>
    </row>
    <row r="3" spans="1:10" ht="14.25">
      <c r="A3" s="24"/>
      <c r="D3" s="270" t="s">
        <v>266</v>
      </c>
      <c r="I3" s="24"/>
    </row>
    <row r="4" spans="1:10" ht="15" customHeight="1">
      <c r="A4" s="24"/>
      <c r="G4" s="1" t="s">
        <v>118</v>
      </c>
      <c r="I4" s="24"/>
    </row>
    <row r="5" spans="1:10" ht="34.5" customHeight="1">
      <c r="A5" s="24"/>
      <c r="B5" s="14"/>
      <c r="C5" s="48"/>
      <c r="D5" s="15"/>
      <c r="E5" s="248" t="s">
        <v>132</v>
      </c>
      <c r="F5" s="249" t="s">
        <v>119</v>
      </c>
      <c r="G5" s="250" t="s">
        <v>95</v>
      </c>
      <c r="I5" s="24"/>
    </row>
    <row r="6" spans="1:10" ht="24.75" customHeight="1">
      <c r="A6" s="24"/>
      <c r="B6" s="14" t="s">
        <v>120</v>
      </c>
      <c r="C6" s="48"/>
      <c r="D6" s="15"/>
      <c r="E6" s="35">
        <f>波及効果測定!DK49</f>
        <v>133670.11880795658</v>
      </c>
      <c r="F6" s="235">
        <f>波及効果測定!DO49</f>
        <v>19384.332870757531</v>
      </c>
      <c r="G6" s="236">
        <f>E6+F6</f>
        <v>153054.4516787141</v>
      </c>
      <c r="H6" s="58"/>
      <c r="I6" s="24"/>
      <c r="J6" s="58"/>
    </row>
    <row r="7" spans="1:10" ht="24.75" customHeight="1">
      <c r="A7" s="24"/>
      <c r="B7" s="32"/>
      <c r="C7" s="237" t="s">
        <v>121</v>
      </c>
      <c r="D7" s="214"/>
      <c r="E7" s="238">
        <f>波及効果測定!DL49</f>
        <v>76868</v>
      </c>
      <c r="F7" s="239">
        <f>波及効果測定!DP49</f>
        <v>12731</v>
      </c>
      <c r="G7" s="240">
        <f>E7+F7</f>
        <v>89599</v>
      </c>
      <c r="I7" s="24"/>
      <c r="J7" s="58"/>
    </row>
    <row r="8" spans="1:10" ht="24.75" customHeight="1">
      <c r="A8" s="24"/>
      <c r="B8" s="32"/>
      <c r="C8" s="241"/>
      <c r="D8" s="242" t="s">
        <v>122</v>
      </c>
      <c r="E8" s="238">
        <f>波及効果測定!DM49</f>
        <v>31652</v>
      </c>
      <c r="F8" s="239">
        <f>波及効果測定!DQ49</f>
        <v>4235</v>
      </c>
      <c r="G8" s="240">
        <f>E8+F8</f>
        <v>35887</v>
      </c>
      <c r="I8" s="24"/>
      <c r="J8" s="58"/>
    </row>
    <row r="9" spans="1:10" ht="24.75" customHeight="1">
      <c r="A9" s="24"/>
      <c r="B9" s="30" t="s">
        <v>123</v>
      </c>
      <c r="C9" s="243"/>
      <c r="D9" s="31"/>
      <c r="E9" s="39">
        <f>波及効果測定!DN49</f>
        <v>193</v>
      </c>
      <c r="F9" s="244">
        <f>波及効果測定!DR49</f>
        <v>15</v>
      </c>
      <c r="G9" s="245">
        <f>E9+F9</f>
        <v>208</v>
      </c>
      <c r="I9" s="24"/>
      <c r="J9" s="58"/>
    </row>
    <row r="10" spans="1:10" ht="24.75" customHeight="1">
      <c r="A10" s="24"/>
      <c r="B10" t="s">
        <v>124</v>
      </c>
      <c r="I10" s="24"/>
    </row>
    <row r="11" spans="1:10" ht="14.25" customHeight="1">
      <c r="A11" s="24"/>
      <c r="I11" s="24"/>
    </row>
    <row r="12" spans="1:10">
      <c r="A12" s="24"/>
      <c r="F12" s="1" t="s">
        <v>125</v>
      </c>
      <c r="I12" s="24"/>
    </row>
    <row r="13" spans="1:10" ht="24.75" customHeight="1">
      <c r="A13" s="24"/>
      <c r="D13" s="74" t="s">
        <v>126</v>
      </c>
      <c r="E13" s="74" t="s">
        <v>127</v>
      </c>
      <c r="F13" s="74" t="s">
        <v>128</v>
      </c>
      <c r="I13" s="24"/>
    </row>
    <row r="14" spans="1:10" ht="24.75" customHeight="1">
      <c r="A14" s="24"/>
      <c r="D14" s="73" t="s">
        <v>129</v>
      </c>
      <c r="E14" s="73" t="s">
        <v>130</v>
      </c>
      <c r="F14" s="73" t="s">
        <v>131</v>
      </c>
      <c r="I14" s="24"/>
    </row>
    <row r="15" spans="1:10" ht="24.75" customHeight="1">
      <c r="A15" s="24"/>
      <c r="D15" s="246">
        <f>G6</f>
        <v>153054.4516787141</v>
      </c>
      <c r="E15" s="246">
        <f>波及効果測定!T51</f>
        <v>119237</v>
      </c>
      <c r="F15" s="247">
        <f>D15/E15</f>
        <v>1.2836154186931414</v>
      </c>
      <c r="I15" s="24"/>
    </row>
    <row r="16" spans="1:10" ht="8.25" customHeight="1">
      <c r="A16" s="24"/>
      <c r="I16" s="24"/>
    </row>
    <row r="17" spans="1:9">
      <c r="A17" s="24"/>
      <c r="B17" s="24"/>
      <c r="C17" s="24"/>
      <c r="D17" s="24"/>
      <c r="E17" s="24"/>
      <c r="F17" s="24"/>
      <c r="G17" s="24"/>
      <c r="H17" s="24"/>
      <c r="I17" s="24"/>
    </row>
  </sheetData>
  <mergeCells count="1">
    <mergeCell ref="D2:F2"/>
  </mergeCells>
  <phoneticPr fontId="5"/>
  <pageMargins left="0.74803149606299213" right="0.74803149606299213"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46"/>
  <sheetViews>
    <sheetView showGridLines="0" topLeftCell="A43" zoomScaleNormal="100" workbookViewId="0">
      <selection activeCell="B48" sqref="B48:K83"/>
    </sheetView>
  </sheetViews>
  <sheetFormatPr defaultRowHeight="13.5"/>
  <cols>
    <col min="2" max="2" width="4.5" bestFit="1" customWidth="1"/>
    <col min="3" max="3" width="17.875" customWidth="1"/>
    <col min="4" max="6" width="17" customWidth="1"/>
  </cols>
  <sheetData>
    <row r="3" spans="2:6">
      <c r="B3" s="30"/>
      <c r="C3" s="31"/>
      <c r="D3" s="251" t="s">
        <v>144</v>
      </c>
      <c r="E3" s="251" t="s">
        <v>150</v>
      </c>
      <c r="F3" s="252" t="s">
        <v>133</v>
      </c>
    </row>
    <row r="4" spans="2:6">
      <c r="B4" s="5" t="str">
        <f>波及効果測定!B8</f>
        <v>01</v>
      </c>
      <c r="C4" s="6" t="str">
        <f>波及効果測定!C8</f>
        <v>農業</v>
      </c>
      <c r="D4" s="901">
        <f>波及効果測定!DK8</f>
        <v>1852.3506427103734</v>
      </c>
      <c r="E4" s="901">
        <f>波及効果測定!DO8</f>
        <v>441.38629261470305</v>
      </c>
      <c r="F4" s="94">
        <f>波及効果測定!DW8</f>
        <v>2293.7369353250765</v>
      </c>
    </row>
    <row r="5" spans="2:6">
      <c r="B5" s="7" t="str">
        <f>波及効果測定!B9</f>
        <v>02</v>
      </c>
      <c r="C5" s="8" t="str">
        <f>波及効果測定!C9</f>
        <v>林業</v>
      </c>
      <c r="D5" s="103">
        <f>波及効果測定!DK9</f>
        <v>80.529082196696137</v>
      </c>
      <c r="E5" s="103">
        <f>波及効果測定!DO9</f>
        <v>19.654811044962031</v>
      </c>
      <c r="F5" s="67">
        <f>波及効果測定!DW9</f>
        <v>100.18389324165817</v>
      </c>
    </row>
    <row r="6" spans="2:6">
      <c r="B6" s="7" t="str">
        <f>波及効果測定!B10</f>
        <v>03</v>
      </c>
      <c r="C6" s="8" t="str">
        <f>波及効果測定!C10</f>
        <v>漁業</v>
      </c>
      <c r="D6" s="103">
        <f>波及効果測定!DK10</f>
        <v>213.53014563280539</v>
      </c>
      <c r="E6" s="103">
        <f>波及効果測定!DO10</f>
        <v>51.36013340529918</v>
      </c>
      <c r="F6" s="67">
        <f>波及効果測定!DW10</f>
        <v>264.89027903810455</v>
      </c>
    </row>
    <row r="7" spans="2:6">
      <c r="B7" s="7" t="str">
        <f>波及効果測定!B11</f>
        <v>06</v>
      </c>
      <c r="C7" s="8" t="str">
        <f>波及効果測定!C11</f>
        <v>鉱業</v>
      </c>
      <c r="D7" s="103">
        <f>波及効果測定!DK11</f>
        <v>121.28375868889832</v>
      </c>
      <c r="E7" s="103">
        <f>波及効果測定!DO11</f>
        <v>20.804396239225458</v>
      </c>
      <c r="F7" s="67">
        <f>波及効果測定!DW11</f>
        <v>142.08815492812377</v>
      </c>
    </row>
    <row r="8" spans="2:6">
      <c r="B8" s="7" t="str">
        <f>波及効果測定!B12</f>
        <v>11</v>
      </c>
      <c r="C8" s="8" t="str">
        <f>波及効果測定!C12</f>
        <v>飲食料品</v>
      </c>
      <c r="D8" s="103">
        <f>波及効果測定!DK12</f>
        <v>4044.4235500938121</v>
      </c>
      <c r="E8" s="103">
        <f>波及効果測定!DO12</f>
        <v>1197.1686840764903</v>
      </c>
      <c r="F8" s="67">
        <f>波及効果測定!DW12</f>
        <v>5241.5922341703026</v>
      </c>
    </row>
    <row r="9" spans="2:6">
      <c r="B9" s="7" t="str">
        <f>波及効果測定!B13</f>
        <v>15</v>
      </c>
      <c r="C9" s="8" t="str">
        <f>波及効果測定!C13</f>
        <v>繊維製品</v>
      </c>
      <c r="D9" s="103">
        <f>波及効果測定!DK13</f>
        <v>153.87439350867891</v>
      </c>
      <c r="E9" s="103">
        <f>波及効果測定!DO13</f>
        <v>23.052016312396791</v>
      </c>
      <c r="F9" s="67">
        <f>波及効果測定!DW13</f>
        <v>176.92640982107571</v>
      </c>
    </row>
    <row r="10" spans="2:6">
      <c r="B10" s="7" t="str">
        <f>波及効果測定!B14</f>
        <v>16</v>
      </c>
      <c r="C10" s="8" t="str">
        <f>波及効果測定!C14</f>
        <v>パルプ・紙・木製品</v>
      </c>
      <c r="D10" s="103">
        <f>波及効果測定!DK14</f>
        <v>528.45949448392093</v>
      </c>
      <c r="E10" s="103">
        <f>波及効果測定!DO14</f>
        <v>42.974780734873242</v>
      </c>
      <c r="F10" s="67">
        <f>波及効果測定!DW14</f>
        <v>571.43427521879414</v>
      </c>
    </row>
    <row r="11" spans="2:6">
      <c r="B11" s="7" t="str">
        <f>波及効果測定!B15</f>
        <v>20</v>
      </c>
      <c r="C11" s="8" t="str">
        <f>波及効果測定!C15</f>
        <v>化学製品</v>
      </c>
      <c r="D11" s="103">
        <f>波及効果測定!DK15</f>
        <v>119.024123579986</v>
      </c>
      <c r="E11" s="103">
        <f>波及効果測定!DO15</f>
        <v>23.34886566511323</v>
      </c>
      <c r="F11" s="67">
        <f>波及効果測定!DW15</f>
        <v>142.37298924509923</v>
      </c>
    </row>
    <row r="12" spans="2:6">
      <c r="B12" s="7" t="str">
        <f>波及効果測定!B16</f>
        <v>21</v>
      </c>
      <c r="C12" s="8" t="str">
        <f>波及効果測定!C16</f>
        <v>石油・石炭製品</v>
      </c>
      <c r="D12" s="103">
        <f>波及効果測定!DK16</f>
        <v>76.229847328965363</v>
      </c>
      <c r="E12" s="103">
        <f>波及効果測定!DO16</f>
        <v>15.452073462709253</v>
      </c>
      <c r="F12" s="67">
        <f>波及効果測定!DW16</f>
        <v>91.681920791674614</v>
      </c>
    </row>
    <row r="13" spans="2:6">
      <c r="B13" s="7" t="str">
        <f>波及効果測定!B17</f>
        <v>22</v>
      </c>
      <c r="C13" s="8" t="str">
        <f>波及効果測定!C17</f>
        <v>プラスチック・ゴム製品</v>
      </c>
      <c r="D13" s="103">
        <f>波及効果測定!DK17</f>
        <v>101.16221326326055</v>
      </c>
      <c r="E13" s="103">
        <f>波及効果測定!DO17</f>
        <v>20.488252424776675</v>
      </c>
      <c r="F13" s="67">
        <f>波及効果測定!DW17</f>
        <v>121.65046568803723</v>
      </c>
    </row>
    <row r="14" spans="2:6">
      <c r="B14" s="7" t="str">
        <f>波及効果測定!B18</f>
        <v>25</v>
      </c>
      <c r="C14" s="8" t="str">
        <f>波及効果測定!C18</f>
        <v>窯業・土石製品</v>
      </c>
      <c r="D14" s="103">
        <f>波及効果測定!DK18</f>
        <v>743.4243277210868</v>
      </c>
      <c r="E14" s="103">
        <f>波及効果測定!DO18</f>
        <v>12.772979034555762</v>
      </c>
      <c r="F14" s="67">
        <f>波及効果測定!DW18</f>
        <v>756.19730675564256</v>
      </c>
    </row>
    <row r="15" spans="2:6">
      <c r="B15" s="7" t="str">
        <f>波及効果測定!B19</f>
        <v>26</v>
      </c>
      <c r="C15" s="8" t="str">
        <f>波及効果測定!C19</f>
        <v>鉄鋼</v>
      </c>
      <c r="D15" s="103">
        <f>波及効果測定!DK19</f>
        <v>1.7530234583728792</v>
      </c>
      <c r="E15" s="103">
        <f>波及効果測定!DO19</f>
        <v>0.32485011255975327</v>
      </c>
      <c r="F15" s="67">
        <f>波及効果測定!DW19</f>
        <v>2.0778735709326326</v>
      </c>
    </row>
    <row r="16" spans="2:6">
      <c r="B16" s="7" t="str">
        <f>波及効果測定!B20</f>
        <v>27</v>
      </c>
      <c r="C16" s="8" t="str">
        <f>波及効果測定!C20</f>
        <v>非鉄金属</v>
      </c>
      <c r="D16" s="103">
        <f>波及効果測定!DK20</f>
        <v>5.1126493785585394</v>
      </c>
      <c r="E16" s="103">
        <f>波及効果測定!DO20</f>
        <v>0.36616880335908092</v>
      </c>
      <c r="F16" s="67">
        <f>波及効果測定!DW20</f>
        <v>5.47881818191762</v>
      </c>
    </row>
    <row r="17" spans="2:6">
      <c r="B17" s="7" t="str">
        <f>波及効果測定!B21</f>
        <v>28</v>
      </c>
      <c r="C17" s="8" t="str">
        <f>波及効果測定!C21</f>
        <v>金属製品</v>
      </c>
      <c r="D17" s="103">
        <f>波及効果測定!DK21</f>
        <v>51.292770992757916</v>
      </c>
      <c r="E17" s="103">
        <f>波及効果測定!DO21</f>
        <v>9.6669812301160363</v>
      </c>
      <c r="F17" s="67">
        <f>波及効果測定!DW21</f>
        <v>60.959752222873952</v>
      </c>
    </row>
    <row r="18" spans="2:6">
      <c r="B18" s="7" t="str">
        <f>波及効果測定!B22</f>
        <v>29</v>
      </c>
      <c r="C18" s="8" t="str">
        <f>波及効果測定!C22</f>
        <v>はん用機械</v>
      </c>
      <c r="D18" s="103">
        <f>波及効果測定!DK22</f>
        <v>2.2311938341100679</v>
      </c>
      <c r="E18" s="103">
        <f>波及効果測定!DO22</f>
        <v>0.35980776869065656</v>
      </c>
      <c r="F18" s="67">
        <f>波及効果測定!DW22</f>
        <v>2.5910016028007243</v>
      </c>
    </row>
    <row r="19" spans="2:6">
      <c r="B19" s="7" t="str">
        <f>波及効果測定!B23</f>
        <v>30</v>
      </c>
      <c r="C19" s="8" t="str">
        <f>波及効果測定!C23</f>
        <v>生産用機械</v>
      </c>
      <c r="D19" s="103">
        <f>波及効果測定!DK23</f>
        <v>22.109237515167955</v>
      </c>
      <c r="E19" s="103">
        <f>波及効果測定!DO23</f>
        <v>2.7982256817822218</v>
      </c>
      <c r="F19" s="67">
        <f>波及効果測定!DW23</f>
        <v>24.907463196950175</v>
      </c>
    </row>
    <row r="20" spans="2:6">
      <c r="B20" s="7" t="str">
        <f>波及効果測定!B24</f>
        <v>31</v>
      </c>
      <c r="C20" s="8" t="str">
        <f>波及効果測定!C24</f>
        <v>業務用機械</v>
      </c>
      <c r="D20" s="103">
        <f>波及効果測定!DK24</f>
        <v>10.282064005001581</v>
      </c>
      <c r="E20" s="103">
        <f>波及効果測定!DO24</f>
        <v>2.7340359555176921</v>
      </c>
      <c r="F20" s="67">
        <f>波及効果測定!DW24</f>
        <v>13.016099960519274</v>
      </c>
    </row>
    <row r="21" spans="2:6">
      <c r="B21" s="7" t="str">
        <f>波及効果測定!B25</f>
        <v>32</v>
      </c>
      <c r="C21" s="8" t="str">
        <f>波及効果測定!C25</f>
        <v>電子部品</v>
      </c>
      <c r="D21" s="103">
        <f>波及効果測定!DK25</f>
        <v>2183.7488027335185</v>
      </c>
      <c r="E21" s="103">
        <f>波及効果測定!DO25</f>
        <v>26.372117510745312</v>
      </c>
      <c r="F21" s="67">
        <f>波及効果測定!DW25</f>
        <v>2210.1209202442637</v>
      </c>
    </row>
    <row r="22" spans="2:6">
      <c r="B22" s="7" t="str">
        <f>波及効果測定!B26</f>
        <v>33</v>
      </c>
      <c r="C22" s="8" t="str">
        <f>波及効果測定!C26</f>
        <v>電気機械</v>
      </c>
      <c r="D22" s="103">
        <f>波及効果測定!DK26</f>
        <v>20.406534717814168</v>
      </c>
      <c r="E22" s="103">
        <f>波及効果測定!DO26</f>
        <v>46.492068760331875</v>
      </c>
      <c r="F22" s="67">
        <f>波及効果測定!DW26</f>
        <v>66.898603478146043</v>
      </c>
    </row>
    <row r="23" spans="2:6">
      <c r="B23" s="7" t="str">
        <f>波及効果測定!B27</f>
        <v>34</v>
      </c>
      <c r="C23" s="8" t="str">
        <f>波及効果測定!C27</f>
        <v>情報通信機器</v>
      </c>
      <c r="D23" s="103">
        <f>波及効果測定!DK27</f>
        <v>4.2579207401083314</v>
      </c>
      <c r="E23" s="103">
        <f>波及効果測定!DO27</f>
        <v>43.945509390068111</v>
      </c>
      <c r="F23" s="67">
        <f>波及効果測定!DW27</f>
        <v>48.203430130176443</v>
      </c>
    </row>
    <row r="24" spans="2:6">
      <c r="B24" s="7" t="str">
        <f>波及効果測定!B28</f>
        <v>35</v>
      </c>
      <c r="C24" s="8" t="str">
        <f>波及効果測定!C28</f>
        <v>輸送機械</v>
      </c>
      <c r="D24" s="103">
        <f>波及効果測定!DK28</f>
        <v>33.523659783114525</v>
      </c>
      <c r="E24" s="103">
        <f>波及効果測定!DO28</f>
        <v>33.636218604142691</v>
      </c>
      <c r="F24" s="67">
        <f>波及効果測定!DW28</f>
        <v>67.159878387257208</v>
      </c>
    </row>
    <row r="25" spans="2:6">
      <c r="B25" s="7" t="str">
        <f>波及効果測定!B29</f>
        <v>39</v>
      </c>
      <c r="C25" s="8" t="str">
        <f>波及効果測定!C29</f>
        <v>その他の製造工業製品</v>
      </c>
      <c r="D25" s="103">
        <f>波及効果測定!DK29</f>
        <v>1518.6847313440014</v>
      </c>
      <c r="E25" s="103">
        <f>波及効果測定!DO29</f>
        <v>77.381257710491084</v>
      </c>
      <c r="F25" s="67">
        <f>波及効果測定!DW29</f>
        <v>1596.0659890544925</v>
      </c>
    </row>
    <row r="26" spans="2:6">
      <c r="B26" s="7" t="str">
        <f>波及効果測定!B30</f>
        <v>41</v>
      </c>
      <c r="C26" s="8" t="str">
        <f>波及効果測定!C30</f>
        <v>建設</v>
      </c>
      <c r="D26" s="103">
        <f>波及効果測定!DK30</f>
        <v>462.07788717547356</v>
      </c>
      <c r="E26" s="103">
        <f>波及効果測定!DO30</f>
        <v>106.64293719762679</v>
      </c>
      <c r="F26" s="67">
        <f>波及効果測定!DW30</f>
        <v>568.72082437310041</v>
      </c>
    </row>
    <row r="27" spans="2:6">
      <c r="B27" s="7" t="str">
        <f>波及効果測定!B31</f>
        <v>46</v>
      </c>
      <c r="C27" s="8" t="str">
        <f>波及効果測定!C31</f>
        <v>電力・ガス・熱供給</v>
      </c>
      <c r="D27" s="103">
        <f>波及効果測定!DK31</f>
        <v>2368.0885823160779</v>
      </c>
      <c r="E27" s="103">
        <f>波及効果測定!DO31</f>
        <v>455.5819486346864</v>
      </c>
      <c r="F27" s="67">
        <f>波及効果測定!DW31</f>
        <v>2823.6705309507643</v>
      </c>
    </row>
    <row r="28" spans="2:6">
      <c r="B28" s="7" t="str">
        <f>波及効果測定!B32</f>
        <v>47</v>
      </c>
      <c r="C28" s="8" t="str">
        <f>波及効果測定!C32</f>
        <v>水道</v>
      </c>
      <c r="D28" s="103">
        <f>波及効果測定!DK32</f>
        <v>968.68944921616287</v>
      </c>
      <c r="E28" s="103">
        <f>波及効果測定!DO32</f>
        <v>211.33346973100819</v>
      </c>
      <c r="F28" s="67">
        <f>波及効果測定!DW32</f>
        <v>1180.0229189471711</v>
      </c>
    </row>
    <row r="29" spans="2:6">
      <c r="B29" s="7" t="str">
        <f>波及効果測定!B33</f>
        <v>48</v>
      </c>
      <c r="C29" s="8" t="str">
        <f>波及効果測定!C33</f>
        <v>廃棄物処理</v>
      </c>
      <c r="D29" s="103">
        <f>波及効果測定!DK33</f>
        <v>1496.7189306673429</v>
      </c>
      <c r="E29" s="103">
        <f>波及効果測定!DO33</f>
        <v>69.295852538015197</v>
      </c>
      <c r="F29" s="67">
        <f>波及効果測定!DW33</f>
        <v>1566.0147832053581</v>
      </c>
    </row>
    <row r="30" spans="2:6">
      <c r="B30" s="7" t="str">
        <f>波及効果測定!B34</f>
        <v>51</v>
      </c>
      <c r="C30" s="8" t="str">
        <f>波及効果測定!C34</f>
        <v>商業</v>
      </c>
      <c r="D30" s="103">
        <f>波及効果測定!DK34</f>
        <v>8940.7486427169861</v>
      </c>
      <c r="E30" s="103">
        <f>波及効果測定!DO34</f>
        <v>2640.436179544779</v>
      </c>
      <c r="F30" s="67">
        <f>波及効果測定!DW34</f>
        <v>11581.184822261765</v>
      </c>
    </row>
    <row r="31" spans="2:6">
      <c r="B31" s="7" t="str">
        <f>波及効果測定!B35</f>
        <v>53</v>
      </c>
      <c r="C31" s="8" t="str">
        <f>波及効果測定!C35</f>
        <v>金融・保険</v>
      </c>
      <c r="D31" s="103">
        <f>波及効果測定!DK35</f>
        <v>1699.3868528218516</v>
      </c>
      <c r="E31" s="103">
        <f>波及効果測定!DO35</f>
        <v>1526.8493626707193</v>
      </c>
      <c r="F31" s="67">
        <f>波及効果測定!DW35</f>
        <v>3226.2362154925709</v>
      </c>
    </row>
    <row r="32" spans="2:6">
      <c r="B32" s="7" t="str">
        <f>波及効果測定!B36</f>
        <v>55</v>
      </c>
      <c r="C32" s="8" t="str">
        <f>波及効果測定!C36</f>
        <v>不動産</v>
      </c>
      <c r="D32" s="103">
        <f>波及効果測定!DK36</f>
        <v>747.92508211479628</v>
      </c>
      <c r="E32" s="103">
        <f>波及効果測定!DO36</f>
        <v>4624.0432691890601</v>
      </c>
      <c r="F32" s="67">
        <f>波及効果測定!DW36</f>
        <v>5371.9683513038563</v>
      </c>
    </row>
    <row r="33" spans="2:10">
      <c r="B33" s="7" t="str">
        <f>波及効果測定!B37</f>
        <v>57</v>
      </c>
      <c r="C33" s="8" t="str">
        <f>波及効果測定!C37</f>
        <v>運輸・郵便</v>
      </c>
      <c r="D33" s="103">
        <f>波及効果測定!DK37</f>
        <v>23534.135750675236</v>
      </c>
      <c r="E33" s="103">
        <f>波及効果測定!DO37</f>
        <v>1104.4716280827656</v>
      </c>
      <c r="F33" s="67">
        <f>波及効果測定!DW37</f>
        <v>24638.607378758003</v>
      </c>
    </row>
    <row r="34" spans="2:10">
      <c r="B34" s="7" t="str">
        <f>波及効果測定!B38</f>
        <v>59</v>
      </c>
      <c r="C34" s="8" t="str">
        <f>波及効果測定!C38</f>
        <v>情報通信</v>
      </c>
      <c r="D34" s="103">
        <f>波及効果測定!DK38</f>
        <v>2504.9741789662939</v>
      </c>
      <c r="E34" s="103">
        <f>波及効果測定!DO38</f>
        <v>913.02498094682096</v>
      </c>
      <c r="F34" s="67">
        <f>波及効果測定!DW38</f>
        <v>3417.9991599131149</v>
      </c>
    </row>
    <row r="35" spans="2:10">
      <c r="B35" s="7" t="str">
        <f>波及効果測定!B39</f>
        <v>61</v>
      </c>
      <c r="C35" s="8" t="str">
        <f>波及効果測定!C39</f>
        <v>公務</v>
      </c>
      <c r="D35" s="103">
        <f>波及効果測定!DK39</f>
        <v>72.888191214006454</v>
      </c>
      <c r="E35" s="103">
        <f>波及効果測定!DO39</f>
        <v>99.813478992825239</v>
      </c>
      <c r="F35" s="67">
        <f>波及効果測定!DW39</f>
        <v>172.70167020683169</v>
      </c>
    </row>
    <row r="36" spans="2:10">
      <c r="B36" s="7" t="str">
        <f>波及効果測定!B40</f>
        <v>63</v>
      </c>
      <c r="C36" s="8" t="str">
        <f>波及効果測定!C40</f>
        <v>教育・研究</v>
      </c>
      <c r="D36" s="103">
        <f>波及効果測定!DK40</f>
        <v>1041.116598067189</v>
      </c>
      <c r="E36" s="103">
        <f>波及効果測定!DO40</f>
        <v>529.94886333902491</v>
      </c>
      <c r="F36" s="67">
        <f>波及効果測定!DW40</f>
        <v>1571.0654614062139</v>
      </c>
    </row>
    <row r="37" spans="2:10">
      <c r="B37" s="7" t="str">
        <f>波及効果測定!B41</f>
        <v>64</v>
      </c>
      <c r="C37" s="8" t="str">
        <f>波及効果測定!C41</f>
        <v>医療・福祉</v>
      </c>
      <c r="D37" s="103">
        <f>波及効果測定!DK41</f>
        <v>49.038905505953927</v>
      </c>
      <c r="E37" s="103">
        <f>波及効果測定!DO41</f>
        <v>1399.2510200923864</v>
      </c>
      <c r="F37" s="67">
        <f>波及効果測定!DW41</f>
        <v>1448.2899255983402</v>
      </c>
    </row>
    <row r="38" spans="2:10">
      <c r="B38" s="7" t="str">
        <f>波及効果測定!B42</f>
        <v>65</v>
      </c>
      <c r="C38" s="8" t="str">
        <f>波及効果測定!C42</f>
        <v>他に分類されない会員制団体</v>
      </c>
      <c r="D38" s="103">
        <f>波及効果測定!DK42</f>
        <v>595.12666528235331</v>
      </c>
      <c r="E38" s="103">
        <f>波及効果測定!DO42</f>
        <v>269.46821544817152</v>
      </c>
      <c r="F38" s="67">
        <f>波及効果測定!DW42</f>
        <v>864.59488073052489</v>
      </c>
    </row>
    <row r="39" spans="2:10">
      <c r="B39" s="7" t="str">
        <f>波及効果測定!B43</f>
        <v>66</v>
      </c>
      <c r="C39" s="8" t="str">
        <f>波及効果測定!C43</f>
        <v>対事業所サービス</v>
      </c>
      <c r="D39" s="103">
        <f>波及効果測定!DK43</f>
        <v>6783.2407220455207</v>
      </c>
      <c r="E39" s="103">
        <f>波及効果測定!DO43</f>
        <v>982.63917161915811</v>
      </c>
      <c r="F39" s="67">
        <f>波及効果測定!DW43</f>
        <v>7765.879893664679</v>
      </c>
    </row>
    <row r="40" spans="2:10">
      <c r="B40" s="7" t="str">
        <f>波及効果測定!B44</f>
        <v>67</v>
      </c>
      <c r="C40" s="8" t="str">
        <f>波及効果測定!C44</f>
        <v>対個人サービス</v>
      </c>
      <c r="D40" s="103">
        <f>波及効果測定!DK44</f>
        <v>37364.54500621109</v>
      </c>
      <c r="E40" s="103">
        <f>波及効果測定!DO44</f>
        <v>1198.9609748117514</v>
      </c>
      <c r="F40" s="67">
        <f>波及効果測定!DW44</f>
        <v>38563.505981022841</v>
      </c>
    </row>
    <row r="41" spans="2:10">
      <c r="B41" s="7" t="str">
        <f>波及効果測定!B45</f>
        <v>671</v>
      </c>
      <c r="C41" s="8" t="str">
        <f>波及効果測定!C45</f>
        <v>宿泊業</v>
      </c>
      <c r="D41" s="103">
        <f>波及効果測定!DK45</f>
        <v>28884</v>
      </c>
      <c r="E41" s="103">
        <f>波及効果測定!DO45</f>
        <v>20</v>
      </c>
      <c r="F41" s="67">
        <f>波及効果測定!DW45</f>
        <v>28904</v>
      </c>
    </row>
    <row r="42" spans="2:10">
      <c r="B42" s="7" t="str">
        <f>波及効果測定!B46</f>
        <v>672</v>
      </c>
      <c r="C42" s="8" t="str">
        <f>波及効果測定!C46</f>
        <v>飲食サービス</v>
      </c>
      <c r="D42" s="103">
        <f>波及効果測定!DK46</f>
        <v>3669.1641718081678</v>
      </c>
      <c r="E42" s="103">
        <f>波及効果測定!DO46</f>
        <v>1043.3483322973136</v>
      </c>
      <c r="F42" s="67">
        <f>波及効果測定!DW46</f>
        <v>4712.5125041054816</v>
      </c>
    </row>
    <row r="43" spans="2:10">
      <c r="B43" s="7" t="str">
        <f>波及効果測定!B47</f>
        <v>68</v>
      </c>
      <c r="C43" s="8" t="str">
        <f>波及効果測定!C47</f>
        <v>事務用品</v>
      </c>
      <c r="D43" s="103">
        <f>波及効果測定!DK47</f>
        <v>286.43563576276091</v>
      </c>
      <c r="E43" s="103">
        <f>波及効果測定!DO47</f>
        <v>30.080231480311884</v>
      </c>
      <c r="F43" s="67">
        <f>波及効果測定!DW47</f>
        <v>316.51586724307282</v>
      </c>
    </row>
    <row r="44" spans="2:10">
      <c r="B44" s="9" t="str">
        <f>波及効果測定!B48</f>
        <v>69</v>
      </c>
      <c r="C44" s="10" t="str">
        <f>波及効果測定!C48</f>
        <v>分類不明</v>
      </c>
      <c r="D44" s="902">
        <f>波及効果測定!DK48</f>
        <v>314.12338767830295</v>
      </c>
      <c r="E44" s="902">
        <f>波及効果測定!DO48</f>
        <v>46.602427598199192</v>
      </c>
      <c r="F44" s="903">
        <f>波及効果測定!DW48</f>
        <v>360.72581527650215</v>
      </c>
    </row>
    <row r="45" spans="2:10">
      <c r="B45" s="911"/>
      <c r="C45" s="943" t="s">
        <v>31</v>
      </c>
      <c r="D45" s="104">
        <f>SUM(D4:D44)</f>
        <v>133670.11880795658</v>
      </c>
      <c r="E45" s="104">
        <f>SUM(E4:E44)</f>
        <v>19384.332870757531</v>
      </c>
      <c r="F45" s="68">
        <f>SUM(F4:F44)</f>
        <v>153054.45167871413</v>
      </c>
      <c r="H45" s="58"/>
      <c r="I45" s="58"/>
      <c r="J45" s="58"/>
    </row>
    <row r="46" spans="2:10">
      <c r="D46" s="58">
        <f>波及効果測定!DK49</f>
        <v>133670.11880795658</v>
      </c>
      <c r="E46" s="58">
        <f>波及効果測定!DO49</f>
        <v>19384.332870757531</v>
      </c>
      <c r="F46" s="58">
        <f>波及効果測定!DW49</f>
        <v>153054.45167871413</v>
      </c>
    </row>
  </sheetData>
  <phoneticPr fontId="5"/>
  <pageMargins left="0.74803149606299213" right="0.17" top="0.98425196850393704" bottom="0.31" header="0.51181102362204722" footer="0.51181102362204722"/>
  <pageSetup paperSize="9" scale="7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8"/>
  <sheetViews>
    <sheetView showGridLines="0" workbookViewId="0">
      <pane xSplit="2" ySplit="6" topLeftCell="C7" activePane="bottomRight" state="frozen"/>
      <selection pane="topRight" activeCell="C1" sqref="C1"/>
      <selection pane="bottomLeft" activeCell="A7" sqref="A7"/>
      <selection pane="bottomRight" activeCell="A4" sqref="A4"/>
    </sheetView>
  </sheetViews>
  <sheetFormatPr defaultRowHeight="13.5"/>
  <cols>
    <col min="1" max="1" width="5.875" customWidth="1"/>
    <col min="2" max="2" width="23.625" customWidth="1"/>
    <col min="3" max="41" width="12.625" customWidth="1"/>
    <col min="42" max="56" width="14.625" customWidth="1"/>
    <col min="57" max="57" width="2.125" customWidth="1"/>
    <col min="58" max="58" width="10.5" bestFit="1" customWidth="1"/>
    <col min="59" max="59" width="1.75" customWidth="1"/>
    <col min="60" max="60" width="9.5" bestFit="1" customWidth="1"/>
    <col min="61" max="61" width="1.75" customWidth="1"/>
    <col min="62" max="62" width="11" bestFit="1" customWidth="1"/>
    <col min="63" max="63" width="1.75" customWidth="1"/>
    <col min="64" max="64" width="11.375" customWidth="1"/>
    <col min="65" max="65" width="1.75" customWidth="1"/>
    <col min="66" max="66" width="11.625" customWidth="1"/>
    <col min="67" max="67" width="1.75" customWidth="1"/>
    <col min="68" max="68" width="11.625" customWidth="1"/>
  </cols>
  <sheetData>
    <row r="1" spans="1:68">
      <c r="A1" s="467" t="s">
        <v>744</v>
      </c>
    </row>
    <row r="3" spans="1:68">
      <c r="B3" s="467" t="s">
        <v>567</v>
      </c>
    </row>
    <row r="4" spans="1:68" ht="14.25" thickBot="1">
      <c r="BN4" s="1150" t="s">
        <v>568</v>
      </c>
      <c r="BO4" s="1150"/>
      <c r="BP4" s="1150"/>
    </row>
    <row r="5" spans="1:68">
      <c r="A5" s="468"/>
      <c r="B5" s="469"/>
      <c r="C5" s="470" t="s">
        <v>329</v>
      </c>
      <c r="D5" s="470" t="s">
        <v>332</v>
      </c>
      <c r="E5" s="470" t="s">
        <v>335</v>
      </c>
      <c r="F5" s="470" t="s">
        <v>337</v>
      </c>
      <c r="G5" s="471" t="s">
        <v>339</v>
      </c>
      <c r="H5" s="471" t="s">
        <v>342</v>
      </c>
      <c r="I5" s="471" t="s">
        <v>345</v>
      </c>
      <c r="J5" s="471" t="s">
        <v>346</v>
      </c>
      <c r="K5" s="471" t="s">
        <v>348</v>
      </c>
      <c r="L5" s="471" t="s">
        <v>350</v>
      </c>
      <c r="M5" s="471" t="s">
        <v>353</v>
      </c>
      <c r="N5" s="471" t="s">
        <v>356</v>
      </c>
      <c r="O5" s="471" t="s">
        <v>359</v>
      </c>
      <c r="P5" s="471" t="s">
        <v>362</v>
      </c>
      <c r="Q5" s="471" t="s">
        <v>365</v>
      </c>
      <c r="R5" s="471" t="s">
        <v>369</v>
      </c>
      <c r="S5" s="471" t="s">
        <v>373</v>
      </c>
      <c r="T5" s="471" t="s">
        <v>377</v>
      </c>
      <c r="U5" s="471" t="s">
        <v>381</v>
      </c>
      <c r="V5" s="471" t="s">
        <v>384</v>
      </c>
      <c r="W5" s="471" t="s">
        <v>388</v>
      </c>
      <c r="X5" s="471" t="s">
        <v>390</v>
      </c>
      <c r="Y5" s="471" t="s">
        <v>392</v>
      </c>
      <c r="Z5" s="471" t="s">
        <v>395</v>
      </c>
      <c r="AA5" s="471" t="s">
        <v>398</v>
      </c>
      <c r="AB5" s="471" t="s">
        <v>402</v>
      </c>
      <c r="AC5" s="471" t="s">
        <v>406</v>
      </c>
      <c r="AD5" s="471" t="s">
        <v>409</v>
      </c>
      <c r="AE5" s="471" t="s">
        <v>412</v>
      </c>
      <c r="AF5" s="471" t="s">
        <v>415</v>
      </c>
      <c r="AG5" s="471" t="s">
        <v>419</v>
      </c>
      <c r="AH5" s="471" t="s">
        <v>422</v>
      </c>
      <c r="AI5" s="471" t="s">
        <v>424</v>
      </c>
      <c r="AJ5" s="471" t="s">
        <v>427</v>
      </c>
      <c r="AK5" s="471" t="s">
        <v>430</v>
      </c>
      <c r="AL5" s="471" t="s">
        <v>434</v>
      </c>
      <c r="AM5" s="471" t="s">
        <v>437</v>
      </c>
      <c r="AN5" s="471" t="s">
        <v>443</v>
      </c>
      <c r="AO5" s="471" t="s">
        <v>446</v>
      </c>
      <c r="AP5" s="472" t="s">
        <v>573</v>
      </c>
      <c r="AQ5" s="473">
        <v>71</v>
      </c>
      <c r="AR5" s="471">
        <v>72</v>
      </c>
      <c r="AS5" s="471">
        <v>73</v>
      </c>
      <c r="AT5" s="471">
        <v>74</v>
      </c>
      <c r="AU5" s="471">
        <v>75</v>
      </c>
      <c r="AV5" s="471">
        <v>76</v>
      </c>
      <c r="AW5" s="472">
        <v>78</v>
      </c>
      <c r="AX5" s="472">
        <v>79</v>
      </c>
      <c r="AY5" s="471">
        <v>80</v>
      </c>
      <c r="AZ5" s="472">
        <v>82</v>
      </c>
      <c r="BA5" s="472">
        <v>83</v>
      </c>
      <c r="BB5" s="472">
        <v>87</v>
      </c>
      <c r="BC5" s="471">
        <v>88</v>
      </c>
      <c r="BD5" s="472">
        <v>97</v>
      </c>
      <c r="BF5" s="474"/>
      <c r="BH5" s="475"/>
      <c r="BJ5" s="1151" t="s">
        <v>576</v>
      </c>
      <c r="BL5" s="475"/>
      <c r="BN5" s="475"/>
      <c r="BP5" s="475"/>
    </row>
    <row r="6" spans="1:68" ht="41.25" thickBot="1">
      <c r="A6" s="476"/>
      <c r="B6" s="477"/>
      <c r="C6" s="478" t="s">
        <v>745</v>
      </c>
      <c r="D6" s="478" t="s">
        <v>746</v>
      </c>
      <c r="E6" s="478" t="s">
        <v>747</v>
      </c>
      <c r="F6" s="478" t="s">
        <v>12</v>
      </c>
      <c r="G6" s="478" t="s">
        <v>340</v>
      </c>
      <c r="H6" s="478" t="s">
        <v>36</v>
      </c>
      <c r="I6" s="479" t="s">
        <v>37</v>
      </c>
      <c r="J6" s="478" t="s">
        <v>38</v>
      </c>
      <c r="K6" s="479" t="s">
        <v>908</v>
      </c>
      <c r="L6" s="480" t="s">
        <v>909</v>
      </c>
      <c r="M6" s="478" t="s">
        <v>910</v>
      </c>
      <c r="N6" s="478" t="s">
        <v>41</v>
      </c>
      <c r="O6" s="478" t="s">
        <v>42</v>
      </c>
      <c r="P6" s="478" t="s">
        <v>43</v>
      </c>
      <c r="Q6" s="478" t="s">
        <v>811</v>
      </c>
      <c r="R6" s="478" t="s">
        <v>812</v>
      </c>
      <c r="S6" s="478" t="s">
        <v>813</v>
      </c>
      <c r="T6" s="478" t="s">
        <v>378</v>
      </c>
      <c r="U6" s="478" t="s">
        <v>53</v>
      </c>
      <c r="V6" s="478" t="s">
        <v>911</v>
      </c>
      <c r="W6" s="478" t="s">
        <v>54</v>
      </c>
      <c r="X6" s="480" t="s">
        <v>912</v>
      </c>
      <c r="Y6" s="478" t="s">
        <v>13</v>
      </c>
      <c r="Z6" s="481" t="s">
        <v>913</v>
      </c>
      <c r="AA6" s="478" t="s">
        <v>399</v>
      </c>
      <c r="AB6" s="478" t="s">
        <v>403</v>
      </c>
      <c r="AC6" s="478" t="s">
        <v>14</v>
      </c>
      <c r="AD6" s="478" t="s">
        <v>914</v>
      </c>
      <c r="AE6" s="478" t="s">
        <v>16</v>
      </c>
      <c r="AF6" s="478" t="s">
        <v>915</v>
      </c>
      <c r="AG6" s="478" t="s">
        <v>420</v>
      </c>
      <c r="AH6" s="478" t="s">
        <v>17</v>
      </c>
      <c r="AI6" s="478" t="s">
        <v>916</v>
      </c>
      <c r="AJ6" s="478" t="s">
        <v>917</v>
      </c>
      <c r="AK6" s="480" t="s">
        <v>741</v>
      </c>
      <c r="AL6" s="479" t="s">
        <v>749</v>
      </c>
      <c r="AM6" s="479" t="s">
        <v>750</v>
      </c>
      <c r="AN6" s="478" t="s">
        <v>30</v>
      </c>
      <c r="AO6" s="478" t="s">
        <v>18</v>
      </c>
      <c r="AP6" s="482" t="s">
        <v>19</v>
      </c>
      <c r="AQ6" s="483" t="s">
        <v>751</v>
      </c>
      <c r="AR6" s="478" t="s">
        <v>752</v>
      </c>
      <c r="AS6" s="479" t="s">
        <v>753</v>
      </c>
      <c r="AT6" s="481" t="s">
        <v>754</v>
      </c>
      <c r="AU6" s="481" t="s">
        <v>755</v>
      </c>
      <c r="AV6" s="478" t="s">
        <v>756</v>
      </c>
      <c r="AW6" s="484" t="s">
        <v>757</v>
      </c>
      <c r="AX6" s="484" t="s">
        <v>758</v>
      </c>
      <c r="AY6" s="478" t="s">
        <v>759</v>
      </c>
      <c r="AZ6" s="482" t="s">
        <v>760</v>
      </c>
      <c r="BA6" s="482" t="s">
        <v>21</v>
      </c>
      <c r="BB6" s="484" t="s">
        <v>761</v>
      </c>
      <c r="BC6" s="479" t="s">
        <v>762</v>
      </c>
      <c r="BD6" s="482" t="s">
        <v>763</v>
      </c>
      <c r="BE6" s="485"/>
      <c r="BF6" s="738" t="s">
        <v>764</v>
      </c>
      <c r="BH6" s="486" t="s">
        <v>589</v>
      </c>
      <c r="BJ6" s="1152"/>
      <c r="BL6" s="487" t="s">
        <v>590</v>
      </c>
      <c r="BN6" s="488" t="s">
        <v>765</v>
      </c>
      <c r="BP6" s="488" t="s">
        <v>766</v>
      </c>
    </row>
    <row r="7" spans="1:68">
      <c r="A7" s="489" t="s">
        <v>329</v>
      </c>
      <c r="B7" s="490" t="s">
        <v>9</v>
      </c>
      <c r="C7" s="491">
        <v>6925747</v>
      </c>
      <c r="D7" s="492">
        <v>4804</v>
      </c>
      <c r="E7" s="492">
        <v>0</v>
      </c>
      <c r="F7" s="492">
        <v>0</v>
      </c>
      <c r="G7" s="492">
        <v>39463530</v>
      </c>
      <c r="H7" s="492">
        <v>16739</v>
      </c>
      <c r="I7" s="492">
        <v>8964</v>
      </c>
      <c r="J7" s="492">
        <v>1304</v>
      </c>
      <c r="K7" s="492">
        <v>0</v>
      </c>
      <c r="L7" s="492">
        <v>3453</v>
      </c>
      <c r="M7" s="492">
        <v>2757</v>
      </c>
      <c r="N7" s="492">
        <v>0</v>
      </c>
      <c r="O7" s="492">
        <v>1</v>
      </c>
      <c r="P7" s="492">
        <v>0</v>
      </c>
      <c r="Q7" s="492">
        <v>0</v>
      </c>
      <c r="R7" s="492">
        <v>0</v>
      </c>
      <c r="S7" s="492">
        <v>0</v>
      </c>
      <c r="T7" s="492">
        <v>0</v>
      </c>
      <c r="U7" s="492">
        <v>0</v>
      </c>
      <c r="V7" s="492">
        <v>0</v>
      </c>
      <c r="W7" s="492">
        <v>0</v>
      </c>
      <c r="X7" s="492">
        <v>16927</v>
      </c>
      <c r="Y7" s="492">
        <v>81525</v>
      </c>
      <c r="Z7" s="492">
        <v>0</v>
      </c>
      <c r="AA7" s="492">
        <v>0</v>
      </c>
      <c r="AB7" s="492">
        <v>0</v>
      </c>
      <c r="AC7" s="492">
        <v>11009</v>
      </c>
      <c r="AD7" s="492">
        <v>0</v>
      </c>
      <c r="AE7" s="492">
        <v>235</v>
      </c>
      <c r="AF7" s="492">
        <v>3419</v>
      </c>
      <c r="AG7" s="492">
        <v>0</v>
      </c>
      <c r="AH7" s="492">
        <v>1527</v>
      </c>
      <c r="AI7" s="492">
        <v>106752</v>
      </c>
      <c r="AJ7" s="492">
        <v>295998</v>
      </c>
      <c r="AK7" s="492">
        <v>9117</v>
      </c>
      <c r="AL7" s="492">
        <v>475</v>
      </c>
      <c r="AM7" s="492">
        <v>966276</v>
      </c>
      <c r="AN7" s="492">
        <v>0</v>
      </c>
      <c r="AO7" s="492">
        <v>0</v>
      </c>
      <c r="AP7" s="493">
        <v>47920559</v>
      </c>
      <c r="AQ7" s="494">
        <v>43683</v>
      </c>
      <c r="AR7" s="495">
        <v>3359931</v>
      </c>
      <c r="AS7" s="495">
        <v>0</v>
      </c>
      <c r="AT7" s="495">
        <v>0</v>
      </c>
      <c r="AU7" s="495">
        <v>1159710</v>
      </c>
      <c r="AV7" s="495">
        <v>-89852</v>
      </c>
      <c r="AW7" s="496">
        <v>4473472</v>
      </c>
      <c r="AX7" s="496">
        <v>52394031</v>
      </c>
      <c r="AY7" s="495">
        <v>15310777</v>
      </c>
      <c r="AZ7" s="496">
        <v>19784249</v>
      </c>
      <c r="BA7" s="496">
        <v>67704808</v>
      </c>
      <c r="BB7" s="496">
        <v>-20890779</v>
      </c>
      <c r="BC7" s="495">
        <v>-1106530</v>
      </c>
      <c r="BD7" s="496">
        <v>46814029</v>
      </c>
      <c r="BF7" s="742">
        <f>-1*BB7/AX7</f>
        <v>0.39872440812962073</v>
      </c>
      <c r="BG7" s="743"/>
      <c r="BH7" s="744">
        <f>ROUND(1-BF7,15)</f>
        <v>0.60127559187037904</v>
      </c>
      <c r="BJ7" s="742">
        <f t="shared" ref="BJ7:BJ46" si="0">ROUND(AR7/$AR$46,15)</f>
        <v>1.028612771257E-2</v>
      </c>
      <c r="BL7" s="500">
        <f>BJ7/BJ$48</f>
        <v>1.0284820694855576E-2</v>
      </c>
      <c r="BN7" s="500">
        <f t="array" ref="BN7:BN46">TRANSPOSE(C56:AP56)</f>
        <v>0.39820864382341498</v>
      </c>
      <c r="BP7" s="500">
        <f t="array" ref="BP7:BP46">TRANSPOSE(C58:AP58)</f>
        <v>0.13081311587173999</v>
      </c>
    </row>
    <row r="8" spans="1:68">
      <c r="A8" s="503" t="s">
        <v>332</v>
      </c>
      <c r="B8" s="504" t="s">
        <v>746</v>
      </c>
      <c r="C8" s="494">
        <v>3314</v>
      </c>
      <c r="D8" s="495">
        <v>369225</v>
      </c>
      <c r="E8" s="495">
        <v>2867</v>
      </c>
      <c r="F8" s="495">
        <v>280</v>
      </c>
      <c r="G8" s="495">
        <v>20423</v>
      </c>
      <c r="H8" s="495">
        <v>1</v>
      </c>
      <c r="I8" s="495">
        <v>444599</v>
      </c>
      <c r="J8" s="495">
        <v>177</v>
      </c>
      <c r="K8" s="495">
        <v>0</v>
      </c>
      <c r="L8" s="495">
        <v>0</v>
      </c>
      <c r="M8" s="495">
        <v>15</v>
      </c>
      <c r="N8" s="495">
        <v>0</v>
      </c>
      <c r="O8" s="495">
        <v>0</v>
      </c>
      <c r="P8" s="495">
        <v>0</v>
      </c>
      <c r="Q8" s="495">
        <v>0</v>
      </c>
      <c r="R8" s="495">
        <v>0</v>
      </c>
      <c r="S8" s="495">
        <v>0</v>
      </c>
      <c r="T8" s="495">
        <v>0</v>
      </c>
      <c r="U8" s="495">
        <v>0</v>
      </c>
      <c r="V8" s="495">
        <v>0</v>
      </c>
      <c r="W8" s="495">
        <v>2</v>
      </c>
      <c r="X8" s="495">
        <v>795</v>
      </c>
      <c r="Y8" s="495">
        <v>5783</v>
      </c>
      <c r="Z8" s="495">
        <v>0</v>
      </c>
      <c r="AA8" s="495">
        <v>0</v>
      </c>
      <c r="AB8" s="495">
        <v>0</v>
      </c>
      <c r="AC8" s="495">
        <v>0</v>
      </c>
      <c r="AD8" s="495">
        <v>0</v>
      </c>
      <c r="AE8" s="495">
        <v>0</v>
      </c>
      <c r="AF8" s="495">
        <v>0</v>
      </c>
      <c r="AG8" s="495">
        <v>0</v>
      </c>
      <c r="AH8" s="495">
        <v>181</v>
      </c>
      <c r="AI8" s="495">
        <v>2892</v>
      </c>
      <c r="AJ8" s="495">
        <v>7692</v>
      </c>
      <c r="AK8" s="495">
        <v>0</v>
      </c>
      <c r="AL8" s="495">
        <v>0</v>
      </c>
      <c r="AM8" s="495">
        <v>61484</v>
      </c>
      <c r="AN8" s="495">
        <v>0</v>
      </c>
      <c r="AO8" s="495">
        <v>0</v>
      </c>
      <c r="AP8" s="496">
        <v>919730</v>
      </c>
      <c r="AQ8" s="494">
        <v>2696</v>
      </c>
      <c r="AR8" s="495">
        <v>183755</v>
      </c>
      <c r="AS8" s="495">
        <v>0</v>
      </c>
      <c r="AT8" s="495">
        <v>0</v>
      </c>
      <c r="AU8" s="495">
        <v>0</v>
      </c>
      <c r="AV8" s="495">
        <v>345116</v>
      </c>
      <c r="AW8" s="496">
        <v>531567</v>
      </c>
      <c r="AX8" s="496">
        <v>1451297</v>
      </c>
      <c r="AY8" s="495">
        <v>696622</v>
      </c>
      <c r="AZ8" s="496">
        <v>1228189</v>
      </c>
      <c r="BA8" s="496">
        <v>2147919</v>
      </c>
      <c r="BB8" s="496">
        <v>-97099</v>
      </c>
      <c r="BC8" s="495">
        <v>1131090</v>
      </c>
      <c r="BD8" s="496">
        <v>2050820</v>
      </c>
      <c r="BF8" s="745">
        <f t="shared" ref="BF8:BF44" si="1">-1*BB8/AX8</f>
        <v>6.6904982233133528E-2</v>
      </c>
      <c r="BG8" s="743"/>
      <c r="BH8" s="746">
        <f>ROUND(1-BF8,15)</f>
        <v>0.93309501776686599</v>
      </c>
      <c r="BJ8" s="745">
        <f t="shared" si="0"/>
        <v>5.6254946837400004E-4</v>
      </c>
      <c r="BL8" s="501">
        <f>BJ8/BJ$48</f>
        <v>5.6247798742986327E-4</v>
      </c>
      <c r="BN8" s="501">
        <v>0.50079187837060302</v>
      </c>
      <c r="BP8" s="501">
        <v>0.12648013965145599</v>
      </c>
    </row>
    <row r="9" spans="1:68">
      <c r="A9" s="503" t="s">
        <v>335</v>
      </c>
      <c r="B9" s="504" t="s">
        <v>747</v>
      </c>
      <c r="C9" s="494">
        <v>0</v>
      </c>
      <c r="D9" s="495">
        <v>0</v>
      </c>
      <c r="E9" s="495">
        <v>961980</v>
      </c>
      <c r="F9" s="495">
        <v>0</v>
      </c>
      <c r="G9" s="495">
        <v>2897213</v>
      </c>
      <c r="H9" s="495">
        <v>0</v>
      </c>
      <c r="I9" s="495">
        <v>0</v>
      </c>
      <c r="J9" s="495">
        <v>31</v>
      </c>
      <c r="K9" s="495">
        <v>0</v>
      </c>
      <c r="L9" s="495">
        <v>0</v>
      </c>
      <c r="M9" s="495">
        <v>0</v>
      </c>
      <c r="N9" s="495">
        <v>0</v>
      </c>
      <c r="O9" s="495">
        <v>0</v>
      </c>
      <c r="P9" s="495">
        <v>0</v>
      </c>
      <c r="Q9" s="495">
        <v>0</v>
      </c>
      <c r="R9" s="495">
        <v>0</v>
      </c>
      <c r="S9" s="495">
        <v>0</v>
      </c>
      <c r="T9" s="495">
        <v>0</v>
      </c>
      <c r="U9" s="495">
        <v>0</v>
      </c>
      <c r="V9" s="495">
        <v>0</v>
      </c>
      <c r="W9" s="495">
        <v>0</v>
      </c>
      <c r="X9" s="495">
        <v>4876</v>
      </c>
      <c r="Y9" s="495">
        <v>0</v>
      </c>
      <c r="Z9" s="495">
        <v>0</v>
      </c>
      <c r="AA9" s="495">
        <v>0</v>
      </c>
      <c r="AB9" s="495">
        <v>0</v>
      </c>
      <c r="AC9" s="495">
        <v>0</v>
      </c>
      <c r="AD9" s="495">
        <v>0</v>
      </c>
      <c r="AE9" s="495">
        <v>0</v>
      </c>
      <c r="AF9" s="495">
        <v>352</v>
      </c>
      <c r="AG9" s="495">
        <v>0</v>
      </c>
      <c r="AH9" s="495">
        <v>286</v>
      </c>
      <c r="AI9" s="495">
        <v>3131</v>
      </c>
      <c r="AJ9" s="495">
        <v>69616</v>
      </c>
      <c r="AK9" s="495">
        <v>0</v>
      </c>
      <c r="AL9" s="495">
        <v>0</v>
      </c>
      <c r="AM9" s="495">
        <v>219923</v>
      </c>
      <c r="AN9" s="495">
        <v>0</v>
      </c>
      <c r="AO9" s="495">
        <v>0</v>
      </c>
      <c r="AP9" s="496">
        <v>4157408</v>
      </c>
      <c r="AQ9" s="494">
        <v>12584</v>
      </c>
      <c r="AR9" s="495">
        <v>370145</v>
      </c>
      <c r="AS9" s="495">
        <v>0</v>
      </c>
      <c r="AT9" s="495">
        <v>0</v>
      </c>
      <c r="AU9" s="495">
        <v>0</v>
      </c>
      <c r="AV9" s="495">
        <v>83283</v>
      </c>
      <c r="AW9" s="496">
        <v>466012</v>
      </c>
      <c r="AX9" s="496">
        <v>4623420</v>
      </c>
      <c r="AY9" s="495">
        <v>7322850</v>
      </c>
      <c r="AZ9" s="496">
        <v>7788862</v>
      </c>
      <c r="BA9" s="496">
        <v>11946270</v>
      </c>
      <c r="BB9" s="496">
        <v>-1047687</v>
      </c>
      <c r="BC9" s="495">
        <v>6741175</v>
      </c>
      <c r="BD9" s="496">
        <v>10898583</v>
      </c>
      <c r="BF9" s="745">
        <f t="shared" si="1"/>
        <v>0.22660433185823481</v>
      </c>
      <c r="BG9" s="743"/>
      <c r="BH9" s="746">
        <f t="shared" ref="BH9:BH44" si="2">ROUND(1-BF9,15)</f>
        <v>0.77339566814176497</v>
      </c>
      <c r="BJ9" s="745">
        <f t="shared" si="0"/>
        <v>1.1331657531570001E-3</v>
      </c>
      <c r="BL9" s="501">
        <f t="shared" ref="BL9:BL16" si="3">BJ9/BJ$48</f>
        <v>1.1330217662501542E-3</v>
      </c>
      <c r="BN9" s="501">
        <v>0.49453713386409998</v>
      </c>
      <c r="BP9" s="501">
        <v>0.11380736376462899</v>
      </c>
    </row>
    <row r="10" spans="1:68">
      <c r="A10" s="507" t="s">
        <v>337</v>
      </c>
      <c r="B10" s="504" t="s">
        <v>12</v>
      </c>
      <c r="C10" s="494">
        <v>961</v>
      </c>
      <c r="D10" s="495">
        <v>2812</v>
      </c>
      <c r="E10" s="495">
        <v>0</v>
      </c>
      <c r="F10" s="495">
        <v>20300</v>
      </c>
      <c r="G10" s="495">
        <v>27362</v>
      </c>
      <c r="H10" s="495">
        <v>194</v>
      </c>
      <c r="I10" s="495">
        <v>80955</v>
      </c>
      <c r="J10" s="495">
        <v>59657</v>
      </c>
      <c r="K10" s="495">
        <v>45963</v>
      </c>
      <c r="L10" s="495">
        <v>62</v>
      </c>
      <c r="M10" s="495">
        <v>799122</v>
      </c>
      <c r="N10" s="495">
        <v>1</v>
      </c>
      <c r="O10" s="495">
        <v>702456</v>
      </c>
      <c r="P10" s="495">
        <v>1209</v>
      </c>
      <c r="Q10" s="495">
        <v>29</v>
      </c>
      <c r="R10" s="495">
        <v>400</v>
      </c>
      <c r="S10" s="495">
        <v>73</v>
      </c>
      <c r="T10" s="495">
        <v>4215</v>
      </c>
      <c r="U10" s="495">
        <v>201</v>
      </c>
      <c r="V10" s="495">
        <v>195</v>
      </c>
      <c r="W10" s="495">
        <v>1079</v>
      </c>
      <c r="X10" s="495">
        <v>1199</v>
      </c>
      <c r="Y10" s="495">
        <v>569416</v>
      </c>
      <c r="Z10" s="495">
        <v>2155232</v>
      </c>
      <c r="AA10" s="495">
        <v>0</v>
      </c>
      <c r="AB10" s="495">
        <v>8</v>
      </c>
      <c r="AC10" s="495">
        <v>241</v>
      </c>
      <c r="AD10" s="495">
        <v>29</v>
      </c>
      <c r="AE10" s="495">
        <v>36</v>
      </c>
      <c r="AF10" s="495">
        <v>227</v>
      </c>
      <c r="AG10" s="495">
        <v>5</v>
      </c>
      <c r="AH10" s="495">
        <v>511</v>
      </c>
      <c r="AI10" s="495">
        <v>305</v>
      </c>
      <c r="AJ10" s="495">
        <v>1186</v>
      </c>
      <c r="AK10" s="495">
        <v>536</v>
      </c>
      <c r="AL10" s="495">
        <v>368</v>
      </c>
      <c r="AM10" s="495">
        <v>1055</v>
      </c>
      <c r="AN10" s="495">
        <v>0</v>
      </c>
      <c r="AO10" s="495">
        <v>606</v>
      </c>
      <c r="AP10" s="496">
        <v>4478206</v>
      </c>
      <c r="AQ10" s="494">
        <v>-4652</v>
      </c>
      <c r="AR10" s="495">
        <v>37</v>
      </c>
      <c r="AS10" s="495">
        <v>0</v>
      </c>
      <c r="AT10" s="495">
        <v>0</v>
      </c>
      <c r="AU10" s="495">
        <v>0</v>
      </c>
      <c r="AV10" s="495">
        <v>-304231</v>
      </c>
      <c r="AW10" s="496">
        <v>-308846</v>
      </c>
      <c r="AX10" s="496">
        <v>4169360</v>
      </c>
      <c r="AY10" s="495">
        <v>3301644</v>
      </c>
      <c r="AZ10" s="496">
        <v>2992798</v>
      </c>
      <c r="BA10" s="496">
        <v>7471004</v>
      </c>
      <c r="BB10" s="496">
        <v>-2951707</v>
      </c>
      <c r="BC10" s="495">
        <v>41091</v>
      </c>
      <c r="BD10" s="496">
        <v>4519297</v>
      </c>
      <c r="BF10" s="745">
        <f t="shared" si="1"/>
        <v>0.70795205978855269</v>
      </c>
      <c r="BG10" s="743"/>
      <c r="BH10" s="746">
        <f t="shared" si="2"/>
        <v>0.29204794021144698</v>
      </c>
      <c r="BJ10" s="745">
        <f t="shared" si="0"/>
        <v>1.1327218500000001E-7</v>
      </c>
      <c r="BL10" s="501">
        <f t="shared" si="3"/>
        <v>1.132577919498179E-7</v>
      </c>
      <c r="BN10" s="501">
        <v>0.57675895166880997</v>
      </c>
      <c r="BP10" s="501">
        <v>9.0940250220333002E-2</v>
      </c>
    </row>
    <row r="11" spans="1:68">
      <c r="A11" s="507" t="s">
        <v>339</v>
      </c>
      <c r="B11" s="504" t="s">
        <v>340</v>
      </c>
      <c r="C11" s="494">
        <v>10201364</v>
      </c>
      <c r="D11" s="495">
        <v>56024</v>
      </c>
      <c r="E11" s="495">
        <v>1586895</v>
      </c>
      <c r="F11" s="495">
        <v>0</v>
      </c>
      <c r="G11" s="495">
        <v>18150685</v>
      </c>
      <c r="H11" s="495">
        <v>2121</v>
      </c>
      <c r="I11" s="495">
        <v>16550</v>
      </c>
      <c r="J11" s="495">
        <v>18085</v>
      </c>
      <c r="K11" s="495">
        <v>0</v>
      </c>
      <c r="L11" s="495">
        <v>28</v>
      </c>
      <c r="M11" s="495">
        <v>9871</v>
      </c>
      <c r="N11" s="495">
        <v>0</v>
      </c>
      <c r="O11" s="495">
        <v>0</v>
      </c>
      <c r="P11" s="495">
        <v>0</v>
      </c>
      <c r="Q11" s="495">
        <v>0</v>
      </c>
      <c r="R11" s="495">
        <v>0</v>
      </c>
      <c r="S11" s="495">
        <v>0</v>
      </c>
      <c r="T11" s="495">
        <v>0</v>
      </c>
      <c r="U11" s="495">
        <v>0</v>
      </c>
      <c r="V11" s="495">
        <v>0</v>
      </c>
      <c r="W11" s="495">
        <v>0</v>
      </c>
      <c r="X11" s="495">
        <v>9366</v>
      </c>
      <c r="Y11" s="495">
        <v>6319</v>
      </c>
      <c r="Z11" s="495">
        <v>0</v>
      </c>
      <c r="AA11" s="495">
        <v>0</v>
      </c>
      <c r="AB11" s="495">
        <v>0</v>
      </c>
      <c r="AC11" s="495">
        <v>11692</v>
      </c>
      <c r="AD11" s="495">
        <v>0</v>
      </c>
      <c r="AE11" s="495">
        <v>0</v>
      </c>
      <c r="AF11" s="495">
        <v>15004</v>
      </c>
      <c r="AG11" s="495">
        <v>1</v>
      </c>
      <c r="AH11" s="495">
        <v>15364</v>
      </c>
      <c r="AI11" s="495">
        <v>274165</v>
      </c>
      <c r="AJ11" s="495">
        <v>1107033</v>
      </c>
      <c r="AK11" s="495">
        <v>6172</v>
      </c>
      <c r="AL11" s="495">
        <v>373</v>
      </c>
      <c r="AM11" s="495">
        <v>7386572</v>
      </c>
      <c r="AN11" s="495">
        <v>0</v>
      </c>
      <c r="AO11" s="495">
        <v>8382</v>
      </c>
      <c r="AP11" s="496">
        <v>38882066</v>
      </c>
      <c r="AQ11" s="494">
        <v>756859</v>
      </c>
      <c r="AR11" s="495">
        <v>31174101</v>
      </c>
      <c r="AS11" s="495">
        <v>0</v>
      </c>
      <c r="AT11" s="495">
        <v>0</v>
      </c>
      <c r="AU11" s="495">
        <v>0</v>
      </c>
      <c r="AV11" s="495">
        <v>-550699</v>
      </c>
      <c r="AW11" s="496">
        <v>31380261</v>
      </c>
      <c r="AX11" s="496">
        <v>70262327</v>
      </c>
      <c r="AY11" s="495">
        <v>86611281</v>
      </c>
      <c r="AZ11" s="496">
        <v>117991542</v>
      </c>
      <c r="BA11" s="496">
        <v>156873608</v>
      </c>
      <c r="BB11" s="496">
        <v>-38871903</v>
      </c>
      <c r="BC11" s="495">
        <v>79119639</v>
      </c>
      <c r="BD11" s="496">
        <v>118001705</v>
      </c>
      <c r="BF11" s="745">
        <f t="shared" si="1"/>
        <v>0.55323961872199312</v>
      </c>
      <c r="BG11" s="743"/>
      <c r="BH11" s="746">
        <f t="shared" si="2"/>
        <v>0.44676038127800699</v>
      </c>
      <c r="BJ11" s="745">
        <f t="shared" si="0"/>
        <v>9.5436717066676002E-2</v>
      </c>
      <c r="BL11" s="501">
        <f t="shared" si="3"/>
        <v>9.5424590299120871E-2</v>
      </c>
      <c r="BN11" s="501">
        <v>0.29423733326565099</v>
      </c>
      <c r="BP11" s="501">
        <v>8.2666864855893002E-2</v>
      </c>
    </row>
    <row r="12" spans="1:68">
      <c r="A12" s="507" t="s">
        <v>342</v>
      </c>
      <c r="B12" s="504" t="s">
        <v>36</v>
      </c>
      <c r="C12" s="494">
        <v>111733</v>
      </c>
      <c r="D12" s="495">
        <v>4556</v>
      </c>
      <c r="E12" s="495">
        <v>97976</v>
      </c>
      <c r="F12" s="495">
        <v>10223</v>
      </c>
      <c r="G12" s="495">
        <v>97371</v>
      </c>
      <c r="H12" s="495">
        <v>570593</v>
      </c>
      <c r="I12" s="495">
        <v>27271</v>
      </c>
      <c r="J12" s="495">
        <v>4188</v>
      </c>
      <c r="K12" s="495">
        <v>130</v>
      </c>
      <c r="L12" s="495">
        <v>2494</v>
      </c>
      <c r="M12" s="495">
        <v>58373</v>
      </c>
      <c r="N12" s="495">
        <v>153</v>
      </c>
      <c r="O12" s="495">
        <v>446</v>
      </c>
      <c r="P12" s="495">
        <v>5625</v>
      </c>
      <c r="Q12" s="495">
        <v>612</v>
      </c>
      <c r="R12" s="495">
        <v>21637</v>
      </c>
      <c r="S12" s="495">
        <v>609</v>
      </c>
      <c r="T12" s="495">
        <v>87420</v>
      </c>
      <c r="U12" s="495">
        <v>11672</v>
      </c>
      <c r="V12" s="495">
        <v>4276</v>
      </c>
      <c r="W12" s="495">
        <v>4114</v>
      </c>
      <c r="X12" s="495">
        <v>15462</v>
      </c>
      <c r="Y12" s="495">
        <v>188291</v>
      </c>
      <c r="Z12" s="495">
        <v>4583</v>
      </c>
      <c r="AA12" s="495">
        <v>4674</v>
      </c>
      <c r="AB12" s="495">
        <v>7832</v>
      </c>
      <c r="AC12" s="495">
        <v>352560</v>
      </c>
      <c r="AD12" s="495">
        <v>39596</v>
      </c>
      <c r="AE12" s="495">
        <v>1197</v>
      </c>
      <c r="AF12" s="495">
        <v>134158</v>
      </c>
      <c r="AG12" s="495">
        <v>19905</v>
      </c>
      <c r="AH12" s="495">
        <v>167166</v>
      </c>
      <c r="AI12" s="495">
        <v>17150</v>
      </c>
      <c r="AJ12" s="495">
        <v>361521</v>
      </c>
      <c r="AK12" s="495">
        <v>186020</v>
      </c>
      <c r="AL12" s="495">
        <v>83392</v>
      </c>
      <c r="AM12" s="495">
        <v>265087</v>
      </c>
      <c r="AN12" s="495">
        <v>29683</v>
      </c>
      <c r="AO12" s="495">
        <v>1400</v>
      </c>
      <c r="AP12" s="496">
        <v>3001149</v>
      </c>
      <c r="AQ12" s="494">
        <v>95963</v>
      </c>
      <c r="AR12" s="495">
        <v>4826167</v>
      </c>
      <c r="AS12" s="495">
        <v>0</v>
      </c>
      <c r="AT12" s="495">
        <v>1243</v>
      </c>
      <c r="AU12" s="495">
        <v>295448</v>
      </c>
      <c r="AV12" s="495">
        <v>194319</v>
      </c>
      <c r="AW12" s="496">
        <v>5413140</v>
      </c>
      <c r="AX12" s="496">
        <v>8414289</v>
      </c>
      <c r="AY12" s="495">
        <v>1725726</v>
      </c>
      <c r="AZ12" s="496">
        <v>7138866</v>
      </c>
      <c r="BA12" s="496">
        <v>10140015</v>
      </c>
      <c r="BB12" s="496">
        <v>-7914045</v>
      </c>
      <c r="BC12" s="495">
        <v>-775179</v>
      </c>
      <c r="BD12" s="496">
        <v>2225970</v>
      </c>
      <c r="BF12" s="745">
        <f t="shared" si="1"/>
        <v>0.9405482744887893</v>
      </c>
      <c r="BG12" s="743"/>
      <c r="BH12" s="746">
        <f t="shared" si="2"/>
        <v>5.9451725511211001E-2</v>
      </c>
      <c r="BJ12" s="745">
        <f t="shared" si="0"/>
        <v>1.4774877854394E-2</v>
      </c>
      <c r="BL12" s="501">
        <f t="shared" si="3"/>
        <v>1.4773000468887638E-2</v>
      </c>
      <c r="BN12" s="501">
        <v>0.40210739587685401</v>
      </c>
      <c r="BP12" s="501">
        <v>0.23800590304451499</v>
      </c>
    </row>
    <row r="13" spans="1:68">
      <c r="A13" s="507" t="s">
        <v>345</v>
      </c>
      <c r="B13" s="504" t="s">
        <v>37</v>
      </c>
      <c r="C13" s="494">
        <v>630252</v>
      </c>
      <c r="D13" s="495">
        <v>28318</v>
      </c>
      <c r="E13" s="495">
        <v>39813</v>
      </c>
      <c r="F13" s="495">
        <v>4603</v>
      </c>
      <c r="G13" s="495">
        <v>1074091</v>
      </c>
      <c r="H13" s="495">
        <v>14615</v>
      </c>
      <c r="I13" s="495">
        <v>2701202</v>
      </c>
      <c r="J13" s="495">
        <v>23083</v>
      </c>
      <c r="K13" s="495">
        <v>78</v>
      </c>
      <c r="L13" s="495">
        <v>9845</v>
      </c>
      <c r="M13" s="495">
        <v>701873</v>
      </c>
      <c r="N13" s="495">
        <v>131</v>
      </c>
      <c r="O13" s="495">
        <v>141</v>
      </c>
      <c r="P13" s="495">
        <v>13604</v>
      </c>
      <c r="Q13" s="495">
        <v>616</v>
      </c>
      <c r="R13" s="495">
        <v>24675</v>
      </c>
      <c r="S13" s="495">
        <v>3950</v>
      </c>
      <c r="T13" s="495">
        <v>161414</v>
      </c>
      <c r="U13" s="495">
        <v>54216</v>
      </c>
      <c r="V13" s="495">
        <v>10650</v>
      </c>
      <c r="W13" s="495">
        <v>6892</v>
      </c>
      <c r="X13" s="495">
        <v>317754</v>
      </c>
      <c r="Y13" s="495">
        <v>2599764</v>
      </c>
      <c r="Z13" s="495">
        <v>45582</v>
      </c>
      <c r="AA13" s="495">
        <v>16188</v>
      </c>
      <c r="AB13" s="495">
        <v>14194</v>
      </c>
      <c r="AC13" s="495">
        <v>657597</v>
      </c>
      <c r="AD13" s="495">
        <v>127982</v>
      </c>
      <c r="AE13" s="495">
        <v>35721</v>
      </c>
      <c r="AF13" s="495">
        <v>114097</v>
      </c>
      <c r="AG13" s="495">
        <v>413936</v>
      </c>
      <c r="AH13" s="495">
        <v>62539</v>
      </c>
      <c r="AI13" s="495">
        <v>206566</v>
      </c>
      <c r="AJ13" s="495">
        <v>642707</v>
      </c>
      <c r="AK13" s="495">
        <v>102856</v>
      </c>
      <c r="AL13" s="495">
        <v>203077</v>
      </c>
      <c r="AM13" s="495">
        <v>351700</v>
      </c>
      <c r="AN13" s="495">
        <v>657384</v>
      </c>
      <c r="AO13" s="495">
        <v>3330</v>
      </c>
      <c r="AP13" s="496">
        <v>12077036</v>
      </c>
      <c r="AQ13" s="494">
        <v>62492</v>
      </c>
      <c r="AR13" s="495">
        <v>371897</v>
      </c>
      <c r="AS13" s="495">
        <v>232</v>
      </c>
      <c r="AT13" s="495">
        <v>21171</v>
      </c>
      <c r="AU13" s="495">
        <v>356146</v>
      </c>
      <c r="AV13" s="495">
        <v>-55937</v>
      </c>
      <c r="AW13" s="496">
        <v>756001</v>
      </c>
      <c r="AX13" s="496">
        <v>12833037</v>
      </c>
      <c r="AY13" s="495">
        <v>4816428</v>
      </c>
      <c r="AZ13" s="496">
        <v>5572429</v>
      </c>
      <c r="BA13" s="496">
        <v>17649465</v>
      </c>
      <c r="BB13" s="496">
        <v>-9404182</v>
      </c>
      <c r="BC13" s="495">
        <v>-3831753</v>
      </c>
      <c r="BD13" s="496">
        <v>8245283</v>
      </c>
      <c r="BF13" s="745">
        <f t="shared" si="1"/>
        <v>0.7328103238539716</v>
      </c>
      <c r="BG13" s="743"/>
      <c r="BH13" s="746">
        <f t="shared" si="2"/>
        <v>0.26718967614602801</v>
      </c>
      <c r="BJ13" s="745">
        <f t="shared" si="0"/>
        <v>1.1385293441799999E-3</v>
      </c>
      <c r="BL13" s="501">
        <f t="shared" si="3"/>
        <v>1.1383846757427787E-3</v>
      </c>
      <c r="BN13" s="501">
        <v>0.31931469180621203</v>
      </c>
      <c r="BP13" s="501">
        <v>9.7852190155267998E-2</v>
      </c>
    </row>
    <row r="14" spans="1:68">
      <c r="A14" s="507" t="s">
        <v>346</v>
      </c>
      <c r="B14" s="504" t="s">
        <v>38</v>
      </c>
      <c r="C14" s="494">
        <v>2028966</v>
      </c>
      <c r="D14" s="495">
        <v>5153</v>
      </c>
      <c r="E14" s="495">
        <v>183169</v>
      </c>
      <c r="F14" s="495">
        <v>76684</v>
      </c>
      <c r="G14" s="495">
        <v>711646</v>
      </c>
      <c r="H14" s="495">
        <v>194180</v>
      </c>
      <c r="I14" s="495">
        <v>280150</v>
      </c>
      <c r="J14" s="495">
        <v>946453</v>
      </c>
      <c r="K14" s="495">
        <v>21520</v>
      </c>
      <c r="L14" s="495">
        <v>288565</v>
      </c>
      <c r="M14" s="495">
        <v>268914</v>
      </c>
      <c r="N14" s="495">
        <v>101</v>
      </c>
      <c r="O14" s="495">
        <v>3358</v>
      </c>
      <c r="P14" s="495">
        <v>44514</v>
      </c>
      <c r="Q14" s="495">
        <v>2226</v>
      </c>
      <c r="R14" s="495">
        <v>34158</v>
      </c>
      <c r="S14" s="495">
        <v>6076</v>
      </c>
      <c r="T14" s="495">
        <v>306695</v>
      </c>
      <c r="U14" s="495">
        <v>71560</v>
      </c>
      <c r="V14" s="495">
        <v>23399</v>
      </c>
      <c r="W14" s="495">
        <v>48521</v>
      </c>
      <c r="X14" s="495">
        <v>113290</v>
      </c>
      <c r="Y14" s="495">
        <v>336943</v>
      </c>
      <c r="Z14" s="495">
        <v>7513</v>
      </c>
      <c r="AA14" s="495">
        <v>41804</v>
      </c>
      <c r="AB14" s="495">
        <v>57989</v>
      </c>
      <c r="AC14" s="495">
        <v>764</v>
      </c>
      <c r="AD14" s="495">
        <v>571</v>
      </c>
      <c r="AE14" s="495">
        <v>3431</v>
      </c>
      <c r="AF14" s="495">
        <v>18538</v>
      </c>
      <c r="AG14" s="495">
        <v>37711</v>
      </c>
      <c r="AH14" s="495">
        <v>44535</v>
      </c>
      <c r="AI14" s="495">
        <v>64398</v>
      </c>
      <c r="AJ14" s="495">
        <v>13483007</v>
      </c>
      <c r="AK14" s="495">
        <v>14874</v>
      </c>
      <c r="AL14" s="495">
        <v>183416</v>
      </c>
      <c r="AM14" s="495">
        <v>319763</v>
      </c>
      <c r="AN14" s="495">
        <v>14212</v>
      </c>
      <c r="AO14" s="495">
        <v>20065</v>
      </c>
      <c r="AP14" s="496">
        <v>20308832</v>
      </c>
      <c r="AQ14" s="494">
        <v>150203</v>
      </c>
      <c r="AR14" s="495">
        <v>2869106</v>
      </c>
      <c r="AS14" s="495">
        <v>0</v>
      </c>
      <c r="AT14" s="495">
        <v>0</v>
      </c>
      <c r="AU14" s="495">
        <v>0</v>
      </c>
      <c r="AV14" s="495">
        <v>13554</v>
      </c>
      <c r="AW14" s="496">
        <v>3032863</v>
      </c>
      <c r="AX14" s="496">
        <v>23341695</v>
      </c>
      <c r="AY14" s="495">
        <v>1508777</v>
      </c>
      <c r="AZ14" s="496">
        <v>4541640</v>
      </c>
      <c r="BA14" s="496">
        <v>24850472</v>
      </c>
      <c r="BB14" s="496">
        <v>-22100074</v>
      </c>
      <c r="BC14" s="495">
        <v>-17558434</v>
      </c>
      <c r="BD14" s="496">
        <v>2750398</v>
      </c>
      <c r="BF14" s="745">
        <f t="shared" si="1"/>
        <v>0.94680673361553225</v>
      </c>
      <c r="BG14" s="743"/>
      <c r="BH14" s="746">
        <f t="shared" si="2"/>
        <v>5.3193266384468002E-2</v>
      </c>
      <c r="BJ14" s="745">
        <f t="shared" si="0"/>
        <v>8.7835109521299994E-3</v>
      </c>
      <c r="BL14" s="501">
        <f t="shared" si="3"/>
        <v>8.7823948660060384E-3</v>
      </c>
      <c r="BN14" s="501">
        <v>0.35527985404294199</v>
      </c>
      <c r="BP14" s="501">
        <v>7.9702646671499996E-2</v>
      </c>
    </row>
    <row r="15" spans="1:68">
      <c r="A15" s="507" t="s">
        <v>348</v>
      </c>
      <c r="B15" s="504" t="s">
        <v>39</v>
      </c>
      <c r="C15" s="494">
        <v>170181</v>
      </c>
      <c r="D15" s="495">
        <v>24573</v>
      </c>
      <c r="E15" s="495">
        <v>248070</v>
      </c>
      <c r="F15" s="495">
        <v>64222</v>
      </c>
      <c r="G15" s="495">
        <v>432495</v>
      </c>
      <c r="H15" s="495">
        <v>5532</v>
      </c>
      <c r="I15" s="495">
        <v>42939</v>
      </c>
      <c r="J15" s="495">
        <v>51382</v>
      </c>
      <c r="K15" s="495">
        <v>187844</v>
      </c>
      <c r="L15" s="495">
        <v>1659</v>
      </c>
      <c r="M15" s="495">
        <v>488092</v>
      </c>
      <c r="N15" s="495">
        <v>393</v>
      </c>
      <c r="O15" s="495">
        <v>3348</v>
      </c>
      <c r="P15" s="495">
        <v>13928</v>
      </c>
      <c r="Q15" s="495">
        <v>438</v>
      </c>
      <c r="R15" s="495">
        <v>10143</v>
      </c>
      <c r="S15" s="495">
        <v>733</v>
      </c>
      <c r="T15" s="495">
        <v>28835</v>
      </c>
      <c r="U15" s="495">
        <v>14780</v>
      </c>
      <c r="V15" s="495">
        <v>1138</v>
      </c>
      <c r="W15" s="495">
        <v>15665</v>
      </c>
      <c r="X15" s="495">
        <v>9263</v>
      </c>
      <c r="Y15" s="495">
        <v>1210499</v>
      </c>
      <c r="Z15" s="495">
        <v>615398</v>
      </c>
      <c r="AA15" s="495">
        <v>67220</v>
      </c>
      <c r="AB15" s="495">
        <v>46009</v>
      </c>
      <c r="AC15" s="495">
        <v>135745</v>
      </c>
      <c r="AD15" s="495">
        <v>13676</v>
      </c>
      <c r="AE15" s="495">
        <v>22422</v>
      </c>
      <c r="AF15" s="495">
        <v>7672802</v>
      </c>
      <c r="AG15" s="495">
        <v>23528</v>
      </c>
      <c r="AH15" s="495">
        <v>510035</v>
      </c>
      <c r="AI15" s="495">
        <v>128417</v>
      </c>
      <c r="AJ15" s="495">
        <v>270006</v>
      </c>
      <c r="AK15" s="495">
        <v>20501</v>
      </c>
      <c r="AL15" s="495">
        <v>93142</v>
      </c>
      <c r="AM15" s="495">
        <v>316986</v>
      </c>
      <c r="AN15" s="495">
        <v>0</v>
      </c>
      <c r="AO15" s="495">
        <v>53168</v>
      </c>
      <c r="AP15" s="496">
        <v>13015207</v>
      </c>
      <c r="AQ15" s="494">
        <v>13782</v>
      </c>
      <c r="AR15" s="495">
        <v>6743270</v>
      </c>
      <c r="AS15" s="495">
        <v>0</v>
      </c>
      <c r="AT15" s="495">
        <v>0</v>
      </c>
      <c r="AU15" s="495">
        <v>0</v>
      </c>
      <c r="AV15" s="495">
        <v>-11498</v>
      </c>
      <c r="AW15" s="496">
        <v>6745554</v>
      </c>
      <c r="AX15" s="496">
        <v>19760761</v>
      </c>
      <c r="AY15" s="495">
        <v>124259</v>
      </c>
      <c r="AZ15" s="496">
        <v>6869813</v>
      </c>
      <c r="BA15" s="496">
        <v>19885020</v>
      </c>
      <c r="BB15" s="496">
        <v>-19303794</v>
      </c>
      <c r="BC15" s="495">
        <v>-12433981</v>
      </c>
      <c r="BD15" s="496">
        <v>581226</v>
      </c>
      <c r="BF15" s="745">
        <f t="shared" si="1"/>
        <v>0.97687503026831812</v>
      </c>
      <c r="BG15" s="743"/>
      <c r="BH15" s="746">
        <f t="shared" si="2"/>
        <v>2.3124969731681998E-2</v>
      </c>
      <c r="BJ15" s="745">
        <f t="shared" si="0"/>
        <v>2.0643916919824E-2</v>
      </c>
      <c r="BL15" s="501">
        <f t="shared" si="3"/>
        <v>2.0641293778651412E-2</v>
      </c>
      <c r="BN15" s="501">
        <v>0.36746979660235402</v>
      </c>
      <c r="BP15" s="501">
        <v>5.7081066573071E-2</v>
      </c>
    </row>
    <row r="16" spans="1:68">
      <c r="A16" s="507" t="s">
        <v>350</v>
      </c>
      <c r="B16" s="504" t="s">
        <v>767</v>
      </c>
      <c r="C16" s="494">
        <v>250654</v>
      </c>
      <c r="D16" s="495">
        <v>30351</v>
      </c>
      <c r="E16" s="495">
        <v>95347</v>
      </c>
      <c r="F16" s="495">
        <v>16671</v>
      </c>
      <c r="G16" s="495">
        <v>879993</v>
      </c>
      <c r="H16" s="495">
        <v>24370</v>
      </c>
      <c r="I16" s="495">
        <v>55700</v>
      </c>
      <c r="J16" s="495">
        <v>28952</v>
      </c>
      <c r="K16" s="495">
        <v>437</v>
      </c>
      <c r="L16" s="495">
        <v>350480</v>
      </c>
      <c r="M16" s="495">
        <v>38503</v>
      </c>
      <c r="N16" s="495">
        <v>49</v>
      </c>
      <c r="O16" s="495">
        <v>1931</v>
      </c>
      <c r="P16" s="495">
        <v>15284</v>
      </c>
      <c r="Q16" s="495">
        <v>5857</v>
      </c>
      <c r="R16" s="495">
        <v>163559</v>
      </c>
      <c r="S16" s="495">
        <v>23251</v>
      </c>
      <c r="T16" s="495">
        <v>433492</v>
      </c>
      <c r="U16" s="495">
        <v>268597</v>
      </c>
      <c r="V16" s="495">
        <v>113277</v>
      </c>
      <c r="W16" s="495">
        <v>176778</v>
      </c>
      <c r="X16" s="495">
        <v>195860</v>
      </c>
      <c r="Y16" s="495">
        <v>941154</v>
      </c>
      <c r="Z16" s="495">
        <v>0</v>
      </c>
      <c r="AA16" s="495">
        <v>187143</v>
      </c>
      <c r="AB16" s="495">
        <v>57038</v>
      </c>
      <c r="AC16" s="495">
        <v>457855</v>
      </c>
      <c r="AD16" s="495">
        <v>82580</v>
      </c>
      <c r="AE16" s="495">
        <v>51160</v>
      </c>
      <c r="AF16" s="495">
        <v>185032</v>
      </c>
      <c r="AG16" s="495">
        <v>43025</v>
      </c>
      <c r="AH16" s="495">
        <v>92396</v>
      </c>
      <c r="AI16" s="495">
        <v>49636</v>
      </c>
      <c r="AJ16" s="495">
        <v>262509</v>
      </c>
      <c r="AK16" s="495">
        <v>53624</v>
      </c>
      <c r="AL16" s="495">
        <v>606763</v>
      </c>
      <c r="AM16" s="495">
        <v>188426</v>
      </c>
      <c r="AN16" s="495">
        <v>71972</v>
      </c>
      <c r="AO16" s="495">
        <v>10788</v>
      </c>
      <c r="AP16" s="496">
        <v>6510494</v>
      </c>
      <c r="AQ16" s="494">
        <v>22006</v>
      </c>
      <c r="AR16" s="495">
        <v>1006265</v>
      </c>
      <c r="AS16" s="495">
        <v>57</v>
      </c>
      <c r="AT16" s="495">
        <v>0</v>
      </c>
      <c r="AU16" s="495">
        <v>0</v>
      </c>
      <c r="AV16" s="495">
        <v>8679</v>
      </c>
      <c r="AW16" s="496">
        <v>1037007</v>
      </c>
      <c r="AX16" s="496">
        <v>7547501</v>
      </c>
      <c r="AY16" s="495">
        <v>452723</v>
      </c>
      <c r="AZ16" s="496">
        <v>1489730</v>
      </c>
      <c r="BA16" s="496">
        <v>8000224</v>
      </c>
      <c r="BB16" s="496">
        <v>-6611200</v>
      </c>
      <c r="BC16" s="495">
        <v>-5121470</v>
      </c>
      <c r="BD16" s="496">
        <v>1389024</v>
      </c>
      <c r="BF16" s="745">
        <f t="shared" si="1"/>
        <v>0.87594556131890544</v>
      </c>
      <c r="BG16" s="743"/>
      <c r="BH16" s="746">
        <f t="shared" si="2"/>
        <v>0.124054438681095</v>
      </c>
      <c r="BJ16" s="745">
        <f t="shared" si="0"/>
        <v>3.0805901379189998E-3</v>
      </c>
      <c r="BL16" s="501">
        <f t="shared" si="3"/>
        <v>3.0801986994696967E-3</v>
      </c>
      <c r="BN16" s="501">
        <v>0.36059780104591399</v>
      </c>
      <c r="BP16" s="501">
        <v>0.18297524016863601</v>
      </c>
    </row>
    <row r="17" spans="1:70">
      <c r="A17" s="507" t="s">
        <v>353</v>
      </c>
      <c r="B17" s="504" t="s">
        <v>40</v>
      </c>
      <c r="C17" s="494">
        <v>108295</v>
      </c>
      <c r="D17" s="495">
        <v>2079</v>
      </c>
      <c r="E17" s="495">
        <v>206</v>
      </c>
      <c r="F17" s="495">
        <v>762</v>
      </c>
      <c r="G17" s="495">
        <v>223425</v>
      </c>
      <c r="H17" s="495">
        <v>1715</v>
      </c>
      <c r="I17" s="495">
        <v>19199</v>
      </c>
      <c r="J17" s="495">
        <v>18769</v>
      </c>
      <c r="K17" s="495">
        <v>6006</v>
      </c>
      <c r="L17" s="495">
        <v>5071</v>
      </c>
      <c r="M17" s="495">
        <v>969895</v>
      </c>
      <c r="N17" s="495">
        <v>0</v>
      </c>
      <c r="O17" s="495">
        <v>4297</v>
      </c>
      <c r="P17" s="495">
        <v>15834</v>
      </c>
      <c r="Q17" s="495">
        <v>5611</v>
      </c>
      <c r="R17" s="495">
        <v>105630</v>
      </c>
      <c r="S17" s="495">
        <v>2633</v>
      </c>
      <c r="T17" s="495">
        <v>888900</v>
      </c>
      <c r="U17" s="495">
        <v>96177</v>
      </c>
      <c r="V17" s="495">
        <v>5218</v>
      </c>
      <c r="W17" s="495">
        <v>8116</v>
      </c>
      <c r="X17" s="495">
        <v>16093</v>
      </c>
      <c r="Y17" s="495">
        <v>3812408</v>
      </c>
      <c r="Z17" s="495">
        <v>601</v>
      </c>
      <c r="AA17" s="495">
        <v>23219</v>
      </c>
      <c r="AB17" s="495">
        <v>1997</v>
      </c>
      <c r="AC17" s="495">
        <v>17401</v>
      </c>
      <c r="AD17" s="495">
        <v>245</v>
      </c>
      <c r="AE17" s="495">
        <v>7570</v>
      </c>
      <c r="AF17" s="495">
        <v>2718</v>
      </c>
      <c r="AG17" s="495">
        <v>93</v>
      </c>
      <c r="AH17" s="495">
        <v>9030</v>
      </c>
      <c r="AI17" s="495">
        <v>64289</v>
      </c>
      <c r="AJ17" s="495">
        <v>95762</v>
      </c>
      <c r="AK17" s="495">
        <v>3434</v>
      </c>
      <c r="AL17" s="495">
        <v>48646</v>
      </c>
      <c r="AM17" s="495">
        <v>83664</v>
      </c>
      <c r="AN17" s="495">
        <v>7589</v>
      </c>
      <c r="AO17" s="495">
        <v>12916</v>
      </c>
      <c r="AP17" s="496">
        <v>6695513</v>
      </c>
      <c r="AQ17" s="494">
        <v>10208</v>
      </c>
      <c r="AR17" s="495">
        <v>147146</v>
      </c>
      <c r="AS17" s="495">
        <v>0</v>
      </c>
      <c r="AT17" s="495">
        <v>0</v>
      </c>
      <c r="AU17" s="495">
        <v>0</v>
      </c>
      <c r="AV17" s="495">
        <v>282025</v>
      </c>
      <c r="AW17" s="496">
        <v>439379</v>
      </c>
      <c r="AX17" s="496">
        <v>7134892</v>
      </c>
      <c r="AY17" s="495">
        <v>11023521</v>
      </c>
      <c r="AZ17" s="496">
        <v>11462900</v>
      </c>
      <c r="BA17" s="496">
        <v>18158413</v>
      </c>
      <c r="BB17" s="496">
        <v>-4141941</v>
      </c>
      <c r="BC17" s="495">
        <v>7320959</v>
      </c>
      <c r="BD17" s="496">
        <v>14016472</v>
      </c>
      <c r="BF17" s="745">
        <f t="shared" si="1"/>
        <v>0.58051908844590783</v>
      </c>
      <c r="BG17" s="743"/>
      <c r="BH17" s="746">
        <f t="shared" si="2"/>
        <v>0.41948091155409201</v>
      </c>
      <c r="BJ17" s="745">
        <f t="shared" si="0"/>
        <v>4.5047429497599998E-4</v>
      </c>
      <c r="BL17" s="501">
        <f>BJ17/BJ$48</f>
        <v>4.5041705498249809E-4</v>
      </c>
      <c r="BN17" s="501">
        <v>0.477153166645644</v>
      </c>
      <c r="BP17" s="501">
        <v>0.21250796919510101</v>
      </c>
      <c r="BR17" s="747"/>
    </row>
    <row r="18" spans="1:70">
      <c r="A18" s="507" t="s">
        <v>356</v>
      </c>
      <c r="B18" s="504" t="s">
        <v>41</v>
      </c>
      <c r="C18" s="494">
        <v>930</v>
      </c>
      <c r="D18" s="495">
        <v>26</v>
      </c>
      <c r="E18" s="495">
        <v>3143</v>
      </c>
      <c r="F18" s="495">
        <v>5529</v>
      </c>
      <c r="G18" s="495">
        <v>0</v>
      </c>
      <c r="H18" s="495">
        <v>260</v>
      </c>
      <c r="I18" s="495">
        <v>38976</v>
      </c>
      <c r="J18" s="495">
        <v>363</v>
      </c>
      <c r="K18" s="495">
        <v>0</v>
      </c>
      <c r="L18" s="495">
        <v>2206</v>
      </c>
      <c r="M18" s="495">
        <v>76316</v>
      </c>
      <c r="N18" s="495">
        <v>171675</v>
      </c>
      <c r="O18" s="495">
        <v>948</v>
      </c>
      <c r="P18" s="495">
        <v>1070666</v>
      </c>
      <c r="Q18" s="495">
        <v>44801</v>
      </c>
      <c r="R18" s="495">
        <v>1081542</v>
      </c>
      <c r="S18" s="495">
        <v>9921</v>
      </c>
      <c r="T18" s="495">
        <v>180607</v>
      </c>
      <c r="U18" s="495">
        <v>731669</v>
      </c>
      <c r="V18" s="495">
        <v>12516</v>
      </c>
      <c r="W18" s="495">
        <v>313811</v>
      </c>
      <c r="X18" s="495">
        <v>14501</v>
      </c>
      <c r="Y18" s="495">
        <v>1530294</v>
      </c>
      <c r="Z18" s="495">
        <v>0</v>
      </c>
      <c r="AA18" s="495">
        <v>129</v>
      </c>
      <c r="AB18" s="495">
        <v>0</v>
      </c>
      <c r="AC18" s="495">
        <v>0</v>
      </c>
      <c r="AD18" s="495">
        <v>0</v>
      </c>
      <c r="AE18" s="495">
        <v>0</v>
      </c>
      <c r="AF18" s="495">
        <v>559</v>
      </c>
      <c r="AG18" s="495">
        <v>0</v>
      </c>
      <c r="AH18" s="495">
        <v>1583</v>
      </c>
      <c r="AI18" s="495">
        <v>0</v>
      </c>
      <c r="AJ18" s="495">
        <v>327</v>
      </c>
      <c r="AK18" s="495">
        <v>20</v>
      </c>
      <c r="AL18" s="495">
        <v>5504</v>
      </c>
      <c r="AM18" s="495">
        <v>1083</v>
      </c>
      <c r="AN18" s="495">
        <v>35</v>
      </c>
      <c r="AO18" s="495">
        <v>13496</v>
      </c>
      <c r="AP18" s="496">
        <v>5313436</v>
      </c>
      <c r="AQ18" s="494">
        <v>0</v>
      </c>
      <c r="AR18" s="495">
        <v>-41511</v>
      </c>
      <c r="AS18" s="495">
        <v>0</v>
      </c>
      <c r="AT18" s="495">
        <v>-11372</v>
      </c>
      <c r="AU18" s="495">
        <v>-68310</v>
      </c>
      <c r="AV18" s="495">
        <v>-732</v>
      </c>
      <c r="AW18" s="496">
        <v>-121925</v>
      </c>
      <c r="AX18" s="496">
        <v>5191511</v>
      </c>
      <c r="AY18" s="495">
        <v>155126</v>
      </c>
      <c r="AZ18" s="496">
        <v>33201</v>
      </c>
      <c r="BA18" s="496">
        <v>5346637</v>
      </c>
      <c r="BB18" s="496">
        <v>-5048749</v>
      </c>
      <c r="BC18" s="495">
        <v>-5015548</v>
      </c>
      <c r="BD18" s="496">
        <v>297888</v>
      </c>
      <c r="BF18" s="745">
        <f t="shared" si="1"/>
        <v>0.97250087691232856</v>
      </c>
      <c r="BG18" s="743"/>
      <c r="BH18" s="746">
        <f t="shared" si="2"/>
        <v>2.7499123087670999E-2</v>
      </c>
      <c r="BJ18" s="745">
        <f t="shared" si="0"/>
        <v>-1.2708220718699999E-4</v>
      </c>
      <c r="BL18" s="501"/>
      <c r="BN18" s="501">
        <v>0.26802690944247498</v>
      </c>
      <c r="BP18" s="501">
        <v>5.9421661832635003E-2</v>
      </c>
    </row>
    <row r="19" spans="1:70">
      <c r="A19" s="507" t="s">
        <v>359</v>
      </c>
      <c r="B19" s="504" t="s">
        <v>42</v>
      </c>
      <c r="C19" s="494">
        <v>0</v>
      </c>
      <c r="D19" s="495">
        <v>0</v>
      </c>
      <c r="E19" s="495">
        <v>0</v>
      </c>
      <c r="F19" s="495">
        <v>2919</v>
      </c>
      <c r="G19" s="495">
        <v>67840</v>
      </c>
      <c r="H19" s="495">
        <v>0</v>
      </c>
      <c r="I19" s="495">
        <v>10043</v>
      </c>
      <c r="J19" s="495">
        <v>20710</v>
      </c>
      <c r="K19" s="495">
        <v>0</v>
      </c>
      <c r="L19" s="495">
        <v>3541</v>
      </c>
      <c r="M19" s="495">
        <v>363231</v>
      </c>
      <c r="N19" s="495">
        <v>-71</v>
      </c>
      <c r="O19" s="495">
        <v>355405</v>
      </c>
      <c r="P19" s="495">
        <v>275459</v>
      </c>
      <c r="Q19" s="495">
        <v>19221</v>
      </c>
      <c r="R19" s="495">
        <v>288034</v>
      </c>
      <c r="S19" s="495">
        <v>25910</v>
      </c>
      <c r="T19" s="495">
        <v>1351340</v>
      </c>
      <c r="U19" s="495">
        <v>822913</v>
      </c>
      <c r="V19" s="495">
        <v>63877</v>
      </c>
      <c r="W19" s="495">
        <v>298678</v>
      </c>
      <c r="X19" s="495">
        <v>42073</v>
      </c>
      <c r="Y19" s="495">
        <v>780061</v>
      </c>
      <c r="Z19" s="495">
        <v>12730</v>
      </c>
      <c r="AA19" s="495">
        <v>907</v>
      </c>
      <c r="AB19" s="495">
        <v>19</v>
      </c>
      <c r="AC19" s="495">
        <v>1069</v>
      </c>
      <c r="AD19" s="495">
        <v>0</v>
      </c>
      <c r="AE19" s="495">
        <v>0</v>
      </c>
      <c r="AF19" s="495">
        <v>1239</v>
      </c>
      <c r="AG19" s="495">
        <v>3043</v>
      </c>
      <c r="AH19" s="495">
        <v>9426</v>
      </c>
      <c r="AI19" s="495">
        <v>305</v>
      </c>
      <c r="AJ19" s="495">
        <v>150135</v>
      </c>
      <c r="AK19" s="495">
        <v>1397</v>
      </c>
      <c r="AL19" s="495">
        <v>16076</v>
      </c>
      <c r="AM19" s="495">
        <v>20276</v>
      </c>
      <c r="AN19" s="495">
        <v>1434</v>
      </c>
      <c r="AO19" s="495">
        <v>10455</v>
      </c>
      <c r="AP19" s="496">
        <v>5019695</v>
      </c>
      <c r="AQ19" s="494">
        <v>1138</v>
      </c>
      <c r="AR19" s="495">
        <v>203046</v>
      </c>
      <c r="AS19" s="495">
        <v>0</v>
      </c>
      <c r="AT19" s="495">
        <v>0</v>
      </c>
      <c r="AU19" s="495">
        <v>416914</v>
      </c>
      <c r="AV19" s="495">
        <v>12194</v>
      </c>
      <c r="AW19" s="496">
        <v>633292</v>
      </c>
      <c r="AX19" s="496">
        <v>5652987</v>
      </c>
      <c r="AY19" s="495">
        <v>2022485</v>
      </c>
      <c r="AZ19" s="496">
        <v>2655777</v>
      </c>
      <c r="BA19" s="496">
        <v>7675472</v>
      </c>
      <c r="BB19" s="496">
        <v>-5525515</v>
      </c>
      <c r="BC19" s="495">
        <v>-2869738</v>
      </c>
      <c r="BD19" s="496">
        <v>2149957</v>
      </c>
      <c r="BF19" s="745">
        <f t="shared" si="1"/>
        <v>0.97745050536999289</v>
      </c>
      <c r="BG19" s="743"/>
      <c r="BH19" s="746">
        <f t="shared" si="2"/>
        <v>2.2549494630007001E-2</v>
      </c>
      <c r="BJ19" s="745">
        <f t="shared" si="0"/>
        <v>6.2160713643399999E-4</v>
      </c>
      <c r="BL19" s="501">
        <f t="shared" ref="BL19:BL42" si="4">BJ19/BJ$48</f>
        <v>6.2152815126470843E-4</v>
      </c>
      <c r="BN19" s="501">
        <v>0.36062442179076099</v>
      </c>
      <c r="BP19" s="501">
        <v>3.1465745593981999E-2</v>
      </c>
    </row>
    <row r="20" spans="1:70">
      <c r="A20" s="507" t="s">
        <v>362</v>
      </c>
      <c r="B20" s="504" t="s">
        <v>43</v>
      </c>
      <c r="C20" s="494">
        <v>54531</v>
      </c>
      <c r="D20" s="495">
        <v>3965</v>
      </c>
      <c r="E20" s="495">
        <v>14655</v>
      </c>
      <c r="F20" s="495">
        <v>30490</v>
      </c>
      <c r="G20" s="495">
        <v>767390</v>
      </c>
      <c r="H20" s="495">
        <v>9110</v>
      </c>
      <c r="I20" s="495">
        <v>56440</v>
      </c>
      <c r="J20" s="495">
        <v>30366</v>
      </c>
      <c r="K20" s="495">
        <v>44</v>
      </c>
      <c r="L20" s="495">
        <v>3575</v>
      </c>
      <c r="M20" s="495">
        <v>219792</v>
      </c>
      <c r="N20" s="495">
        <v>27</v>
      </c>
      <c r="O20" s="495">
        <v>288</v>
      </c>
      <c r="P20" s="495">
        <v>262081</v>
      </c>
      <c r="Q20" s="495">
        <v>11697</v>
      </c>
      <c r="R20" s="495">
        <v>421756</v>
      </c>
      <c r="S20" s="495">
        <v>15375</v>
      </c>
      <c r="T20" s="495">
        <v>518688</v>
      </c>
      <c r="U20" s="495">
        <v>357907</v>
      </c>
      <c r="V20" s="495">
        <v>86816</v>
      </c>
      <c r="W20" s="495">
        <v>88059</v>
      </c>
      <c r="X20" s="495">
        <v>41009</v>
      </c>
      <c r="Y20" s="495">
        <v>5721996</v>
      </c>
      <c r="Z20" s="495">
        <v>10206</v>
      </c>
      <c r="AA20" s="495">
        <v>3470</v>
      </c>
      <c r="AB20" s="495">
        <v>628</v>
      </c>
      <c r="AC20" s="495">
        <v>230789</v>
      </c>
      <c r="AD20" s="495">
        <v>3267</v>
      </c>
      <c r="AE20" s="495">
        <v>32180</v>
      </c>
      <c r="AF20" s="495">
        <v>68935</v>
      </c>
      <c r="AG20" s="495">
        <v>16293</v>
      </c>
      <c r="AH20" s="495">
        <v>208180</v>
      </c>
      <c r="AI20" s="495">
        <v>6411</v>
      </c>
      <c r="AJ20" s="495">
        <v>38833</v>
      </c>
      <c r="AK20" s="495">
        <v>15936</v>
      </c>
      <c r="AL20" s="495">
        <v>42641</v>
      </c>
      <c r="AM20" s="495">
        <v>119387</v>
      </c>
      <c r="AN20" s="495">
        <v>564</v>
      </c>
      <c r="AO20" s="495">
        <v>15972</v>
      </c>
      <c r="AP20" s="496">
        <v>9529749</v>
      </c>
      <c r="AQ20" s="494">
        <v>26173</v>
      </c>
      <c r="AR20" s="495">
        <v>310012</v>
      </c>
      <c r="AS20" s="495">
        <v>50</v>
      </c>
      <c r="AT20" s="495">
        <v>27527</v>
      </c>
      <c r="AU20" s="495">
        <v>408943</v>
      </c>
      <c r="AV20" s="495">
        <v>-19427</v>
      </c>
      <c r="AW20" s="496">
        <v>753278</v>
      </c>
      <c r="AX20" s="496">
        <v>10283027</v>
      </c>
      <c r="AY20" s="495">
        <v>2860810</v>
      </c>
      <c r="AZ20" s="496">
        <v>3614088</v>
      </c>
      <c r="BA20" s="496">
        <v>13143837</v>
      </c>
      <c r="BB20" s="496">
        <v>-8676813</v>
      </c>
      <c r="BC20" s="495">
        <v>-5062725</v>
      </c>
      <c r="BD20" s="496">
        <v>4467024</v>
      </c>
      <c r="BF20" s="745">
        <f t="shared" si="1"/>
        <v>0.84379949600443527</v>
      </c>
      <c r="BG20" s="743"/>
      <c r="BH20" s="746">
        <f t="shared" si="2"/>
        <v>0.15620050399556501</v>
      </c>
      <c r="BJ20" s="745">
        <f t="shared" si="0"/>
        <v>9.4907396146799998E-4</v>
      </c>
      <c r="BL20" s="501">
        <f t="shared" si="4"/>
        <v>9.4895336637968288E-4</v>
      </c>
      <c r="BN20" s="501">
        <v>0.46227465981825899</v>
      </c>
      <c r="BP20" s="501">
        <v>0.24623261482365</v>
      </c>
    </row>
    <row r="21" spans="1:70">
      <c r="A21" s="507" t="s">
        <v>365</v>
      </c>
      <c r="B21" s="504" t="s">
        <v>366</v>
      </c>
      <c r="C21" s="494">
        <v>0</v>
      </c>
      <c r="D21" s="495">
        <v>78</v>
      </c>
      <c r="E21" s="495">
        <v>0</v>
      </c>
      <c r="F21" s="495">
        <v>4378</v>
      </c>
      <c r="G21" s="495">
        <v>0</v>
      </c>
      <c r="H21" s="495">
        <v>0</v>
      </c>
      <c r="I21" s="495">
        <v>5075</v>
      </c>
      <c r="J21" s="495">
        <v>63</v>
      </c>
      <c r="K21" s="495">
        <v>0</v>
      </c>
      <c r="L21" s="495">
        <v>681</v>
      </c>
      <c r="M21" s="495">
        <v>51123</v>
      </c>
      <c r="N21" s="495">
        <v>0</v>
      </c>
      <c r="O21" s="495">
        <v>0</v>
      </c>
      <c r="P21" s="495">
        <v>4370</v>
      </c>
      <c r="Q21" s="495">
        <v>69740</v>
      </c>
      <c r="R21" s="495">
        <v>336998</v>
      </c>
      <c r="S21" s="495">
        <v>5569</v>
      </c>
      <c r="T21" s="495">
        <v>55414</v>
      </c>
      <c r="U21" s="495">
        <v>282330</v>
      </c>
      <c r="V21" s="495">
        <v>3347</v>
      </c>
      <c r="W21" s="495">
        <v>58973</v>
      </c>
      <c r="X21" s="495">
        <v>8622</v>
      </c>
      <c r="Y21" s="495">
        <v>374745</v>
      </c>
      <c r="Z21" s="495">
        <v>0</v>
      </c>
      <c r="AA21" s="495">
        <v>60119</v>
      </c>
      <c r="AB21" s="495">
        <v>0</v>
      </c>
      <c r="AC21" s="495">
        <v>357</v>
      </c>
      <c r="AD21" s="495">
        <v>1</v>
      </c>
      <c r="AE21" s="495">
        <v>0</v>
      </c>
      <c r="AF21" s="495">
        <v>3894</v>
      </c>
      <c r="AG21" s="495">
        <v>34</v>
      </c>
      <c r="AH21" s="495">
        <v>15459</v>
      </c>
      <c r="AI21" s="495">
        <v>0</v>
      </c>
      <c r="AJ21" s="495">
        <v>14</v>
      </c>
      <c r="AK21" s="495">
        <v>0</v>
      </c>
      <c r="AL21" s="495">
        <v>231080</v>
      </c>
      <c r="AM21" s="495">
        <v>124</v>
      </c>
      <c r="AN21" s="495">
        <v>0</v>
      </c>
      <c r="AO21" s="495">
        <v>0</v>
      </c>
      <c r="AP21" s="496">
        <v>1572588</v>
      </c>
      <c r="AQ21" s="494">
        <v>0</v>
      </c>
      <c r="AR21" s="495">
        <v>15949</v>
      </c>
      <c r="AS21" s="495">
        <v>0</v>
      </c>
      <c r="AT21" s="495">
        <v>234380</v>
      </c>
      <c r="AU21" s="495">
        <v>4294496</v>
      </c>
      <c r="AV21" s="495">
        <v>-530</v>
      </c>
      <c r="AW21" s="496">
        <v>4544295</v>
      </c>
      <c r="AX21" s="496">
        <v>6116883</v>
      </c>
      <c r="AY21" s="495">
        <v>218615</v>
      </c>
      <c r="AZ21" s="496">
        <v>4762910</v>
      </c>
      <c r="BA21" s="496">
        <v>6335498</v>
      </c>
      <c r="BB21" s="496">
        <v>-5908332</v>
      </c>
      <c r="BC21" s="495">
        <v>-1145422</v>
      </c>
      <c r="BD21" s="496">
        <v>427166</v>
      </c>
      <c r="BF21" s="745">
        <f t="shared" si="1"/>
        <v>0.96590567450775178</v>
      </c>
      <c r="BG21" s="743"/>
      <c r="BH21" s="746">
        <f t="shared" si="2"/>
        <v>3.4094325492248001E-2</v>
      </c>
      <c r="BJ21" s="745">
        <f t="shared" si="0"/>
        <v>4.8826434498000001E-5</v>
      </c>
      <c r="BL21" s="501">
        <f t="shared" si="4"/>
        <v>4.8820230315376142E-5</v>
      </c>
      <c r="BN21" s="501">
        <v>0.44042362922142703</v>
      </c>
      <c r="BP21" s="501">
        <v>0.22034291118675201</v>
      </c>
    </row>
    <row r="22" spans="1:70">
      <c r="A22" s="507" t="s">
        <v>369</v>
      </c>
      <c r="B22" s="504" t="s">
        <v>370</v>
      </c>
      <c r="C22" s="494">
        <v>0</v>
      </c>
      <c r="D22" s="495">
        <v>522</v>
      </c>
      <c r="E22" s="495">
        <v>0</v>
      </c>
      <c r="F22" s="495">
        <v>4168</v>
      </c>
      <c r="G22" s="495">
        <v>0</v>
      </c>
      <c r="H22" s="495">
        <v>0</v>
      </c>
      <c r="I22" s="495">
        <v>426</v>
      </c>
      <c r="J22" s="495">
        <v>0</v>
      </c>
      <c r="K22" s="495">
        <v>55</v>
      </c>
      <c r="L22" s="495">
        <v>4534</v>
      </c>
      <c r="M22" s="495">
        <v>46225</v>
      </c>
      <c r="N22" s="495">
        <v>131</v>
      </c>
      <c r="O22" s="495">
        <v>34</v>
      </c>
      <c r="P22" s="495">
        <v>2270</v>
      </c>
      <c r="Q22" s="495">
        <v>3365</v>
      </c>
      <c r="R22" s="495">
        <v>640661</v>
      </c>
      <c r="S22" s="495">
        <v>633</v>
      </c>
      <c r="T22" s="495">
        <v>64903</v>
      </c>
      <c r="U22" s="495">
        <v>23560</v>
      </c>
      <c r="V22" s="495">
        <v>2407</v>
      </c>
      <c r="W22" s="495">
        <v>9958</v>
      </c>
      <c r="X22" s="495">
        <v>1440</v>
      </c>
      <c r="Y22" s="495">
        <v>6728</v>
      </c>
      <c r="Z22" s="495">
        <v>60</v>
      </c>
      <c r="AA22" s="495">
        <v>1449</v>
      </c>
      <c r="AB22" s="495">
        <v>0</v>
      </c>
      <c r="AC22" s="495">
        <v>270</v>
      </c>
      <c r="AD22" s="495">
        <v>0</v>
      </c>
      <c r="AE22" s="495">
        <v>0</v>
      </c>
      <c r="AF22" s="495">
        <v>4205</v>
      </c>
      <c r="AG22" s="495">
        <v>99</v>
      </c>
      <c r="AH22" s="495">
        <v>763</v>
      </c>
      <c r="AI22" s="495">
        <v>0</v>
      </c>
      <c r="AJ22" s="495">
        <v>0</v>
      </c>
      <c r="AK22" s="495">
        <v>0</v>
      </c>
      <c r="AL22" s="495">
        <v>334638</v>
      </c>
      <c r="AM22" s="495">
        <v>213</v>
      </c>
      <c r="AN22" s="495">
        <v>0</v>
      </c>
      <c r="AO22" s="495">
        <v>0</v>
      </c>
      <c r="AP22" s="496">
        <v>1153717</v>
      </c>
      <c r="AQ22" s="494">
        <v>0</v>
      </c>
      <c r="AR22" s="495">
        <v>13100</v>
      </c>
      <c r="AS22" s="495">
        <v>0</v>
      </c>
      <c r="AT22" s="495">
        <v>155436</v>
      </c>
      <c r="AU22" s="495">
        <v>5667109</v>
      </c>
      <c r="AV22" s="495">
        <v>123885</v>
      </c>
      <c r="AW22" s="496">
        <v>5959530</v>
      </c>
      <c r="AX22" s="496">
        <v>7113247</v>
      </c>
      <c r="AY22" s="495">
        <v>6987974</v>
      </c>
      <c r="AZ22" s="496">
        <v>12947504</v>
      </c>
      <c r="BA22" s="496">
        <v>14101221</v>
      </c>
      <c r="BB22" s="496">
        <v>-4690953</v>
      </c>
      <c r="BC22" s="495">
        <v>8256551</v>
      </c>
      <c r="BD22" s="496">
        <v>9410268</v>
      </c>
      <c r="BF22" s="745">
        <f t="shared" si="1"/>
        <v>0.65946718847243746</v>
      </c>
      <c r="BG22" s="743"/>
      <c r="BH22" s="746">
        <f t="shared" si="2"/>
        <v>0.34053281152756298</v>
      </c>
      <c r="BJ22" s="745">
        <f t="shared" si="0"/>
        <v>4.0104476262999999E-5</v>
      </c>
      <c r="BL22" s="501">
        <f t="shared" si="4"/>
        <v>4.0099380345238896E-5</v>
      </c>
      <c r="BN22" s="501">
        <v>0.49819548178649098</v>
      </c>
      <c r="BP22" s="501">
        <v>0.177685056366089</v>
      </c>
    </row>
    <row r="23" spans="1:70">
      <c r="A23" s="507" t="s">
        <v>373</v>
      </c>
      <c r="B23" s="504" t="s">
        <v>374</v>
      </c>
      <c r="C23" s="494">
        <v>8323</v>
      </c>
      <c r="D23" s="495">
        <v>292</v>
      </c>
      <c r="E23" s="495">
        <v>153</v>
      </c>
      <c r="F23" s="495">
        <v>0</v>
      </c>
      <c r="G23" s="495">
        <v>0</v>
      </c>
      <c r="H23" s="495">
        <v>0</v>
      </c>
      <c r="I23" s="495">
        <v>0</v>
      </c>
      <c r="J23" s="495">
        <v>1</v>
      </c>
      <c r="K23" s="495">
        <v>0</v>
      </c>
      <c r="L23" s="495">
        <v>0</v>
      </c>
      <c r="M23" s="495">
        <v>0</v>
      </c>
      <c r="N23" s="495">
        <v>0</v>
      </c>
      <c r="O23" s="495">
        <v>0</v>
      </c>
      <c r="P23" s="495">
        <v>74</v>
      </c>
      <c r="Q23" s="495">
        <v>1229</v>
      </c>
      <c r="R23" s="495">
        <v>24404</v>
      </c>
      <c r="S23" s="495">
        <v>28966</v>
      </c>
      <c r="T23" s="495">
        <v>566</v>
      </c>
      <c r="U23" s="495">
        <v>1147</v>
      </c>
      <c r="V23" s="495">
        <v>4288</v>
      </c>
      <c r="W23" s="495">
        <v>1098</v>
      </c>
      <c r="X23" s="495">
        <v>484</v>
      </c>
      <c r="Y23" s="495">
        <v>10664</v>
      </c>
      <c r="Z23" s="495">
        <v>0</v>
      </c>
      <c r="AA23" s="495">
        <v>537</v>
      </c>
      <c r="AB23" s="495">
        <v>116</v>
      </c>
      <c r="AC23" s="495">
        <v>83263</v>
      </c>
      <c r="AD23" s="495">
        <v>292</v>
      </c>
      <c r="AE23" s="495">
        <v>0</v>
      </c>
      <c r="AF23" s="495">
        <v>2367</v>
      </c>
      <c r="AG23" s="495">
        <v>978</v>
      </c>
      <c r="AH23" s="495">
        <v>148239</v>
      </c>
      <c r="AI23" s="495">
        <v>0</v>
      </c>
      <c r="AJ23" s="495">
        <v>1281864</v>
      </c>
      <c r="AK23" s="495">
        <v>0</v>
      </c>
      <c r="AL23" s="495">
        <v>123560</v>
      </c>
      <c r="AM23" s="495">
        <v>69476</v>
      </c>
      <c r="AN23" s="495">
        <v>37609</v>
      </c>
      <c r="AO23" s="495">
        <v>0</v>
      </c>
      <c r="AP23" s="496">
        <v>1829990</v>
      </c>
      <c r="AQ23" s="494">
        <v>2029</v>
      </c>
      <c r="AR23" s="495">
        <v>119286</v>
      </c>
      <c r="AS23" s="495">
        <v>10</v>
      </c>
      <c r="AT23" s="495">
        <v>622236</v>
      </c>
      <c r="AU23" s="495">
        <v>4134923</v>
      </c>
      <c r="AV23" s="495">
        <v>-1818</v>
      </c>
      <c r="AW23" s="496">
        <v>4876666</v>
      </c>
      <c r="AX23" s="496">
        <v>6706656</v>
      </c>
      <c r="AY23" s="495">
        <v>41822</v>
      </c>
      <c r="AZ23" s="496">
        <v>4918488</v>
      </c>
      <c r="BA23" s="496">
        <v>6748478</v>
      </c>
      <c r="BB23" s="496">
        <v>-6281761</v>
      </c>
      <c r="BC23" s="495">
        <v>-1363273</v>
      </c>
      <c r="BD23" s="496">
        <v>466717</v>
      </c>
      <c r="BF23" s="745">
        <f t="shared" si="1"/>
        <v>0.9366457739893026</v>
      </c>
      <c r="BG23" s="743"/>
      <c r="BH23" s="746">
        <f t="shared" si="2"/>
        <v>6.3354226010696998E-2</v>
      </c>
      <c r="BJ23" s="745">
        <f t="shared" si="0"/>
        <v>3.65183401183E-4</v>
      </c>
      <c r="BL23" s="501">
        <f t="shared" si="4"/>
        <v>3.6513699876727099E-4</v>
      </c>
      <c r="BN23" s="501">
        <v>0.45349537299905501</v>
      </c>
      <c r="BP23" s="501">
        <v>0.19146077815892701</v>
      </c>
    </row>
    <row r="24" spans="1:70">
      <c r="A24" s="507" t="s">
        <v>377</v>
      </c>
      <c r="B24" s="504" t="s">
        <v>378</v>
      </c>
      <c r="C24" s="494">
        <v>0</v>
      </c>
      <c r="D24" s="495">
        <v>0</v>
      </c>
      <c r="E24" s="495">
        <v>19</v>
      </c>
      <c r="F24" s="495">
        <v>308</v>
      </c>
      <c r="G24" s="495">
        <v>88</v>
      </c>
      <c r="H24" s="495">
        <v>5</v>
      </c>
      <c r="I24" s="495">
        <v>27</v>
      </c>
      <c r="J24" s="495">
        <v>210</v>
      </c>
      <c r="K24" s="495">
        <v>16</v>
      </c>
      <c r="L24" s="495">
        <v>12</v>
      </c>
      <c r="M24" s="495">
        <v>3</v>
      </c>
      <c r="N24" s="495">
        <v>8</v>
      </c>
      <c r="O24" s="495">
        <v>11</v>
      </c>
      <c r="P24" s="495">
        <v>652</v>
      </c>
      <c r="Q24" s="495">
        <v>4352</v>
      </c>
      <c r="R24" s="495">
        <v>53329</v>
      </c>
      <c r="S24" s="495">
        <v>57850</v>
      </c>
      <c r="T24" s="495">
        <v>5966315</v>
      </c>
      <c r="U24" s="495">
        <v>839952</v>
      </c>
      <c r="V24" s="495">
        <v>758377</v>
      </c>
      <c r="W24" s="495">
        <v>38878</v>
      </c>
      <c r="X24" s="495">
        <v>56272</v>
      </c>
      <c r="Y24" s="495">
        <v>17478</v>
      </c>
      <c r="Z24" s="495">
        <v>158</v>
      </c>
      <c r="AA24" s="495">
        <v>128</v>
      </c>
      <c r="AB24" s="495">
        <v>0</v>
      </c>
      <c r="AC24" s="495">
        <v>3148</v>
      </c>
      <c r="AD24" s="495">
        <v>2129</v>
      </c>
      <c r="AE24" s="495">
        <v>0</v>
      </c>
      <c r="AF24" s="495">
        <v>472</v>
      </c>
      <c r="AG24" s="495">
        <v>92684</v>
      </c>
      <c r="AH24" s="495">
        <v>102875</v>
      </c>
      <c r="AI24" s="495">
        <v>85591</v>
      </c>
      <c r="AJ24" s="495">
        <v>381</v>
      </c>
      <c r="AK24" s="495">
        <v>0</v>
      </c>
      <c r="AL24" s="495">
        <v>337250</v>
      </c>
      <c r="AM24" s="495">
        <v>550</v>
      </c>
      <c r="AN24" s="495">
        <v>60663</v>
      </c>
      <c r="AO24" s="495">
        <v>0</v>
      </c>
      <c r="AP24" s="496">
        <v>8480191</v>
      </c>
      <c r="AQ24" s="494">
        <v>468</v>
      </c>
      <c r="AR24" s="495">
        <v>174636</v>
      </c>
      <c r="AS24" s="495">
        <v>0</v>
      </c>
      <c r="AT24" s="495">
        <v>0</v>
      </c>
      <c r="AU24" s="495">
        <v>0</v>
      </c>
      <c r="AV24" s="495">
        <v>448710</v>
      </c>
      <c r="AW24" s="496">
        <v>623814</v>
      </c>
      <c r="AX24" s="496">
        <v>9104005</v>
      </c>
      <c r="AY24" s="495">
        <v>17056696</v>
      </c>
      <c r="AZ24" s="496">
        <v>17680510</v>
      </c>
      <c r="BA24" s="496">
        <v>26160701</v>
      </c>
      <c r="BB24" s="496">
        <v>-4401881</v>
      </c>
      <c r="BC24" s="495">
        <v>13278629</v>
      </c>
      <c r="BD24" s="496">
        <v>21758820</v>
      </c>
      <c r="BF24" s="745">
        <f t="shared" si="1"/>
        <v>0.4835103891089691</v>
      </c>
      <c r="BG24" s="743"/>
      <c r="BH24" s="746">
        <f t="shared" si="2"/>
        <v>0.51648961089103096</v>
      </c>
      <c r="BJ24" s="745">
        <f t="shared" si="0"/>
        <v>5.3463246692000001E-4</v>
      </c>
      <c r="BL24" s="501">
        <f t="shared" si="4"/>
        <v>5.3456453327922694E-4</v>
      </c>
      <c r="BN24" s="501">
        <v>0.37584073952539698</v>
      </c>
      <c r="BP24" s="501">
        <v>0.23116828026519801</v>
      </c>
    </row>
    <row r="25" spans="1:70">
      <c r="A25" s="507" t="s">
        <v>381</v>
      </c>
      <c r="B25" s="504" t="s">
        <v>53</v>
      </c>
      <c r="C25" s="494">
        <v>3159</v>
      </c>
      <c r="D25" s="495">
        <v>0</v>
      </c>
      <c r="E25" s="495">
        <v>4083</v>
      </c>
      <c r="F25" s="495">
        <v>4421</v>
      </c>
      <c r="G25" s="495">
        <v>0</v>
      </c>
      <c r="H25" s="495">
        <v>0</v>
      </c>
      <c r="I25" s="495">
        <v>628</v>
      </c>
      <c r="J25" s="495">
        <v>1</v>
      </c>
      <c r="K25" s="495">
        <v>0</v>
      </c>
      <c r="L25" s="495">
        <v>39</v>
      </c>
      <c r="M25" s="495">
        <v>195</v>
      </c>
      <c r="N25" s="495">
        <v>0</v>
      </c>
      <c r="O25" s="495">
        <v>3</v>
      </c>
      <c r="P25" s="495">
        <v>2584</v>
      </c>
      <c r="Q25" s="495">
        <v>5691</v>
      </c>
      <c r="R25" s="495">
        <v>159507</v>
      </c>
      <c r="S25" s="495">
        <v>7891</v>
      </c>
      <c r="T25" s="495">
        <v>371540</v>
      </c>
      <c r="U25" s="495">
        <v>1884204</v>
      </c>
      <c r="V25" s="495">
        <v>36648</v>
      </c>
      <c r="W25" s="495">
        <v>317941</v>
      </c>
      <c r="X25" s="495">
        <v>13714</v>
      </c>
      <c r="Y25" s="495">
        <v>473848</v>
      </c>
      <c r="Z25" s="495">
        <v>86</v>
      </c>
      <c r="AA25" s="495">
        <v>1089</v>
      </c>
      <c r="AB25" s="495">
        <v>0</v>
      </c>
      <c r="AC25" s="495">
        <v>17624</v>
      </c>
      <c r="AD25" s="495">
        <v>63</v>
      </c>
      <c r="AE25" s="495">
        <v>626</v>
      </c>
      <c r="AF25" s="495">
        <v>13314</v>
      </c>
      <c r="AG25" s="495">
        <v>2725</v>
      </c>
      <c r="AH25" s="495">
        <v>86763</v>
      </c>
      <c r="AI25" s="495">
        <v>19381</v>
      </c>
      <c r="AJ25" s="495">
        <v>8699</v>
      </c>
      <c r="AK25" s="495">
        <v>0</v>
      </c>
      <c r="AL25" s="495">
        <v>255466</v>
      </c>
      <c r="AM25" s="495">
        <v>10093</v>
      </c>
      <c r="AN25" s="495">
        <v>0</v>
      </c>
      <c r="AO25" s="495">
        <v>3180</v>
      </c>
      <c r="AP25" s="496">
        <v>3705206</v>
      </c>
      <c r="AQ25" s="494">
        <v>57455</v>
      </c>
      <c r="AR25" s="495">
        <v>3605347</v>
      </c>
      <c r="AS25" s="495">
        <v>0</v>
      </c>
      <c r="AT25" s="495">
        <v>417176</v>
      </c>
      <c r="AU25" s="495">
        <v>4436642</v>
      </c>
      <c r="AV25" s="495">
        <v>53504</v>
      </c>
      <c r="AW25" s="496">
        <v>8570124</v>
      </c>
      <c r="AX25" s="496">
        <v>12275330</v>
      </c>
      <c r="AY25" s="495">
        <v>8825046</v>
      </c>
      <c r="AZ25" s="496">
        <v>17395170</v>
      </c>
      <c r="BA25" s="496">
        <v>21100376</v>
      </c>
      <c r="BB25" s="496">
        <v>-10120235</v>
      </c>
      <c r="BC25" s="495">
        <v>7274935</v>
      </c>
      <c r="BD25" s="496">
        <v>10980141</v>
      </c>
      <c r="BF25" s="745">
        <f t="shared" si="1"/>
        <v>0.82443689904874251</v>
      </c>
      <c r="BG25" s="743"/>
      <c r="BH25" s="746">
        <f t="shared" si="2"/>
        <v>0.17556310095125699</v>
      </c>
      <c r="BJ25" s="745">
        <f t="shared" si="0"/>
        <v>1.1037446807726E-2</v>
      </c>
      <c r="BL25" s="501">
        <f t="shared" si="4"/>
        <v>1.1036044322854838E-2</v>
      </c>
      <c r="BN25" s="501">
        <v>0.35211505936034898</v>
      </c>
      <c r="BP25" s="501">
        <v>0.194769265713437</v>
      </c>
    </row>
    <row r="26" spans="1:70">
      <c r="A26" s="507" t="s">
        <v>384</v>
      </c>
      <c r="B26" s="504" t="s">
        <v>768</v>
      </c>
      <c r="C26" s="494">
        <v>103</v>
      </c>
      <c r="D26" s="495">
        <v>241</v>
      </c>
      <c r="E26" s="495">
        <v>418</v>
      </c>
      <c r="F26" s="495">
        <v>35</v>
      </c>
      <c r="G26" s="495">
        <v>975</v>
      </c>
      <c r="H26" s="495">
        <v>13</v>
      </c>
      <c r="I26" s="495">
        <v>61</v>
      </c>
      <c r="J26" s="495">
        <v>54</v>
      </c>
      <c r="K26" s="495">
        <v>7</v>
      </c>
      <c r="L26" s="495">
        <v>4</v>
      </c>
      <c r="M26" s="495">
        <v>115</v>
      </c>
      <c r="N26" s="495">
        <v>0</v>
      </c>
      <c r="O26" s="495">
        <v>1</v>
      </c>
      <c r="P26" s="495">
        <v>250</v>
      </c>
      <c r="Q26" s="495">
        <v>606</v>
      </c>
      <c r="R26" s="495">
        <v>984</v>
      </c>
      <c r="S26" s="495">
        <v>13</v>
      </c>
      <c r="T26" s="495">
        <v>1415</v>
      </c>
      <c r="U26" s="495">
        <v>382</v>
      </c>
      <c r="V26" s="495">
        <v>102653</v>
      </c>
      <c r="W26" s="495">
        <v>2764</v>
      </c>
      <c r="X26" s="495">
        <v>131</v>
      </c>
      <c r="Y26" s="495">
        <v>163366</v>
      </c>
      <c r="Z26" s="495">
        <v>248</v>
      </c>
      <c r="AA26" s="495">
        <v>38</v>
      </c>
      <c r="AB26" s="495">
        <v>79</v>
      </c>
      <c r="AC26" s="495">
        <v>25236</v>
      </c>
      <c r="AD26" s="495">
        <v>3876</v>
      </c>
      <c r="AE26" s="495">
        <v>3276</v>
      </c>
      <c r="AF26" s="495">
        <v>4337</v>
      </c>
      <c r="AG26" s="495">
        <v>4032</v>
      </c>
      <c r="AH26" s="495">
        <v>77277</v>
      </c>
      <c r="AI26" s="495">
        <v>2185</v>
      </c>
      <c r="AJ26" s="495">
        <v>2823</v>
      </c>
      <c r="AK26" s="495">
        <v>501</v>
      </c>
      <c r="AL26" s="495">
        <v>52008</v>
      </c>
      <c r="AM26" s="495">
        <v>9748</v>
      </c>
      <c r="AN26" s="495">
        <v>0</v>
      </c>
      <c r="AO26" s="495">
        <v>0</v>
      </c>
      <c r="AP26" s="496">
        <v>460255</v>
      </c>
      <c r="AQ26" s="494">
        <v>32358</v>
      </c>
      <c r="AR26" s="495">
        <v>3592720</v>
      </c>
      <c r="AS26" s="495">
        <v>0</v>
      </c>
      <c r="AT26" s="495">
        <v>1496460</v>
      </c>
      <c r="AU26" s="495">
        <v>4800670</v>
      </c>
      <c r="AV26" s="495">
        <v>44292</v>
      </c>
      <c r="AW26" s="496">
        <v>9966500</v>
      </c>
      <c r="AX26" s="496">
        <v>10426755</v>
      </c>
      <c r="AY26" s="495">
        <v>509801</v>
      </c>
      <c r="AZ26" s="496">
        <v>10476301</v>
      </c>
      <c r="BA26" s="496">
        <v>10936556</v>
      </c>
      <c r="BB26" s="496">
        <v>-8591994</v>
      </c>
      <c r="BC26" s="495">
        <v>1884307</v>
      </c>
      <c r="BD26" s="496">
        <v>2344562</v>
      </c>
      <c r="BF26" s="745">
        <f t="shared" si="1"/>
        <v>0.82403336416747108</v>
      </c>
      <c r="BG26" s="743"/>
      <c r="BH26" s="746">
        <f t="shared" si="2"/>
        <v>0.175966635832529</v>
      </c>
      <c r="BJ26" s="745">
        <f t="shared" si="0"/>
        <v>1.0998790378584001E-2</v>
      </c>
      <c r="BL26" s="501">
        <f t="shared" si="4"/>
        <v>1.0997392805632958E-2</v>
      </c>
      <c r="BN26" s="501">
        <v>0.324624812651574</v>
      </c>
      <c r="BP26" s="501">
        <v>0.20958114991200899</v>
      </c>
    </row>
    <row r="27" spans="1:70">
      <c r="A27" s="507" t="s">
        <v>388</v>
      </c>
      <c r="B27" s="504" t="s">
        <v>54</v>
      </c>
      <c r="C27" s="494">
        <v>0</v>
      </c>
      <c r="D27" s="495">
        <v>0</v>
      </c>
      <c r="E27" s="495">
        <v>221032</v>
      </c>
      <c r="F27" s="495">
        <v>66</v>
      </c>
      <c r="G27" s="495">
        <v>0</v>
      </c>
      <c r="H27" s="495">
        <v>0</v>
      </c>
      <c r="I27" s="495">
        <v>0</v>
      </c>
      <c r="J27" s="495">
        <v>0</v>
      </c>
      <c r="K27" s="495">
        <v>0</v>
      </c>
      <c r="L27" s="495">
        <v>0</v>
      </c>
      <c r="M27" s="495">
        <v>0</v>
      </c>
      <c r="N27" s="495">
        <v>0</v>
      </c>
      <c r="O27" s="495">
        <v>0</v>
      </c>
      <c r="P27" s="495">
        <v>0</v>
      </c>
      <c r="Q27" s="495">
        <v>0</v>
      </c>
      <c r="R27" s="495">
        <v>150</v>
      </c>
      <c r="S27" s="495">
        <v>0</v>
      </c>
      <c r="T27" s="495">
        <v>0</v>
      </c>
      <c r="U27" s="495">
        <v>0</v>
      </c>
      <c r="V27" s="495">
        <v>0</v>
      </c>
      <c r="W27" s="495">
        <v>1591918</v>
      </c>
      <c r="X27" s="495">
        <v>0</v>
      </c>
      <c r="Y27" s="495">
        <v>0</v>
      </c>
      <c r="Z27" s="495">
        <v>0</v>
      </c>
      <c r="AA27" s="495">
        <v>0</v>
      </c>
      <c r="AB27" s="495">
        <v>0</v>
      </c>
      <c r="AC27" s="495">
        <v>0</v>
      </c>
      <c r="AD27" s="495">
        <v>0</v>
      </c>
      <c r="AE27" s="495">
        <v>0</v>
      </c>
      <c r="AF27" s="495">
        <v>972764</v>
      </c>
      <c r="AG27" s="495">
        <v>0</v>
      </c>
      <c r="AH27" s="495">
        <v>251721</v>
      </c>
      <c r="AI27" s="495">
        <v>2508</v>
      </c>
      <c r="AJ27" s="495">
        <v>0</v>
      </c>
      <c r="AK27" s="495">
        <v>0</v>
      </c>
      <c r="AL27" s="495">
        <v>1846556</v>
      </c>
      <c r="AM27" s="495">
        <v>553</v>
      </c>
      <c r="AN27" s="495">
        <v>0</v>
      </c>
      <c r="AO27" s="495">
        <v>0</v>
      </c>
      <c r="AP27" s="496">
        <v>4887268</v>
      </c>
      <c r="AQ27" s="494">
        <v>0</v>
      </c>
      <c r="AR27" s="495">
        <v>8279618</v>
      </c>
      <c r="AS27" s="495">
        <v>0</v>
      </c>
      <c r="AT27" s="495">
        <v>1280187</v>
      </c>
      <c r="AU27" s="495">
        <v>7686104</v>
      </c>
      <c r="AV27" s="495">
        <v>17592</v>
      </c>
      <c r="AW27" s="496">
        <v>17263501</v>
      </c>
      <c r="AX27" s="496">
        <v>22150769</v>
      </c>
      <c r="AY27" s="495">
        <v>4000281</v>
      </c>
      <c r="AZ27" s="496">
        <v>21263782</v>
      </c>
      <c r="BA27" s="496">
        <v>26151050</v>
      </c>
      <c r="BB27" s="496">
        <v>-20970434</v>
      </c>
      <c r="BC27" s="495">
        <v>293348</v>
      </c>
      <c r="BD27" s="496">
        <v>5180616</v>
      </c>
      <c r="BF27" s="745">
        <f t="shared" si="1"/>
        <v>0.9467135881377301</v>
      </c>
      <c r="BG27" s="743"/>
      <c r="BH27" s="746">
        <f t="shared" si="2"/>
        <v>5.3286411862269997E-2</v>
      </c>
      <c r="BJ27" s="745">
        <f t="shared" si="0"/>
        <v>2.5347308667736001E-2</v>
      </c>
      <c r="BL27" s="501">
        <f t="shared" si="4"/>
        <v>2.5344087885108418E-2</v>
      </c>
      <c r="BN27" s="501">
        <v>0.29469429890190701</v>
      </c>
      <c r="BP27" s="501">
        <v>0.138565954318946</v>
      </c>
    </row>
    <row r="28" spans="1:70">
      <c r="A28" s="507" t="s">
        <v>390</v>
      </c>
      <c r="B28" s="504" t="s">
        <v>29</v>
      </c>
      <c r="C28" s="494">
        <v>76727</v>
      </c>
      <c r="D28" s="495">
        <v>13331</v>
      </c>
      <c r="E28" s="495">
        <v>27764</v>
      </c>
      <c r="F28" s="495">
        <v>12942</v>
      </c>
      <c r="G28" s="495">
        <v>472256</v>
      </c>
      <c r="H28" s="495">
        <v>56058</v>
      </c>
      <c r="I28" s="495">
        <v>96440</v>
      </c>
      <c r="J28" s="495">
        <v>24558</v>
      </c>
      <c r="K28" s="495">
        <v>696</v>
      </c>
      <c r="L28" s="495">
        <v>3172</v>
      </c>
      <c r="M28" s="495">
        <v>220527</v>
      </c>
      <c r="N28" s="495">
        <v>30</v>
      </c>
      <c r="O28" s="495">
        <v>108041</v>
      </c>
      <c r="P28" s="495">
        <v>6189</v>
      </c>
      <c r="Q28" s="495">
        <v>494</v>
      </c>
      <c r="R28" s="495">
        <v>80027</v>
      </c>
      <c r="S28" s="495">
        <v>2272</v>
      </c>
      <c r="T28" s="495">
        <v>95577</v>
      </c>
      <c r="U28" s="495">
        <v>22720</v>
      </c>
      <c r="V28" s="495">
        <v>12916</v>
      </c>
      <c r="W28" s="495">
        <v>4352</v>
      </c>
      <c r="X28" s="495">
        <v>276458</v>
      </c>
      <c r="Y28" s="495">
        <v>246556</v>
      </c>
      <c r="Z28" s="495">
        <v>116907</v>
      </c>
      <c r="AA28" s="495">
        <v>18252</v>
      </c>
      <c r="AB28" s="495">
        <v>16412</v>
      </c>
      <c r="AC28" s="495">
        <v>525923</v>
      </c>
      <c r="AD28" s="495">
        <v>466958</v>
      </c>
      <c r="AE28" s="495">
        <v>2727</v>
      </c>
      <c r="AF28" s="495">
        <v>121704</v>
      </c>
      <c r="AG28" s="495">
        <v>483299</v>
      </c>
      <c r="AH28" s="495">
        <v>435173</v>
      </c>
      <c r="AI28" s="495">
        <v>417526</v>
      </c>
      <c r="AJ28" s="495">
        <v>478652</v>
      </c>
      <c r="AK28" s="495">
        <v>231965</v>
      </c>
      <c r="AL28" s="495">
        <v>394440</v>
      </c>
      <c r="AM28" s="495">
        <v>372357</v>
      </c>
      <c r="AN28" s="495">
        <v>223491</v>
      </c>
      <c r="AO28" s="495">
        <v>4567</v>
      </c>
      <c r="AP28" s="496">
        <v>6170456</v>
      </c>
      <c r="AQ28" s="494">
        <v>190664</v>
      </c>
      <c r="AR28" s="495">
        <v>3228685</v>
      </c>
      <c r="AS28" s="495">
        <v>0</v>
      </c>
      <c r="AT28" s="495">
        <v>166218</v>
      </c>
      <c r="AU28" s="495">
        <v>854455</v>
      </c>
      <c r="AV28" s="495">
        <v>22500</v>
      </c>
      <c r="AW28" s="496">
        <v>4462522</v>
      </c>
      <c r="AX28" s="496">
        <v>10632978</v>
      </c>
      <c r="AY28" s="495">
        <v>1708151</v>
      </c>
      <c r="AZ28" s="496">
        <v>6170673</v>
      </c>
      <c r="BA28" s="496">
        <v>12341129</v>
      </c>
      <c r="BB28" s="496">
        <v>-8273582</v>
      </c>
      <c r="BC28" s="495">
        <v>-2102909</v>
      </c>
      <c r="BD28" s="496">
        <v>4067547</v>
      </c>
      <c r="BF28" s="745">
        <f t="shared" si="1"/>
        <v>0.7781058138181044</v>
      </c>
      <c r="BG28" s="743"/>
      <c r="BH28" s="746">
        <f t="shared" si="2"/>
        <v>0.22189418618189599</v>
      </c>
      <c r="BJ28" s="745">
        <f t="shared" si="0"/>
        <v>9.8843298429819992E-3</v>
      </c>
      <c r="BL28" s="501">
        <f t="shared" si="4"/>
        <v>9.8830738801395177E-3</v>
      </c>
      <c r="BN28" s="501">
        <v>0.44488705354849001</v>
      </c>
      <c r="BP28" s="501">
        <v>0.202380206055394</v>
      </c>
    </row>
    <row r="29" spans="1:70">
      <c r="A29" s="507" t="s">
        <v>392</v>
      </c>
      <c r="B29" s="504" t="s">
        <v>13</v>
      </c>
      <c r="C29" s="494">
        <v>82493</v>
      </c>
      <c r="D29" s="495">
        <v>3590</v>
      </c>
      <c r="E29" s="495">
        <v>12344</v>
      </c>
      <c r="F29" s="495">
        <v>7560</v>
      </c>
      <c r="G29" s="495">
        <v>67728</v>
      </c>
      <c r="H29" s="495">
        <v>3986</v>
      </c>
      <c r="I29" s="495">
        <v>31560</v>
      </c>
      <c r="J29" s="495">
        <v>12086</v>
      </c>
      <c r="K29" s="495">
        <v>2136</v>
      </c>
      <c r="L29" s="495">
        <v>4746</v>
      </c>
      <c r="M29" s="495">
        <v>59980</v>
      </c>
      <c r="N29" s="495">
        <v>538</v>
      </c>
      <c r="O29" s="495">
        <v>6927</v>
      </c>
      <c r="P29" s="495">
        <v>16719</v>
      </c>
      <c r="Q29" s="495">
        <v>828</v>
      </c>
      <c r="R29" s="495">
        <v>11166</v>
      </c>
      <c r="S29" s="495">
        <v>721</v>
      </c>
      <c r="T29" s="495">
        <v>84645</v>
      </c>
      <c r="U29" s="495">
        <v>21510</v>
      </c>
      <c r="V29" s="495">
        <v>3356</v>
      </c>
      <c r="W29" s="495">
        <v>3636</v>
      </c>
      <c r="X29" s="495">
        <v>5543</v>
      </c>
      <c r="Y29" s="495">
        <v>40087</v>
      </c>
      <c r="Z29" s="495">
        <v>205318</v>
      </c>
      <c r="AA29" s="495">
        <v>129264</v>
      </c>
      <c r="AB29" s="495">
        <v>11344</v>
      </c>
      <c r="AC29" s="495">
        <v>244899</v>
      </c>
      <c r="AD29" s="495">
        <v>76751</v>
      </c>
      <c r="AE29" s="495">
        <v>879100</v>
      </c>
      <c r="AF29" s="495">
        <v>381080</v>
      </c>
      <c r="AG29" s="495">
        <v>130106</v>
      </c>
      <c r="AH29" s="495">
        <v>416095</v>
      </c>
      <c r="AI29" s="495">
        <v>239766</v>
      </c>
      <c r="AJ29" s="495">
        <v>266260</v>
      </c>
      <c r="AK29" s="495">
        <v>12837</v>
      </c>
      <c r="AL29" s="495">
        <v>49760</v>
      </c>
      <c r="AM29" s="495">
        <v>119002</v>
      </c>
      <c r="AN29" s="495">
        <v>0</v>
      </c>
      <c r="AO29" s="495">
        <v>0</v>
      </c>
      <c r="AP29" s="496">
        <v>3645467</v>
      </c>
      <c r="AQ29" s="494">
        <v>0</v>
      </c>
      <c r="AR29" s="495">
        <v>0</v>
      </c>
      <c r="AS29" s="495">
        <v>0</v>
      </c>
      <c r="AT29" s="495">
        <v>36489259</v>
      </c>
      <c r="AU29" s="495">
        <v>31807436</v>
      </c>
      <c r="AV29" s="495">
        <v>0</v>
      </c>
      <c r="AW29" s="496">
        <v>68296695</v>
      </c>
      <c r="AX29" s="496">
        <v>71942162</v>
      </c>
      <c r="AY29" s="495">
        <v>0</v>
      </c>
      <c r="AZ29" s="496">
        <v>68296695</v>
      </c>
      <c r="BA29" s="496">
        <v>71942162</v>
      </c>
      <c r="BB29" s="496">
        <v>-10510</v>
      </c>
      <c r="BC29" s="495">
        <v>68286185</v>
      </c>
      <c r="BD29" s="496">
        <v>71931652</v>
      </c>
      <c r="BF29" s="745">
        <f t="shared" si="1"/>
        <v>1.4608957679086709E-4</v>
      </c>
      <c r="BG29" s="743"/>
      <c r="BH29" s="746">
        <f t="shared" si="2"/>
        <v>0.99985391042320904</v>
      </c>
      <c r="BJ29" s="745">
        <f t="shared" si="0"/>
        <v>0</v>
      </c>
      <c r="BL29" s="501">
        <f t="shared" si="4"/>
        <v>0</v>
      </c>
      <c r="BN29" s="501">
        <v>0.48747409554836901</v>
      </c>
      <c r="BP29" s="501">
        <v>0.26298787076376301</v>
      </c>
    </row>
    <row r="30" spans="1:70">
      <c r="A30" s="507" t="s">
        <v>395</v>
      </c>
      <c r="B30" s="504" t="s">
        <v>55</v>
      </c>
      <c r="C30" s="494">
        <v>220226</v>
      </c>
      <c r="D30" s="495">
        <v>7563</v>
      </c>
      <c r="E30" s="495">
        <v>97909</v>
      </c>
      <c r="F30" s="495">
        <v>82890</v>
      </c>
      <c r="G30" s="495">
        <v>599659</v>
      </c>
      <c r="H30" s="495">
        <v>29376</v>
      </c>
      <c r="I30" s="495">
        <v>466560</v>
      </c>
      <c r="J30" s="495">
        <v>114288</v>
      </c>
      <c r="K30" s="495">
        <v>6235</v>
      </c>
      <c r="L30" s="495">
        <v>24732</v>
      </c>
      <c r="M30" s="495">
        <v>392065</v>
      </c>
      <c r="N30" s="495">
        <v>2642</v>
      </c>
      <c r="O30" s="495">
        <v>56759</v>
      </c>
      <c r="P30" s="495">
        <v>56528</v>
      </c>
      <c r="Q30" s="495">
        <v>2785</v>
      </c>
      <c r="R30" s="495">
        <v>59947</v>
      </c>
      <c r="S30" s="495">
        <v>2245</v>
      </c>
      <c r="T30" s="495">
        <v>304465</v>
      </c>
      <c r="U30" s="495">
        <v>70157</v>
      </c>
      <c r="V30" s="495">
        <v>8180</v>
      </c>
      <c r="W30" s="495">
        <v>49060</v>
      </c>
      <c r="X30" s="495">
        <v>39848</v>
      </c>
      <c r="Y30" s="495">
        <v>112673</v>
      </c>
      <c r="Z30" s="495">
        <v>1515163</v>
      </c>
      <c r="AA30" s="495">
        <v>105892</v>
      </c>
      <c r="AB30" s="495">
        <v>242705</v>
      </c>
      <c r="AC30" s="495">
        <v>1069600</v>
      </c>
      <c r="AD30" s="495">
        <v>80966</v>
      </c>
      <c r="AE30" s="495">
        <v>99709</v>
      </c>
      <c r="AF30" s="495">
        <v>256911</v>
      </c>
      <c r="AG30" s="495">
        <v>145716</v>
      </c>
      <c r="AH30" s="495">
        <v>303787</v>
      </c>
      <c r="AI30" s="495">
        <v>513728</v>
      </c>
      <c r="AJ30" s="495">
        <v>768218</v>
      </c>
      <c r="AK30" s="495">
        <v>12758</v>
      </c>
      <c r="AL30" s="495">
        <v>121049</v>
      </c>
      <c r="AM30" s="495">
        <v>1219577</v>
      </c>
      <c r="AN30" s="495">
        <v>0</v>
      </c>
      <c r="AO30" s="495">
        <v>6163</v>
      </c>
      <c r="AP30" s="496">
        <v>9268734</v>
      </c>
      <c r="AQ30" s="494">
        <v>5857</v>
      </c>
      <c r="AR30" s="495">
        <v>4338900</v>
      </c>
      <c r="AS30" s="495">
        <v>0</v>
      </c>
      <c r="AT30" s="495">
        <v>0</v>
      </c>
      <c r="AU30" s="495">
        <v>0</v>
      </c>
      <c r="AV30" s="495">
        <v>0</v>
      </c>
      <c r="AW30" s="496">
        <v>4344757</v>
      </c>
      <c r="AX30" s="496">
        <v>13613491</v>
      </c>
      <c r="AY30" s="495">
        <v>1752403</v>
      </c>
      <c r="AZ30" s="496">
        <v>6097160</v>
      </c>
      <c r="BA30" s="496">
        <v>15365894</v>
      </c>
      <c r="BB30" s="496">
        <v>-668997</v>
      </c>
      <c r="BC30" s="495">
        <v>5428163</v>
      </c>
      <c r="BD30" s="496">
        <v>14696897</v>
      </c>
      <c r="BF30" s="745">
        <f t="shared" si="1"/>
        <v>4.9142207535157585E-2</v>
      </c>
      <c r="BG30" s="743"/>
      <c r="BH30" s="746">
        <f t="shared" si="2"/>
        <v>0.95085779246484203</v>
      </c>
      <c r="BJ30" s="745">
        <f t="shared" si="0"/>
        <v>1.3283153592163E-2</v>
      </c>
      <c r="BL30" s="501">
        <f t="shared" si="4"/>
        <v>1.328146575418028E-2</v>
      </c>
      <c r="BN30" s="501">
        <v>0.40809634850131998</v>
      </c>
      <c r="BP30" s="501">
        <v>8.8869575666209996E-2</v>
      </c>
    </row>
    <row r="31" spans="1:70">
      <c r="A31" s="507" t="s">
        <v>398</v>
      </c>
      <c r="B31" s="504" t="s">
        <v>399</v>
      </c>
      <c r="C31" s="494">
        <v>36668</v>
      </c>
      <c r="D31" s="495">
        <v>563</v>
      </c>
      <c r="E31" s="495">
        <v>3536</v>
      </c>
      <c r="F31" s="495">
        <v>8865</v>
      </c>
      <c r="G31" s="495">
        <v>135667</v>
      </c>
      <c r="H31" s="495">
        <v>2860</v>
      </c>
      <c r="I31" s="495">
        <v>6151</v>
      </c>
      <c r="J31" s="495">
        <v>3886</v>
      </c>
      <c r="K31" s="495">
        <v>309</v>
      </c>
      <c r="L31" s="495">
        <v>926</v>
      </c>
      <c r="M31" s="495">
        <v>12415</v>
      </c>
      <c r="N31" s="495">
        <v>20</v>
      </c>
      <c r="O31" s="495">
        <v>1888</v>
      </c>
      <c r="P31" s="495">
        <v>2628</v>
      </c>
      <c r="Q31" s="495">
        <v>321</v>
      </c>
      <c r="R31" s="495">
        <v>5539</v>
      </c>
      <c r="S31" s="495">
        <v>189</v>
      </c>
      <c r="T31" s="495">
        <v>25257</v>
      </c>
      <c r="U31" s="495">
        <v>2804</v>
      </c>
      <c r="V31" s="495">
        <v>544</v>
      </c>
      <c r="W31" s="495">
        <v>2847</v>
      </c>
      <c r="X31" s="495">
        <v>2698</v>
      </c>
      <c r="Y31" s="495">
        <v>47873</v>
      </c>
      <c r="Z31" s="495">
        <v>14057</v>
      </c>
      <c r="AA31" s="495">
        <v>323686</v>
      </c>
      <c r="AB31" s="495">
        <v>37161</v>
      </c>
      <c r="AC31" s="495">
        <v>202584</v>
      </c>
      <c r="AD31" s="495">
        <v>35743</v>
      </c>
      <c r="AE31" s="495">
        <v>17848</v>
      </c>
      <c r="AF31" s="495">
        <v>224820</v>
      </c>
      <c r="AG31" s="495">
        <v>106336</v>
      </c>
      <c r="AH31" s="495">
        <v>198878</v>
      </c>
      <c r="AI31" s="495">
        <v>342135</v>
      </c>
      <c r="AJ31" s="495">
        <v>588761</v>
      </c>
      <c r="AK31" s="495">
        <v>11820</v>
      </c>
      <c r="AL31" s="495">
        <v>29692</v>
      </c>
      <c r="AM31" s="495">
        <v>559160</v>
      </c>
      <c r="AN31" s="495">
        <v>0</v>
      </c>
      <c r="AO31" s="495">
        <v>3801</v>
      </c>
      <c r="AP31" s="496">
        <v>3000936</v>
      </c>
      <c r="AQ31" s="494">
        <v>2329</v>
      </c>
      <c r="AR31" s="495">
        <v>2136274</v>
      </c>
      <c r="AS31" s="495">
        <v>-264982</v>
      </c>
      <c r="AT31" s="495">
        <v>0</v>
      </c>
      <c r="AU31" s="495">
        <v>0</v>
      </c>
      <c r="AV31" s="495">
        <v>0</v>
      </c>
      <c r="AW31" s="496">
        <v>1873621</v>
      </c>
      <c r="AX31" s="496">
        <v>4874557</v>
      </c>
      <c r="AY31" s="495">
        <v>8085</v>
      </c>
      <c r="AZ31" s="496">
        <v>1881706</v>
      </c>
      <c r="BA31" s="496">
        <v>4882642</v>
      </c>
      <c r="BB31" s="496">
        <v>-4758</v>
      </c>
      <c r="BC31" s="495">
        <v>1876948</v>
      </c>
      <c r="BD31" s="496">
        <v>4877884</v>
      </c>
      <c r="BF31" s="745">
        <f t="shared" si="1"/>
        <v>9.7608869893202603E-4</v>
      </c>
      <c r="BG31" s="743"/>
      <c r="BH31" s="746">
        <f t="shared" si="2"/>
        <v>0.99902391130106805</v>
      </c>
      <c r="BJ31" s="745">
        <f t="shared" si="0"/>
        <v>6.5400114445929997E-3</v>
      </c>
      <c r="BL31" s="501">
        <f t="shared" si="4"/>
        <v>6.5391804311106198E-3</v>
      </c>
      <c r="BN31" s="501">
        <v>0.51714513916280103</v>
      </c>
      <c r="BP31" s="501">
        <v>0.15704883510965001</v>
      </c>
    </row>
    <row r="32" spans="1:70">
      <c r="A32" s="507" t="s">
        <v>402</v>
      </c>
      <c r="B32" s="504" t="s">
        <v>403</v>
      </c>
      <c r="C32" s="494">
        <v>13317</v>
      </c>
      <c r="D32" s="495">
        <v>268</v>
      </c>
      <c r="E32" s="495">
        <v>1174</v>
      </c>
      <c r="F32" s="495">
        <v>4739</v>
      </c>
      <c r="G32" s="495">
        <v>88229</v>
      </c>
      <c r="H32" s="495">
        <v>447</v>
      </c>
      <c r="I32" s="495">
        <v>1678</v>
      </c>
      <c r="J32" s="495">
        <v>4186</v>
      </c>
      <c r="K32" s="495">
        <v>5</v>
      </c>
      <c r="L32" s="495">
        <v>52</v>
      </c>
      <c r="M32" s="495">
        <v>13287</v>
      </c>
      <c r="N32" s="495">
        <v>0</v>
      </c>
      <c r="O32" s="495">
        <v>6</v>
      </c>
      <c r="P32" s="495">
        <v>278</v>
      </c>
      <c r="Q32" s="495">
        <v>78</v>
      </c>
      <c r="R32" s="495">
        <v>222</v>
      </c>
      <c r="S32" s="495">
        <v>52</v>
      </c>
      <c r="T32" s="495">
        <v>11011</v>
      </c>
      <c r="U32" s="495">
        <v>1087</v>
      </c>
      <c r="V32" s="495">
        <v>432</v>
      </c>
      <c r="W32" s="495">
        <v>663</v>
      </c>
      <c r="X32" s="495">
        <v>943</v>
      </c>
      <c r="Y32" s="495">
        <v>135875</v>
      </c>
      <c r="Z32" s="495">
        <v>307623</v>
      </c>
      <c r="AA32" s="495">
        <v>4566</v>
      </c>
      <c r="AB32" s="495">
        <v>0</v>
      </c>
      <c r="AC32" s="495">
        <v>81446</v>
      </c>
      <c r="AD32" s="495">
        <v>58413</v>
      </c>
      <c r="AE32" s="495">
        <v>452</v>
      </c>
      <c r="AF32" s="495">
        <v>108788</v>
      </c>
      <c r="AG32" s="495">
        <v>139570</v>
      </c>
      <c r="AH32" s="495">
        <v>909644</v>
      </c>
      <c r="AI32" s="495">
        <v>129400</v>
      </c>
      <c r="AJ32" s="495">
        <v>271824</v>
      </c>
      <c r="AK32" s="495">
        <v>138</v>
      </c>
      <c r="AL32" s="495">
        <v>10383</v>
      </c>
      <c r="AM32" s="495">
        <v>777505</v>
      </c>
      <c r="AN32" s="495">
        <v>0</v>
      </c>
      <c r="AO32" s="495">
        <v>29248</v>
      </c>
      <c r="AP32" s="496">
        <v>3107029</v>
      </c>
      <c r="AQ32" s="494">
        <v>0</v>
      </c>
      <c r="AR32" s="495">
        <v>263779</v>
      </c>
      <c r="AS32" s="495">
        <v>903654</v>
      </c>
      <c r="AT32" s="495">
        <v>0</v>
      </c>
      <c r="AU32" s="495">
        <v>0</v>
      </c>
      <c r="AV32" s="495">
        <v>0</v>
      </c>
      <c r="AW32" s="496">
        <v>1167433</v>
      </c>
      <c r="AX32" s="496">
        <v>4274462</v>
      </c>
      <c r="AY32" s="495">
        <v>3275</v>
      </c>
      <c r="AZ32" s="496">
        <v>1170708</v>
      </c>
      <c r="BA32" s="496">
        <v>4277737</v>
      </c>
      <c r="BB32" s="496">
        <v>-1598</v>
      </c>
      <c r="BC32" s="495">
        <v>1169110</v>
      </c>
      <c r="BD32" s="496">
        <v>4276139</v>
      </c>
      <c r="BF32" s="745">
        <f t="shared" si="1"/>
        <v>3.7384821762364477E-4</v>
      </c>
      <c r="BG32" s="743"/>
      <c r="BH32" s="746">
        <f t="shared" si="2"/>
        <v>0.99962615178237602</v>
      </c>
      <c r="BJ32" s="745">
        <f t="shared" si="0"/>
        <v>8.0753577436399996E-4</v>
      </c>
      <c r="BL32" s="501">
        <f t="shared" si="4"/>
        <v>8.0743316397536592E-4</v>
      </c>
      <c r="BN32" s="501">
        <v>0.68150941772472795</v>
      </c>
      <c r="BP32" s="501">
        <v>0.49588074662680498</v>
      </c>
    </row>
    <row r="33" spans="1:68">
      <c r="A33" s="507" t="s">
        <v>406</v>
      </c>
      <c r="B33" s="504" t="s">
        <v>14</v>
      </c>
      <c r="C33" s="494">
        <v>2880519</v>
      </c>
      <c r="D33" s="495">
        <v>60462</v>
      </c>
      <c r="E33" s="495">
        <v>858450</v>
      </c>
      <c r="F33" s="495">
        <v>57762</v>
      </c>
      <c r="G33" s="495">
        <v>7603392</v>
      </c>
      <c r="H33" s="495">
        <v>187489</v>
      </c>
      <c r="I33" s="495">
        <v>544209</v>
      </c>
      <c r="J33" s="495">
        <v>134196</v>
      </c>
      <c r="K33" s="495">
        <v>31704</v>
      </c>
      <c r="L33" s="495">
        <v>82734</v>
      </c>
      <c r="M33" s="495">
        <v>614543</v>
      </c>
      <c r="N33" s="495">
        <v>22557</v>
      </c>
      <c r="O33" s="495">
        <v>20860</v>
      </c>
      <c r="P33" s="495">
        <v>203168</v>
      </c>
      <c r="Q33" s="495">
        <v>18192</v>
      </c>
      <c r="R33" s="495">
        <v>470559</v>
      </c>
      <c r="S33" s="495">
        <v>21787</v>
      </c>
      <c r="T33" s="495">
        <v>861703</v>
      </c>
      <c r="U33" s="495">
        <v>575731</v>
      </c>
      <c r="V33" s="495">
        <v>94703</v>
      </c>
      <c r="W33" s="495">
        <v>334655</v>
      </c>
      <c r="X33" s="495">
        <v>288763</v>
      </c>
      <c r="Y33" s="495">
        <v>3600177</v>
      </c>
      <c r="Z33" s="495">
        <v>163183</v>
      </c>
      <c r="AA33" s="495">
        <v>93133</v>
      </c>
      <c r="AB33" s="495">
        <v>60895</v>
      </c>
      <c r="AC33" s="495">
        <v>889135</v>
      </c>
      <c r="AD33" s="495">
        <v>154242</v>
      </c>
      <c r="AE33" s="495">
        <v>104441</v>
      </c>
      <c r="AF33" s="495">
        <v>2146449</v>
      </c>
      <c r="AG33" s="495">
        <v>298998</v>
      </c>
      <c r="AH33" s="495">
        <v>483300</v>
      </c>
      <c r="AI33" s="495">
        <v>497410</v>
      </c>
      <c r="AJ33" s="495">
        <v>5491376</v>
      </c>
      <c r="AK33" s="495">
        <v>227302</v>
      </c>
      <c r="AL33" s="495">
        <v>912007</v>
      </c>
      <c r="AM33" s="495">
        <v>4413445</v>
      </c>
      <c r="AN33" s="495">
        <v>338339</v>
      </c>
      <c r="AO33" s="495">
        <v>34481</v>
      </c>
      <c r="AP33" s="496">
        <v>35876451</v>
      </c>
      <c r="AQ33" s="494">
        <v>1442810</v>
      </c>
      <c r="AR33" s="495">
        <v>50548458</v>
      </c>
      <c r="AS33" s="495">
        <v>2169</v>
      </c>
      <c r="AT33" s="495">
        <v>740868</v>
      </c>
      <c r="AU33" s="495">
        <v>7872815</v>
      </c>
      <c r="AV33" s="495">
        <v>164232</v>
      </c>
      <c r="AW33" s="496">
        <v>60771352</v>
      </c>
      <c r="AX33" s="496">
        <v>96647803</v>
      </c>
      <c r="AY33" s="495">
        <v>26783343</v>
      </c>
      <c r="AZ33" s="496">
        <v>87554695</v>
      </c>
      <c r="BA33" s="496">
        <v>123431146</v>
      </c>
      <c r="BB33" s="496">
        <v>-31989407</v>
      </c>
      <c r="BC33" s="495">
        <v>55565288</v>
      </c>
      <c r="BD33" s="496">
        <v>91441739</v>
      </c>
      <c r="BF33" s="745">
        <f t="shared" si="1"/>
        <v>0.33098948974556619</v>
      </c>
      <c r="BG33" s="743"/>
      <c r="BH33" s="746">
        <f t="shared" si="2"/>
        <v>0.66901051025443403</v>
      </c>
      <c r="BJ33" s="745">
        <f t="shared" si="0"/>
        <v>0.15474957511373899</v>
      </c>
      <c r="BL33" s="501">
        <f t="shared" si="4"/>
        <v>0.15472991169504294</v>
      </c>
      <c r="BN33" s="501">
        <v>0.741048964521552</v>
      </c>
      <c r="BP33" s="501">
        <v>0.29699064450206902</v>
      </c>
    </row>
    <row r="34" spans="1:68">
      <c r="A34" s="507" t="s">
        <v>409</v>
      </c>
      <c r="B34" s="504" t="s">
        <v>15</v>
      </c>
      <c r="C34" s="494">
        <v>181033</v>
      </c>
      <c r="D34" s="495">
        <v>52647</v>
      </c>
      <c r="E34" s="495">
        <v>119881</v>
      </c>
      <c r="F34" s="495">
        <v>103024</v>
      </c>
      <c r="G34" s="495">
        <v>519411</v>
      </c>
      <c r="H34" s="495">
        <v>38547</v>
      </c>
      <c r="I34" s="495">
        <v>69556</v>
      </c>
      <c r="J34" s="495">
        <v>32663</v>
      </c>
      <c r="K34" s="495">
        <v>1205</v>
      </c>
      <c r="L34" s="495">
        <v>4867</v>
      </c>
      <c r="M34" s="495">
        <v>208115</v>
      </c>
      <c r="N34" s="495">
        <v>1868</v>
      </c>
      <c r="O34" s="495">
        <v>16229</v>
      </c>
      <c r="P34" s="495">
        <v>44907</v>
      </c>
      <c r="Q34" s="495">
        <v>2711</v>
      </c>
      <c r="R34" s="495">
        <v>66275</v>
      </c>
      <c r="S34" s="495">
        <v>5696</v>
      </c>
      <c r="T34" s="495">
        <v>126492</v>
      </c>
      <c r="U34" s="495">
        <v>53325</v>
      </c>
      <c r="V34" s="495">
        <v>18392</v>
      </c>
      <c r="W34" s="495">
        <v>26529</v>
      </c>
      <c r="X34" s="495">
        <v>47975</v>
      </c>
      <c r="Y34" s="495">
        <v>981273</v>
      </c>
      <c r="Z34" s="495">
        <v>266591</v>
      </c>
      <c r="AA34" s="495">
        <v>124143</v>
      </c>
      <c r="AB34" s="495">
        <v>128284</v>
      </c>
      <c r="AC34" s="495">
        <v>1247961</v>
      </c>
      <c r="AD34" s="495">
        <v>1056735</v>
      </c>
      <c r="AE34" s="495">
        <v>6497669</v>
      </c>
      <c r="AF34" s="495">
        <v>1509791</v>
      </c>
      <c r="AG34" s="495">
        <v>212599</v>
      </c>
      <c r="AH34" s="495">
        <v>1019009</v>
      </c>
      <c r="AI34" s="495">
        <v>373123</v>
      </c>
      <c r="AJ34" s="495">
        <v>925320</v>
      </c>
      <c r="AK34" s="495">
        <v>106939</v>
      </c>
      <c r="AL34" s="495">
        <v>373435</v>
      </c>
      <c r="AM34" s="495">
        <v>463297</v>
      </c>
      <c r="AN34" s="495">
        <v>0</v>
      </c>
      <c r="AO34" s="495">
        <v>7840</v>
      </c>
      <c r="AP34" s="496">
        <v>17035357</v>
      </c>
      <c r="AQ34" s="494">
        <v>245</v>
      </c>
      <c r="AR34" s="495">
        <v>16231289</v>
      </c>
      <c r="AS34" s="495">
        <v>0</v>
      </c>
      <c r="AT34" s="495">
        <v>0</v>
      </c>
      <c r="AU34" s="495">
        <v>0</v>
      </c>
      <c r="AV34" s="495">
        <v>0</v>
      </c>
      <c r="AW34" s="496">
        <v>16231534</v>
      </c>
      <c r="AX34" s="496">
        <v>33266891</v>
      </c>
      <c r="AY34" s="495">
        <v>673270</v>
      </c>
      <c r="AZ34" s="496">
        <v>16904804</v>
      </c>
      <c r="BA34" s="496">
        <v>33940161</v>
      </c>
      <c r="BB34" s="496">
        <v>-3791086</v>
      </c>
      <c r="BC34" s="495">
        <v>13113718</v>
      </c>
      <c r="BD34" s="496">
        <v>30149075</v>
      </c>
      <c r="BF34" s="745">
        <f t="shared" si="1"/>
        <v>0.11395973251603222</v>
      </c>
      <c r="BG34" s="743"/>
      <c r="BH34" s="746">
        <f t="shared" si="2"/>
        <v>0.88604026748396802</v>
      </c>
      <c r="BJ34" s="745">
        <f t="shared" si="0"/>
        <v>4.9690636978447E-2</v>
      </c>
      <c r="BL34" s="501">
        <f t="shared" si="4"/>
        <v>4.9684322985019472E-2</v>
      </c>
      <c r="BN34" s="501">
        <v>0.70740929862690605</v>
      </c>
      <c r="BP34" s="501">
        <v>0.24202132237887899</v>
      </c>
    </row>
    <row r="35" spans="1:68">
      <c r="A35" s="507" t="s">
        <v>412</v>
      </c>
      <c r="B35" s="504" t="s">
        <v>16</v>
      </c>
      <c r="C35" s="494">
        <v>14862</v>
      </c>
      <c r="D35" s="495">
        <v>827</v>
      </c>
      <c r="E35" s="495">
        <v>3059</v>
      </c>
      <c r="F35" s="495">
        <v>4026</v>
      </c>
      <c r="G35" s="495">
        <v>56422</v>
      </c>
      <c r="H35" s="495">
        <v>3039</v>
      </c>
      <c r="I35" s="495">
        <v>5444</v>
      </c>
      <c r="J35" s="495">
        <v>3001</v>
      </c>
      <c r="K35" s="495">
        <v>279</v>
      </c>
      <c r="L35" s="495">
        <v>1490</v>
      </c>
      <c r="M35" s="495">
        <v>15738</v>
      </c>
      <c r="N35" s="495">
        <v>100</v>
      </c>
      <c r="O35" s="495">
        <v>138</v>
      </c>
      <c r="P35" s="495">
        <v>6332</v>
      </c>
      <c r="Q35" s="495">
        <v>506</v>
      </c>
      <c r="R35" s="495">
        <v>6925</v>
      </c>
      <c r="S35" s="495">
        <v>242</v>
      </c>
      <c r="T35" s="495">
        <v>12061</v>
      </c>
      <c r="U35" s="495">
        <v>4959</v>
      </c>
      <c r="V35" s="495">
        <v>1635</v>
      </c>
      <c r="W35" s="495">
        <v>1615</v>
      </c>
      <c r="X35" s="495">
        <v>3922</v>
      </c>
      <c r="Y35" s="495">
        <v>84943</v>
      </c>
      <c r="Z35" s="495">
        <v>47616</v>
      </c>
      <c r="AA35" s="495">
        <v>1553</v>
      </c>
      <c r="AB35" s="495">
        <v>2523</v>
      </c>
      <c r="AC35" s="495">
        <v>707753</v>
      </c>
      <c r="AD35" s="495">
        <v>138429</v>
      </c>
      <c r="AE35" s="495">
        <v>705928</v>
      </c>
      <c r="AF35" s="495">
        <v>782911</v>
      </c>
      <c r="AG35" s="495">
        <v>125358</v>
      </c>
      <c r="AH35" s="495">
        <v>24480</v>
      </c>
      <c r="AI35" s="495">
        <v>25185</v>
      </c>
      <c r="AJ35" s="495">
        <v>568210</v>
      </c>
      <c r="AK35" s="495">
        <v>34773</v>
      </c>
      <c r="AL35" s="495">
        <v>153917</v>
      </c>
      <c r="AM35" s="495">
        <v>241607</v>
      </c>
      <c r="AN35" s="495">
        <v>0</v>
      </c>
      <c r="AO35" s="495">
        <v>27720</v>
      </c>
      <c r="AP35" s="496">
        <v>3819528</v>
      </c>
      <c r="AQ35" s="494">
        <v>0</v>
      </c>
      <c r="AR35" s="495">
        <v>66208885</v>
      </c>
      <c r="AS35" s="495">
        <v>49470</v>
      </c>
      <c r="AT35" s="495">
        <v>0</v>
      </c>
      <c r="AU35" s="495">
        <v>794261</v>
      </c>
      <c r="AV35" s="495">
        <v>0</v>
      </c>
      <c r="AW35" s="496">
        <v>67052616</v>
      </c>
      <c r="AX35" s="496">
        <v>70872144</v>
      </c>
      <c r="AY35" s="495">
        <v>17845</v>
      </c>
      <c r="AZ35" s="496">
        <v>67070461</v>
      </c>
      <c r="BA35" s="496">
        <v>70889989</v>
      </c>
      <c r="BB35" s="496">
        <v>-6052</v>
      </c>
      <c r="BC35" s="495">
        <v>67064409</v>
      </c>
      <c r="BD35" s="496">
        <v>70883937</v>
      </c>
      <c r="BF35" s="745">
        <f t="shared" si="1"/>
        <v>8.539321175326656E-5</v>
      </c>
      <c r="BG35" s="743"/>
      <c r="BH35" s="746">
        <f t="shared" si="2"/>
        <v>0.99991460678824695</v>
      </c>
      <c r="BJ35" s="745">
        <f t="shared" si="0"/>
        <v>0.20269256922742099</v>
      </c>
      <c r="BL35" s="501">
        <f t="shared" si="4"/>
        <v>0.20266681388138938</v>
      </c>
      <c r="BN35" s="501">
        <v>0.85563170679980705</v>
      </c>
      <c r="BP35" s="501">
        <v>2.8338973327624001E-2</v>
      </c>
    </row>
    <row r="36" spans="1:68">
      <c r="A36" s="507" t="s">
        <v>415</v>
      </c>
      <c r="B36" s="504" t="s">
        <v>416</v>
      </c>
      <c r="C36" s="494">
        <v>3228654</v>
      </c>
      <c r="D36" s="495">
        <v>247125</v>
      </c>
      <c r="E36" s="495">
        <v>538660</v>
      </c>
      <c r="F36" s="495">
        <v>1121197</v>
      </c>
      <c r="G36" s="495">
        <v>4886000</v>
      </c>
      <c r="H36" s="495">
        <v>62964</v>
      </c>
      <c r="I36" s="495">
        <v>363275</v>
      </c>
      <c r="J36" s="495">
        <v>87885</v>
      </c>
      <c r="K36" s="495">
        <v>37787</v>
      </c>
      <c r="L36" s="495">
        <v>30291</v>
      </c>
      <c r="M36" s="495">
        <v>886013</v>
      </c>
      <c r="N36" s="495">
        <v>11494</v>
      </c>
      <c r="O36" s="495">
        <v>64161</v>
      </c>
      <c r="P36" s="495">
        <v>159282</v>
      </c>
      <c r="Q36" s="495">
        <v>10559</v>
      </c>
      <c r="R36" s="495">
        <v>219164</v>
      </c>
      <c r="S36" s="495">
        <v>12316</v>
      </c>
      <c r="T36" s="495">
        <v>460920</v>
      </c>
      <c r="U36" s="495">
        <v>251720</v>
      </c>
      <c r="V36" s="495">
        <v>64871</v>
      </c>
      <c r="W36" s="495">
        <v>85535</v>
      </c>
      <c r="X36" s="495">
        <v>508248</v>
      </c>
      <c r="Y36" s="495">
        <v>3819499</v>
      </c>
      <c r="Z36" s="495">
        <v>468735</v>
      </c>
      <c r="AA36" s="495">
        <v>122579</v>
      </c>
      <c r="AB36" s="495">
        <v>284649</v>
      </c>
      <c r="AC36" s="495">
        <v>5939596</v>
      </c>
      <c r="AD36" s="495">
        <v>1247391</v>
      </c>
      <c r="AE36" s="495">
        <v>251079</v>
      </c>
      <c r="AF36" s="495">
        <v>7571884</v>
      </c>
      <c r="AG36" s="495">
        <v>991404</v>
      </c>
      <c r="AH36" s="495">
        <v>2041900</v>
      </c>
      <c r="AI36" s="495">
        <v>1194180</v>
      </c>
      <c r="AJ36" s="495">
        <v>2023790</v>
      </c>
      <c r="AK36" s="495">
        <v>271105</v>
      </c>
      <c r="AL36" s="495">
        <v>923032</v>
      </c>
      <c r="AM36" s="495">
        <v>3072437</v>
      </c>
      <c r="AN36" s="495">
        <v>78975</v>
      </c>
      <c r="AO36" s="495">
        <v>279668</v>
      </c>
      <c r="AP36" s="496">
        <v>43920024</v>
      </c>
      <c r="AQ36" s="494">
        <v>360906</v>
      </c>
      <c r="AR36" s="495">
        <v>15907469</v>
      </c>
      <c r="AS36" s="495">
        <v>275244</v>
      </c>
      <c r="AT36" s="495">
        <v>89229</v>
      </c>
      <c r="AU36" s="495">
        <v>738980</v>
      </c>
      <c r="AV36" s="495">
        <v>82849</v>
      </c>
      <c r="AW36" s="496">
        <v>17454677</v>
      </c>
      <c r="AX36" s="496">
        <v>61374701</v>
      </c>
      <c r="AY36" s="495">
        <v>31336164</v>
      </c>
      <c r="AZ36" s="496">
        <v>48790841</v>
      </c>
      <c r="BA36" s="496">
        <v>92710865</v>
      </c>
      <c r="BB36" s="496">
        <v>-23626349</v>
      </c>
      <c r="BC36" s="495">
        <v>25164492</v>
      </c>
      <c r="BD36" s="496">
        <v>69084516</v>
      </c>
      <c r="BF36" s="745">
        <f t="shared" si="1"/>
        <v>0.38495257190743787</v>
      </c>
      <c r="BG36" s="743"/>
      <c r="BH36" s="746">
        <f t="shared" si="2"/>
        <v>0.61504742809256197</v>
      </c>
      <c r="BJ36" s="745">
        <f t="shared" si="0"/>
        <v>4.8699291062151998E-2</v>
      </c>
      <c r="BL36" s="501">
        <f t="shared" si="4"/>
        <v>4.8693103035143508E-2</v>
      </c>
      <c r="BN36" s="501">
        <v>0.54493016930161298</v>
      </c>
      <c r="BP36" s="501">
        <v>0.26575276289118099</v>
      </c>
    </row>
    <row r="37" spans="1:68">
      <c r="A37" s="507" t="s">
        <v>419</v>
      </c>
      <c r="B37" s="504" t="s">
        <v>420</v>
      </c>
      <c r="C37" s="494">
        <v>149278</v>
      </c>
      <c r="D37" s="495">
        <v>7803</v>
      </c>
      <c r="E37" s="495">
        <v>35125</v>
      </c>
      <c r="F37" s="495">
        <v>34129</v>
      </c>
      <c r="G37" s="495">
        <v>380026</v>
      </c>
      <c r="H37" s="495">
        <v>13579</v>
      </c>
      <c r="I37" s="495">
        <v>51114</v>
      </c>
      <c r="J37" s="495">
        <v>25078</v>
      </c>
      <c r="K37" s="495">
        <v>2222</v>
      </c>
      <c r="L37" s="495">
        <v>7963</v>
      </c>
      <c r="M37" s="495">
        <v>142225</v>
      </c>
      <c r="N37" s="495">
        <v>1318</v>
      </c>
      <c r="O37" s="495">
        <v>4103</v>
      </c>
      <c r="P37" s="495">
        <v>30871</v>
      </c>
      <c r="Q37" s="495">
        <v>2769</v>
      </c>
      <c r="R37" s="495">
        <v>78788</v>
      </c>
      <c r="S37" s="495">
        <v>4085</v>
      </c>
      <c r="T37" s="495">
        <v>224657</v>
      </c>
      <c r="U37" s="495">
        <v>172254</v>
      </c>
      <c r="V37" s="495">
        <v>61094</v>
      </c>
      <c r="W37" s="495">
        <v>16637</v>
      </c>
      <c r="X37" s="495">
        <v>26529</v>
      </c>
      <c r="Y37" s="495">
        <v>621776</v>
      </c>
      <c r="Z37" s="495">
        <v>264180</v>
      </c>
      <c r="AA37" s="495">
        <v>204615</v>
      </c>
      <c r="AB37" s="495">
        <v>38931</v>
      </c>
      <c r="AC37" s="495">
        <v>3141153</v>
      </c>
      <c r="AD37" s="495">
        <v>1692603</v>
      </c>
      <c r="AE37" s="495">
        <v>202470</v>
      </c>
      <c r="AF37" s="495">
        <v>655427</v>
      </c>
      <c r="AG37" s="495">
        <v>6822667</v>
      </c>
      <c r="AH37" s="495">
        <v>1488615</v>
      </c>
      <c r="AI37" s="495">
        <v>483607</v>
      </c>
      <c r="AJ37" s="495">
        <v>1433584</v>
      </c>
      <c r="AK37" s="495">
        <v>419451</v>
      </c>
      <c r="AL37" s="495">
        <v>2568202</v>
      </c>
      <c r="AM37" s="495">
        <v>1168101</v>
      </c>
      <c r="AN37" s="495">
        <v>0</v>
      </c>
      <c r="AO37" s="495">
        <v>207407</v>
      </c>
      <c r="AP37" s="496">
        <v>22884436</v>
      </c>
      <c r="AQ37" s="494">
        <v>156665</v>
      </c>
      <c r="AR37" s="495">
        <v>16621010</v>
      </c>
      <c r="AS37" s="495">
        <v>320</v>
      </c>
      <c r="AT37" s="495">
        <v>1574613</v>
      </c>
      <c r="AU37" s="495">
        <v>7358513</v>
      </c>
      <c r="AV37" s="495">
        <v>-211</v>
      </c>
      <c r="AW37" s="496">
        <v>25710910</v>
      </c>
      <c r="AX37" s="496">
        <v>48595346</v>
      </c>
      <c r="AY37" s="495">
        <v>5287095</v>
      </c>
      <c r="AZ37" s="496">
        <v>30998005</v>
      </c>
      <c r="BA37" s="496">
        <v>53882441</v>
      </c>
      <c r="BB37" s="496">
        <v>-22678729</v>
      </c>
      <c r="BC37" s="495">
        <v>8319276</v>
      </c>
      <c r="BD37" s="496">
        <v>31203712</v>
      </c>
      <c r="BF37" s="745">
        <f t="shared" si="1"/>
        <v>0.46668520479306802</v>
      </c>
      <c r="BG37" s="743"/>
      <c r="BH37" s="746">
        <f t="shared" si="2"/>
        <v>0.53331479520693204</v>
      </c>
      <c r="BJ37" s="745">
        <f t="shared" si="0"/>
        <v>5.0883732901629002E-2</v>
      </c>
      <c r="BL37" s="501">
        <f t="shared" si="4"/>
        <v>5.0877267306204087E-2</v>
      </c>
      <c r="BN37" s="501">
        <v>0.53127054242777305</v>
      </c>
      <c r="BP37" s="501">
        <v>0.135998018440883</v>
      </c>
    </row>
    <row r="38" spans="1:68">
      <c r="A38" s="507" t="s">
        <v>422</v>
      </c>
      <c r="B38" s="504" t="s">
        <v>17</v>
      </c>
      <c r="C38" s="494">
        <v>0</v>
      </c>
      <c r="D38" s="495">
        <v>0</v>
      </c>
      <c r="E38" s="495">
        <v>0</v>
      </c>
      <c r="F38" s="495">
        <v>0</v>
      </c>
      <c r="G38" s="495">
        <v>0</v>
      </c>
      <c r="H38" s="495">
        <v>0</v>
      </c>
      <c r="I38" s="495">
        <v>0</v>
      </c>
      <c r="J38" s="495">
        <v>0</v>
      </c>
      <c r="K38" s="495">
        <v>0</v>
      </c>
      <c r="L38" s="495">
        <v>0</v>
      </c>
      <c r="M38" s="495">
        <v>0</v>
      </c>
      <c r="N38" s="495">
        <v>0</v>
      </c>
      <c r="O38" s="495">
        <v>0</v>
      </c>
      <c r="P38" s="495">
        <v>0</v>
      </c>
      <c r="Q38" s="495">
        <v>0</v>
      </c>
      <c r="R38" s="495">
        <v>0</v>
      </c>
      <c r="S38" s="495">
        <v>0</v>
      </c>
      <c r="T38" s="495">
        <v>0</v>
      </c>
      <c r="U38" s="495">
        <v>0</v>
      </c>
      <c r="V38" s="495">
        <v>0</v>
      </c>
      <c r="W38" s="495">
        <v>0</v>
      </c>
      <c r="X38" s="495">
        <v>0</v>
      </c>
      <c r="Y38" s="495">
        <v>0</v>
      </c>
      <c r="Z38" s="495">
        <v>0</v>
      </c>
      <c r="AA38" s="495">
        <v>0</v>
      </c>
      <c r="AB38" s="495">
        <v>0</v>
      </c>
      <c r="AC38" s="495">
        <v>0</v>
      </c>
      <c r="AD38" s="495">
        <v>0</v>
      </c>
      <c r="AE38" s="495">
        <v>0</v>
      </c>
      <c r="AF38" s="495">
        <v>0</v>
      </c>
      <c r="AG38" s="495">
        <v>0</v>
      </c>
      <c r="AH38" s="495">
        <v>0</v>
      </c>
      <c r="AI38" s="495">
        <v>0</v>
      </c>
      <c r="AJ38" s="495">
        <v>0</v>
      </c>
      <c r="AK38" s="495">
        <v>0</v>
      </c>
      <c r="AL38" s="495">
        <v>0</v>
      </c>
      <c r="AM38" s="495">
        <v>0</v>
      </c>
      <c r="AN38" s="495">
        <v>0</v>
      </c>
      <c r="AO38" s="495">
        <v>677173</v>
      </c>
      <c r="AP38" s="496">
        <v>677173</v>
      </c>
      <c r="AQ38" s="494">
        <v>0</v>
      </c>
      <c r="AR38" s="495">
        <v>1309704</v>
      </c>
      <c r="AS38" s="495">
        <v>55660828</v>
      </c>
      <c r="AT38" s="495">
        <v>0</v>
      </c>
      <c r="AU38" s="495">
        <v>0</v>
      </c>
      <c r="AV38" s="495">
        <v>0</v>
      </c>
      <c r="AW38" s="496">
        <v>56970532</v>
      </c>
      <c r="AX38" s="496">
        <v>57647705</v>
      </c>
      <c r="AY38" s="495">
        <v>0</v>
      </c>
      <c r="AZ38" s="496">
        <v>56970532</v>
      </c>
      <c r="BA38" s="496">
        <v>57647705</v>
      </c>
      <c r="BB38" s="496">
        <v>0</v>
      </c>
      <c r="BC38" s="495">
        <v>56970532</v>
      </c>
      <c r="BD38" s="496">
        <v>57647705</v>
      </c>
      <c r="BF38" s="745">
        <f t="shared" si="1"/>
        <v>0</v>
      </c>
      <c r="BG38" s="743"/>
      <c r="BH38" s="746">
        <f t="shared" si="2"/>
        <v>1</v>
      </c>
      <c r="BJ38" s="745">
        <f t="shared" si="0"/>
        <v>4.0095414488170002E-3</v>
      </c>
      <c r="BL38" s="501">
        <f t="shared" si="4"/>
        <v>4.0090319721852912E-3</v>
      </c>
      <c r="BN38" s="501">
        <v>0.77084045236492904</v>
      </c>
      <c r="BP38" s="501">
        <v>0.49560051002897698</v>
      </c>
    </row>
    <row r="39" spans="1:68">
      <c r="A39" s="507" t="s">
        <v>424</v>
      </c>
      <c r="B39" s="504" t="s">
        <v>56</v>
      </c>
      <c r="C39" s="494">
        <v>806</v>
      </c>
      <c r="D39" s="495">
        <v>455</v>
      </c>
      <c r="E39" s="495">
        <v>56</v>
      </c>
      <c r="F39" s="495">
        <v>3947</v>
      </c>
      <c r="G39" s="495">
        <v>26827</v>
      </c>
      <c r="H39" s="495">
        <v>142</v>
      </c>
      <c r="I39" s="495">
        <v>1411</v>
      </c>
      <c r="J39" s="495">
        <v>830</v>
      </c>
      <c r="K39" s="495">
        <v>0</v>
      </c>
      <c r="L39" s="495">
        <v>199</v>
      </c>
      <c r="M39" s="495">
        <v>15011</v>
      </c>
      <c r="N39" s="495">
        <v>0</v>
      </c>
      <c r="O39" s="495">
        <v>4</v>
      </c>
      <c r="P39" s="495">
        <v>2018</v>
      </c>
      <c r="Q39" s="495">
        <v>329</v>
      </c>
      <c r="R39" s="495">
        <v>3288</v>
      </c>
      <c r="S39" s="495">
        <v>161</v>
      </c>
      <c r="T39" s="495">
        <v>30461</v>
      </c>
      <c r="U39" s="495">
        <v>7308</v>
      </c>
      <c r="V39" s="495">
        <v>2459</v>
      </c>
      <c r="W39" s="495">
        <v>2447</v>
      </c>
      <c r="X39" s="495">
        <v>409</v>
      </c>
      <c r="Y39" s="495">
        <v>10293</v>
      </c>
      <c r="Z39" s="495">
        <v>16083</v>
      </c>
      <c r="AA39" s="495">
        <v>374</v>
      </c>
      <c r="AB39" s="495">
        <v>581</v>
      </c>
      <c r="AC39" s="495">
        <v>17731</v>
      </c>
      <c r="AD39" s="495">
        <v>6035</v>
      </c>
      <c r="AE39" s="495">
        <v>46</v>
      </c>
      <c r="AF39" s="495">
        <v>28917</v>
      </c>
      <c r="AG39" s="495">
        <v>153252</v>
      </c>
      <c r="AH39" s="495">
        <v>5911</v>
      </c>
      <c r="AI39" s="495">
        <v>56</v>
      </c>
      <c r="AJ39" s="495">
        <v>10410</v>
      </c>
      <c r="AK39" s="495">
        <v>0</v>
      </c>
      <c r="AL39" s="495">
        <v>21916</v>
      </c>
      <c r="AM39" s="495">
        <v>23101</v>
      </c>
      <c r="AN39" s="495">
        <v>0</v>
      </c>
      <c r="AO39" s="495">
        <v>431</v>
      </c>
      <c r="AP39" s="496">
        <v>393705</v>
      </c>
      <c r="AQ39" s="494">
        <v>0</v>
      </c>
      <c r="AR39" s="495">
        <v>8098681</v>
      </c>
      <c r="AS39" s="495">
        <v>26294060</v>
      </c>
      <c r="AT39" s="495">
        <v>1596251</v>
      </c>
      <c r="AU39" s="495">
        <v>14752645</v>
      </c>
      <c r="AV39" s="495">
        <v>0</v>
      </c>
      <c r="AW39" s="496">
        <v>50741637</v>
      </c>
      <c r="AX39" s="496">
        <v>51135342</v>
      </c>
      <c r="AY39" s="495">
        <v>281156</v>
      </c>
      <c r="AZ39" s="496">
        <v>51022793</v>
      </c>
      <c r="BA39" s="496">
        <v>51416498</v>
      </c>
      <c r="BB39" s="496">
        <v>-2690620</v>
      </c>
      <c r="BC39" s="495">
        <v>48332173</v>
      </c>
      <c r="BD39" s="496">
        <v>48725878</v>
      </c>
      <c r="BF39" s="745">
        <f t="shared" si="1"/>
        <v>5.2617620118782037E-2</v>
      </c>
      <c r="BG39" s="743"/>
      <c r="BH39" s="746">
        <f t="shared" si="2"/>
        <v>0.94738237988121798</v>
      </c>
      <c r="BJ39" s="745">
        <f t="shared" si="0"/>
        <v>2.4793386253873999E-2</v>
      </c>
      <c r="BL39" s="501">
        <f t="shared" si="4"/>
        <v>2.4790235855984732E-2</v>
      </c>
      <c r="BN39" s="501">
        <v>0.83856896329297503</v>
      </c>
      <c r="BP39" s="501">
        <v>0.61791697216825903</v>
      </c>
    </row>
    <row r="40" spans="1:68">
      <c r="A40" s="507" t="s">
        <v>427</v>
      </c>
      <c r="B40" s="504" t="s">
        <v>428</v>
      </c>
      <c r="C40" s="494">
        <v>11002</v>
      </c>
      <c r="D40" s="495">
        <v>0</v>
      </c>
      <c r="E40" s="495">
        <v>0</v>
      </c>
      <c r="F40" s="495">
        <v>0</v>
      </c>
      <c r="G40" s="495">
        <v>0</v>
      </c>
      <c r="H40" s="495">
        <v>0</v>
      </c>
      <c r="I40" s="495">
        <v>7</v>
      </c>
      <c r="J40" s="495">
        <v>3</v>
      </c>
      <c r="K40" s="495">
        <v>0</v>
      </c>
      <c r="L40" s="495">
        <v>2</v>
      </c>
      <c r="M40" s="495">
        <v>0</v>
      </c>
      <c r="N40" s="495">
        <v>0</v>
      </c>
      <c r="O40" s="495">
        <v>0</v>
      </c>
      <c r="P40" s="495">
        <v>0</v>
      </c>
      <c r="Q40" s="495">
        <v>0</v>
      </c>
      <c r="R40" s="495">
        <v>0</v>
      </c>
      <c r="S40" s="495">
        <v>0</v>
      </c>
      <c r="T40" s="495">
        <v>0</v>
      </c>
      <c r="U40" s="495">
        <v>0</v>
      </c>
      <c r="V40" s="495">
        <v>0</v>
      </c>
      <c r="W40" s="495">
        <v>0</v>
      </c>
      <c r="X40" s="495">
        <v>48</v>
      </c>
      <c r="Y40" s="495">
        <v>186</v>
      </c>
      <c r="Z40" s="495">
        <v>3066</v>
      </c>
      <c r="AA40" s="495">
        <v>1143</v>
      </c>
      <c r="AB40" s="495">
        <v>0</v>
      </c>
      <c r="AC40" s="495">
        <v>2416</v>
      </c>
      <c r="AD40" s="495">
        <v>4869</v>
      </c>
      <c r="AE40" s="495">
        <v>449</v>
      </c>
      <c r="AF40" s="495">
        <v>114189</v>
      </c>
      <c r="AG40" s="495">
        <v>36271</v>
      </c>
      <c r="AH40" s="495">
        <v>1446</v>
      </c>
      <c r="AI40" s="495">
        <v>868</v>
      </c>
      <c r="AJ40" s="495">
        <v>1939750</v>
      </c>
      <c r="AK40" s="495">
        <v>78</v>
      </c>
      <c r="AL40" s="495">
        <v>1943</v>
      </c>
      <c r="AM40" s="495">
        <v>4656</v>
      </c>
      <c r="AN40" s="495">
        <v>0</v>
      </c>
      <c r="AO40" s="495">
        <v>7349</v>
      </c>
      <c r="AP40" s="496">
        <v>2129741</v>
      </c>
      <c r="AQ40" s="494">
        <v>1339320</v>
      </c>
      <c r="AR40" s="495">
        <v>20122632</v>
      </c>
      <c r="AS40" s="495">
        <v>83313292</v>
      </c>
      <c r="AT40" s="495">
        <v>0</v>
      </c>
      <c r="AU40" s="495">
        <v>0</v>
      </c>
      <c r="AV40" s="495">
        <v>0</v>
      </c>
      <c r="AW40" s="496">
        <v>104775244</v>
      </c>
      <c r="AX40" s="496">
        <v>106904985</v>
      </c>
      <c r="AY40" s="495">
        <v>7564</v>
      </c>
      <c r="AZ40" s="496">
        <v>104782808</v>
      </c>
      <c r="BA40" s="496">
        <v>106912549</v>
      </c>
      <c r="BB40" s="496">
        <v>-1374</v>
      </c>
      <c r="BC40" s="495">
        <v>104781434</v>
      </c>
      <c r="BD40" s="496">
        <v>106911175</v>
      </c>
      <c r="BF40" s="745">
        <f t="shared" si="1"/>
        <v>1.2852534425780051E-5</v>
      </c>
      <c r="BG40" s="743"/>
      <c r="BH40" s="746">
        <f t="shared" si="2"/>
        <v>0.99998714746557404</v>
      </c>
      <c r="BJ40" s="745">
        <f t="shared" si="0"/>
        <v>6.1603634915432998E-2</v>
      </c>
      <c r="BL40" s="501">
        <f t="shared" si="4"/>
        <v>6.1595807184302548E-2</v>
      </c>
      <c r="BN40" s="501">
        <v>0.625813073329332</v>
      </c>
      <c r="BP40" s="501">
        <v>0.51309842960756902</v>
      </c>
    </row>
    <row r="41" spans="1:68">
      <c r="A41" s="507" t="s">
        <v>430</v>
      </c>
      <c r="B41" s="504" t="s">
        <v>741</v>
      </c>
      <c r="C41" s="494">
        <v>4205</v>
      </c>
      <c r="D41" s="495">
        <v>499</v>
      </c>
      <c r="E41" s="495">
        <v>155146</v>
      </c>
      <c r="F41" s="495">
        <v>16777</v>
      </c>
      <c r="G41" s="495">
        <v>298529</v>
      </c>
      <c r="H41" s="495">
        <v>4167</v>
      </c>
      <c r="I41" s="495">
        <v>14157</v>
      </c>
      <c r="J41" s="495">
        <v>6506</v>
      </c>
      <c r="K41" s="495">
        <v>926</v>
      </c>
      <c r="L41" s="495">
        <v>1251</v>
      </c>
      <c r="M41" s="495">
        <v>22483</v>
      </c>
      <c r="N41" s="495">
        <v>376</v>
      </c>
      <c r="O41" s="495">
        <v>1071</v>
      </c>
      <c r="P41" s="495">
        <v>7131</v>
      </c>
      <c r="Q41" s="495">
        <v>1556</v>
      </c>
      <c r="R41" s="495">
        <v>43175</v>
      </c>
      <c r="S41" s="495">
        <v>817</v>
      </c>
      <c r="T41" s="495">
        <v>27732</v>
      </c>
      <c r="U41" s="495">
        <v>13703</v>
      </c>
      <c r="V41" s="495">
        <v>2010</v>
      </c>
      <c r="W41" s="495">
        <v>1757</v>
      </c>
      <c r="X41" s="495">
        <v>5968</v>
      </c>
      <c r="Y41" s="495">
        <v>143457</v>
      </c>
      <c r="Z41" s="495">
        <v>58898</v>
      </c>
      <c r="AA41" s="495">
        <v>55874</v>
      </c>
      <c r="AB41" s="495">
        <v>13491</v>
      </c>
      <c r="AC41" s="495">
        <v>85169</v>
      </c>
      <c r="AD41" s="495">
        <v>162996</v>
      </c>
      <c r="AE41" s="495">
        <v>34515</v>
      </c>
      <c r="AF41" s="495">
        <v>114194</v>
      </c>
      <c r="AG41" s="495">
        <v>75879</v>
      </c>
      <c r="AH41" s="495">
        <v>222</v>
      </c>
      <c r="AI41" s="495">
        <v>73260</v>
      </c>
      <c r="AJ41" s="495">
        <v>193760</v>
      </c>
      <c r="AK41" s="495">
        <v>0</v>
      </c>
      <c r="AL41" s="495">
        <v>179678</v>
      </c>
      <c r="AM41" s="495">
        <v>303861</v>
      </c>
      <c r="AN41" s="495">
        <v>0</v>
      </c>
      <c r="AO41" s="495">
        <v>22815</v>
      </c>
      <c r="AP41" s="496">
        <v>2148011</v>
      </c>
      <c r="AQ41" s="494">
        <v>0</v>
      </c>
      <c r="AR41" s="495">
        <v>3316178</v>
      </c>
      <c r="AS41" s="495">
        <v>0</v>
      </c>
      <c r="AT41" s="495">
        <v>0</v>
      </c>
      <c r="AU41" s="495">
        <v>0</v>
      </c>
      <c r="AV41" s="495">
        <v>0</v>
      </c>
      <c r="AW41" s="496">
        <v>3316178</v>
      </c>
      <c r="AX41" s="496">
        <v>5464189</v>
      </c>
      <c r="AY41" s="495">
        <v>13310</v>
      </c>
      <c r="AZ41" s="496">
        <v>3329488</v>
      </c>
      <c r="BA41" s="496">
        <v>5477499</v>
      </c>
      <c r="BB41" s="496">
        <v>-99080</v>
      </c>
      <c r="BC41" s="495">
        <v>3230408</v>
      </c>
      <c r="BD41" s="496">
        <v>5378419</v>
      </c>
      <c r="BF41" s="745">
        <f t="shared" si="1"/>
        <v>1.8132608517018721E-2</v>
      </c>
      <c r="BG41" s="743"/>
      <c r="BH41" s="746">
        <f t="shared" si="2"/>
        <v>0.98186739148298097</v>
      </c>
      <c r="BJ41" s="745">
        <f t="shared" si="0"/>
        <v>1.0152181823262E-2</v>
      </c>
      <c r="BL41" s="501">
        <f t="shared" si="4"/>
        <v>1.0150891825523896E-2</v>
      </c>
      <c r="BN41" s="501">
        <v>0.573778093525253</v>
      </c>
      <c r="BP41" s="501">
        <v>0.49306775838773398</v>
      </c>
    </row>
    <row r="42" spans="1:68">
      <c r="A42" s="507" t="s">
        <v>434</v>
      </c>
      <c r="B42" s="504" t="s">
        <v>57</v>
      </c>
      <c r="C42" s="494">
        <v>678469</v>
      </c>
      <c r="D42" s="495">
        <v>76446</v>
      </c>
      <c r="E42" s="495">
        <v>92955</v>
      </c>
      <c r="F42" s="495">
        <v>141978</v>
      </c>
      <c r="G42" s="495">
        <v>1737359</v>
      </c>
      <c r="H42" s="495">
        <v>79754</v>
      </c>
      <c r="I42" s="495">
        <v>145088</v>
      </c>
      <c r="J42" s="495">
        <v>106408</v>
      </c>
      <c r="K42" s="495">
        <v>19050</v>
      </c>
      <c r="L42" s="495">
        <v>46905</v>
      </c>
      <c r="M42" s="495">
        <v>546675</v>
      </c>
      <c r="N42" s="495">
        <v>2745</v>
      </c>
      <c r="O42" s="495">
        <v>13817</v>
      </c>
      <c r="P42" s="495">
        <v>118016</v>
      </c>
      <c r="Q42" s="495">
        <v>17956</v>
      </c>
      <c r="R42" s="495">
        <v>247927</v>
      </c>
      <c r="S42" s="495">
        <v>13397</v>
      </c>
      <c r="T42" s="495">
        <v>862427</v>
      </c>
      <c r="U42" s="495">
        <v>405884</v>
      </c>
      <c r="V42" s="495">
        <v>78881</v>
      </c>
      <c r="W42" s="495">
        <v>122635</v>
      </c>
      <c r="X42" s="495">
        <v>158376</v>
      </c>
      <c r="Y42" s="495">
        <v>7218745</v>
      </c>
      <c r="Z42" s="495">
        <v>2311543</v>
      </c>
      <c r="AA42" s="495">
        <v>705928</v>
      </c>
      <c r="AB42" s="495">
        <v>239073</v>
      </c>
      <c r="AC42" s="495">
        <v>6624770</v>
      </c>
      <c r="AD42" s="495">
        <v>3102277</v>
      </c>
      <c r="AE42" s="495">
        <v>1142843</v>
      </c>
      <c r="AF42" s="495">
        <v>7777767</v>
      </c>
      <c r="AG42" s="495">
        <v>3851862</v>
      </c>
      <c r="AH42" s="495">
        <v>3856318</v>
      </c>
      <c r="AI42" s="495">
        <v>1919981</v>
      </c>
      <c r="AJ42" s="495">
        <v>4618253</v>
      </c>
      <c r="AK42" s="495">
        <v>466316</v>
      </c>
      <c r="AL42" s="495">
        <v>5366950</v>
      </c>
      <c r="AM42" s="495">
        <v>1928784</v>
      </c>
      <c r="AN42" s="495">
        <v>0</v>
      </c>
      <c r="AO42" s="495">
        <v>102321</v>
      </c>
      <c r="AP42" s="496">
        <v>56946879</v>
      </c>
      <c r="AQ42" s="494">
        <v>69834</v>
      </c>
      <c r="AR42" s="495">
        <v>6972958</v>
      </c>
      <c r="AS42" s="495">
        <v>0</v>
      </c>
      <c r="AT42" s="495">
        <v>262353</v>
      </c>
      <c r="AU42" s="495">
        <v>2288745</v>
      </c>
      <c r="AV42" s="495">
        <v>0</v>
      </c>
      <c r="AW42" s="496">
        <v>9593890</v>
      </c>
      <c r="AX42" s="496">
        <v>66540769</v>
      </c>
      <c r="AY42" s="495">
        <v>3664613</v>
      </c>
      <c r="AZ42" s="496">
        <v>13258503</v>
      </c>
      <c r="BA42" s="496">
        <v>70205382</v>
      </c>
      <c r="BB42" s="496">
        <v>-25748260</v>
      </c>
      <c r="BC42" s="495">
        <v>-12489757</v>
      </c>
      <c r="BD42" s="496">
        <v>44457122</v>
      </c>
      <c r="BF42" s="745">
        <f t="shared" si="1"/>
        <v>0.38695465031370468</v>
      </c>
      <c r="BG42" s="743"/>
      <c r="BH42" s="746">
        <f t="shared" si="2"/>
        <v>0.61304534968629498</v>
      </c>
      <c r="BJ42" s="745">
        <f t="shared" si="0"/>
        <v>2.1347086152182001E-2</v>
      </c>
      <c r="BL42" s="501">
        <f t="shared" si="4"/>
        <v>2.1344373662065999E-2</v>
      </c>
      <c r="BN42" s="501">
        <v>0.642968498950517</v>
      </c>
      <c r="BP42" s="501">
        <v>0.344735945795142</v>
      </c>
    </row>
    <row r="43" spans="1:68">
      <c r="A43" s="507" t="s">
        <v>437</v>
      </c>
      <c r="B43" s="504" t="s">
        <v>58</v>
      </c>
      <c r="C43" s="494">
        <v>2538</v>
      </c>
      <c r="D43" s="495">
        <v>288</v>
      </c>
      <c r="E43" s="495">
        <v>7388</v>
      </c>
      <c r="F43" s="495">
        <v>825</v>
      </c>
      <c r="G43" s="495">
        <v>21876</v>
      </c>
      <c r="H43" s="495">
        <v>431</v>
      </c>
      <c r="I43" s="495">
        <v>735</v>
      </c>
      <c r="J43" s="495">
        <v>255</v>
      </c>
      <c r="K43" s="495">
        <v>55</v>
      </c>
      <c r="L43" s="495">
        <v>122</v>
      </c>
      <c r="M43" s="495">
        <v>1364</v>
      </c>
      <c r="N43" s="495">
        <v>29</v>
      </c>
      <c r="O43" s="495">
        <v>100</v>
      </c>
      <c r="P43" s="495">
        <v>443</v>
      </c>
      <c r="Q43" s="495">
        <v>63</v>
      </c>
      <c r="R43" s="495">
        <v>923</v>
      </c>
      <c r="S43" s="495">
        <v>41</v>
      </c>
      <c r="T43" s="495">
        <v>4024</v>
      </c>
      <c r="U43" s="495">
        <v>912</v>
      </c>
      <c r="V43" s="495">
        <v>230</v>
      </c>
      <c r="W43" s="495">
        <v>763</v>
      </c>
      <c r="X43" s="495">
        <v>505</v>
      </c>
      <c r="Y43" s="495">
        <v>19122</v>
      </c>
      <c r="Z43" s="495">
        <v>2071</v>
      </c>
      <c r="AA43" s="495">
        <v>1371</v>
      </c>
      <c r="AB43" s="495">
        <v>205</v>
      </c>
      <c r="AC43" s="495">
        <v>68367</v>
      </c>
      <c r="AD43" s="495">
        <v>6003</v>
      </c>
      <c r="AE43" s="495">
        <v>37549</v>
      </c>
      <c r="AF43" s="495">
        <v>20112</v>
      </c>
      <c r="AG43" s="495">
        <v>201693</v>
      </c>
      <c r="AH43" s="495">
        <v>23550</v>
      </c>
      <c r="AI43" s="495">
        <v>137516</v>
      </c>
      <c r="AJ43" s="495">
        <v>1576262</v>
      </c>
      <c r="AK43" s="495">
        <v>14289</v>
      </c>
      <c r="AL43" s="495">
        <v>53954</v>
      </c>
      <c r="AM43" s="495">
        <v>883540</v>
      </c>
      <c r="AN43" s="495">
        <v>0</v>
      </c>
      <c r="AO43" s="495">
        <v>4571</v>
      </c>
      <c r="AP43" s="496">
        <v>3094085</v>
      </c>
      <c r="AQ43" s="494">
        <v>8848343</v>
      </c>
      <c r="AR43" s="495">
        <v>44005853</v>
      </c>
      <c r="AS43" s="495">
        <v>0</v>
      </c>
      <c r="AT43" s="495">
        <v>0</v>
      </c>
      <c r="AU43" s="495">
        <v>0</v>
      </c>
      <c r="AV43" s="495">
        <v>0</v>
      </c>
      <c r="AW43" s="496">
        <v>52854196</v>
      </c>
      <c r="AX43" s="496">
        <v>55948281</v>
      </c>
      <c r="AY43" s="495">
        <v>17216229</v>
      </c>
      <c r="AZ43" s="496">
        <v>70070425</v>
      </c>
      <c r="BA43" s="496">
        <v>73164510</v>
      </c>
      <c r="BB43" s="496">
        <v>-15323728</v>
      </c>
      <c r="BC43" s="495">
        <v>54746697</v>
      </c>
      <c r="BD43" s="496">
        <v>57840782</v>
      </c>
      <c r="BF43" s="745">
        <f t="shared" si="1"/>
        <v>0.27389095296779536</v>
      </c>
      <c r="BG43" s="743"/>
      <c r="BH43" s="746">
        <f t="shared" si="2"/>
        <v>0.72610904703220502</v>
      </c>
      <c r="BJ43" s="745">
        <f t="shared" si="0"/>
        <v>0.134719976112182</v>
      </c>
      <c r="BL43" s="501">
        <f>BJ43/BJ$48</f>
        <v>0.13470285777570146</v>
      </c>
      <c r="BN43" s="501">
        <v>0.54665400270694797</v>
      </c>
      <c r="BP43" s="501">
        <v>0.24401609922908701</v>
      </c>
    </row>
    <row r="44" spans="1:68">
      <c r="A44" s="507" t="s">
        <v>443</v>
      </c>
      <c r="B44" s="504" t="s">
        <v>30</v>
      </c>
      <c r="C44" s="494">
        <v>28404</v>
      </c>
      <c r="D44" s="495">
        <v>9813</v>
      </c>
      <c r="E44" s="495">
        <v>7340</v>
      </c>
      <c r="F44" s="495">
        <v>6949</v>
      </c>
      <c r="G44" s="495">
        <v>55632</v>
      </c>
      <c r="H44" s="495">
        <v>2218</v>
      </c>
      <c r="I44" s="495">
        <v>5586</v>
      </c>
      <c r="J44" s="495">
        <v>1507</v>
      </c>
      <c r="K44" s="495">
        <v>153</v>
      </c>
      <c r="L44" s="495">
        <v>180</v>
      </c>
      <c r="M44" s="495">
        <v>17687</v>
      </c>
      <c r="N44" s="495">
        <v>183</v>
      </c>
      <c r="O44" s="495">
        <v>267</v>
      </c>
      <c r="P44" s="495">
        <v>1955</v>
      </c>
      <c r="Q44" s="495">
        <v>333</v>
      </c>
      <c r="R44" s="495">
        <v>7340</v>
      </c>
      <c r="S44" s="495">
        <v>533</v>
      </c>
      <c r="T44" s="495">
        <v>15004</v>
      </c>
      <c r="U44" s="495">
        <v>7066</v>
      </c>
      <c r="V44" s="495">
        <v>1936</v>
      </c>
      <c r="W44" s="495">
        <v>1371</v>
      </c>
      <c r="X44" s="495">
        <v>4246</v>
      </c>
      <c r="Y44" s="495">
        <v>85278</v>
      </c>
      <c r="Z44" s="495">
        <v>1426</v>
      </c>
      <c r="AA44" s="495">
        <v>5056</v>
      </c>
      <c r="AB44" s="495">
        <v>13856</v>
      </c>
      <c r="AC44" s="495">
        <v>184500</v>
      </c>
      <c r="AD44" s="495">
        <v>101496</v>
      </c>
      <c r="AE44" s="495">
        <v>16549</v>
      </c>
      <c r="AF44" s="495">
        <v>127937</v>
      </c>
      <c r="AG44" s="495">
        <v>77150</v>
      </c>
      <c r="AH44" s="495">
        <v>147642</v>
      </c>
      <c r="AI44" s="495">
        <v>93685</v>
      </c>
      <c r="AJ44" s="495">
        <v>283199</v>
      </c>
      <c r="AK44" s="495">
        <v>31216</v>
      </c>
      <c r="AL44" s="495">
        <v>72785</v>
      </c>
      <c r="AM44" s="495">
        <v>103901</v>
      </c>
      <c r="AN44" s="495">
        <v>0</v>
      </c>
      <c r="AO44" s="495">
        <v>571</v>
      </c>
      <c r="AP44" s="496">
        <v>1521950</v>
      </c>
      <c r="AQ44" s="494">
        <v>0</v>
      </c>
      <c r="AR44" s="495">
        <v>0</v>
      </c>
      <c r="AS44" s="495">
        <v>0</v>
      </c>
      <c r="AT44" s="495">
        <v>0</v>
      </c>
      <c r="AU44" s="495">
        <v>0</v>
      </c>
      <c r="AV44" s="495">
        <v>0</v>
      </c>
      <c r="AW44" s="496">
        <v>0</v>
      </c>
      <c r="AX44" s="496">
        <v>1521950</v>
      </c>
      <c r="AY44" s="495">
        <v>0</v>
      </c>
      <c r="AZ44" s="496">
        <v>0</v>
      </c>
      <c r="BA44" s="496">
        <v>1521950</v>
      </c>
      <c r="BB44" s="496">
        <v>0</v>
      </c>
      <c r="BC44" s="495">
        <v>0</v>
      </c>
      <c r="BD44" s="496">
        <v>1521950</v>
      </c>
      <c r="BF44" s="745">
        <f t="shared" si="1"/>
        <v>0</v>
      </c>
      <c r="BG44" s="743"/>
      <c r="BH44" s="746">
        <f t="shared" si="2"/>
        <v>1</v>
      </c>
      <c r="BJ44" s="745">
        <f t="shared" si="0"/>
        <v>0</v>
      </c>
      <c r="BL44" s="501">
        <f>BJ44/BJ$48</f>
        <v>0</v>
      </c>
      <c r="BN44" s="501">
        <v>0</v>
      </c>
      <c r="BP44" s="501">
        <v>0</v>
      </c>
    </row>
    <row r="45" spans="1:68">
      <c r="A45" s="507" t="s">
        <v>446</v>
      </c>
      <c r="B45" s="504" t="s">
        <v>18</v>
      </c>
      <c r="C45" s="494">
        <v>64564</v>
      </c>
      <c r="D45" s="495">
        <v>9087</v>
      </c>
      <c r="E45" s="495">
        <v>88216</v>
      </c>
      <c r="F45" s="495">
        <v>59083</v>
      </c>
      <c r="G45" s="495">
        <v>1517658</v>
      </c>
      <c r="H45" s="495">
        <v>6386</v>
      </c>
      <c r="I45" s="495">
        <v>20267</v>
      </c>
      <c r="J45" s="495">
        <v>12052</v>
      </c>
      <c r="K45" s="495">
        <v>2781</v>
      </c>
      <c r="L45" s="495">
        <v>2264</v>
      </c>
      <c r="M45" s="495">
        <v>65925</v>
      </c>
      <c r="N45" s="495">
        <v>1548</v>
      </c>
      <c r="O45" s="495">
        <v>7591</v>
      </c>
      <c r="P45" s="495">
        <v>17163</v>
      </c>
      <c r="Q45" s="495">
        <v>3461</v>
      </c>
      <c r="R45" s="495">
        <v>53283</v>
      </c>
      <c r="S45" s="495">
        <v>1056</v>
      </c>
      <c r="T45" s="495">
        <v>12774</v>
      </c>
      <c r="U45" s="495">
        <v>41461</v>
      </c>
      <c r="V45" s="495">
        <v>2738</v>
      </c>
      <c r="W45" s="495">
        <v>16171</v>
      </c>
      <c r="X45" s="495">
        <v>8338</v>
      </c>
      <c r="Y45" s="495">
        <v>867740</v>
      </c>
      <c r="Z45" s="495">
        <v>84290</v>
      </c>
      <c r="AA45" s="495">
        <v>49767</v>
      </c>
      <c r="AB45" s="495">
        <v>85891</v>
      </c>
      <c r="AC45" s="495">
        <v>639310</v>
      </c>
      <c r="AD45" s="495">
        <v>155125</v>
      </c>
      <c r="AE45" s="495">
        <v>82165</v>
      </c>
      <c r="AF45" s="495">
        <v>276965</v>
      </c>
      <c r="AG45" s="495">
        <v>115847</v>
      </c>
      <c r="AH45" s="495">
        <v>48696</v>
      </c>
      <c r="AI45" s="495">
        <v>390361</v>
      </c>
      <c r="AJ45" s="495">
        <v>487022</v>
      </c>
      <c r="AK45" s="495">
        <v>36425</v>
      </c>
      <c r="AL45" s="495">
        <v>175019</v>
      </c>
      <c r="AM45" s="495">
        <v>175117</v>
      </c>
      <c r="AN45" s="495">
        <v>0</v>
      </c>
      <c r="AO45" s="495">
        <v>0</v>
      </c>
      <c r="AP45" s="496">
        <v>5683607</v>
      </c>
      <c r="AQ45" s="494">
        <v>0</v>
      </c>
      <c r="AR45" s="495">
        <v>12051</v>
      </c>
      <c r="AS45" s="495">
        <v>0</v>
      </c>
      <c r="AT45" s="495">
        <v>0</v>
      </c>
      <c r="AU45" s="495">
        <v>0</v>
      </c>
      <c r="AV45" s="495">
        <v>0</v>
      </c>
      <c r="AW45" s="496">
        <v>12051</v>
      </c>
      <c r="AX45" s="496">
        <v>5695658</v>
      </c>
      <c r="AY45" s="495">
        <v>2333</v>
      </c>
      <c r="AZ45" s="496">
        <v>14384</v>
      </c>
      <c r="BA45" s="496">
        <v>5697991</v>
      </c>
      <c r="BB45" s="496">
        <v>-2779605</v>
      </c>
      <c r="BC45" s="495">
        <v>-2765221</v>
      </c>
      <c r="BD45" s="496">
        <v>2918386</v>
      </c>
      <c r="BF45" s="748">
        <f>-1*BB45/AX45</f>
        <v>0.48802175271057358</v>
      </c>
      <c r="BG45" s="743"/>
      <c r="BH45" s="746">
        <f>ROUND(1-BF45,15)</f>
        <v>0.51197824728942598</v>
      </c>
      <c r="BJ45" s="745">
        <f t="shared" si="0"/>
        <v>3.6893056751999998E-5</v>
      </c>
      <c r="BL45" s="501">
        <f>BJ45/BJ$48</f>
        <v>3.6888368896661078E-5</v>
      </c>
      <c r="BN45" s="501">
        <v>0.46207115851021802</v>
      </c>
      <c r="BP45" s="501">
        <v>2.2515184763084999E-2</v>
      </c>
    </row>
    <row r="46" spans="1:68" ht="14.25" thickBot="1">
      <c r="A46" s="508" t="s">
        <v>573</v>
      </c>
      <c r="B46" s="509" t="s">
        <v>19</v>
      </c>
      <c r="C46" s="510">
        <v>28172278</v>
      </c>
      <c r="D46" s="511">
        <v>1023786</v>
      </c>
      <c r="E46" s="511">
        <v>5508829</v>
      </c>
      <c r="F46" s="511">
        <v>1912752</v>
      </c>
      <c r="G46" s="511">
        <v>83281198</v>
      </c>
      <c r="H46" s="511">
        <v>1330891</v>
      </c>
      <c r="I46" s="511">
        <v>5612443</v>
      </c>
      <c r="J46" s="511">
        <v>1773237</v>
      </c>
      <c r="K46" s="511">
        <v>367643</v>
      </c>
      <c r="L46" s="511">
        <v>888145</v>
      </c>
      <c r="M46" s="511">
        <v>7328468</v>
      </c>
      <c r="N46" s="511">
        <v>218046</v>
      </c>
      <c r="O46" s="511">
        <v>1374630</v>
      </c>
      <c r="P46" s="511">
        <v>2402032</v>
      </c>
      <c r="Q46" s="511">
        <v>239032</v>
      </c>
      <c r="R46" s="511">
        <v>4722115</v>
      </c>
      <c r="S46" s="511">
        <v>255063</v>
      </c>
      <c r="T46" s="511">
        <v>13580969</v>
      </c>
      <c r="U46" s="511">
        <v>7113868</v>
      </c>
      <c r="V46" s="511">
        <v>1583459</v>
      </c>
      <c r="W46" s="511">
        <v>3653918</v>
      </c>
      <c r="X46" s="511">
        <v>2257948</v>
      </c>
      <c r="Y46" s="511">
        <v>36866835</v>
      </c>
      <c r="Z46" s="511">
        <v>8699147</v>
      </c>
      <c r="AA46" s="511">
        <v>2355310</v>
      </c>
      <c r="AB46" s="511">
        <v>1361910</v>
      </c>
      <c r="AC46" s="511">
        <v>23678933</v>
      </c>
      <c r="AD46" s="511">
        <v>8821339</v>
      </c>
      <c r="AE46" s="511">
        <v>10233393</v>
      </c>
      <c r="AF46" s="511">
        <v>31438279</v>
      </c>
      <c r="AG46" s="511">
        <v>14626099</v>
      </c>
      <c r="AH46" s="511">
        <v>13210522</v>
      </c>
      <c r="AI46" s="511">
        <v>7865869</v>
      </c>
      <c r="AJ46" s="511">
        <v>40004764</v>
      </c>
      <c r="AK46" s="511">
        <v>2292400</v>
      </c>
      <c r="AL46" s="511">
        <v>15872593</v>
      </c>
      <c r="AM46" s="511">
        <v>26221887</v>
      </c>
      <c r="AN46" s="511">
        <v>1521950</v>
      </c>
      <c r="AO46" s="511">
        <v>1569884</v>
      </c>
      <c r="AP46" s="512">
        <v>421241864</v>
      </c>
      <c r="AQ46" s="510">
        <v>13702418</v>
      </c>
      <c r="AR46" s="511">
        <v>326646829</v>
      </c>
      <c r="AS46" s="511">
        <v>166234404</v>
      </c>
      <c r="AT46" s="511">
        <v>45163235</v>
      </c>
      <c r="AU46" s="511">
        <v>100056645</v>
      </c>
      <c r="AV46" s="511">
        <v>861799</v>
      </c>
      <c r="AW46" s="512">
        <v>652665330</v>
      </c>
      <c r="AX46" s="512">
        <v>1073907194</v>
      </c>
      <c r="AY46" s="511">
        <v>264328100</v>
      </c>
      <c r="AZ46" s="512">
        <v>916993430</v>
      </c>
      <c r="BA46" s="512">
        <v>1338235294</v>
      </c>
      <c r="BB46" s="512">
        <v>-351244813</v>
      </c>
      <c r="BC46" s="511">
        <v>565748617</v>
      </c>
      <c r="BD46" s="512">
        <v>986990481</v>
      </c>
      <c r="BF46" s="749">
        <f>-1*BB46/AX46</f>
        <v>0.32707185030739255</v>
      </c>
      <c r="BG46" s="743"/>
      <c r="BH46" s="750">
        <f>ROUND(1-BF46,15)</f>
        <v>0.67292814969260695</v>
      </c>
      <c r="BJ46" s="749">
        <f t="shared" si="0"/>
        <v>1</v>
      </c>
      <c r="BL46" s="502">
        <f>SUM(BL7:BL45)</f>
        <v>1.0000000000000018</v>
      </c>
      <c r="BN46" s="502">
        <v>0.57320574807043101</v>
      </c>
      <c r="BP46" s="502">
        <v>0.26618400182929403</v>
      </c>
    </row>
    <row r="47" spans="1:68">
      <c r="A47" s="507" t="s">
        <v>574</v>
      </c>
      <c r="B47" s="504" t="s">
        <v>769</v>
      </c>
      <c r="C47" s="494">
        <v>90908</v>
      </c>
      <c r="D47" s="495">
        <v>39597</v>
      </c>
      <c r="E47" s="495">
        <v>182155</v>
      </c>
      <c r="F47" s="495">
        <v>138702</v>
      </c>
      <c r="G47" s="495">
        <v>735003</v>
      </c>
      <c r="H47" s="495">
        <v>19906</v>
      </c>
      <c r="I47" s="495">
        <v>84162</v>
      </c>
      <c r="J47" s="495">
        <v>47198</v>
      </c>
      <c r="K47" s="495">
        <v>4122</v>
      </c>
      <c r="L47" s="495">
        <v>25113</v>
      </c>
      <c r="M47" s="495">
        <v>238715</v>
      </c>
      <c r="N47" s="495">
        <v>702</v>
      </c>
      <c r="O47" s="495">
        <v>12599</v>
      </c>
      <c r="P47" s="495">
        <v>81223</v>
      </c>
      <c r="Q47" s="495">
        <v>4368</v>
      </c>
      <c r="R47" s="495">
        <v>130874</v>
      </c>
      <c r="S47" s="495">
        <v>7923</v>
      </c>
      <c r="T47" s="495">
        <v>461732</v>
      </c>
      <c r="U47" s="495">
        <v>98379</v>
      </c>
      <c r="V47" s="495">
        <v>30879</v>
      </c>
      <c r="W47" s="495">
        <v>11071</v>
      </c>
      <c r="X47" s="495">
        <v>50531</v>
      </c>
      <c r="Y47" s="495">
        <v>1442016</v>
      </c>
      <c r="Z47" s="495">
        <v>163695</v>
      </c>
      <c r="AA47" s="495">
        <v>69183</v>
      </c>
      <c r="AB47" s="495">
        <v>110523</v>
      </c>
      <c r="AC47" s="495">
        <v>2086206</v>
      </c>
      <c r="AD47" s="495">
        <v>921214</v>
      </c>
      <c r="AE47" s="495">
        <v>270848</v>
      </c>
      <c r="AF47" s="495">
        <v>1157168</v>
      </c>
      <c r="AG47" s="495">
        <v>430103</v>
      </c>
      <c r="AH47" s="495">
        <v>563141</v>
      </c>
      <c r="AI47" s="495">
        <v>288499</v>
      </c>
      <c r="AJ47" s="495">
        <v>1389510</v>
      </c>
      <c r="AK47" s="495">
        <v>197104</v>
      </c>
      <c r="AL47" s="495">
        <v>707649</v>
      </c>
      <c r="AM47" s="495">
        <v>1397525</v>
      </c>
      <c r="AN47" s="495">
        <v>0</v>
      </c>
      <c r="AO47" s="495">
        <v>12172</v>
      </c>
      <c r="AP47" s="496">
        <v>13702418</v>
      </c>
      <c r="AQ47" s="515"/>
      <c r="AR47" s="515"/>
      <c r="AS47" s="515"/>
      <c r="AT47" s="515"/>
      <c r="AU47" s="515"/>
      <c r="AV47" s="515"/>
      <c r="AW47" s="515"/>
      <c r="AX47" s="515"/>
      <c r="AY47" s="515"/>
      <c r="AZ47" s="515"/>
      <c r="BA47" s="515"/>
      <c r="BB47" s="515"/>
      <c r="BC47" s="515"/>
      <c r="BD47" s="515"/>
    </row>
    <row r="48" spans="1:68">
      <c r="A48" s="507" t="s">
        <v>595</v>
      </c>
      <c r="B48" s="504" t="s">
        <v>22</v>
      </c>
      <c r="C48" s="494">
        <v>6123889</v>
      </c>
      <c r="D48" s="495">
        <v>259388</v>
      </c>
      <c r="E48" s="495">
        <v>1240339</v>
      </c>
      <c r="F48" s="495">
        <v>410986</v>
      </c>
      <c r="G48" s="495">
        <v>9754831</v>
      </c>
      <c r="H48" s="495">
        <v>529794</v>
      </c>
      <c r="I48" s="495">
        <v>806819</v>
      </c>
      <c r="J48" s="495">
        <v>219214</v>
      </c>
      <c r="K48" s="495">
        <v>33177</v>
      </c>
      <c r="L48" s="495">
        <v>254157</v>
      </c>
      <c r="M48" s="495">
        <v>2978612</v>
      </c>
      <c r="N48" s="495">
        <v>17701</v>
      </c>
      <c r="O48" s="495">
        <v>67650</v>
      </c>
      <c r="P48" s="495">
        <v>1099927</v>
      </c>
      <c r="Q48" s="495">
        <v>94123</v>
      </c>
      <c r="R48" s="495">
        <v>1672064</v>
      </c>
      <c r="S48" s="495">
        <v>89358</v>
      </c>
      <c r="T48" s="495">
        <v>5029949</v>
      </c>
      <c r="U48" s="495">
        <v>2138594</v>
      </c>
      <c r="V48" s="495">
        <v>491376</v>
      </c>
      <c r="W48" s="495">
        <v>717857</v>
      </c>
      <c r="X48" s="495">
        <v>823191</v>
      </c>
      <c r="Y48" s="495">
        <v>18917152</v>
      </c>
      <c r="Z48" s="495">
        <v>1306107</v>
      </c>
      <c r="AA48" s="495">
        <v>766066</v>
      </c>
      <c r="AB48" s="495">
        <v>2120455</v>
      </c>
      <c r="AC48" s="495">
        <v>27157341</v>
      </c>
      <c r="AD48" s="495">
        <v>7296719</v>
      </c>
      <c r="AE48" s="495">
        <v>2008778</v>
      </c>
      <c r="AF48" s="495">
        <v>18359401</v>
      </c>
      <c r="AG48" s="495">
        <v>4243643</v>
      </c>
      <c r="AH48" s="495">
        <v>28570232</v>
      </c>
      <c r="AI48" s="495">
        <v>30108547</v>
      </c>
      <c r="AJ48" s="495">
        <v>54855956</v>
      </c>
      <c r="AK48" s="495">
        <v>2651925</v>
      </c>
      <c r="AL48" s="495">
        <v>15325968</v>
      </c>
      <c r="AM48" s="495">
        <v>14114082</v>
      </c>
      <c r="AN48" s="495">
        <v>0</v>
      </c>
      <c r="AO48" s="495">
        <v>65708</v>
      </c>
      <c r="AP48" s="496">
        <v>262721076</v>
      </c>
      <c r="AQ48" s="515"/>
      <c r="AR48" s="515"/>
      <c r="AS48" s="515"/>
      <c r="AT48" s="515"/>
      <c r="AU48" s="515"/>
      <c r="AV48" s="515"/>
      <c r="AW48" s="515"/>
      <c r="AX48" s="515"/>
      <c r="AY48" s="515"/>
      <c r="AZ48" s="515"/>
      <c r="BA48" s="515"/>
      <c r="BB48" s="515"/>
      <c r="BC48" s="515"/>
      <c r="BD48" s="515"/>
      <c r="BJ48" s="751">
        <f>BJ46-BJ18</f>
        <v>1.000127082207187</v>
      </c>
    </row>
    <row r="49" spans="1:56">
      <c r="A49" s="507" t="s">
        <v>596</v>
      </c>
      <c r="B49" s="504" t="s">
        <v>23</v>
      </c>
      <c r="C49" s="494">
        <v>5689091</v>
      </c>
      <c r="D49" s="495">
        <v>271460</v>
      </c>
      <c r="E49" s="495">
        <v>1922452</v>
      </c>
      <c r="F49" s="495">
        <v>630793</v>
      </c>
      <c r="G49" s="495">
        <v>13329716</v>
      </c>
      <c r="H49" s="495">
        <v>-55699</v>
      </c>
      <c r="I49" s="495">
        <v>856803</v>
      </c>
      <c r="J49" s="495">
        <v>256954</v>
      </c>
      <c r="K49" s="495">
        <v>110752</v>
      </c>
      <c r="L49" s="495">
        <v>-12102</v>
      </c>
      <c r="M49" s="495">
        <v>1039783</v>
      </c>
      <c r="N49" s="495">
        <v>48950</v>
      </c>
      <c r="O49" s="495">
        <v>622002</v>
      </c>
      <c r="P49" s="495">
        <v>213577</v>
      </c>
      <c r="Q49" s="495">
        <v>39304</v>
      </c>
      <c r="R49" s="495">
        <v>1618360</v>
      </c>
      <c r="S49" s="495">
        <v>17603</v>
      </c>
      <c r="T49" s="495">
        <v>-3003465</v>
      </c>
      <c r="U49" s="495">
        <v>-444214</v>
      </c>
      <c r="V49" s="495">
        <v>-435851</v>
      </c>
      <c r="W49" s="495">
        <v>48247</v>
      </c>
      <c r="X49" s="495">
        <v>282777</v>
      </c>
      <c r="Y49" s="495">
        <v>9519286</v>
      </c>
      <c r="Z49" s="495">
        <v>415432</v>
      </c>
      <c r="AA49" s="495">
        <v>569187</v>
      </c>
      <c r="AB49" s="495">
        <v>250627</v>
      </c>
      <c r="AC49" s="495">
        <v>26792526</v>
      </c>
      <c r="AD49" s="495">
        <v>10745365</v>
      </c>
      <c r="AE49" s="495">
        <v>33043872</v>
      </c>
      <c r="AF49" s="495">
        <v>7273758</v>
      </c>
      <c r="AG49" s="495">
        <v>6185998</v>
      </c>
      <c r="AH49" s="495">
        <v>0</v>
      </c>
      <c r="AI49" s="495">
        <v>2022201</v>
      </c>
      <c r="AJ49" s="495">
        <v>2000145</v>
      </c>
      <c r="AK49" s="495">
        <v>-129161</v>
      </c>
      <c r="AL49" s="495">
        <v>5209795</v>
      </c>
      <c r="AM49" s="495">
        <v>6731398</v>
      </c>
      <c r="AN49" s="495">
        <v>0</v>
      </c>
      <c r="AO49" s="495">
        <v>898620</v>
      </c>
      <c r="AP49" s="496">
        <v>134576342</v>
      </c>
      <c r="AQ49" s="515"/>
      <c r="AR49" s="515"/>
      <c r="AS49" s="515"/>
      <c r="AT49" s="515"/>
      <c r="AU49" s="515"/>
      <c r="AV49" s="515"/>
      <c r="AW49" s="515"/>
      <c r="AX49" s="515"/>
      <c r="AY49" s="515"/>
      <c r="AZ49" s="515"/>
      <c r="BA49" s="515"/>
      <c r="BB49" s="515"/>
      <c r="BC49" s="515"/>
      <c r="BD49" s="515"/>
    </row>
    <row r="50" spans="1:56">
      <c r="A50" s="507" t="s">
        <v>597</v>
      </c>
      <c r="B50" s="504" t="s">
        <v>24</v>
      </c>
      <c r="C50" s="494">
        <v>6006908</v>
      </c>
      <c r="D50" s="495">
        <v>345210</v>
      </c>
      <c r="E50" s="495">
        <v>1439951</v>
      </c>
      <c r="F50" s="495">
        <v>924417</v>
      </c>
      <c r="G50" s="495">
        <v>4188304</v>
      </c>
      <c r="H50" s="495">
        <v>205758</v>
      </c>
      <c r="I50" s="495">
        <v>611907</v>
      </c>
      <c r="J50" s="495">
        <v>356527</v>
      </c>
      <c r="K50" s="495">
        <v>51433</v>
      </c>
      <c r="L50" s="495">
        <v>141596</v>
      </c>
      <c r="M50" s="495">
        <v>1788207</v>
      </c>
      <c r="N50" s="495">
        <v>5453</v>
      </c>
      <c r="O50" s="495">
        <v>52920</v>
      </c>
      <c r="P50" s="495">
        <v>440621</v>
      </c>
      <c r="Q50" s="495">
        <v>43963</v>
      </c>
      <c r="R50" s="495">
        <v>1153923</v>
      </c>
      <c r="S50" s="495">
        <v>85828</v>
      </c>
      <c r="T50" s="495">
        <v>5190800</v>
      </c>
      <c r="U50" s="495">
        <v>2019330</v>
      </c>
      <c r="V50" s="495">
        <v>637825</v>
      </c>
      <c r="W50" s="495">
        <v>712346</v>
      </c>
      <c r="X50" s="495">
        <v>446891</v>
      </c>
      <c r="Y50" s="495">
        <v>2911867</v>
      </c>
      <c r="Z50" s="495">
        <v>3534488</v>
      </c>
      <c r="AA50" s="495">
        <v>1049345</v>
      </c>
      <c r="AB50" s="495">
        <v>348820</v>
      </c>
      <c r="AC50" s="495">
        <v>5836433</v>
      </c>
      <c r="AD50" s="495">
        <v>2100136</v>
      </c>
      <c r="AE50" s="495">
        <v>22406395</v>
      </c>
      <c r="AF50" s="495">
        <v>7088148</v>
      </c>
      <c r="AG50" s="495">
        <v>4483757</v>
      </c>
      <c r="AH50" s="495">
        <v>15231398</v>
      </c>
      <c r="AI50" s="495">
        <v>7972976</v>
      </c>
      <c r="AJ50" s="495">
        <v>8539187</v>
      </c>
      <c r="AK50" s="495">
        <v>353150</v>
      </c>
      <c r="AL50" s="495">
        <v>4958659</v>
      </c>
      <c r="AM50" s="495">
        <v>5990525</v>
      </c>
      <c r="AN50" s="495">
        <v>0</v>
      </c>
      <c r="AO50" s="495">
        <v>281563</v>
      </c>
      <c r="AP50" s="496">
        <v>119936965</v>
      </c>
      <c r="AQ50" s="515"/>
      <c r="AR50" s="515"/>
      <c r="AS50" s="515"/>
      <c r="AT50" s="515"/>
      <c r="AU50" s="515"/>
      <c r="AV50" s="515"/>
      <c r="AW50" s="515"/>
      <c r="AX50" s="515"/>
      <c r="AY50" s="515"/>
      <c r="AZ50" s="515"/>
      <c r="BA50" s="515"/>
      <c r="BB50" s="515"/>
      <c r="BC50" s="515"/>
      <c r="BD50" s="515"/>
    </row>
    <row r="51" spans="1:56">
      <c r="A51" s="507" t="s">
        <v>598</v>
      </c>
      <c r="B51" s="504" t="s">
        <v>770</v>
      </c>
      <c r="C51" s="494">
        <v>2142520</v>
      </c>
      <c r="D51" s="495">
        <v>111379</v>
      </c>
      <c r="E51" s="495">
        <v>621746</v>
      </c>
      <c r="F51" s="495">
        <v>501647</v>
      </c>
      <c r="G51" s="495">
        <v>6853383</v>
      </c>
      <c r="H51" s="495">
        <v>195320</v>
      </c>
      <c r="I51" s="495">
        <v>273149</v>
      </c>
      <c r="J51" s="495">
        <v>97268</v>
      </c>
      <c r="K51" s="495">
        <v>14100</v>
      </c>
      <c r="L51" s="495">
        <v>92115</v>
      </c>
      <c r="M51" s="495">
        <v>642688</v>
      </c>
      <c r="N51" s="495">
        <v>7036</v>
      </c>
      <c r="O51" s="495">
        <v>20156</v>
      </c>
      <c r="P51" s="495">
        <v>229644</v>
      </c>
      <c r="Q51" s="495">
        <v>6376</v>
      </c>
      <c r="R51" s="495">
        <v>112932</v>
      </c>
      <c r="S51" s="495">
        <v>10942</v>
      </c>
      <c r="T51" s="495">
        <v>498836</v>
      </c>
      <c r="U51" s="495">
        <v>54184</v>
      </c>
      <c r="V51" s="495">
        <v>36874</v>
      </c>
      <c r="W51" s="495">
        <v>37177</v>
      </c>
      <c r="X51" s="495">
        <v>206209</v>
      </c>
      <c r="Y51" s="495">
        <v>2585529</v>
      </c>
      <c r="Z51" s="495">
        <v>580642</v>
      </c>
      <c r="AA51" s="495">
        <v>236570</v>
      </c>
      <c r="AB51" s="495">
        <v>83816</v>
      </c>
      <c r="AC51" s="495">
        <v>5918417</v>
      </c>
      <c r="AD51" s="495">
        <v>502761</v>
      </c>
      <c r="AE51" s="495">
        <v>2937950</v>
      </c>
      <c r="AF51" s="495">
        <v>3980096</v>
      </c>
      <c r="AG51" s="495">
        <v>1234112</v>
      </c>
      <c r="AH51" s="495">
        <v>72412</v>
      </c>
      <c r="AI51" s="495">
        <v>519057</v>
      </c>
      <c r="AJ51" s="495">
        <v>1097116</v>
      </c>
      <c r="AK51" s="495">
        <v>233876</v>
      </c>
      <c r="AL51" s="495">
        <v>2382958</v>
      </c>
      <c r="AM51" s="495">
        <v>3385604</v>
      </c>
      <c r="AN51" s="495">
        <v>0</v>
      </c>
      <c r="AO51" s="495">
        <v>121316</v>
      </c>
      <c r="AP51" s="496">
        <v>38637913</v>
      </c>
      <c r="AQ51" s="515"/>
      <c r="AR51" s="515"/>
      <c r="AS51" s="515"/>
      <c r="AT51" s="515"/>
      <c r="AU51" s="515"/>
      <c r="AV51" s="515"/>
      <c r="AW51" s="515"/>
      <c r="AX51" s="515"/>
      <c r="AY51" s="515"/>
      <c r="AZ51" s="515"/>
      <c r="BA51" s="515"/>
      <c r="BB51" s="515"/>
      <c r="BC51" s="515"/>
      <c r="BD51" s="515"/>
    </row>
    <row r="52" spans="1:56">
      <c r="A52" s="507" t="s">
        <v>599</v>
      </c>
      <c r="B52" s="504" t="s">
        <v>25</v>
      </c>
      <c r="C52" s="494">
        <v>-1411565</v>
      </c>
      <c r="D52" s="495">
        <v>0</v>
      </c>
      <c r="E52" s="495">
        <v>-16889</v>
      </c>
      <c r="F52" s="495">
        <v>0</v>
      </c>
      <c r="G52" s="495">
        <v>-140730</v>
      </c>
      <c r="H52" s="495">
        <v>0</v>
      </c>
      <c r="I52" s="495">
        <v>0</v>
      </c>
      <c r="J52" s="495">
        <v>0</v>
      </c>
      <c r="K52" s="495">
        <v>-1</v>
      </c>
      <c r="L52" s="495">
        <v>0</v>
      </c>
      <c r="M52" s="495">
        <v>-1</v>
      </c>
      <c r="N52" s="495">
        <v>0</v>
      </c>
      <c r="O52" s="495">
        <v>0</v>
      </c>
      <c r="P52" s="495">
        <v>0</v>
      </c>
      <c r="Q52" s="495">
        <v>0</v>
      </c>
      <c r="R52" s="495">
        <v>0</v>
      </c>
      <c r="S52" s="495">
        <v>0</v>
      </c>
      <c r="T52" s="495">
        <v>-1</v>
      </c>
      <c r="U52" s="495">
        <v>0</v>
      </c>
      <c r="V52" s="495">
        <v>0</v>
      </c>
      <c r="W52" s="495">
        <v>0</v>
      </c>
      <c r="X52" s="495">
        <v>0</v>
      </c>
      <c r="Y52" s="495">
        <v>-311033</v>
      </c>
      <c r="Z52" s="495">
        <v>-2614</v>
      </c>
      <c r="AA52" s="495">
        <v>-167777</v>
      </c>
      <c r="AB52" s="495">
        <v>-12</v>
      </c>
      <c r="AC52" s="495">
        <v>-28117</v>
      </c>
      <c r="AD52" s="495">
        <v>-238459</v>
      </c>
      <c r="AE52" s="495">
        <v>-17299</v>
      </c>
      <c r="AF52" s="495">
        <v>-212334</v>
      </c>
      <c r="AG52" s="495">
        <v>0</v>
      </c>
      <c r="AH52" s="495">
        <v>0</v>
      </c>
      <c r="AI52" s="495">
        <v>-51271</v>
      </c>
      <c r="AJ52" s="495">
        <v>-975503</v>
      </c>
      <c r="AK52" s="495">
        <v>-220875</v>
      </c>
      <c r="AL52" s="495">
        <v>-500</v>
      </c>
      <c r="AM52" s="495">
        <v>-239</v>
      </c>
      <c r="AN52" s="495">
        <v>0</v>
      </c>
      <c r="AO52" s="495">
        <v>-30877</v>
      </c>
      <c r="AP52" s="496">
        <v>-3826097</v>
      </c>
      <c r="AQ52" s="515"/>
      <c r="AR52" s="515"/>
      <c r="AS52" s="515"/>
      <c r="AT52" s="515"/>
      <c r="AU52" s="515"/>
      <c r="AV52" s="515"/>
      <c r="AW52" s="515"/>
      <c r="AX52" s="515"/>
      <c r="AY52" s="515"/>
      <c r="AZ52" s="515"/>
      <c r="BA52" s="515"/>
      <c r="BB52" s="515"/>
      <c r="BC52" s="515"/>
      <c r="BD52" s="515"/>
    </row>
    <row r="53" spans="1:56">
      <c r="A53" s="508" t="s">
        <v>600</v>
      </c>
      <c r="B53" s="509" t="s">
        <v>26</v>
      </c>
      <c r="C53" s="510">
        <v>18641751</v>
      </c>
      <c r="D53" s="511">
        <v>1027034</v>
      </c>
      <c r="E53" s="511">
        <v>5389754</v>
      </c>
      <c r="F53" s="511">
        <v>2606545</v>
      </c>
      <c r="G53" s="511">
        <v>34720507</v>
      </c>
      <c r="H53" s="511">
        <v>895079</v>
      </c>
      <c r="I53" s="511">
        <v>2632840</v>
      </c>
      <c r="J53" s="511">
        <v>977161</v>
      </c>
      <c r="K53" s="511">
        <v>213583</v>
      </c>
      <c r="L53" s="511">
        <v>500879</v>
      </c>
      <c r="M53" s="511">
        <v>6688004</v>
      </c>
      <c r="N53" s="511">
        <v>79842</v>
      </c>
      <c r="O53" s="511">
        <v>775327</v>
      </c>
      <c r="P53" s="511">
        <v>2064992</v>
      </c>
      <c r="Q53" s="511">
        <v>188134</v>
      </c>
      <c r="R53" s="511">
        <v>4688153</v>
      </c>
      <c r="S53" s="511">
        <v>211654</v>
      </c>
      <c r="T53" s="511">
        <v>8177851</v>
      </c>
      <c r="U53" s="511">
        <v>3866273</v>
      </c>
      <c r="V53" s="511">
        <v>761103</v>
      </c>
      <c r="W53" s="511">
        <v>1526698</v>
      </c>
      <c r="X53" s="511">
        <v>1809599</v>
      </c>
      <c r="Y53" s="511">
        <v>35064817</v>
      </c>
      <c r="Z53" s="511">
        <v>5997750</v>
      </c>
      <c r="AA53" s="511">
        <v>2522574</v>
      </c>
      <c r="AB53" s="511">
        <v>2914229</v>
      </c>
      <c r="AC53" s="511">
        <v>67762806</v>
      </c>
      <c r="AD53" s="511">
        <v>21327736</v>
      </c>
      <c r="AE53" s="511">
        <v>60650544</v>
      </c>
      <c r="AF53" s="511">
        <v>37646237</v>
      </c>
      <c r="AG53" s="511">
        <v>16577613</v>
      </c>
      <c r="AH53" s="511">
        <v>44437183</v>
      </c>
      <c r="AI53" s="511">
        <v>40860009</v>
      </c>
      <c r="AJ53" s="511">
        <v>66906411</v>
      </c>
      <c r="AK53" s="511">
        <v>3086019</v>
      </c>
      <c r="AL53" s="511">
        <v>28584529</v>
      </c>
      <c r="AM53" s="511">
        <v>31618895</v>
      </c>
      <c r="AN53" s="511">
        <v>0</v>
      </c>
      <c r="AO53" s="511">
        <v>1348502</v>
      </c>
      <c r="AP53" s="512">
        <v>565748617</v>
      </c>
      <c r="AQ53" s="515"/>
      <c r="AR53" s="515"/>
      <c r="AS53" s="515"/>
      <c r="AT53" s="515"/>
      <c r="AU53" s="515"/>
      <c r="AV53" s="515"/>
      <c r="AW53" s="515"/>
      <c r="AX53" s="515"/>
      <c r="AY53" s="515"/>
      <c r="AZ53" s="515"/>
      <c r="BA53" s="515"/>
      <c r="BB53" s="515"/>
      <c r="BC53" s="515"/>
      <c r="BD53" s="515"/>
    </row>
    <row r="54" spans="1:56">
      <c r="A54" s="508" t="s">
        <v>575</v>
      </c>
      <c r="B54" s="509" t="s">
        <v>771</v>
      </c>
      <c r="C54" s="510">
        <v>46814029</v>
      </c>
      <c r="D54" s="511">
        <v>2050820</v>
      </c>
      <c r="E54" s="511">
        <v>10898583</v>
      </c>
      <c r="F54" s="511">
        <v>4519297</v>
      </c>
      <c r="G54" s="511">
        <v>118001705</v>
      </c>
      <c r="H54" s="511">
        <v>2225970</v>
      </c>
      <c r="I54" s="511">
        <v>8245283</v>
      </c>
      <c r="J54" s="511">
        <v>2750398</v>
      </c>
      <c r="K54" s="511">
        <v>581226</v>
      </c>
      <c r="L54" s="511">
        <v>1389024</v>
      </c>
      <c r="M54" s="511">
        <v>14016472</v>
      </c>
      <c r="N54" s="511">
        <v>297888</v>
      </c>
      <c r="O54" s="511">
        <v>2149957</v>
      </c>
      <c r="P54" s="511">
        <v>4467024</v>
      </c>
      <c r="Q54" s="511">
        <v>427166</v>
      </c>
      <c r="R54" s="511">
        <v>9410268</v>
      </c>
      <c r="S54" s="511">
        <v>466717</v>
      </c>
      <c r="T54" s="511">
        <v>21758820</v>
      </c>
      <c r="U54" s="511">
        <v>10980141</v>
      </c>
      <c r="V54" s="511">
        <v>2344562</v>
      </c>
      <c r="W54" s="511">
        <v>5180616</v>
      </c>
      <c r="X54" s="511">
        <v>4067547</v>
      </c>
      <c r="Y54" s="511">
        <v>71931652</v>
      </c>
      <c r="Z54" s="511">
        <v>14696897</v>
      </c>
      <c r="AA54" s="511">
        <v>4877884</v>
      </c>
      <c r="AB54" s="511">
        <v>4276139</v>
      </c>
      <c r="AC54" s="511">
        <v>91441739</v>
      </c>
      <c r="AD54" s="511">
        <v>30149075</v>
      </c>
      <c r="AE54" s="511">
        <v>70883937</v>
      </c>
      <c r="AF54" s="511">
        <v>69084516</v>
      </c>
      <c r="AG54" s="511">
        <v>31203712</v>
      </c>
      <c r="AH54" s="511">
        <v>57647705</v>
      </c>
      <c r="AI54" s="511">
        <v>48725878</v>
      </c>
      <c r="AJ54" s="511">
        <v>106911175</v>
      </c>
      <c r="AK54" s="511">
        <v>5378419</v>
      </c>
      <c r="AL54" s="511">
        <v>44457122</v>
      </c>
      <c r="AM54" s="511">
        <v>57840782</v>
      </c>
      <c r="AN54" s="511">
        <v>1521950</v>
      </c>
      <c r="AO54" s="511">
        <v>2918386</v>
      </c>
      <c r="AP54" s="512">
        <v>986990481</v>
      </c>
      <c r="AQ54" s="515"/>
      <c r="AR54" s="515"/>
      <c r="AS54" s="515"/>
      <c r="AT54" s="515"/>
      <c r="AU54" s="515"/>
      <c r="AV54" s="515"/>
      <c r="AW54" s="515"/>
      <c r="AX54" s="515"/>
      <c r="AY54" s="515"/>
      <c r="AZ54" s="515"/>
      <c r="BA54" s="515"/>
      <c r="BB54" s="515"/>
      <c r="BC54" s="515"/>
      <c r="BD54" s="515"/>
    </row>
    <row r="55" spans="1:56" ht="14.25" thickBot="1"/>
    <row r="56" spans="1:56" ht="14.25" thickBot="1">
      <c r="A56" s="517" t="s">
        <v>601</v>
      </c>
      <c r="B56" s="518"/>
      <c r="C56" s="752">
        <f>ROUND(C53/C54,15)</f>
        <v>0.39820864382341498</v>
      </c>
      <c r="D56" s="753">
        <f>ROUND(D53/D54,15)</f>
        <v>0.50079187837060302</v>
      </c>
      <c r="E56" s="753">
        <f t="shared" ref="E56:AN56" si="5">ROUND(E53/E54,15)</f>
        <v>0.49453713386409998</v>
      </c>
      <c r="F56" s="753">
        <f t="shared" si="5"/>
        <v>0.57675895166880997</v>
      </c>
      <c r="G56" s="753">
        <f t="shared" si="5"/>
        <v>0.29423733326565099</v>
      </c>
      <c r="H56" s="753">
        <f t="shared" si="5"/>
        <v>0.40210739587685401</v>
      </c>
      <c r="I56" s="753">
        <f t="shared" si="5"/>
        <v>0.31931469180621203</v>
      </c>
      <c r="J56" s="753">
        <f t="shared" si="5"/>
        <v>0.35527985404294199</v>
      </c>
      <c r="K56" s="753">
        <f t="shared" si="5"/>
        <v>0.36746979660235402</v>
      </c>
      <c r="L56" s="753">
        <f t="shared" si="5"/>
        <v>0.36059780104591399</v>
      </c>
      <c r="M56" s="753">
        <f t="shared" si="5"/>
        <v>0.477153166645644</v>
      </c>
      <c r="N56" s="753">
        <f t="shared" si="5"/>
        <v>0.26802690944247498</v>
      </c>
      <c r="O56" s="753">
        <f t="shared" si="5"/>
        <v>0.36062442179076099</v>
      </c>
      <c r="P56" s="753">
        <f t="shared" si="5"/>
        <v>0.46227465981825899</v>
      </c>
      <c r="Q56" s="753">
        <f t="shared" si="5"/>
        <v>0.44042362922142703</v>
      </c>
      <c r="R56" s="753">
        <f t="shared" si="5"/>
        <v>0.49819548178649098</v>
      </c>
      <c r="S56" s="753">
        <f t="shared" si="5"/>
        <v>0.45349537299905501</v>
      </c>
      <c r="T56" s="753">
        <f t="shared" si="5"/>
        <v>0.37584073952539698</v>
      </c>
      <c r="U56" s="753">
        <f t="shared" si="5"/>
        <v>0.35211505936034898</v>
      </c>
      <c r="V56" s="753">
        <f t="shared" si="5"/>
        <v>0.324624812651574</v>
      </c>
      <c r="W56" s="753">
        <f t="shared" si="5"/>
        <v>0.29469429890190701</v>
      </c>
      <c r="X56" s="753">
        <f t="shared" si="5"/>
        <v>0.44488705354849001</v>
      </c>
      <c r="Y56" s="753">
        <f t="shared" si="5"/>
        <v>0.48747409554836901</v>
      </c>
      <c r="Z56" s="753">
        <f t="shared" si="5"/>
        <v>0.40809634850131998</v>
      </c>
      <c r="AA56" s="753">
        <f t="shared" si="5"/>
        <v>0.51714513916280103</v>
      </c>
      <c r="AB56" s="753">
        <f t="shared" si="5"/>
        <v>0.68150941772472795</v>
      </c>
      <c r="AC56" s="753">
        <f t="shared" si="5"/>
        <v>0.741048964521552</v>
      </c>
      <c r="AD56" s="753">
        <f t="shared" si="5"/>
        <v>0.70740929862690605</v>
      </c>
      <c r="AE56" s="753">
        <f t="shared" si="5"/>
        <v>0.85563170679980705</v>
      </c>
      <c r="AF56" s="753">
        <f t="shared" si="5"/>
        <v>0.54493016930161298</v>
      </c>
      <c r="AG56" s="753">
        <f t="shared" si="5"/>
        <v>0.53127054242777305</v>
      </c>
      <c r="AH56" s="753">
        <f t="shared" si="5"/>
        <v>0.77084045236492904</v>
      </c>
      <c r="AI56" s="753">
        <f t="shared" si="5"/>
        <v>0.83856896329297503</v>
      </c>
      <c r="AJ56" s="753">
        <f t="shared" si="5"/>
        <v>0.625813073329332</v>
      </c>
      <c r="AK56" s="753">
        <f t="shared" si="5"/>
        <v>0.573778093525253</v>
      </c>
      <c r="AL56" s="754">
        <f t="shared" si="5"/>
        <v>0.642968498950517</v>
      </c>
      <c r="AM56" s="754">
        <f t="shared" si="5"/>
        <v>0.54665400270694797</v>
      </c>
      <c r="AN56" s="754">
        <f t="shared" si="5"/>
        <v>0</v>
      </c>
      <c r="AO56" s="754">
        <f>ROUND(AO53/AO54,15)</f>
        <v>0.46207115851021802</v>
      </c>
      <c r="AP56" s="522">
        <f>ROUND(AP53/AP54,15)</f>
        <v>0.57320574807043101</v>
      </c>
    </row>
    <row r="57" spans="1:56" ht="14.25" thickBot="1">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1:56" ht="14.25" thickBot="1">
      <c r="A58" s="517" t="s">
        <v>602</v>
      </c>
      <c r="B58" s="518"/>
      <c r="C58" s="752">
        <f>ROUND(C48/C54,15)</f>
        <v>0.13081311587173999</v>
      </c>
      <c r="D58" s="753">
        <f>ROUND(D48/D54,15)</f>
        <v>0.12648013965145599</v>
      </c>
      <c r="E58" s="753">
        <f t="shared" ref="E58:AN58" si="6">ROUND(E48/E54,15)</f>
        <v>0.11380736376462899</v>
      </c>
      <c r="F58" s="753">
        <f t="shared" si="6"/>
        <v>9.0940250220333002E-2</v>
      </c>
      <c r="G58" s="753">
        <f t="shared" si="6"/>
        <v>8.2666864855893002E-2</v>
      </c>
      <c r="H58" s="753">
        <f t="shared" si="6"/>
        <v>0.23800590304451499</v>
      </c>
      <c r="I58" s="753">
        <f t="shared" si="6"/>
        <v>9.7852190155267998E-2</v>
      </c>
      <c r="J58" s="753">
        <f t="shared" si="6"/>
        <v>7.9702646671499996E-2</v>
      </c>
      <c r="K58" s="753">
        <f t="shared" si="6"/>
        <v>5.7081066573071E-2</v>
      </c>
      <c r="L58" s="753">
        <f t="shared" si="6"/>
        <v>0.18297524016863601</v>
      </c>
      <c r="M58" s="753">
        <f t="shared" si="6"/>
        <v>0.21250796919510101</v>
      </c>
      <c r="N58" s="753">
        <f t="shared" si="6"/>
        <v>5.9421661832635003E-2</v>
      </c>
      <c r="O58" s="753">
        <f t="shared" si="6"/>
        <v>3.1465745593981999E-2</v>
      </c>
      <c r="P58" s="753">
        <f t="shared" si="6"/>
        <v>0.24623261482365</v>
      </c>
      <c r="Q58" s="753">
        <f t="shared" si="6"/>
        <v>0.22034291118675201</v>
      </c>
      <c r="R58" s="753">
        <f t="shared" si="6"/>
        <v>0.177685056366089</v>
      </c>
      <c r="S58" s="753">
        <f t="shared" si="6"/>
        <v>0.19146077815892701</v>
      </c>
      <c r="T58" s="753">
        <f t="shared" si="6"/>
        <v>0.23116828026519801</v>
      </c>
      <c r="U58" s="753">
        <f t="shared" si="6"/>
        <v>0.194769265713437</v>
      </c>
      <c r="V58" s="753">
        <f t="shared" si="6"/>
        <v>0.20958114991200899</v>
      </c>
      <c r="W58" s="753">
        <f t="shared" si="6"/>
        <v>0.138565954318946</v>
      </c>
      <c r="X58" s="753">
        <f t="shared" si="6"/>
        <v>0.202380206055394</v>
      </c>
      <c r="Y58" s="753">
        <f t="shared" si="6"/>
        <v>0.26298787076376301</v>
      </c>
      <c r="Z58" s="753">
        <f t="shared" si="6"/>
        <v>8.8869575666209996E-2</v>
      </c>
      <c r="AA58" s="753">
        <f t="shared" si="6"/>
        <v>0.15704883510965001</v>
      </c>
      <c r="AB58" s="753">
        <f t="shared" si="6"/>
        <v>0.49588074662680498</v>
      </c>
      <c r="AC58" s="753">
        <f t="shared" si="6"/>
        <v>0.29699064450206902</v>
      </c>
      <c r="AD58" s="753">
        <f t="shared" si="6"/>
        <v>0.24202132237887899</v>
      </c>
      <c r="AE58" s="753">
        <f t="shared" si="6"/>
        <v>2.8338973327624001E-2</v>
      </c>
      <c r="AF58" s="753">
        <f t="shared" si="6"/>
        <v>0.26575276289118099</v>
      </c>
      <c r="AG58" s="753">
        <f t="shared" si="6"/>
        <v>0.135998018440883</v>
      </c>
      <c r="AH58" s="753">
        <f t="shared" si="6"/>
        <v>0.49560051002897698</v>
      </c>
      <c r="AI58" s="753">
        <f t="shared" si="6"/>
        <v>0.61791697216825903</v>
      </c>
      <c r="AJ58" s="753">
        <f t="shared" si="6"/>
        <v>0.51309842960756902</v>
      </c>
      <c r="AK58" s="753">
        <f t="shared" si="6"/>
        <v>0.49306775838773398</v>
      </c>
      <c r="AL58" s="754">
        <f t="shared" si="6"/>
        <v>0.344735945795142</v>
      </c>
      <c r="AM58" s="754">
        <f t="shared" si="6"/>
        <v>0.24401609922908701</v>
      </c>
      <c r="AN58" s="754">
        <f t="shared" si="6"/>
        <v>0</v>
      </c>
      <c r="AO58" s="754">
        <f>ROUND(AO48/AO54,15)</f>
        <v>2.2515184763084999E-2</v>
      </c>
      <c r="AP58" s="522">
        <f>ROUND(AP48/AP54,15)</f>
        <v>0.26618400182929403</v>
      </c>
    </row>
  </sheetData>
  <mergeCells count="2">
    <mergeCell ref="BN4:BP4"/>
    <mergeCell ref="BJ5:BJ6"/>
  </mergeCells>
  <phoneticPr fontId="5"/>
  <pageMargins left="0.39370078740157483" right="0.31496062992125984" top="0.78740157480314965" bottom="0.15748031496062992" header="0.78740157480314965" footer="0.19685039370078741"/>
  <pageSetup paperSize="9" scale="6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39"/>
  <sheetViews>
    <sheetView workbookViewId="0">
      <pane xSplit="2" ySplit="4" topLeftCell="C101" activePane="bottomRight" state="frozen"/>
      <selection pane="topRight" activeCell="C1" sqref="C1"/>
      <selection pane="bottomLeft" activeCell="A5" sqref="A5"/>
      <selection pane="bottomRight" activeCell="C13" sqref="C13"/>
    </sheetView>
  </sheetViews>
  <sheetFormatPr defaultRowHeight="13.5"/>
  <cols>
    <col min="1" max="1" width="5.5" style="565" bestFit="1" customWidth="1"/>
    <col min="2" max="2" width="24.125" style="565" customWidth="1"/>
    <col min="3" max="132" width="14.625" style="526" customWidth="1"/>
    <col min="133" max="133" width="4.75" style="526" customWidth="1"/>
    <col min="134" max="134" width="14.625" style="526" customWidth="1"/>
    <col min="135" max="135" width="10.5" style="526" bestFit="1" customWidth="1"/>
    <col min="136" max="16384" width="9" style="526"/>
  </cols>
  <sheetData>
    <row r="1" spans="1:146" ht="17.25">
      <c r="A1" s="523" t="s">
        <v>603</v>
      </c>
      <c r="B1" s="524"/>
      <c r="C1" s="525"/>
      <c r="D1" s="525"/>
      <c r="E1" s="525"/>
      <c r="F1" s="525"/>
      <c r="G1" s="525"/>
      <c r="H1" s="525"/>
    </row>
    <row r="2" spans="1:146">
      <c r="A2" s="524"/>
      <c r="B2" s="524"/>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c r="AY2" s="527"/>
      <c r="AZ2" s="527"/>
      <c r="BA2" s="527"/>
      <c r="BB2" s="527"/>
      <c r="BC2" s="527"/>
      <c r="BD2" s="527"/>
      <c r="BE2" s="527"/>
      <c r="BF2" s="527"/>
      <c r="BG2" s="527"/>
      <c r="BH2" s="527"/>
      <c r="BI2" s="527"/>
      <c r="BJ2" s="527"/>
      <c r="BK2" s="527"/>
      <c r="BL2" s="527"/>
      <c r="BM2" s="527"/>
      <c r="BN2" s="527"/>
      <c r="BO2" s="527"/>
      <c r="BP2" s="527"/>
      <c r="BQ2" s="527"/>
      <c r="BR2" s="527"/>
      <c r="BS2" s="527"/>
      <c r="BT2" s="527"/>
      <c r="BU2" s="527"/>
      <c r="BV2" s="527"/>
      <c r="BW2" s="527"/>
      <c r="BX2" s="527"/>
      <c r="BY2" s="527"/>
      <c r="BZ2" s="527"/>
      <c r="CA2" s="527"/>
      <c r="CB2" s="527"/>
      <c r="CC2" s="527"/>
      <c r="CD2" s="527"/>
      <c r="CE2" s="527"/>
      <c r="CF2" s="527"/>
      <c r="CG2" s="527"/>
      <c r="CH2" s="527"/>
      <c r="CI2" s="527"/>
      <c r="CJ2" s="527"/>
      <c r="CK2" s="527"/>
      <c r="CL2" s="527"/>
      <c r="CM2" s="527"/>
      <c r="CN2" s="527"/>
      <c r="CO2" s="527"/>
      <c r="CP2" s="527"/>
      <c r="CQ2" s="527"/>
      <c r="CR2" s="527"/>
      <c r="CS2" s="527"/>
      <c r="CT2" s="527"/>
      <c r="CU2" s="527"/>
      <c r="CV2" s="527"/>
      <c r="CW2" s="527"/>
      <c r="CX2" s="527"/>
      <c r="CY2" s="527"/>
      <c r="CZ2" s="527"/>
      <c r="DA2" s="527"/>
      <c r="DB2" s="527"/>
      <c r="DC2" s="527"/>
      <c r="DD2" s="527"/>
      <c r="DE2" s="527"/>
      <c r="DF2" s="527"/>
      <c r="DG2" s="527"/>
      <c r="DH2" s="527"/>
      <c r="DI2" s="527"/>
      <c r="DJ2" s="527"/>
      <c r="DK2" s="527"/>
      <c r="DL2" s="527"/>
      <c r="DM2" s="527"/>
      <c r="DN2" s="527"/>
    </row>
    <row r="3" spans="1:146" s="536" customFormat="1">
      <c r="A3" s="528"/>
      <c r="B3" s="529"/>
      <c r="C3" s="528" t="s">
        <v>327</v>
      </c>
      <c r="D3" s="530" t="s">
        <v>330</v>
      </c>
      <c r="E3" s="530" t="s">
        <v>333</v>
      </c>
      <c r="F3" s="530" t="s">
        <v>336</v>
      </c>
      <c r="G3" s="530" t="s">
        <v>338</v>
      </c>
      <c r="H3" s="530" t="s">
        <v>341</v>
      </c>
      <c r="I3" s="530" t="s">
        <v>343</v>
      </c>
      <c r="J3" s="530" t="s">
        <v>347</v>
      </c>
      <c r="K3" s="530" t="s">
        <v>349</v>
      </c>
      <c r="L3" s="530" t="s">
        <v>351</v>
      </c>
      <c r="M3" s="530" t="s">
        <v>354</v>
      </c>
      <c r="N3" s="530" t="s">
        <v>357</v>
      </c>
      <c r="O3" s="530" t="s">
        <v>360</v>
      </c>
      <c r="P3" s="530" t="s">
        <v>363</v>
      </c>
      <c r="Q3" s="530" t="s">
        <v>367</v>
      </c>
      <c r="R3" s="530" t="s">
        <v>371</v>
      </c>
      <c r="S3" s="530" t="s">
        <v>375</v>
      </c>
      <c r="T3" s="530" t="s">
        <v>379</v>
      </c>
      <c r="U3" s="530" t="s">
        <v>382</v>
      </c>
      <c r="V3" s="530" t="s">
        <v>386</v>
      </c>
      <c r="W3" s="530" t="s">
        <v>389</v>
      </c>
      <c r="X3" s="530" t="s">
        <v>391</v>
      </c>
      <c r="Y3" s="530" t="s">
        <v>396</v>
      </c>
      <c r="Z3" s="530" t="s">
        <v>400</v>
      </c>
      <c r="AA3" s="530" t="s">
        <v>404</v>
      </c>
      <c r="AB3" s="530" t="s">
        <v>407</v>
      </c>
      <c r="AC3" s="530" t="s">
        <v>410</v>
      </c>
      <c r="AD3" s="530" t="s">
        <v>413</v>
      </c>
      <c r="AE3" s="530" t="s">
        <v>417</v>
      </c>
      <c r="AF3" s="530" t="s">
        <v>421</v>
      </c>
      <c r="AG3" s="530" t="s">
        <v>423</v>
      </c>
      <c r="AH3" s="530" t="s">
        <v>425</v>
      </c>
      <c r="AI3" s="530" t="s">
        <v>429</v>
      </c>
      <c r="AJ3" s="530" t="s">
        <v>432</v>
      </c>
      <c r="AK3" s="530" t="s">
        <v>435</v>
      </c>
      <c r="AL3" s="530" t="s">
        <v>438</v>
      </c>
      <c r="AM3" s="530" t="s">
        <v>440</v>
      </c>
      <c r="AN3" s="530" t="s">
        <v>441</v>
      </c>
      <c r="AO3" s="530" t="s">
        <v>444</v>
      </c>
      <c r="AP3" s="530" t="s">
        <v>447</v>
      </c>
      <c r="AQ3" s="530" t="s">
        <v>449</v>
      </c>
      <c r="AR3" s="530" t="s">
        <v>451</v>
      </c>
      <c r="AS3" s="530" t="s">
        <v>452</v>
      </c>
      <c r="AT3" s="530" t="s">
        <v>454</v>
      </c>
      <c r="AU3" s="530" t="s">
        <v>455</v>
      </c>
      <c r="AV3" s="530" t="s">
        <v>456</v>
      </c>
      <c r="AW3" s="530" t="s">
        <v>458</v>
      </c>
      <c r="AX3" s="530" t="s">
        <v>460</v>
      </c>
      <c r="AY3" s="530" t="s">
        <v>462</v>
      </c>
      <c r="AZ3" s="530" t="s">
        <v>464</v>
      </c>
      <c r="BA3" s="530" t="s">
        <v>466</v>
      </c>
      <c r="BB3" s="530" t="s">
        <v>468</v>
      </c>
      <c r="BC3" s="530" t="s">
        <v>469</v>
      </c>
      <c r="BD3" s="530" t="s">
        <v>471</v>
      </c>
      <c r="BE3" s="530" t="s">
        <v>473</v>
      </c>
      <c r="BF3" s="530" t="s">
        <v>475</v>
      </c>
      <c r="BG3" s="530" t="s">
        <v>477</v>
      </c>
      <c r="BH3" s="530" t="s">
        <v>479</v>
      </c>
      <c r="BI3" s="530" t="s">
        <v>481</v>
      </c>
      <c r="BJ3" s="530" t="s">
        <v>482</v>
      </c>
      <c r="BK3" s="530" t="s">
        <v>484</v>
      </c>
      <c r="BL3" s="530" t="s">
        <v>486</v>
      </c>
      <c r="BM3" s="530" t="s">
        <v>488</v>
      </c>
      <c r="BN3" s="530" t="s">
        <v>490</v>
      </c>
      <c r="BO3" s="530" t="s">
        <v>492</v>
      </c>
      <c r="BP3" s="530" t="s">
        <v>494</v>
      </c>
      <c r="BQ3" s="530" t="s">
        <v>496</v>
      </c>
      <c r="BR3" s="530" t="s">
        <v>497</v>
      </c>
      <c r="BS3" s="530" t="s">
        <v>498</v>
      </c>
      <c r="BT3" s="530" t="s">
        <v>499</v>
      </c>
      <c r="BU3" s="530" t="s">
        <v>500</v>
      </c>
      <c r="BV3" s="530" t="s">
        <v>502</v>
      </c>
      <c r="BW3" s="530" t="s">
        <v>504</v>
      </c>
      <c r="BX3" s="530" t="s">
        <v>506</v>
      </c>
      <c r="BY3" s="530" t="s">
        <v>508</v>
      </c>
      <c r="BZ3" s="530" t="s">
        <v>510</v>
      </c>
      <c r="CA3" s="530" t="s">
        <v>512</v>
      </c>
      <c r="CB3" s="530" t="s">
        <v>514</v>
      </c>
      <c r="CC3" s="530" t="s">
        <v>516</v>
      </c>
      <c r="CD3" s="530" t="s">
        <v>518</v>
      </c>
      <c r="CE3" s="530" t="s">
        <v>520</v>
      </c>
      <c r="CF3" s="530" t="s">
        <v>522</v>
      </c>
      <c r="CG3" s="530" t="s">
        <v>524</v>
      </c>
      <c r="CH3" s="530" t="s">
        <v>526</v>
      </c>
      <c r="CI3" s="530" t="s">
        <v>528</v>
      </c>
      <c r="CJ3" s="530" t="s">
        <v>530</v>
      </c>
      <c r="CK3" s="530" t="s">
        <v>532</v>
      </c>
      <c r="CL3" s="530" t="s">
        <v>534</v>
      </c>
      <c r="CM3" s="530" t="s">
        <v>535</v>
      </c>
      <c r="CN3" s="530" t="s">
        <v>537</v>
      </c>
      <c r="CO3" s="530" t="s">
        <v>539</v>
      </c>
      <c r="CP3" s="530" t="s">
        <v>541</v>
      </c>
      <c r="CQ3" s="530" t="s">
        <v>543</v>
      </c>
      <c r="CR3" s="530" t="s">
        <v>545</v>
      </c>
      <c r="CS3" s="530" t="s">
        <v>547</v>
      </c>
      <c r="CT3" s="530" t="s">
        <v>548</v>
      </c>
      <c r="CU3" s="530" t="s">
        <v>550</v>
      </c>
      <c r="CV3" s="530" t="s">
        <v>552</v>
      </c>
      <c r="CW3" s="530" t="s">
        <v>554</v>
      </c>
      <c r="CX3" s="530" t="s">
        <v>556</v>
      </c>
      <c r="CY3" s="530" t="s">
        <v>558</v>
      </c>
      <c r="CZ3" s="530" t="s">
        <v>560</v>
      </c>
      <c r="DA3" s="530" t="s">
        <v>562</v>
      </c>
      <c r="DB3" s="530" t="s">
        <v>563</v>
      </c>
      <c r="DC3" s="530" t="s">
        <v>564</v>
      </c>
      <c r="DD3" s="531" t="s">
        <v>565</v>
      </c>
      <c r="DE3" s="532" t="s">
        <v>566</v>
      </c>
      <c r="DF3" s="533" t="s">
        <v>778</v>
      </c>
      <c r="DG3" s="534" t="s">
        <v>845</v>
      </c>
      <c r="DH3" s="534" t="s">
        <v>846</v>
      </c>
      <c r="DI3" s="534" t="s">
        <v>847</v>
      </c>
      <c r="DJ3" s="534" t="s">
        <v>848</v>
      </c>
      <c r="DK3" s="534" t="s">
        <v>849</v>
      </c>
      <c r="DL3" s="534" t="s">
        <v>850</v>
      </c>
      <c r="DM3" s="472">
        <v>780</v>
      </c>
      <c r="DN3" s="472">
        <v>790</v>
      </c>
      <c r="DO3" s="535" t="s">
        <v>851</v>
      </c>
      <c r="DP3" s="471">
        <v>801</v>
      </c>
      <c r="DQ3" s="472">
        <v>810</v>
      </c>
      <c r="DR3" s="471">
        <v>820</v>
      </c>
      <c r="DS3" s="472">
        <v>830</v>
      </c>
      <c r="DT3" s="535" t="s">
        <v>852</v>
      </c>
      <c r="DU3" s="471">
        <v>841</v>
      </c>
      <c r="DV3" s="471">
        <v>851</v>
      </c>
      <c r="DW3" s="471">
        <v>861</v>
      </c>
      <c r="DX3" s="472">
        <v>870</v>
      </c>
      <c r="DY3" s="471">
        <v>880</v>
      </c>
      <c r="DZ3" s="472">
        <v>970</v>
      </c>
      <c r="EB3" s="472">
        <v>970</v>
      </c>
    </row>
    <row r="4" spans="1:146" s="547" customFormat="1" ht="50.1" customHeight="1">
      <c r="A4" s="537"/>
      <c r="B4" s="538"/>
      <c r="C4" s="539" t="s">
        <v>328</v>
      </c>
      <c r="D4" s="541" t="s">
        <v>331</v>
      </c>
      <c r="E4" s="541" t="s">
        <v>785</v>
      </c>
      <c r="F4" s="541" t="s">
        <v>10</v>
      </c>
      <c r="G4" s="541" t="s">
        <v>11</v>
      </c>
      <c r="H4" s="541" t="s">
        <v>786</v>
      </c>
      <c r="I4" s="541" t="s">
        <v>787</v>
      </c>
      <c r="J4" s="541" t="s">
        <v>28</v>
      </c>
      <c r="K4" s="541" t="s">
        <v>89</v>
      </c>
      <c r="L4" s="541" t="s">
        <v>788</v>
      </c>
      <c r="M4" s="541" t="s">
        <v>355</v>
      </c>
      <c r="N4" s="541" t="s">
        <v>789</v>
      </c>
      <c r="O4" s="541" t="s">
        <v>790</v>
      </c>
      <c r="P4" s="541" t="s">
        <v>791</v>
      </c>
      <c r="Q4" s="541" t="s">
        <v>792</v>
      </c>
      <c r="R4" s="541" t="s">
        <v>793</v>
      </c>
      <c r="S4" s="541" t="s">
        <v>376</v>
      </c>
      <c r="T4" s="541" t="s">
        <v>794</v>
      </c>
      <c r="U4" s="541" t="s">
        <v>383</v>
      </c>
      <c r="V4" s="541" t="s">
        <v>795</v>
      </c>
      <c r="W4" s="541" t="s">
        <v>796</v>
      </c>
      <c r="X4" s="541" t="s">
        <v>797</v>
      </c>
      <c r="Y4" s="541" t="s">
        <v>397</v>
      </c>
      <c r="Z4" s="541" t="s">
        <v>401</v>
      </c>
      <c r="AA4" s="541" t="s">
        <v>798</v>
      </c>
      <c r="AB4" s="541" t="s">
        <v>408</v>
      </c>
      <c r="AC4" s="541" t="s">
        <v>411</v>
      </c>
      <c r="AD4" s="541" t="s">
        <v>799</v>
      </c>
      <c r="AE4" s="541" t="s">
        <v>418</v>
      </c>
      <c r="AF4" s="541" t="s">
        <v>800</v>
      </c>
      <c r="AG4" s="541" t="s">
        <v>801</v>
      </c>
      <c r="AH4" s="541" t="s">
        <v>802</v>
      </c>
      <c r="AI4" s="541" t="s">
        <v>91</v>
      </c>
      <c r="AJ4" s="541" t="s">
        <v>803</v>
      </c>
      <c r="AK4" s="541" t="s">
        <v>804</v>
      </c>
      <c r="AL4" s="541" t="s">
        <v>439</v>
      </c>
      <c r="AM4" s="541" t="s">
        <v>805</v>
      </c>
      <c r="AN4" s="541" t="s">
        <v>806</v>
      </c>
      <c r="AO4" s="541" t="s">
        <v>807</v>
      </c>
      <c r="AP4" s="541" t="s">
        <v>808</v>
      </c>
      <c r="AQ4" s="541" t="s">
        <v>809</v>
      </c>
      <c r="AR4" s="541" t="s">
        <v>810</v>
      </c>
      <c r="AS4" s="541" t="s">
        <v>811</v>
      </c>
      <c r="AT4" s="541" t="s">
        <v>812</v>
      </c>
      <c r="AU4" s="541" t="s">
        <v>813</v>
      </c>
      <c r="AV4" s="541" t="s">
        <v>814</v>
      </c>
      <c r="AW4" s="541" t="s">
        <v>815</v>
      </c>
      <c r="AX4" s="541" t="s">
        <v>816</v>
      </c>
      <c r="AY4" s="541" t="s">
        <v>817</v>
      </c>
      <c r="AZ4" s="541" t="s">
        <v>818</v>
      </c>
      <c r="BA4" s="541" t="s">
        <v>819</v>
      </c>
      <c r="BB4" s="541" t="s">
        <v>820</v>
      </c>
      <c r="BC4" s="541" t="s">
        <v>821</v>
      </c>
      <c r="BD4" s="541" t="s">
        <v>472</v>
      </c>
      <c r="BE4" s="541" t="s">
        <v>822</v>
      </c>
      <c r="BF4" s="541" t="s">
        <v>823</v>
      </c>
      <c r="BG4" s="541" t="s">
        <v>824</v>
      </c>
      <c r="BH4" s="541" t="s">
        <v>825</v>
      </c>
      <c r="BI4" s="541" t="s">
        <v>748</v>
      </c>
      <c r="BJ4" s="541" t="s">
        <v>826</v>
      </c>
      <c r="BK4" s="541" t="s">
        <v>485</v>
      </c>
      <c r="BL4" s="541" t="s">
        <v>487</v>
      </c>
      <c r="BM4" s="541" t="s">
        <v>489</v>
      </c>
      <c r="BN4" s="541" t="s">
        <v>827</v>
      </c>
      <c r="BO4" s="541" t="s">
        <v>493</v>
      </c>
      <c r="BP4" s="541" t="s">
        <v>828</v>
      </c>
      <c r="BQ4" s="541" t="s">
        <v>399</v>
      </c>
      <c r="BR4" s="541" t="s">
        <v>403</v>
      </c>
      <c r="BS4" s="541" t="s">
        <v>14</v>
      </c>
      <c r="BT4" s="541" t="s">
        <v>15</v>
      </c>
      <c r="BU4" s="541" t="s">
        <v>829</v>
      </c>
      <c r="BV4" s="541" t="s">
        <v>503</v>
      </c>
      <c r="BW4" s="541" t="s">
        <v>830</v>
      </c>
      <c r="BX4" s="541" t="s">
        <v>507</v>
      </c>
      <c r="BY4" s="541" t="s">
        <v>831</v>
      </c>
      <c r="BZ4" s="541" t="s">
        <v>511</v>
      </c>
      <c r="CA4" s="541" t="s">
        <v>513</v>
      </c>
      <c r="CB4" s="541" t="s">
        <v>515</v>
      </c>
      <c r="CC4" s="541" t="s">
        <v>517</v>
      </c>
      <c r="CD4" s="541" t="s">
        <v>519</v>
      </c>
      <c r="CE4" s="541" t="s">
        <v>832</v>
      </c>
      <c r="CF4" s="541" t="s">
        <v>833</v>
      </c>
      <c r="CG4" s="541" t="s">
        <v>525</v>
      </c>
      <c r="CH4" s="541" t="s">
        <v>527</v>
      </c>
      <c r="CI4" s="541" t="s">
        <v>529</v>
      </c>
      <c r="CJ4" s="541" t="s">
        <v>834</v>
      </c>
      <c r="CK4" s="541" t="s">
        <v>835</v>
      </c>
      <c r="CL4" s="541" t="s">
        <v>17</v>
      </c>
      <c r="CM4" s="541" t="s">
        <v>536</v>
      </c>
      <c r="CN4" s="541" t="s">
        <v>538</v>
      </c>
      <c r="CO4" s="541" t="s">
        <v>540</v>
      </c>
      <c r="CP4" s="541" t="s">
        <v>542</v>
      </c>
      <c r="CQ4" s="541" t="s">
        <v>836</v>
      </c>
      <c r="CR4" s="541" t="s">
        <v>546</v>
      </c>
      <c r="CS4" s="541" t="s">
        <v>837</v>
      </c>
      <c r="CT4" s="541" t="s">
        <v>838</v>
      </c>
      <c r="CU4" s="541" t="s">
        <v>551</v>
      </c>
      <c r="CV4" s="541" t="s">
        <v>839</v>
      </c>
      <c r="CW4" s="541" t="s">
        <v>840</v>
      </c>
      <c r="CX4" s="541" t="s">
        <v>557</v>
      </c>
      <c r="CY4" s="541" t="s">
        <v>841</v>
      </c>
      <c r="CZ4" s="541" t="s">
        <v>842</v>
      </c>
      <c r="DA4" s="541" t="s">
        <v>843</v>
      </c>
      <c r="DB4" s="541" t="s">
        <v>844</v>
      </c>
      <c r="DC4" s="541" t="s">
        <v>30</v>
      </c>
      <c r="DD4" s="541" t="s">
        <v>18</v>
      </c>
      <c r="DE4" s="539" t="s">
        <v>853</v>
      </c>
      <c r="DF4" s="540" t="s">
        <v>854</v>
      </c>
      <c r="DG4" s="541" t="s">
        <v>855</v>
      </c>
      <c r="DH4" s="542" t="s">
        <v>856</v>
      </c>
      <c r="DI4" s="480" t="s">
        <v>857</v>
      </c>
      <c r="DJ4" s="480" t="s">
        <v>858</v>
      </c>
      <c r="DK4" s="480" t="s">
        <v>859</v>
      </c>
      <c r="DL4" s="541" t="s">
        <v>20</v>
      </c>
      <c r="DM4" s="543" t="s">
        <v>860</v>
      </c>
      <c r="DN4" s="543" t="s">
        <v>861</v>
      </c>
      <c r="DO4" s="544" t="s">
        <v>862</v>
      </c>
      <c r="DP4" s="541" t="s">
        <v>604</v>
      </c>
      <c r="DQ4" s="543" t="s">
        <v>863</v>
      </c>
      <c r="DR4" s="541" t="s">
        <v>864</v>
      </c>
      <c r="DS4" s="543" t="s">
        <v>865</v>
      </c>
      <c r="DT4" s="545" t="s">
        <v>866</v>
      </c>
      <c r="DU4" s="542" t="s">
        <v>605</v>
      </c>
      <c r="DV4" s="542" t="s">
        <v>867</v>
      </c>
      <c r="DW4" s="542" t="s">
        <v>606</v>
      </c>
      <c r="DX4" s="546" t="s">
        <v>868</v>
      </c>
      <c r="DY4" s="541" t="s">
        <v>869</v>
      </c>
      <c r="DZ4" s="543" t="s">
        <v>870</v>
      </c>
      <c r="EB4" s="546" t="s">
        <v>607</v>
      </c>
    </row>
    <row r="5" spans="1:146">
      <c r="A5" s="548" t="s">
        <v>327</v>
      </c>
      <c r="B5" s="549" t="s">
        <v>328</v>
      </c>
      <c r="C5" s="550">
        <v>713185</v>
      </c>
      <c r="D5" s="551">
        <v>1211617</v>
      </c>
      <c r="E5" s="551">
        <v>14595</v>
      </c>
      <c r="F5" s="551">
        <v>4473</v>
      </c>
      <c r="G5" s="551">
        <v>0</v>
      </c>
      <c r="H5" s="551">
        <v>0</v>
      </c>
      <c r="I5" s="551">
        <v>0</v>
      </c>
      <c r="J5" s="551">
        <v>4739816</v>
      </c>
      <c r="K5" s="551">
        <v>2557131</v>
      </c>
      <c r="L5" s="551">
        <v>8180741</v>
      </c>
      <c r="M5" s="551">
        <v>0</v>
      </c>
      <c r="N5" s="551">
        <v>13548</v>
      </c>
      <c r="O5" s="551">
        <v>2020</v>
      </c>
      <c r="P5" s="551">
        <v>55</v>
      </c>
      <c r="Q5" s="551">
        <v>0</v>
      </c>
      <c r="R5" s="551">
        <v>8909</v>
      </c>
      <c r="S5" s="551">
        <v>0</v>
      </c>
      <c r="T5" s="551">
        <v>0</v>
      </c>
      <c r="U5" s="551">
        <v>0</v>
      </c>
      <c r="V5" s="551">
        <v>0</v>
      </c>
      <c r="W5" s="551">
        <v>0</v>
      </c>
      <c r="X5" s="551">
        <v>397</v>
      </c>
      <c r="Y5" s="551">
        <v>0</v>
      </c>
      <c r="Z5" s="551">
        <v>239</v>
      </c>
      <c r="AA5" s="551">
        <v>383</v>
      </c>
      <c r="AB5" s="551">
        <v>0</v>
      </c>
      <c r="AC5" s="551">
        <v>0</v>
      </c>
      <c r="AD5" s="551">
        <v>0</v>
      </c>
      <c r="AE5" s="551">
        <v>3453</v>
      </c>
      <c r="AF5" s="551">
        <v>0</v>
      </c>
      <c r="AG5" s="551">
        <v>0</v>
      </c>
      <c r="AH5" s="551">
        <v>0</v>
      </c>
      <c r="AI5" s="551">
        <v>0</v>
      </c>
      <c r="AJ5" s="551">
        <v>2713</v>
      </c>
      <c r="AK5" s="551">
        <v>0</v>
      </c>
      <c r="AL5" s="551">
        <v>0</v>
      </c>
      <c r="AM5" s="551">
        <v>0</v>
      </c>
      <c r="AN5" s="551">
        <v>0</v>
      </c>
      <c r="AO5" s="551">
        <v>0</v>
      </c>
      <c r="AP5" s="551">
        <v>1</v>
      </c>
      <c r="AQ5" s="551">
        <v>0</v>
      </c>
      <c r="AR5" s="551">
        <v>0</v>
      </c>
      <c r="AS5" s="551">
        <v>0</v>
      </c>
      <c r="AT5" s="551">
        <v>0</v>
      </c>
      <c r="AU5" s="551">
        <v>0</v>
      </c>
      <c r="AV5" s="551">
        <v>0</v>
      </c>
      <c r="AW5" s="551">
        <v>0</v>
      </c>
      <c r="AX5" s="551">
        <v>0</v>
      </c>
      <c r="AY5" s="551">
        <v>0</v>
      </c>
      <c r="AZ5" s="551">
        <v>0</v>
      </c>
      <c r="BA5" s="551">
        <v>0</v>
      </c>
      <c r="BB5" s="551">
        <v>0</v>
      </c>
      <c r="BC5" s="551">
        <v>0</v>
      </c>
      <c r="BD5" s="551">
        <v>0</v>
      </c>
      <c r="BE5" s="551">
        <v>0</v>
      </c>
      <c r="BF5" s="551">
        <v>0</v>
      </c>
      <c r="BG5" s="551">
        <v>0</v>
      </c>
      <c r="BH5" s="551">
        <v>0</v>
      </c>
      <c r="BI5" s="551">
        <v>15107</v>
      </c>
      <c r="BJ5" s="551">
        <v>0</v>
      </c>
      <c r="BK5" s="551">
        <v>17262</v>
      </c>
      <c r="BL5" s="551">
        <v>83</v>
      </c>
      <c r="BM5" s="551">
        <v>57932</v>
      </c>
      <c r="BN5" s="551">
        <v>6248</v>
      </c>
      <c r="BO5" s="551">
        <v>0</v>
      </c>
      <c r="BP5" s="551">
        <v>0</v>
      </c>
      <c r="BQ5" s="551">
        <v>0</v>
      </c>
      <c r="BR5" s="551">
        <v>0</v>
      </c>
      <c r="BS5" s="551">
        <v>11009</v>
      </c>
      <c r="BT5" s="551">
        <v>0</v>
      </c>
      <c r="BU5" s="551">
        <v>6</v>
      </c>
      <c r="BV5" s="551">
        <v>3</v>
      </c>
      <c r="BW5" s="551">
        <v>226</v>
      </c>
      <c r="BX5" s="551">
        <v>0</v>
      </c>
      <c r="BY5" s="551">
        <v>0</v>
      </c>
      <c r="BZ5" s="551">
        <v>0</v>
      </c>
      <c r="CA5" s="551">
        <v>0</v>
      </c>
      <c r="CB5" s="551">
        <v>0</v>
      </c>
      <c r="CC5" s="551">
        <v>0</v>
      </c>
      <c r="CD5" s="551">
        <v>0</v>
      </c>
      <c r="CE5" s="551">
        <v>3038</v>
      </c>
      <c r="CF5" s="551">
        <v>0</v>
      </c>
      <c r="CG5" s="551">
        <v>0</v>
      </c>
      <c r="CH5" s="551">
        <v>0</v>
      </c>
      <c r="CI5" s="551">
        <v>0</v>
      </c>
      <c r="CJ5" s="551">
        <v>0</v>
      </c>
      <c r="CK5" s="551">
        <v>0</v>
      </c>
      <c r="CL5" s="551">
        <v>1405</v>
      </c>
      <c r="CM5" s="551">
        <v>69259</v>
      </c>
      <c r="CN5" s="551">
        <v>0</v>
      </c>
      <c r="CO5" s="551">
        <v>105490</v>
      </c>
      <c r="CP5" s="551">
        <v>0</v>
      </c>
      <c r="CQ5" s="551">
        <v>57031</v>
      </c>
      <c r="CR5" s="551">
        <v>93807</v>
      </c>
      <c r="CS5" s="551">
        <v>9117</v>
      </c>
      <c r="CT5" s="551">
        <v>439</v>
      </c>
      <c r="CU5" s="551">
        <v>0</v>
      </c>
      <c r="CV5" s="551">
        <v>0</v>
      </c>
      <c r="CW5" s="551">
        <v>36</v>
      </c>
      <c r="CX5" s="551">
        <v>112752</v>
      </c>
      <c r="CY5" s="551">
        <v>631389</v>
      </c>
      <c r="CZ5" s="551">
        <v>471</v>
      </c>
      <c r="DA5" s="551">
        <v>3963</v>
      </c>
      <c r="DB5" s="551">
        <v>34147</v>
      </c>
      <c r="DC5" s="551">
        <v>0</v>
      </c>
      <c r="DD5" s="551">
        <v>0</v>
      </c>
      <c r="DE5" s="550">
        <f>SUM(C5:DD5)</f>
        <v>18683496</v>
      </c>
      <c r="DF5" s="550">
        <v>43683</v>
      </c>
      <c r="DG5" s="551">
        <v>2707162</v>
      </c>
      <c r="DH5" s="551">
        <v>0</v>
      </c>
      <c r="DI5" s="551">
        <v>0</v>
      </c>
      <c r="DJ5" s="551">
        <v>0</v>
      </c>
      <c r="DK5" s="551">
        <v>82878</v>
      </c>
      <c r="DL5" s="551">
        <v>-29107</v>
      </c>
      <c r="DM5" s="552">
        <f t="shared" ref="DM5:DM36" si="0">SUM(DF5:DL5)</f>
        <v>2804616</v>
      </c>
      <c r="DN5" s="552">
        <f t="shared" ref="DN5:DN36" si="1">DE5+DM5</f>
        <v>21488112</v>
      </c>
      <c r="DO5" s="553">
        <v>8739750</v>
      </c>
      <c r="DP5" s="551">
        <v>2046</v>
      </c>
      <c r="DQ5" s="552">
        <f>SUM(DO5:DP5)</f>
        <v>8741796</v>
      </c>
      <c r="DR5" s="551">
        <f>DM5+DO5+DP5</f>
        <v>11546412</v>
      </c>
      <c r="DS5" s="552">
        <f t="shared" ref="DS5:DS36" si="2">DR5+DE5</f>
        <v>30229908</v>
      </c>
      <c r="DT5" s="553">
        <v>-5053481</v>
      </c>
      <c r="DU5" s="551">
        <v>-8401797</v>
      </c>
      <c r="DV5" s="551">
        <v>-15011</v>
      </c>
      <c r="DW5" s="551">
        <v>-673050</v>
      </c>
      <c r="DX5" s="552">
        <f>SUM(DT5:DW5)</f>
        <v>-14143339</v>
      </c>
      <c r="DY5" s="551">
        <f>DR5+DX5</f>
        <v>-2596927</v>
      </c>
      <c r="DZ5" s="552">
        <f t="shared" ref="DZ5:DZ36" si="3">DE5+DY5</f>
        <v>16086569</v>
      </c>
      <c r="EB5" s="552">
        <f t="array" ref="EB5:EB110">TRANSPOSE(C120:DD120)</f>
        <v>16086569</v>
      </c>
      <c r="EC5" s="554" t="b">
        <f>DZ5=EB5</f>
        <v>1</v>
      </c>
      <c r="EI5" s="555"/>
      <c r="EJ5" s="555"/>
      <c r="EK5" s="555"/>
      <c r="EL5" s="555"/>
      <c r="EM5" s="555"/>
      <c r="EN5" s="555"/>
      <c r="EO5" s="555"/>
      <c r="EP5" s="555"/>
    </row>
    <row r="6" spans="1:146">
      <c r="A6" s="556" t="s">
        <v>330</v>
      </c>
      <c r="B6" s="557" t="s">
        <v>331</v>
      </c>
      <c r="C6" s="550">
        <v>178143</v>
      </c>
      <c r="D6" s="551">
        <v>3190697</v>
      </c>
      <c r="E6" s="551">
        <v>40208</v>
      </c>
      <c r="F6" s="551">
        <v>133</v>
      </c>
      <c r="G6" s="551">
        <v>0</v>
      </c>
      <c r="H6" s="551">
        <v>0</v>
      </c>
      <c r="I6" s="551">
        <v>0</v>
      </c>
      <c r="J6" s="551">
        <v>23972521</v>
      </c>
      <c r="K6" s="551">
        <v>0</v>
      </c>
      <c r="L6" s="551">
        <v>13321</v>
      </c>
      <c r="M6" s="551">
        <v>0</v>
      </c>
      <c r="N6" s="551">
        <v>919</v>
      </c>
      <c r="O6" s="551">
        <v>252</v>
      </c>
      <c r="P6" s="551">
        <v>0</v>
      </c>
      <c r="Q6" s="551">
        <v>0</v>
      </c>
      <c r="R6" s="551">
        <v>0</v>
      </c>
      <c r="S6" s="551">
        <v>0</v>
      </c>
      <c r="T6" s="551">
        <v>0</v>
      </c>
      <c r="U6" s="551">
        <v>284</v>
      </c>
      <c r="V6" s="551">
        <v>0</v>
      </c>
      <c r="W6" s="551">
        <v>0</v>
      </c>
      <c r="X6" s="551">
        <v>0</v>
      </c>
      <c r="Y6" s="551">
        <v>0</v>
      </c>
      <c r="Z6" s="551">
        <v>1</v>
      </c>
      <c r="AA6" s="551">
        <v>0</v>
      </c>
      <c r="AB6" s="551">
        <v>0</v>
      </c>
      <c r="AC6" s="551">
        <v>0</v>
      </c>
      <c r="AD6" s="551">
        <v>0</v>
      </c>
      <c r="AE6" s="551">
        <v>0</v>
      </c>
      <c r="AF6" s="551">
        <v>1762</v>
      </c>
      <c r="AG6" s="551">
        <v>0</v>
      </c>
      <c r="AH6" s="551">
        <v>0</v>
      </c>
      <c r="AI6" s="551">
        <v>44</v>
      </c>
      <c r="AJ6" s="551">
        <v>0</v>
      </c>
      <c r="AK6" s="551">
        <v>0</v>
      </c>
      <c r="AL6" s="551">
        <v>0</v>
      </c>
      <c r="AM6" s="551">
        <v>0</v>
      </c>
      <c r="AN6" s="551">
        <v>0</v>
      </c>
      <c r="AO6" s="551">
        <v>0</v>
      </c>
      <c r="AP6" s="551">
        <v>0</v>
      </c>
      <c r="AQ6" s="551">
        <v>0</v>
      </c>
      <c r="AR6" s="551">
        <v>0</v>
      </c>
      <c r="AS6" s="551">
        <v>0</v>
      </c>
      <c r="AT6" s="551">
        <v>0</v>
      </c>
      <c r="AU6" s="551">
        <v>0</v>
      </c>
      <c r="AV6" s="551">
        <v>0</v>
      </c>
      <c r="AW6" s="551">
        <v>0</v>
      </c>
      <c r="AX6" s="551">
        <v>0</v>
      </c>
      <c r="AY6" s="551">
        <v>0</v>
      </c>
      <c r="AZ6" s="551">
        <v>0</v>
      </c>
      <c r="BA6" s="551">
        <v>0</v>
      </c>
      <c r="BB6" s="551">
        <v>0</v>
      </c>
      <c r="BC6" s="551">
        <v>0</v>
      </c>
      <c r="BD6" s="551">
        <v>0</v>
      </c>
      <c r="BE6" s="551">
        <v>0</v>
      </c>
      <c r="BF6" s="551">
        <v>0</v>
      </c>
      <c r="BG6" s="551">
        <v>0</v>
      </c>
      <c r="BH6" s="551">
        <v>0</v>
      </c>
      <c r="BI6" s="551">
        <v>58</v>
      </c>
      <c r="BJ6" s="551">
        <v>0</v>
      </c>
      <c r="BK6" s="551">
        <v>0</v>
      </c>
      <c r="BL6" s="551">
        <v>0</v>
      </c>
      <c r="BM6" s="551">
        <v>0</v>
      </c>
      <c r="BN6" s="551">
        <v>0</v>
      </c>
      <c r="BO6" s="551">
        <v>0</v>
      </c>
      <c r="BP6" s="551">
        <v>0</v>
      </c>
      <c r="BQ6" s="551">
        <v>0</v>
      </c>
      <c r="BR6" s="551">
        <v>0</v>
      </c>
      <c r="BS6" s="551">
        <v>0</v>
      </c>
      <c r="BT6" s="551">
        <v>0</v>
      </c>
      <c r="BU6" s="551">
        <v>0</v>
      </c>
      <c r="BV6" s="551">
        <v>0</v>
      </c>
      <c r="BW6" s="551">
        <v>0</v>
      </c>
      <c r="BX6" s="551">
        <v>0</v>
      </c>
      <c r="BY6" s="551">
        <v>0</v>
      </c>
      <c r="BZ6" s="551">
        <v>0</v>
      </c>
      <c r="CA6" s="551">
        <v>0</v>
      </c>
      <c r="CB6" s="551">
        <v>0</v>
      </c>
      <c r="CC6" s="551">
        <v>0</v>
      </c>
      <c r="CD6" s="551">
        <v>0</v>
      </c>
      <c r="CE6" s="551">
        <v>381</v>
      </c>
      <c r="CF6" s="551">
        <v>0</v>
      </c>
      <c r="CG6" s="551">
        <v>0</v>
      </c>
      <c r="CH6" s="551">
        <v>0</v>
      </c>
      <c r="CI6" s="551">
        <v>0</v>
      </c>
      <c r="CJ6" s="551">
        <v>0</v>
      </c>
      <c r="CK6" s="551">
        <v>0</v>
      </c>
      <c r="CL6" s="551">
        <v>122</v>
      </c>
      <c r="CM6" s="551">
        <v>8168</v>
      </c>
      <c r="CN6" s="551">
        <v>7293</v>
      </c>
      <c r="CO6" s="551">
        <v>14111</v>
      </c>
      <c r="CP6" s="551">
        <v>0</v>
      </c>
      <c r="CQ6" s="551">
        <v>8735</v>
      </c>
      <c r="CR6" s="551">
        <v>16824</v>
      </c>
      <c r="CS6" s="551">
        <v>0</v>
      </c>
      <c r="CT6" s="551">
        <v>0</v>
      </c>
      <c r="CU6" s="551">
        <v>0</v>
      </c>
      <c r="CV6" s="551">
        <v>0</v>
      </c>
      <c r="CW6" s="551">
        <v>0</v>
      </c>
      <c r="CX6" s="551">
        <v>18580</v>
      </c>
      <c r="CY6" s="551">
        <v>162024</v>
      </c>
      <c r="CZ6" s="551">
        <v>0</v>
      </c>
      <c r="DA6" s="551">
        <v>17</v>
      </c>
      <c r="DB6" s="551">
        <v>1410</v>
      </c>
      <c r="DC6" s="551">
        <v>0</v>
      </c>
      <c r="DD6" s="551">
        <v>0</v>
      </c>
      <c r="DE6" s="550">
        <f>SUM(C6:DD6)</f>
        <v>27636008</v>
      </c>
      <c r="DF6" s="550">
        <v>0</v>
      </c>
      <c r="DG6" s="551">
        <v>267338</v>
      </c>
      <c r="DH6" s="551">
        <v>0</v>
      </c>
      <c r="DI6" s="551">
        <v>0</v>
      </c>
      <c r="DJ6" s="551">
        <v>0</v>
      </c>
      <c r="DK6" s="551">
        <v>1076832</v>
      </c>
      <c r="DL6" s="551">
        <v>-60745</v>
      </c>
      <c r="DM6" s="552">
        <f t="shared" si="0"/>
        <v>1283425</v>
      </c>
      <c r="DN6" s="552">
        <f t="shared" si="1"/>
        <v>28919433</v>
      </c>
      <c r="DO6" s="553">
        <v>6568826</v>
      </c>
      <c r="DP6" s="551">
        <v>155</v>
      </c>
      <c r="DQ6" s="552">
        <f t="shared" ref="DQ6:DQ69" si="4">SUM(DO6:DP6)</f>
        <v>6568981</v>
      </c>
      <c r="DR6" s="551">
        <f t="shared" ref="DR6:DR69" si="5">DM6+DO6+DP6</f>
        <v>7852406</v>
      </c>
      <c r="DS6" s="552">
        <f t="shared" si="2"/>
        <v>35488414</v>
      </c>
      <c r="DT6" s="553">
        <v>-6747383</v>
      </c>
      <c r="DU6" s="551">
        <v>-46</v>
      </c>
      <c r="DV6" s="551">
        <v>-7</v>
      </c>
      <c r="DW6" s="551">
        <v>-4</v>
      </c>
      <c r="DX6" s="552">
        <f t="shared" ref="DX6:DX69" si="6">SUM(DT6:DW6)</f>
        <v>-6747440</v>
      </c>
      <c r="DY6" s="551">
        <f t="shared" ref="DY6:DY69" si="7">DR6+DX6</f>
        <v>1104966</v>
      </c>
      <c r="DZ6" s="552">
        <f t="shared" si="3"/>
        <v>28740974</v>
      </c>
      <c r="EB6" s="552">
        <v>28740974</v>
      </c>
      <c r="EC6" s="526" t="b">
        <f t="shared" ref="EC6:EC69" si="8">DZ6=EB6</f>
        <v>1</v>
      </c>
      <c r="EI6" s="555"/>
      <c r="EJ6" s="555"/>
      <c r="EK6" s="555"/>
      <c r="EL6" s="555"/>
      <c r="EM6" s="555"/>
      <c r="EN6" s="555"/>
      <c r="EO6" s="555"/>
      <c r="EP6" s="555"/>
    </row>
    <row r="7" spans="1:146">
      <c r="A7" s="556" t="s">
        <v>333</v>
      </c>
      <c r="B7" s="557" t="s">
        <v>334</v>
      </c>
      <c r="C7" s="550">
        <v>402312</v>
      </c>
      <c r="D7" s="551">
        <v>1174990</v>
      </c>
      <c r="E7" s="551">
        <v>0</v>
      </c>
      <c r="F7" s="551">
        <v>198</v>
      </c>
      <c r="G7" s="551">
        <v>0</v>
      </c>
      <c r="H7" s="551">
        <v>0</v>
      </c>
      <c r="I7" s="551">
        <v>0</v>
      </c>
      <c r="J7" s="551">
        <v>0</v>
      </c>
      <c r="K7" s="551">
        <v>0</v>
      </c>
      <c r="L7" s="551">
        <v>0</v>
      </c>
      <c r="M7" s="551">
        <v>0</v>
      </c>
      <c r="N7" s="551">
        <v>0</v>
      </c>
      <c r="O7" s="551">
        <v>0</v>
      </c>
      <c r="P7" s="551">
        <v>0</v>
      </c>
      <c r="Q7" s="551">
        <v>0</v>
      </c>
      <c r="R7" s="551">
        <v>0</v>
      </c>
      <c r="S7" s="551">
        <v>0</v>
      </c>
      <c r="T7" s="551">
        <v>0</v>
      </c>
      <c r="U7" s="551">
        <v>0</v>
      </c>
      <c r="V7" s="551">
        <v>0</v>
      </c>
      <c r="W7" s="551">
        <v>0</v>
      </c>
      <c r="X7" s="551">
        <v>0</v>
      </c>
      <c r="Y7" s="551">
        <v>0</v>
      </c>
      <c r="Z7" s="551">
        <v>0</v>
      </c>
      <c r="AA7" s="551">
        <v>0</v>
      </c>
      <c r="AB7" s="551">
        <v>0</v>
      </c>
      <c r="AC7" s="551">
        <v>0</v>
      </c>
      <c r="AD7" s="551">
        <v>0</v>
      </c>
      <c r="AE7" s="551">
        <v>0</v>
      </c>
      <c r="AF7" s="551">
        <v>0</v>
      </c>
      <c r="AG7" s="551">
        <v>0</v>
      </c>
      <c r="AH7" s="551">
        <v>0</v>
      </c>
      <c r="AI7" s="551">
        <v>0</v>
      </c>
      <c r="AJ7" s="551">
        <v>0</v>
      </c>
      <c r="AK7" s="551">
        <v>0</v>
      </c>
      <c r="AL7" s="551">
        <v>0</v>
      </c>
      <c r="AM7" s="551">
        <v>0</v>
      </c>
      <c r="AN7" s="551">
        <v>0</v>
      </c>
      <c r="AO7" s="551">
        <v>0</v>
      </c>
      <c r="AP7" s="551">
        <v>0</v>
      </c>
      <c r="AQ7" s="551">
        <v>0</v>
      </c>
      <c r="AR7" s="551">
        <v>0</v>
      </c>
      <c r="AS7" s="551">
        <v>0</v>
      </c>
      <c r="AT7" s="551">
        <v>0</v>
      </c>
      <c r="AU7" s="551">
        <v>0</v>
      </c>
      <c r="AV7" s="551">
        <v>0</v>
      </c>
      <c r="AW7" s="551">
        <v>0</v>
      </c>
      <c r="AX7" s="551">
        <v>0</v>
      </c>
      <c r="AY7" s="551">
        <v>0</v>
      </c>
      <c r="AZ7" s="551">
        <v>0</v>
      </c>
      <c r="BA7" s="551">
        <v>0</v>
      </c>
      <c r="BB7" s="551">
        <v>0</v>
      </c>
      <c r="BC7" s="551">
        <v>0</v>
      </c>
      <c r="BD7" s="551">
        <v>0</v>
      </c>
      <c r="BE7" s="551">
        <v>0</v>
      </c>
      <c r="BF7" s="551">
        <v>0</v>
      </c>
      <c r="BG7" s="551">
        <v>0</v>
      </c>
      <c r="BH7" s="551">
        <v>0</v>
      </c>
      <c r="BI7" s="551">
        <v>0</v>
      </c>
      <c r="BJ7" s="551">
        <v>0</v>
      </c>
      <c r="BK7" s="551">
        <v>0</v>
      </c>
      <c r="BL7" s="551">
        <v>0</v>
      </c>
      <c r="BM7" s="551">
        <v>0</v>
      </c>
      <c r="BN7" s="551">
        <v>0</v>
      </c>
      <c r="BO7" s="551">
        <v>0</v>
      </c>
      <c r="BP7" s="551">
        <v>0</v>
      </c>
      <c r="BQ7" s="551">
        <v>0</v>
      </c>
      <c r="BR7" s="551">
        <v>0</v>
      </c>
      <c r="BS7" s="551">
        <v>0</v>
      </c>
      <c r="BT7" s="551">
        <v>0</v>
      </c>
      <c r="BU7" s="551">
        <v>0</v>
      </c>
      <c r="BV7" s="551">
        <v>0</v>
      </c>
      <c r="BW7" s="551">
        <v>0</v>
      </c>
      <c r="BX7" s="551">
        <v>0</v>
      </c>
      <c r="BY7" s="551">
        <v>0</v>
      </c>
      <c r="BZ7" s="551">
        <v>0</v>
      </c>
      <c r="CA7" s="551">
        <v>0</v>
      </c>
      <c r="CB7" s="551">
        <v>0</v>
      </c>
      <c r="CC7" s="551">
        <v>0</v>
      </c>
      <c r="CD7" s="551">
        <v>0</v>
      </c>
      <c r="CE7" s="551">
        <v>0</v>
      </c>
      <c r="CF7" s="551">
        <v>0</v>
      </c>
      <c r="CG7" s="551">
        <v>0</v>
      </c>
      <c r="CH7" s="551">
        <v>0</v>
      </c>
      <c r="CI7" s="551">
        <v>0</v>
      </c>
      <c r="CJ7" s="551">
        <v>0</v>
      </c>
      <c r="CK7" s="551">
        <v>0</v>
      </c>
      <c r="CL7" s="551">
        <v>0</v>
      </c>
      <c r="CM7" s="551">
        <v>22032</v>
      </c>
      <c r="CN7" s="551">
        <v>0</v>
      </c>
      <c r="CO7" s="551">
        <v>0</v>
      </c>
      <c r="CP7" s="551">
        <v>0</v>
      </c>
      <c r="CQ7" s="551">
        <v>0</v>
      </c>
      <c r="CR7" s="551">
        <v>0</v>
      </c>
      <c r="CS7" s="551">
        <v>0</v>
      </c>
      <c r="CT7" s="551">
        <v>0</v>
      </c>
      <c r="CU7" s="551">
        <v>0</v>
      </c>
      <c r="CV7" s="551">
        <v>0</v>
      </c>
      <c r="CW7" s="551">
        <v>0</v>
      </c>
      <c r="CX7" s="551">
        <v>0</v>
      </c>
      <c r="CY7" s="551">
        <v>0</v>
      </c>
      <c r="CZ7" s="551">
        <v>0</v>
      </c>
      <c r="DA7" s="551">
        <v>1523</v>
      </c>
      <c r="DB7" s="551">
        <v>0</v>
      </c>
      <c r="DC7" s="551">
        <v>0</v>
      </c>
      <c r="DD7" s="551">
        <v>0</v>
      </c>
      <c r="DE7" s="550">
        <f t="shared" ref="DE7:DE68" si="9">SUM(C7:DD7)</f>
        <v>1601055</v>
      </c>
      <c r="DF7" s="550">
        <v>0</v>
      </c>
      <c r="DG7" s="551">
        <v>385431</v>
      </c>
      <c r="DH7" s="551">
        <v>0</v>
      </c>
      <c r="DI7" s="551">
        <v>0</v>
      </c>
      <c r="DJ7" s="551">
        <v>0</v>
      </c>
      <c r="DK7" s="551">
        <v>0</v>
      </c>
      <c r="DL7" s="551">
        <v>0</v>
      </c>
      <c r="DM7" s="552">
        <f t="shared" si="0"/>
        <v>385431</v>
      </c>
      <c r="DN7" s="552">
        <f t="shared" si="1"/>
        <v>1986486</v>
      </c>
      <c r="DO7" s="553">
        <v>0</v>
      </c>
      <c r="DP7" s="551">
        <v>0</v>
      </c>
      <c r="DQ7" s="552">
        <f t="shared" si="4"/>
        <v>0</v>
      </c>
      <c r="DR7" s="551">
        <f t="shared" si="5"/>
        <v>385431</v>
      </c>
      <c r="DS7" s="552">
        <f t="shared" si="2"/>
        <v>1986486</v>
      </c>
      <c r="DT7" s="553">
        <v>0</v>
      </c>
      <c r="DU7" s="551">
        <v>0</v>
      </c>
      <c r="DV7" s="551">
        <v>0</v>
      </c>
      <c r="DW7" s="551">
        <v>0</v>
      </c>
      <c r="DX7" s="552">
        <f t="shared" si="6"/>
        <v>0</v>
      </c>
      <c r="DY7" s="551">
        <f t="shared" si="7"/>
        <v>385431</v>
      </c>
      <c r="DZ7" s="552">
        <f t="shared" si="3"/>
        <v>1986486</v>
      </c>
      <c r="EB7" s="552">
        <v>1986486</v>
      </c>
      <c r="EC7" s="526" t="b">
        <f t="shared" si="8"/>
        <v>1</v>
      </c>
      <c r="EI7" s="555"/>
      <c r="EJ7" s="555"/>
      <c r="EK7" s="555"/>
      <c r="EL7" s="555"/>
      <c r="EM7" s="555"/>
      <c r="EN7" s="555"/>
      <c r="EO7" s="555"/>
      <c r="EP7" s="555"/>
    </row>
    <row r="8" spans="1:146">
      <c r="A8" s="556" t="s">
        <v>336</v>
      </c>
      <c r="B8" s="557" t="s">
        <v>10</v>
      </c>
      <c r="C8" s="550">
        <v>3314</v>
      </c>
      <c r="D8" s="551">
        <v>0</v>
      </c>
      <c r="E8" s="551">
        <v>0</v>
      </c>
      <c r="F8" s="551">
        <v>369225</v>
      </c>
      <c r="G8" s="551">
        <v>2867</v>
      </c>
      <c r="H8" s="551">
        <v>0</v>
      </c>
      <c r="I8" s="551">
        <v>280</v>
      </c>
      <c r="J8" s="551">
        <v>18744</v>
      </c>
      <c r="K8" s="551">
        <v>0</v>
      </c>
      <c r="L8" s="551">
        <v>1679</v>
      </c>
      <c r="M8" s="551">
        <v>0</v>
      </c>
      <c r="N8" s="551">
        <v>1</v>
      </c>
      <c r="O8" s="551">
        <v>0</v>
      </c>
      <c r="P8" s="551">
        <v>440279</v>
      </c>
      <c r="Q8" s="551">
        <v>16</v>
      </c>
      <c r="R8" s="551">
        <v>4304</v>
      </c>
      <c r="S8" s="551">
        <v>0</v>
      </c>
      <c r="T8" s="551">
        <v>0</v>
      </c>
      <c r="U8" s="551">
        <v>0</v>
      </c>
      <c r="V8" s="551">
        <v>71</v>
      </c>
      <c r="W8" s="551">
        <v>0</v>
      </c>
      <c r="X8" s="551">
        <v>0</v>
      </c>
      <c r="Y8" s="551">
        <v>0</v>
      </c>
      <c r="Z8" s="551">
        <v>0</v>
      </c>
      <c r="AA8" s="551">
        <v>106</v>
      </c>
      <c r="AB8" s="551">
        <v>0</v>
      </c>
      <c r="AC8" s="551">
        <v>0</v>
      </c>
      <c r="AD8" s="551">
        <v>0</v>
      </c>
      <c r="AE8" s="551">
        <v>0</v>
      </c>
      <c r="AF8" s="551">
        <v>414</v>
      </c>
      <c r="AG8" s="551">
        <v>0</v>
      </c>
      <c r="AH8" s="551">
        <v>0</v>
      </c>
      <c r="AI8" s="551">
        <v>15</v>
      </c>
      <c r="AJ8" s="551">
        <v>0</v>
      </c>
      <c r="AK8" s="551">
        <v>0</v>
      </c>
      <c r="AL8" s="551">
        <v>0</v>
      </c>
      <c r="AM8" s="551">
        <v>0</v>
      </c>
      <c r="AN8" s="551">
        <v>0</v>
      </c>
      <c r="AO8" s="551">
        <v>0</v>
      </c>
      <c r="AP8" s="551">
        <v>0</v>
      </c>
      <c r="AQ8" s="551">
        <v>0</v>
      </c>
      <c r="AR8" s="551">
        <v>0</v>
      </c>
      <c r="AS8" s="551">
        <v>0</v>
      </c>
      <c r="AT8" s="551">
        <v>0</v>
      </c>
      <c r="AU8" s="551">
        <v>0</v>
      </c>
      <c r="AV8" s="551">
        <v>0</v>
      </c>
      <c r="AW8" s="551">
        <v>0</v>
      </c>
      <c r="AX8" s="551">
        <v>0</v>
      </c>
      <c r="AY8" s="551">
        <v>0</v>
      </c>
      <c r="AZ8" s="551">
        <v>0</v>
      </c>
      <c r="BA8" s="551">
        <v>0</v>
      </c>
      <c r="BB8" s="551">
        <v>0</v>
      </c>
      <c r="BC8" s="551">
        <v>0</v>
      </c>
      <c r="BD8" s="551">
        <v>0</v>
      </c>
      <c r="BE8" s="551">
        <v>0</v>
      </c>
      <c r="BF8" s="551">
        <v>0</v>
      </c>
      <c r="BG8" s="551">
        <v>2</v>
      </c>
      <c r="BH8" s="551">
        <v>0</v>
      </c>
      <c r="BI8" s="551">
        <v>381</v>
      </c>
      <c r="BJ8" s="551">
        <v>0</v>
      </c>
      <c r="BK8" s="551">
        <v>298</v>
      </c>
      <c r="BL8" s="551">
        <v>454</v>
      </c>
      <c r="BM8" s="551">
        <v>4822</v>
      </c>
      <c r="BN8" s="551">
        <v>209</v>
      </c>
      <c r="BO8" s="551">
        <v>0</v>
      </c>
      <c r="BP8" s="551">
        <v>0</v>
      </c>
      <c r="BQ8" s="551">
        <v>0</v>
      </c>
      <c r="BR8" s="551">
        <v>0</v>
      </c>
      <c r="BS8" s="551">
        <v>0</v>
      </c>
      <c r="BT8" s="551">
        <v>0</v>
      </c>
      <c r="BU8" s="551">
        <v>0</v>
      </c>
      <c r="BV8" s="551">
        <v>0</v>
      </c>
      <c r="BW8" s="551">
        <v>0</v>
      </c>
      <c r="BX8" s="551">
        <v>0</v>
      </c>
      <c r="BY8" s="551">
        <v>0</v>
      </c>
      <c r="BZ8" s="551">
        <v>0</v>
      </c>
      <c r="CA8" s="551">
        <v>0</v>
      </c>
      <c r="CB8" s="551">
        <v>0</v>
      </c>
      <c r="CC8" s="551">
        <v>0</v>
      </c>
      <c r="CD8" s="551">
        <v>0</v>
      </c>
      <c r="CE8" s="551">
        <v>0</v>
      </c>
      <c r="CF8" s="551">
        <v>0</v>
      </c>
      <c r="CG8" s="551">
        <v>0</v>
      </c>
      <c r="CH8" s="551">
        <v>0</v>
      </c>
      <c r="CI8" s="551">
        <v>0</v>
      </c>
      <c r="CJ8" s="551">
        <v>0</v>
      </c>
      <c r="CK8" s="551">
        <v>0</v>
      </c>
      <c r="CL8" s="551">
        <v>181</v>
      </c>
      <c r="CM8" s="551">
        <v>2892</v>
      </c>
      <c r="CN8" s="551">
        <v>0</v>
      </c>
      <c r="CO8" s="551">
        <v>1096</v>
      </c>
      <c r="CP8" s="551">
        <v>0</v>
      </c>
      <c r="CQ8" s="551">
        <v>2309</v>
      </c>
      <c r="CR8" s="551">
        <v>4287</v>
      </c>
      <c r="CS8" s="551">
        <v>0</v>
      </c>
      <c r="CT8" s="551">
        <v>0</v>
      </c>
      <c r="CU8" s="551">
        <v>0</v>
      </c>
      <c r="CV8" s="551">
        <v>0</v>
      </c>
      <c r="CW8" s="551">
        <v>0</v>
      </c>
      <c r="CX8" s="551">
        <v>10561</v>
      </c>
      <c r="CY8" s="551">
        <v>50106</v>
      </c>
      <c r="CZ8" s="551">
        <v>0</v>
      </c>
      <c r="DA8" s="551">
        <v>0</v>
      </c>
      <c r="DB8" s="551">
        <v>817</v>
      </c>
      <c r="DC8" s="551">
        <v>0</v>
      </c>
      <c r="DD8" s="551">
        <v>0</v>
      </c>
      <c r="DE8" s="550">
        <f>SUM(C8:DD8)</f>
        <v>919730</v>
      </c>
      <c r="DF8" s="550">
        <v>2696</v>
      </c>
      <c r="DG8" s="551">
        <v>183755</v>
      </c>
      <c r="DH8" s="551">
        <v>0</v>
      </c>
      <c r="DI8" s="551">
        <v>0</v>
      </c>
      <c r="DJ8" s="551">
        <v>0</v>
      </c>
      <c r="DK8" s="551">
        <v>0</v>
      </c>
      <c r="DL8" s="551">
        <v>345116</v>
      </c>
      <c r="DM8" s="552">
        <f t="shared" si="0"/>
        <v>531567</v>
      </c>
      <c r="DN8" s="552">
        <f t="shared" si="1"/>
        <v>1451297</v>
      </c>
      <c r="DO8" s="553">
        <v>532541</v>
      </c>
      <c r="DP8" s="551">
        <v>164081</v>
      </c>
      <c r="DQ8" s="552">
        <f t="shared" si="4"/>
        <v>696622</v>
      </c>
      <c r="DR8" s="551">
        <f t="shared" si="5"/>
        <v>1228189</v>
      </c>
      <c r="DS8" s="552">
        <f t="shared" si="2"/>
        <v>2147919</v>
      </c>
      <c r="DT8" s="553">
        <v>-79856</v>
      </c>
      <c r="DU8" s="551">
        <v>-15379</v>
      </c>
      <c r="DV8" s="551">
        <v>-587</v>
      </c>
      <c r="DW8" s="551">
        <v>-1277</v>
      </c>
      <c r="DX8" s="552">
        <f t="shared" si="6"/>
        <v>-97099</v>
      </c>
      <c r="DY8" s="551">
        <f t="shared" si="7"/>
        <v>1131090</v>
      </c>
      <c r="DZ8" s="552">
        <f t="shared" si="3"/>
        <v>2050820</v>
      </c>
      <c r="EB8" s="552">
        <v>2050820</v>
      </c>
      <c r="EC8" s="526" t="b">
        <f t="shared" si="8"/>
        <v>1</v>
      </c>
      <c r="EI8" s="555"/>
      <c r="EJ8" s="555"/>
      <c r="EK8" s="555"/>
      <c r="EL8" s="555"/>
      <c r="EM8" s="555"/>
      <c r="EN8" s="555"/>
      <c r="EO8" s="555"/>
      <c r="EP8" s="555"/>
    </row>
    <row r="9" spans="1:146">
      <c r="A9" s="556" t="s">
        <v>338</v>
      </c>
      <c r="B9" s="557" t="s">
        <v>11</v>
      </c>
      <c r="C9" s="550">
        <v>0</v>
      </c>
      <c r="D9" s="551">
        <v>0</v>
      </c>
      <c r="E9" s="551">
        <v>0</v>
      </c>
      <c r="F9" s="551">
        <v>0</v>
      </c>
      <c r="G9" s="551">
        <v>961980</v>
      </c>
      <c r="H9" s="551">
        <v>0</v>
      </c>
      <c r="I9" s="551">
        <v>0</v>
      </c>
      <c r="J9" s="551">
        <v>2845222</v>
      </c>
      <c r="K9" s="551">
        <v>0</v>
      </c>
      <c r="L9" s="551">
        <v>51991</v>
      </c>
      <c r="M9" s="551">
        <v>0</v>
      </c>
      <c r="N9" s="551">
        <v>0</v>
      </c>
      <c r="O9" s="551">
        <v>0</v>
      </c>
      <c r="P9" s="551">
        <v>0</v>
      </c>
      <c r="Q9" s="551">
        <v>0</v>
      </c>
      <c r="R9" s="551">
        <v>0</v>
      </c>
      <c r="S9" s="551">
        <v>0</v>
      </c>
      <c r="T9" s="551">
        <v>0</v>
      </c>
      <c r="U9" s="551">
        <v>23</v>
      </c>
      <c r="V9" s="551">
        <v>0</v>
      </c>
      <c r="W9" s="551">
        <v>0</v>
      </c>
      <c r="X9" s="551">
        <v>0</v>
      </c>
      <c r="Y9" s="551">
        <v>0</v>
      </c>
      <c r="Z9" s="551">
        <v>8</v>
      </c>
      <c r="AA9" s="551">
        <v>0</v>
      </c>
      <c r="AB9" s="551">
        <v>0</v>
      </c>
      <c r="AC9" s="551">
        <v>0</v>
      </c>
      <c r="AD9" s="551">
        <v>0</v>
      </c>
      <c r="AE9" s="551">
        <v>0</v>
      </c>
      <c r="AF9" s="551">
        <v>0</v>
      </c>
      <c r="AG9" s="551">
        <v>0</v>
      </c>
      <c r="AH9" s="551">
        <v>0</v>
      </c>
      <c r="AI9" s="551">
        <v>0</v>
      </c>
      <c r="AJ9" s="551">
        <v>0</v>
      </c>
      <c r="AK9" s="551">
        <v>0</v>
      </c>
      <c r="AL9" s="551">
        <v>0</v>
      </c>
      <c r="AM9" s="551">
        <v>0</v>
      </c>
      <c r="AN9" s="551">
        <v>0</v>
      </c>
      <c r="AO9" s="551">
        <v>0</v>
      </c>
      <c r="AP9" s="551">
        <v>0</v>
      </c>
      <c r="AQ9" s="551">
        <v>0</v>
      </c>
      <c r="AR9" s="551">
        <v>0</v>
      </c>
      <c r="AS9" s="551">
        <v>0</v>
      </c>
      <c r="AT9" s="551">
        <v>0</v>
      </c>
      <c r="AU9" s="551">
        <v>0</v>
      </c>
      <c r="AV9" s="551">
        <v>0</v>
      </c>
      <c r="AW9" s="551">
        <v>0</v>
      </c>
      <c r="AX9" s="551">
        <v>0</v>
      </c>
      <c r="AY9" s="551">
        <v>0</v>
      </c>
      <c r="AZ9" s="551">
        <v>0</v>
      </c>
      <c r="BA9" s="551">
        <v>0</v>
      </c>
      <c r="BB9" s="551">
        <v>0</v>
      </c>
      <c r="BC9" s="551">
        <v>0</v>
      </c>
      <c r="BD9" s="551">
        <v>0</v>
      </c>
      <c r="BE9" s="551">
        <v>0</v>
      </c>
      <c r="BF9" s="551">
        <v>0</v>
      </c>
      <c r="BG9" s="551">
        <v>0</v>
      </c>
      <c r="BH9" s="551">
        <v>0</v>
      </c>
      <c r="BI9" s="551">
        <v>4876</v>
      </c>
      <c r="BJ9" s="551">
        <v>0</v>
      </c>
      <c r="BK9" s="551">
        <v>0</v>
      </c>
      <c r="BL9" s="551">
        <v>0</v>
      </c>
      <c r="BM9" s="551">
        <v>0</v>
      </c>
      <c r="BN9" s="551">
        <v>0</v>
      </c>
      <c r="BO9" s="551">
        <v>0</v>
      </c>
      <c r="BP9" s="551">
        <v>0</v>
      </c>
      <c r="BQ9" s="551">
        <v>0</v>
      </c>
      <c r="BR9" s="551">
        <v>0</v>
      </c>
      <c r="BS9" s="551">
        <v>0</v>
      </c>
      <c r="BT9" s="551">
        <v>0</v>
      </c>
      <c r="BU9" s="551">
        <v>0</v>
      </c>
      <c r="BV9" s="551">
        <v>0</v>
      </c>
      <c r="BW9" s="551">
        <v>0</v>
      </c>
      <c r="BX9" s="551">
        <v>0</v>
      </c>
      <c r="BY9" s="551">
        <v>0</v>
      </c>
      <c r="BZ9" s="551">
        <v>0</v>
      </c>
      <c r="CA9" s="551">
        <v>0</v>
      </c>
      <c r="CB9" s="551">
        <v>0</v>
      </c>
      <c r="CC9" s="551">
        <v>0</v>
      </c>
      <c r="CD9" s="551">
        <v>0</v>
      </c>
      <c r="CE9" s="551">
        <v>352</v>
      </c>
      <c r="CF9" s="551">
        <v>0</v>
      </c>
      <c r="CG9" s="551">
        <v>0</v>
      </c>
      <c r="CH9" s="551">
        <v>0</v>
      </c>
      <c r="CI9" s="551">
        <v>0</v>
      </c>
      <c r="CJ9" s="551">
        <v>0</v>
      </c>
      <c r="CK9" s="551">
        <v>0</v>
      </c>
      <c r="CL9" s="551">
        <v>286</v>
      </c>
      <c r="CM9" s="551">
        <v>3131</v>
      </c>
      <c r="CN9" s="551">
        <v>0</v>
      </c>
      <c r="CO9" s="551">
        <v>25229</v>
      </c>
      <c r="CP9" s="551">
        <v>0</v>
      </c>
      <c r="CQ9" s="551">
        <v>13744</v>
      </c>
      <c r="CR9" s="551">
        <v>30643</v>
      </c>
      <c r="CS9" s="551">
        <v>0</v>
      </c>
      <c r="CT9" s="551">
        <v>0</v>
      </c>
      <c r="CU9" s="551">
        <v>0</v>
      </c>
      <c r="CV9" s="551">
        <v>0</v>
      </c>
      <c r="CW9" s="551">
        <v>0</v>
      </c>
      <c r="CX9" s="551">
        <v>39514</v>
      </c>
      <c r="CY9" s="551">
        <v>177314</v>
      </c>
      <c r="CZ9" s="551">
        <v>0</v>
      </c>
      <c r="DA9" s="551">
        <v>206</v>
      </c>
      <c r="DB9" s="551">
        <v>2889</v>
      </c>
      <c r="DC9" s="551">
        <v>0</v>
      </c>
      <c r="DD9" s="551">
        <v>0</v>
      </c>
      <c r="DE9" s="550">
        <f t="shared" si="9"/>
        <v>4157408</v>
      </c>
      <c r="DF9" s="550">
        <v>12584</v>
      </c>
      <c r="DG9" s="551">
        <v>370145</v>
      </c>
      <c r="DH9" s="551">
        <v>0</v>
      </c>
      <c r="DI9" s="551">
        <v>0</v>
      </c>
      <c r="DJ9" s="551">
        <v>0</v>
      </c>
      <c r="DK9" s="551">
        <v>0</v>
      </c>
      <c r="DL9" s="551">
        <v>83283</v>
      </c>
      <c r="DM9" s="552">
        <f t="shared" si="0"/>
        <v>466012</v>
      </c>
      <c r="DN9" s="552">
        <f t="shared" si="1"/>
        <v>4623420</v>
      </c>
      <c r="DO9" s="553">
        <v>7315804</v>
      </c>
      <c r="DP9" s="551">
        <v>7046</v>
      </c>
      <c r="DQ9" s="552">
        <f t="shared" si="4"/>
        <v>7322850</v>
      </c>
      <c r="DR9" s="551">
        <f t="shared" si="5"/>
        <v>7788862</v>
      </c>
      <c r="DS9" s="552">
        <f t="shared" si="2"/>
        <v>11946270</v>
      </c>
      <c r="DT9" s="553">
        <v>-706155</v>
      </c>
      <c r="DU9" s="551">
        <v>-312010</v>
      </c>
      <c r="DV9" s="551">
        <v>-4323</v>
      </c>
      <c r="DW9" s="551">
        <v>-25199</v>
      </c>
      <c r="DX9" s="552">
        <f t="shared" si="6"/>
        <v>-1047687</v>
      </c>
      <c r="DY9" s="551">
        <f t="shared" si="7"/>
        <v>6741175</v>
      </c>
      <c r="DZ9" s="552">
        <f t="shared" si="3"/>
        <v>10898583</v>
      </c>
      <c r="EB9" s="552">
        <v>10898583</v>
      </c>
      <c r="EC9" s="526" t="b">
        <f t="shared" si="8"/>
        <v>1</v>
      </c>
      <c r="EI9" s="555"/>
      <c r="EJ9" s="555"/>
      <c r="EK9" s="555"/>
      <c r="EL9" s="555"/>
      <c r="EM9" s="555"/>
      <c r="EN9" s="555"/>
      <c r="EO9" s="555"/>
      <c r="EP9" s="555"/>
    </row>
    <row r="10" spans="1:146">
      <c r="A10" s="556" t="s">
        <v>341</v>
      </c>
      <c r="B10" s="557" t="s">
        <v>344</v>
      </c>
      <c r="C10" s="550">
        <v>0</v>
      </c>
      <c r="D10" s="551">
        <v>961</v>
      </c>
      <c r="E10" s="551">
        <v>0</v>
      </c>
      <c r="F10" s="551">
        <v>187</v>
      </c>
      <c r="G10" s="551">
        <v>0</v>
      </c>
      <c r="H10" s="551">
        <v>0</v>
      </c>
      <c r="I10" s="551">
        <v>0</v>
      </c>
      <c r="J10" s="551">
        <v>9824</v>
      </c>
      <c r="K10" s="551">
        <v>374</v>
      </c>
      <c r="L10" s="551">
        <v>14815</v>
      </c>
      <c r="M10" s="551">
        <v>0</v>
      </c>
      <c r="N10" s="551">
        <v>60</v>
      </c>
      <c r="O10" s="551">
        <v>134</v>
      </c>
      <c r="P10" s="551">
        <v>5</v>
      </c>
      <c r="Q10" s="551">
        <v>0</v>
      </c>
      <c r="R10" s="551">
        <v>71454</v>
      </c>
      <c r="S10" s="551">
        <v>61</v>
      </c>
      <c r="T10" s="551">
        <v>0</v>
      </c>
      <c r="U10" s="551">
        <v>38925</v>
      </c>
      <c r="V10" s="551">
        <v>311</v>
      </c>
      <c r="W10" s="551">
        <v>0</v>
      </c>
      <c r="X10" s="551">
        <v>5386</v>
      </c>
      <c r="Y10" s="551">
        <v>0</v>
      </c>
      <c r="Z10" s="551">
        <v>10</v>
      </c>
      <c r="AA10" s="551">
        <v>71</v>
      </c>
      <c r="AB10" s="551">
        <v>11401</v>
      </c>
      <c r="AC10" s="551">
        <v>84</v>
      </c>
      <c r="AD10" s="551">
        <v>41</v>
      </c>
      <c r="AE10" s="551">
        <v>13</v>
      </c>
      <c r="AF10" s="551">
        <v>0</v>
      </c>
      <c r="AG10" s="551">
        <v>948</v>
      </c>
      <c r="AH10" s="551">
        <v>1199</v>
      </c>
      <c r="AI10" s="551">
        <v>128340</v>
      </c>
      <c r="AJ10" s="551">
        <v>5086</v>
      </c>
      <c r="AK10" s="551">
        <v>0</v>
      </c>
      <c r="AL10" s="551">
        <v>0</v>
      </c>
      <c r="AM10" s="551">
        <v>0</v>
      </c>
      <c r="AN10" s="551">
        <v>1</v>
      </c>
      <c r="AO10" s="551">
        <v>1950</v>
      </c>
      <c r="AP10" s="551">
        <v>17</v>
      </c>
      <c r="AQ10" s="551">
        <v>143</v>
      </c>
      <c r="AR10" s="551">
        <v>894</v>
      </c>
      <c r="AS10" s="551">
        <v>22</v>
      </c>
      <c r="AT10" s="551">
        <v>235</v>
      </c>
      <c r="AU10" s="551">
        <v>0</v>
      </c>
      <c r="AV10" s="551">
        <v>490</v>
      </c>
      <c r="AW10" s="551">
        <v>3725</v>
      </c>
      <c r="AX10" s="551">
        <v>56</v>
      </c>
      <c r="AY10" s="551">
        <v>0</v>
      </c>
      <c r="AZ10" s="551">
        <v>0</v>
      </c>
      <c r="BA10" s="551">
        <v>145</v>
      </c>
      <c r="BB10" s="551">
        <v>0</v>
      </c>
      <c r="BC10" s="551">
        <v>195</v>
      </c>
      <c r="BD10" s="551">
        <v>0</v>
      </c>
      <c r="BE10" s="551">
        <v>0</v>
      </c>
      <c r="BF10" s="551">
        <v>1079</v>
      </c>
      <c r="BG10" s="551">
        <v>0</v>
      </c>
      <c r="BH10" s="551">
        <v>0</v>
      </c>
      <c r="BI10" s="551">
        <v>51</v>
      </c>
      <c r="BJ10" s="551">
        <v>159</v>
      </c>
      <c r="BK10" s="551">
        <v>18</v>
      </c>
      <c r="BL10" s="551">
        <v>8</v>
      </c>
      <c r="BM10" s="551">
        <v>263</v>
      </c>
      <c r="BN10" s="551">
        <v>25</v>
      </c>
      <c r="BO10" s="551">
        <v>1343472</v>
      </c>
      <c r="BP10" s="551">
        <v>811809</v>
      </c>
      <c r="BQ10" s="551">
        <v>0</v>
      </c>
      <c r="BR10" s="551">
        <v>8</v>
      </c>
      <c r="BS10" s="551">
        <v>241</v>
      </c>
      <c r="BT10" s="551">
        <v>29</v>
      </c>
      <c r="BU10" s="551">
        <v>36</v>
      </c>
      <c r="BV10" s="551">
        <v>0</v>
      </c>
      <c r="BW10" s="551">
        <v>0</v>
      </c>
      <c r="BX10" s="551">
        <v>38</v>
      </c>
      <c r="BY10" s="551">
        <v>1</v>
      </c>
      <c r="BZ10" s="551">
        <v>0</v>
      </c>
      <c r="CA10" s="551">
        <v>13</v>
      </c>
      <c r="CB10" s="551">
        <v>0</v>
      </c>
      <c r="CC10" s="551">
        <v>60</v>
      </c>
      <c r="CD10" s="551">
        <v>30</v>
      </c>
      <c r="CE10" s="551">
        <v>85</v>
      </c>
      <c r="CF10" s="551">
        <v>0</v>
      </c>
      <c r="CG10" s="551">
        <v>0</v>
      </c>
      <c r="CH10" s="551">
        <v>2</v>
      </c>
      <c r="CI10" s="551">
        <v>0</v>
      </c>
      <c r="CJ10" s="551">
        <v>0</v>
      </c>
      <c r="CK10" s="551">
        <v>3</v>
      </c>
      <c r="CL10" s="551">
        <v>7</v>
      </c>
      <c r="CM10" s="551">
        <v>150</v>
      </c>
      <c r="CN10" s="551">
        <v>155</v>
      </c>
      <c r="CO10" s="551">
        <v>823</v>
      </c>
      <c r="CP10" s="551">
        <v>0</v>
      </c>
      <c r="CQ10" s="551">
        <v>94</v>
      </c>
      <c r="CR10" s="551">
        <v>269</v>
      </c>
      <c r="CS10" s="551">
        <v>536</v>
      </c>
      <c r="CT10" s="551">
        <v>343</v>
      </c>
      <c r="CU10" s="551">
        <v>0</v>
      </c>
      <c r="CV10" s="551">
        <v>15</v>
      </c>
      <c r="CW10" s="551">
        <v>10</v>
      </c>
      <c r="CX10" s="551">
        <v>902</v>
      </c>
      <c r="CY10" s="551">
        <v>22</v>
      </c>
      <c r="CZ10" s="551">
        <v>888</v>
      </c>
      <c r="DA10" s="551">
        <v>101</v>
      </c>
      <c r="DB10" s="551">
        <v>7</v>
      </c>
      <c r="DC10" s="551">
        <v>0</v>
      </c>
      <c r="DD10" s="551">
        <v>0</v>
      </c>
      <c r="DE10" s="550">
        <f t="shared" si="9"/>
        <v>2459315</v>
      </c>
      <c r="DF10" s="550">
        <v>0</v>
      </c>
      <c r="DG10" s="551">
        <v>20</v>
      </c>
      <c r="DH10" s="551">
        <v>0</v>
      </c>
      <c r="DI10" s="551">
        <v>0</v>
      </c>
      <c r="DJ10" s="551">
        <v>0</v>
      </c>
      <c r="DK10" s="551">
        <v>0</v>
      </c>
      <c r="DL10" s="551">
        <v>0</v>
      </c>
      <c r="DM10" s="552">
        <f t="shared" si="0"/>
        <v>20</v>
      </c>
      <c r="DN10" s="552">
        <f t="shared" si="1"/>
        <v>2459335</v>
      </c>
      <c r="DO10" s="553">
        <v>0</v>
      </c>
      <c r="DP10" s="551">
        <v>0</v>
      </c>
      <c r="DQ10" s="552">
        <f t="shared" si="4"/>
        <v>0</v>
      </c>
      <c r="DR10" s="551">
        <f t="shared" si="5"/>
        <v>20</v>
      </c>
      <c r="DS10" s="552">
        <f t="shared" si="2"/>
        <v>2459335</v>
      </c>
      <c r="DT10" s="553">
        <v>-1428676</v>
      </c>
      <c r="DU10" s="551">
        <v>-932998</v>
      </c>
      <c r="DV10" s="551">
        <v>0</v>
      </c>
      <c r="DW10" s="551">
        <v>-97661</v>
      </c>
      <c r="DX10" s="552">
        <f t="shared" si="6"/>
        <v>-2459335</v>
      </c>
      <c r="DY10" s="551">
        <f t="shared" si="7"/>
        <v>-2459315</v>
      </c>
      <c r="DZ10" s="552">
        <f t="shared" si="3"/>
        <v>0</v>
      </c>
      <c r="EB10" s="552">
        <v>0</v>
      </c>
      <c r="EC10" s="526" t="b">
        <f t="shared" si="8"/>
        <v>1</v>
      </c>
      <c r="EI10" s="555"/>
      <c r="EJ10" s="555"/>
      <c r="EK10" s="555"/>
      <c r="EL10" s="555"/>
      <c r="EM10" s="555"/>
      <c r="EN10" s="555"/>
      <c r="EO10" s="555"/>
      <c r="EP10" s="555"/>
    </row>
    <row r="11" spans="1:146">
      <c r="A11" s="556" t="s">
        <v>343</v>
      </c>
      <c r="B11" s="557" t="s">
        <v>734</v>
      </c>
      <c r="C11" s="550">
        <v>0</v>
      </c>
      <c r="D11" s="551">
        <v>0</v>
      </c>
      <c r="E11" s="551">
        <v>0</v>
      </c>
      <c r="F11" s="551">
        <v>2625</v>
      </c>
      <c r="G11" s="551">
        <v>0</v>
      </c>
      <c r="H11" s="551">
        <v>0</v>
      </c>
      <c r="I11" s="551">
        <v>20300</v>
      </c>
      <c r="J11" s="551">
        <v>56</v>
      </c>
      <c r="K11" s="551">
        <v>0</v>
      </c>
      <c r="L11" s="551">
        <v>2293</v>
      </c>
      <c r="M11" s="551">
        <v>0</v>
      </c>
      <c r="N11" s="551">
        <v>0</v>
      </c>
      <c r="O11" s="551">
        <v>0</v>
      </c>
      <c r="P11" s="551">
        <v>1</v>
      </c>
      <c r="Q11" s="551">
        <v>0</v>
      </c>
      <c r="R11" s="551">
        <v>9434</v>
      </c>
      <c r="S11" s="551">
        <v>0</v>
      </c>
      <c r="T11" s="551">
        <v>0</v>
      </c>
      <c r="U11" s="551">
        <v>1855</v>
      </c>
      <c r="V11" s="551">
        <v>11703</v>
      </c>
      <c r="W11" s="551">
        <v>0</v>
      </c>
      <c r="X11" s="551">
        <v>496</v>
      </c>
      <c r="Y11" s="551">
        <v>0</v>
      </c>
      <c r="Z11" s="551">
        <v>4</v>
      </c>
      <c r="AA11" s="551">
        <v>896</v>
      </c>
      <c r="AB11" s="551">
        <v>-23</v>
      </c>
      <c r="AC11" s="551">
        <v>34501</v>
      </c>
      <c r="AD11" s="551">
        <v>0</v>
      </c>
      <c r="AE11" s="551">
        <v>8</v>
      </c>
      <c r="AF11" s="551">
        <v>5</v>
      </c>
      <c r="AG11" s="551">
        <v>4081</v>
      </c>
      <c r="AH11" s="551">
        <v>203825</v>
      </c>
      <c r="AI11" s="551">
        <v>404113</v>
      </c>
      <c r="AJ11" s="551">
        <v>51530</v>
      </c>
      <c r="AK11" s="551">
        <v>0</v>
      </c>
      <c r="AL11" s="551">
        <v>0</v>
      </c>
      <c r="AM11" s="551">
        <v>0</v>
      </c>
      <c r="AN11" s="551">
        <v>0</v>
      </c>
      <c r="AO11" s="551">
        <v>700480</v>
      </c>
      <c r="AP11" s="551">
        <v>9</v>
      </c>
      <c r="AQ11" s="551">
        <v>118</v>
      </c>
      <c r="AR11" s="551">
        <v>54</v>
      </c>
      <c r="AS11" s="551">
        <v>7</v>
      </c>
      <c r="AT11" s="551">
        <v>165</v>
      </c>
      <c r="AU11" s="551">
        <v>73</v>
      </c>
      <c r="AV11" s="551">
        <v>0</v>
      </c>
      <c r="AW11" s="551">
        <v>0</v>
      </c>
      <c r="AX11" s="551">
        <v>0</v>
      </c>
      <c r="AY11" s="551">
        <v>0</v>
      </c>
      <c r="AZ11" s="551">
        <v>0</v>
      </c>
      <c r="BA11" s="551">
        <v>0</v>
      </c>
      <c r="BB11" s="551">
        <v>0</v>
      </c>
      <c r="BC11" s="551">
        <v>0</v>
      </c>
      <c r="BD11" s="551">
        <v>0</v>
      </c>
      <c r="BE11" s="551">
        <v>0</v>
      </c>
      <c r="BF11" s="551">
        <v>0</v>
      </c>
      <c r="BG11" s="551">
        <v>0</v>
      </c>
      <c r="BH11" s="551">
        <v>0</v>
      </c>
      <c r="BI11" s="551">
        <v>984</v>
      </c>
      <c r="BJ11" s="551">
        <v>0</v>
      </c>
      <c r="BK11" s="551">
        <v>54045</v>
      </c>
      <c r="BL11" s="551">
        <v>2730</v>
      </c>
      <c r="BM11" s="551">
        <v>441741</v>
      </c>
      <c r="BN11" s="551">
        <v>70586</v>
      </c>
      <c r="BO11" s="551">
        <v>-49</v>
      </c>
      <c r="BP11" s="551">
        <v>0</v>
      </c>
      <c r="BQ11" s="551">
        <v>0</v>
      </c>
      <c r="BR11" s="551">
        <v>0</v>
      </c>
      <c r="BS11" s="551">
        <v>0</v>
      </c>
      <c r="BT11" s="551">
        <v>0</v>
      </c>
      <c r="BU11" s="551">
        <v>0</v>
      </c>
      <c r="BV11" s="551">
        <v>0</v>
      </c>
      <c r="BW11" s="551">
        <v>0</v>
      </c>
      <c r="BX11" s="551">
        <v>0</v>
      </c>
      <c r="BY11" s="551">
        <v>0</v>
      </c>
      <c r="BZ11" s="551">
        <v>0</v>
      </c>
      <c r="CA11" s="551">
        <v>0</v>
      </c>
      <c r="CB11" s="551">
        <v>0</v>
      </c>
      <c r="CC11" s="551">
        <v>0</v>
      </c>
      <c r="CD11" s="551">
        <v>0</v>
      </c>
      <c r="CE11" s="551">
        <v>0</v>
      </c>
      <c r="CF11" s="551">
        <v>0</v>
      </c>
      <c r="CG11" s="551">
        <v>0</v>
      </c>
      <c r="CH11" s="551">
        <v>0</v>
      </c>
      <c r="CI11" s="551">
        <v>0</v>
      </c>
      <c r="CJ11" s="551">
        <v>0</v>
      </c>
      <c r="CK11" s="551">
        <v>0</v>
      </c>
      <c r="CL11" s="551">
        <v>504</v>
      </c>
      <c r="CM11" s="551">
        <v>0</v>
      </c>
      <c r="CN11" s="551">
        <v>0</v>
      </c>
      <c r="CO11" s="551">
        <v>0</v>
      </c>
      <c r="CP11" s="551">
        <v>0</v>
      </c>
      <c r="CQ11" s="551">
        <v>0</v>
      </c>
      <c r="CR11" s="551">
        <v>0</v>
      </c>
      <c r="CS11" s="551">
        <v>0</v>
      </c>
      <c r="CT11" s="551">
        <v>0</v>
      </c>
      <c r="CU11" s="551">
        <v>0</v>
      </c>
      <c r="CV11" s="551">
        <v>0</v>
      </c>
      <c r="CW11" s="551">
        <v>0</v>
      </c>
      <c r="CX11" s="551">
        <v>-501</v>
      </c>
      <c r="CY11" s="551">
        <v>-748</v>
      </c>
      <c r="CZ11" s="551">
        <v>0</v>
      </c>
      <c r="DA11" s="551">
        <v>232</v>
      </c>
      <c r="DB11" s="551">
        <v>152</v>
      </c>
      <c r="DC11" s="551">
        <v>0</v>
      </c>
      <c r="DD11" s="551">
        <v>606</v>
      </c>
      <c r="DE11" s="550">
        <f t="shared" si="9"/>
        <v>2018891</v>
      </c>
      <c r="DF11" s="550">
        <v>-4652</v>
      </c>
      <c r="DG11" s="551">
        <v>17</v>
      </c>
      <c r="DH11" s="551">
        <v>0</v>
      </c>
      <c r="DI11" s="551">
        <v>0</v>
      </c>
      <c r="DJ11" s="551">
        <v>0</v>
      </c>
      <c r="DK11" s="551">
        <v>0</v>
      </c>
      <c r="DL11" s="551">
        <v>-304231</v>
      </c>
      <c r="DM11" s="552">
        <f t="shared" si="0"/>
        <v>-308866</v>
      </c>
      <c r="DN11" s="552">
        <f t="shared" si="1"/>
        <v>1710025</v>
      </c>
      <c r="DO11" s="553">
        <v>3276146</v>
      </c>
      <c r="DP11" s="551">
        <v>25498</v>
      </c>
      <c r="DQ11" s="552">
        <f t="shared" si="4"/>
        <v>3301644</v>
      </c>
      <c r="DR11" s="551">
        <f t="shared" si="5"/>
        <v>2992778</v>
      </c>
      <c r="DS11" s="552">
        <f t="shared" si="2"/>
        <v>5011669</v>
      </c>
      <c r="DT11" s="553">
        <v>-437512</v>
      </c>
      <c r="DU11" s="551">
        <v>-50796</v>
      </c>
      <c r="DV11" s="551">
        <v>0</v>
      </c>
      <c r="DW11" s="551">
        <v>-4064</v>
      </c>
      <c r="DX11" s="552">
        <f t="shared" si="6"/>
        <v>-492372</v>
      </c>
      <c r="DY11" s="551">
        <f t="shared" si="7"/>
        <v>2500406</v>
      </c>
      <c r="DZ11" s="552">
        <f t="shared" si="3"/>
        <v>4519297</v>
      </c>
      <c r="EB11" s="552">
        <v>4519297</v>
      </c>
      <c r="EC11" s="526" t="b">
        <f t="shared" si="8"/>
        <v>1</v>
      </c>
      <c r="EI11" s="555"/>
      <c r="EJ11" s="555"/>
      <c r="EK11" s="555"/>
      <c r="EL11" s="555"/>
      <c r="EM11" s="555"/>
      <c r="EN11" s="555"/>
      <c r="EO11" s="555"/>
      <c r="EP11" s="555"/>
    </row>
    <row r="12" spans="1:146">
      <c r="A12" s="556" t="s">
        <v>347</v>
      </c>
      <c r="B12" s="557" t="s">
        <v>28</v>
      </c>
      <c r="C12" s="550">
        <v>0</v>
      </c>
      <c r="D12" s="551">
        <v>278600</v>
      </c>
      <c r="E12" s="551">
        <v>0</v>
      </c>
      <c r="F12" s="551">
        <v>35902</v>
      </c>
      <c r="G12" s="551">
        <v>453232</v>
      </c>
      <c r="H12" s="551">
        <v>0</v>
      </c>
      <c r="I12" s="551">
        <v>0</v>
      </c>
      <c r="J12" s="551">
        <v>7529078</v>
      </c>
      <c r="K12" s="551">
        <v>279089</v>
      </c>
      <c r="L12" s="551">
        <v>7611622</v>
      </c>
      <c r="M12" s="551">
        <v>0</v>
      </c>
      <c r="N12" s="551">
        <v>28</v>
      </c>
      <c r="O12" s="551">
        <v>2096</v>
      </c>
      <c r="P12" s="551">
        <v>728</v>
      </c>
      <c r="Q12" s="551">
        <v>0</v>
      </c>
      <c r="R12" s="551">
        <v>15741</v>
      </c>
      <c r="S12" s="551">
        <v>81</v>
      </c>
      <c r="T12" s="551">
        <v>0</v>
      </c>
      <c r="U12" s="551">
        <v>64</v>
      </c>
      <c r="V12" s="551">
        <v>58</v>
      </c>
      <c r="W12" s="551">
        <v>0</v>
      </c>
      <c r="X12" s="551">
        <v>13976</v>
      </c>
      <c r="Y12" s="551">
        <v>0</v>
      </c>
      <c r="Z12" s="551">
        <v>584</v>
      </c>
      <c r="AA12" s="551">
        <v>3230</v>
      </c>
      <c r="AB12" s="551">
        <v>0</v>
      </c>
      <c r="AC12" s="551">
        <v>0</v>
      </c>
      <c r="AD12" s="551">
        <v>28</v>
      </c>
      <c r="AE12" s="551">
        <v>0</v>
      </c>
      <c r="AF12" s="551">
        <v>5857</v>
      </c>
      <c r="AG12" s="551">
        <v>0</v>
      </c>
      <c r="AH12" s="551">
        <v>0</v>
      </c>
      <c r="AI12" s="551">
        <v>8317</v>
      </c>
      <c r="AJ12" s="551">
        <v>1554</v>
      </c>
      <c r="AK12" s="551">
        <v>0</v>
      </c>
      <c r="AL12" s="551">
        <v>0</v>
      </c>
      <c r="AM12" s="551">
        <v>0</v>
      </c>
      <c r="AN12" s="551">
        <v>0</v>
      </c>
      <c r="AO12" s="551">
        <v>0</v>
      </c>
      <c r="AP12" s="551">
        <v>0</v>
      </c>
      <c r="AQ12" s="551">
        <v>0</v>
      </c>
      <c r="AR12" s="551">
        <v>0</v>
      </c>
      <c r="AS12" s="551">
        <v>0</v>
      </c>
      <c r="AT12" s="551">
        <v>0</v>
      </c>
      <c r="AU12" s="551">
        <v>0</v>
      </c>
      <c r="AV12" s="551">
        <v>0</v>
      </c>
      <c r="AW12" s="551">
        <v>0</v>
      </c>
      <c r="AX12" s="551">
        <v>0</v>
      </c>
      <c r="AY12" s="551">
        <v>0</v>
      </c>
      <c r="AZ12" s="551">
        <v>0</v>
      </c>
      <c r="BA12" s="551">
        <v>0</v>
      </c>
      <c r="BB12" s="551">
        <v>0</v>
      </c>
      <c r="BC12" s="551">
        <v>0</v>
      </c>
      <c r="BD12" s="551">
        <v>0</v>
      </c>
      <c r="BE12" s="551">
        <v>0</v>
      </c>
      <c r="BF12" s="551">
        <v>0</v>
      </c>
      <c r="BG12" s="551">
        <v>0</v>
      </c>
      <c r="BH12" s="551">
        <v>0</v>
      </c>
      <c r="BI12" s="551">
        <v>3509</v>
      </c>
      <c r="BJ12" s="551">
        <v>0</v>
      </c>
      <c r="BK12" s="551">
        <v>0</v>
      </c>
      <c r="BL12" s="551">
        <v>0</v>
      </c>
      <c r="BM12" s="551">
        <v>0</v>
      </c>
      <c r="BN12" s="551">
        <v>0</v>
      </c>
      <c r="BO12" s="551">
        <v>0</v>
      </c>
      <c r="BP12" s="551">
        <v>0</v>
      </c>
      <c r="BQ12" s="551">
        <v>0</v>
      </c>
      <c r="BR12" s="551">
        <v>0</v>
      </c>
      <c r="BS12" s="551">
        <v>0</v>
      </c>
      <c r="BT12" s="551">
        <v>0</v>
      </c>
      <c r="BU12" s="551">
        <v>0</v>
      </c>
      <c r="BV12" s="551">
        <v>0</v>
      </c>
      <c r="BW12" s="551">
        <v>0</v>
      </c>
      <c r="BX12" s="551">
        <v>0</v>
      </c>
      <c r="BY12" s="551">
        <v>0</v>
      </c>
      <c r="BZ12" s="551">
        <v>0</v>
      </c>
      <c r="CA12" s="551">
        <v>0</v>
      </c>
      <c r="CB12" s="551">
        <v>0</v>
      </c>
      <c r="CC12" s="551">
        <v>0</v>
      </c>
      <c r="CD12" s="551">
        <v>0</v>
      </c>
      <c r="CE12" s="551">
        <v>7278</v>
      </c>
      <c r="CF12" s="551">
        <v>0</v>
      </c>
      <c r="CG12" s="551">
        <v>0</v>
      </c>
      <c r="CH12" s="551">
        <v>0</v>
      </c>
      <c r="CI12" s="551">
        <v>0</v>
      </c>
      <c r="CJ12" s="551">
        <v>0</v>
      </c>
      <c r="CK12" s="551">
        <v>1</v>
      </c>
      <c r="CL12" s="551">
        <v>14168</v>
      </c>
      <c r="CM12" s="551">
        <v>238858</v>
      </c>
      <c r="CN12" s="551">
        <v>0</v>
      </c>
      <c r="CO12" s="551">
        <v>386636</v>
      </c>
      <c r="CP12" s="551">
        <v>0</v>
      </c>
      <c r="CQ12" s="551">
        <v>207458</v>
      </c>
      <c r="CR12" s="551">
        <v>395270</v>
      </c>
      <c r="CS12" s="551">
        <v>6172</v>
      </c>
      <c r="CT12" s="551">
        <v>0</v>
      </c>
      <c r="CU12" s="551">
        <v>0</v>
      </c>
      <c r="CV12" s="551">
        <v>0</v>
      </c>
      <c r="CW12" s="551">
        <v>0</v>
      </c>
      <c r="CX12" s="551">
        <v>496595</v>
      </c>
      <c r="CY12" s="551">
        <v>4564039</v>
      </c>
      <c r="CZ12" s="551">
        <v>0</v>
      </c>
      <c r="DA12" s="551">
        <v>208</v>
      </c>
      <c r="DB12" s="551">
        <v>38711</v>
      </c>
      <c r="DC12" s="551">
        <v>0</v>
      </c>
      <c r="DD12" s="551">
        <v>0</v>
      </c>
      <c r="DE12" s="550">
        <f t="shared" si="9"/>
        <v>22598768</v>
      </c>
      <c r="DF12" s="550">
        <v>363770</v>
      </c>
      <c r="DG12" s="551">
        <v>21511113</v>
      </c>
      <c r="DH12" s="551">
        <v>0</v>
      </c>
      <c r="DI12" s="551">
        <v>0</v>
      </c>
      <c r="DJ12" s="551">
        <v>0</v>
      </c>
      <c r="DK12" s="551">
        <v>0</v>
      </c>
      <c r="DL12" s="551">
        <v>-328158</v>
      </c>
      <c r="DM12" s="552">
        <f t="shared" si="0"/>
        <v>21546725</v>
      </c>
      <c r="DN12" s="552">
        <f t="shared" si="1"/>
        <v>44145493</v>
      </c>
      <c r="DO12" s="553">
        <v>52979587</v>
      </c>
      <c r="DP12" s="551">
        <v>403321</v>
      </c>
      <c r="DQ12" s="552">
        <f t="shared" si="4"/>
        <v>53382908</v>
      </c>
      <c r="DR12" s="551">
        <f t="shared" si="5"/>
        <v>74929633</v>
      </c>
      <c r="DS12" s="552">
        <f t="shared" si="2"/>
        <v>97528401</v>
      </c>
      <c r="DT12" s="553">
        <v>-21702847</v>
      </c>
      <c r="DU12" s="551">
        <v>-4799839</v>
      </c>
      <c r="DV12" s="551">
        <v>-81279</v>
      </c>
      <c r="DW12" s="551">
        <v>-387510</v>
      </c>
      <c r="DX12" s="552">
        <f t="shared" si="6"/>
        <v>-26971475</v>
      </c>
      <c r="DY12" s="551">
        <f t="shared" si="7"/>
        <v>47958158</v>
      </c>
      <c r="DZ12" s="552">
        <f t="shared" si="3"/>
        <v>70556926</v>
      </c>
      <c r="EB12" s="552">
        <v>70556926</v>
      </c>
      <c r="EC12" s="526" t="b">
        <f t="shared" si="8"/>
        <v>1</v>
      </c>
      <c r="EI12" s="555"/>
      <c r="EJ12" s="555"/>
      <c r="EK12" s="555"/>
      <c r="EL12" s="555"/>
      <c r="EM12" s="555"/>
      <c r="EN12" s="555"/>
      <c r="EO12" s="555"/>
      <c r="EP12" s="555"/>
    </row>
    <row r="13" spans="1:146">
      <c r="A13" s="556" t="s">
        <v>349</v>
      </c>
      <c r="B13" s="557" t="s">
        <v>89</v>
      </c>
      <c r="C13" s="550">
        <v>0</v>
      </c>
      <c r="D13" s="551">
        <v>4622</v>
      </c>
      <c r="E13" s="551">
        <v>71</v>
      </c>
      <c r="F13" s="551">
        <v>0</v>
      </c>
      <c r="G13" s="551">
        <v>36332</v>
      </c>
      <c r="H13" s="551">
        <v>0</v>
      </c>
      <c r="I13" s="551">
        <v>0</v>
      </c>
      <c r="J13" s="551">
        <v>43334</v>
      </c>
      <c r="K13" s="551">
        <v>1343052</v>
      </c>
      <c r="L13" s="551">
        <v>0</v>
      </c>
      <c r="M13" s="551">
        <v>0</v>
      </c>
      <c r="N13" s="551">
        <v>0</v>
      </c>
      <c r="O13" s="551">
        <v>0</v>
      </c>
      <c r="P13" s="551">
        <v>0</v>
      </c>
      <c r="Q13" s="551">
        <v>0</v>
      </c>
      <c r="R13" s="551">
        <v>0</v>
      </c>
      <c r="S13" s="551">
        <v>0</v>
      </c>
      <c r="T13" s="551">
        <v>0</v>
      </c>
      <c r="U13" s="551">
        <v>0</v>
      </c>
      <c r="V13" s="551">
        <v>0</v>
      </c>
      <c r="W13" s="551">
        <v>0</v>
      </c>
      <c r="X13" s="551">
        <v>0</v>
      </c>
      <c r="Y13" s="551">
        <v>0</v>
      </c>
      <c r="Z13" s="551">
        <v>2</v>
      </c>
      <c r="AA13" s="551">
        <v>2</v>
      </c>
      <c r="AB13" s="551">
        <v>0</v>
      </c>
      <c r="AC13" s="551">
        <v>0</v>
      </c>
      <c r="AD13" s="551">
        <v>0</v>
      </c>
      <c r="AE13" s="551">
        <v>0</v>
      </c>
      <c r="AF13" s="551">
        <v>0</v>
      </c>
      <c r="AG13" s="551">
        <v>0</v>
      </c>
      <c r="AH13" s="551">
        <v>0</v>
      </c>
      <c r="AI13" s="551">
        <v>0</v>
      </c>
      <c r="AJ13" s="551">
        <v>0</v>
      </c>
      <c r="AK13" s="551">
        <v>0</v>
      </c>
      <c r="AL13" s="551">
        <v>0</v>
      </c>
      <c r="AM13" s="551">
        <v>0</v>
      </c>
      <c r="AN13" s="551">
        <v>0</v>
      </c>
      <c r="AO13" s="551">
        <v>0</v>
      </c>
      <c r="AP13" s="551">
        <v>0</v>
      </c>
      <c r="AQ13" s="551">
        <v>0</v>
      </c>
      <c r="AR13" s="551">
        <v>0</v>
      </c>
      <c r="AS13" s="551">
        <v>0</v>
      </c>
      <c r="AT13" s="551">
        <v>0</v>
      </c>
      <c r="AU13" s="551">
        <v>0</v>
      </c>
      <c r="AV13" s="551">
        <v>0</v>
      </c>
      <c r="AW13" s="551">
        <v>0</v>
      </c>
      <c r="AX13" s="551">
        <v>0</v>
      </c>
      <c r="AY13" s="551">
        <v>0</v>
      </c>
      <c r="AZ13" s="551">
        <v>0</v>
      </c>
      <c r="BA13" s="551">
        <v>0</v>
      </c>
      <c r="BB13" s="551">
        <v>0</v>
      </c>
      <c r="BC13" s="551">
        <v>0</v>
      </c>
      <c r="BD13" s="551">
        <v>0</v>
      </c>
      <c r="BE13" s="551">
        <v>0</v>
      </c>
      <c r="BF13" s="551">
        <v>0</v>
      </c>
      <c r="BG13" s="551">
        <v>0</v>
      </c>
      <c r="BH13" s="551">
        <v>0</v>
      </c>
      <c r="BI13" s="551">
        <v>0</v>
      </c>
      <c r="BJ13" s="551">
        <v>0</v>
      </c>
      <c r="BK13" s="551">
        <v>0</v>
      </c>
      <c r="BL13" s="551">
        <v>0</v>
      </c>
      <c r="BM13" s="551">
        <v>0</v>
      </c>
      <c r="BN13" s="551">
        <v>0</v>
      </c>
      <c r="BO13" s="551">
        <v>0</v>
      </c>
      <c r="BP13" s="551">
        <v>0</v>
      </c>
      <c r="BQ13" s="551">
        <v>0</v>
      </c>
      <c r="BR13" s="551">
        <v>0</v>
      </c>
      <c r="BS13" s="551">
        <v>7806</v>
      </c>
      <c r="BT13" s="551">
        <v>0</v>
      </c>
      <c r="BU13" s="551">
        <v>0</v>
      </c>
      <c r="BV13" s="551">
        <v>0</v>
      </c>
      <c r="BW13" s="551">
        <v>0</v>
      </c>
      <c r="BX13" s="551">
        <v>0</v>
      </c>
      <c r="BY13" s="551">
        <v>0</v>
      </c>
      <c r="BZ13" s="551">
        <v>0</v>
      </c>
      <c r="CA13" s="551">
        <v>0</v>
      </c>
      <c r="CB13" s="551">
        <v>0</v>
      </c>
      <c r="CC13" s="551">
        <v>0</v>
      </c>
      <c r="CD13" s="551">
        <v>0</v>
      </c>
      <c r="CE13" s="551">
        <v>7726</v>
      </c>
      <c r="CF13" s="551">
        <v>0</v>
      </c>
      <c r="CG13" s="551">
        <v>0</v>
      </c>
      <c r="CH13" s="551">
        <v>0</v>
      </c>
      <c r="CI13" s="551">
        <v>0</v>
      </c>
      <c r="CJ13" s="551">
        <v>0</v>
      </c>
      <c r="CK13" s="551">
        <v>0</v>
      </c>
      <c r="CL13" s="551">
        <v>1189</v>
      </c>
      <c r="CM13" s="551">
        <v>3592</v>
      </c>
      <c r="CN13" s="551">
        <v>0</v>
      </c>
      <c r="CO13" s="551">
        <v>45169</v>
      </c>
      <c r="CP13" s="551">
        <v>0</v>
      </c>
      <c r="CQ13" s="551">
        <v>22910</v>
      </c>
      <c r="CR13" s="551">
        <v>44238</v>
      </c>
      <c r="CS13" s="551">
        <v>0</v>
      </c>
      <c r="CT13" s="551">
        <v>0</v>
      </c>
      <c r="CU13" s="551">
        <v>0</v>
      </c>
      <c r="CV13" s="551">
        <v>0</v>
      </c>
      <c r="CW13" s="551">
        <v>373</v>
      </c>
      <c r="CX13" s="551">
        <v>240263</v>
      </c>
      <c r="CY13" s="551">
        <v>2033289</v>
      </c>
      <c r="CZ13" s="551">
        <v>0</v>
      </c>
      <c r="DA13" s="551">
        <v>4</v>
      </c>
      <c r="DB13" s="551">
        <v>9834</v>
      </c>
      <c r="DC13" s="551">
        <v>0</v>
      </c>
      <c r="DD13" s="551">
        <v>8382</v>
      </c>
      <c r="DE13" s="550">
        <f t="shared" si="9"/>
        <v>3852190</v>
      </c>
      <c r="DF13" s="550">
        <v>245153</v>
      </c>
      <c r="DG13" s="551">
        <v>5913918</v>
      </c>
      <c r="DH13" s="551">
        <v>0</v>
      </c>
      <c r="DI13" s="551">
        <v>0</v>
      </c>
      <c r="DJ13" s="551">
        <v>0</v>
      </c>
      <c r="DK13" s="551">
        <v>0</v>
      </c>
      <c r="DL13" s="551">
        <v>-352201</v>
      </c>
      <c r="DM13" s="552">
        <f t="shared" si="0"/>
        <v>5806870</v>
      </c>
      <c r="DN13" s="552">
        <f t="shared" si="1"/>
        <v>9659060</v>
      </c>
      <c r="DO13" s="553">
        <v>11923793</v>
      </c>
      <c r="DP13" s="551">
        <v>33150</v>
      </c>
      <c r="DQ13" s="552">
        <f t="shared" si="4"/>
        <v>11956943</v>
      </c>
      <c r="DR13" s="551">
        <f t="shared" si="5"/>
        <v>17763813</v>
      </c>
      <c r="DS13" s="552">
        <f t="shared" si="2"/>
        <v>21616003</v>
      </c>
      <c r="DT13" s="553">
        <v>-3980925</v>
      </c>
      <c r="DU13" s="551">
        <v>-153956</v>
      </c>
      <c r="DV13" s="551">
        <v>-10425</v>
      </c>
      <c r="DW13" s="551">
        <v>-47282</v>
      </c>
      <c r="DX13" s="552">
        <f t="shared" si="6"/>
        <v>-4192588</v>
      </c>
      <c r="DY13" s="551">
        <f t="shared" si="7"/>
        <v>13571225</v>
      </c>
      <c r="DZ13" s="552">
        <f t="shared" si="3"/>
        <v>17423415</v>
      </c>
      <c r="EB13" s="552">
        <v>17423415</v>
      </c>
      <c r="EC13" s="526" t="b">
        <f t="shared" si="8"/>
        <v>1</v>
      </c>
      <c r="EI13" s="555"/>
      <c r="EJ13" s="555"/>
      <c r="EK13" s="555"/>
      <c r="EL13" s="555"/>
      <c r="EM13" s="555"/>
      <c r="EN13" s="555"/>
      <c r="EO13" s="555"/>
      <c r="EP13" s="555"/>
    </row>
    <row r="14" spans="1:146">
      <c r="A14" s="556" t="s">
        <v>351</v>
      </c>
      <c r="B14" s="557" t="s">
        <v>772</v>
      </c>
      <c r="C14" s="550">
        <v>125072</v>
      </c>
      <c r="D14" s="551">
        <v>9754620</v>
      </c>
      <c r="E14" s="551">
        <v>38379</v>
      </c>
      <c r="F14" s="551">
        <v>20122</v>
      </c>
      <c r="G14" s="551">
        <v>1097331</v>
      </c>
      <c r="H14" s="551">
        <v>0</v>
      </c>
      <c r="I14" s="551">
        <v>0</v>
      </c>
      <c r="J14" s="551">
        <v>-272</v>
      </c>
      <c r="K14" s="551">
        <v>0</v>
      </c>
      <c r="L14" s="551">
        <v>1344782</v>
      </c>
      <c r="M14" s="551">
        <v>0</v>
      </c>
      <c r="N14" s="551">
        <v>-3</v>
      </c>
      <c r="O14" s="551">
        <v>0</v>
      </c>
      <c r="P14" s="551">
        <v>0</v>
      </c>
      <c r="Q14" s="551">
        <v>0</v>
      </c>
      <c r="R14" s="551">
        <v>0</v>
      </c>
      <c r="S14" s="551">
        <v>0</v>
      </c>
      <c r="T14" s="551">
        <v>0</v>
      </c>
      <c r="U14" s="551">
        <v>169</v>
      </c>
      <c r="V14" s="551">
        <v>0</v>
      </c>
      <c r="W14" s="551">
        <v>0</v>
      </c>
      <c r="X14" s="551">
        <v>0</v>
      </c>
      <c r="Y14" s="551">
        <v>0</v>
      </c>
      <c r="Z14" s="551">
        <v>0</v>
      </c>
      <c r="AA14" s="551">
        <v>0</v>
      </c>
      <c r="AB14" s="551">
        <v>0</v>
      </c>
      <c r="AC14" s="551">
        <v>0</v>
      </c>
      <c r="AD14" s="551">
        <v>0</v>
      </c>
      <c r="AE14" s="551">
        <v>0</v>
      </c>
      <c r="AF14" s="551">
        <v>0</v>
      </c>
      <c r="AG14" s="551">
        <v>0</v>
      </c>
      <c r="AH14" s="551">
        <v>0</v>
      </c>
      <c r="AI14" s="551">
        <v>0</v>
      </c>
      <c r="AJ14" s="551">
        <v>0</v>
      </c>
      <c r="AK14" s="551">
        <v>0</v>
      </c>
      <c r="AL14" s="551">
        <v>0</v>
      </c>
      <c r="AM14" s="551">
        <v>0</v>
      </c>
      <c r="AN14" s="551">
        <v>0</v>
      </c>
      <c r="AO14" s="551">
        <v>0</v>
      </c>
      <c r="AP14" s="551">
        <v>0</v>
      </c>
      <c r="AQ14" s="551">
        <v>0</v>
      </c>
      <c r="AR14" s="551">
        <v>0</v>
      </c>
      <c r="AS14" s="551">
        <v>0</v>
      </c>
      <c r="AT14" s="551">
        <v>0</v>
      </c>
      <c r="AU14" s="551">
        <v>0</v>
      </c>
      <c r="AV14" s="551">
        <v>0</v>
      </c>
      <c r="AW14" s="551">
        <v>0</v>
      </c>
      <c r="AX14" s="551">
        <v>0</v>
      </c>
      <c r="AY14" s="551">
        <v>0</v>
      </c>
      <c r="AZ14" s="551">
        <v>0</v>
      </c>
      <c r="BA14" s="551">
        <v>0</v>
      </c>
      <c r="BB14" s="551">
        <v>0</v>
      </c>
      <c r="BC14" s="551">
        <v>0</v>
      </c>
      <c r="BD14" s="551">
        <v>0</v>
      </c>
      <c r="BE14" s="551">
        <v>0</v>
      </c>
      <c r="BF14" s="551">
        <v>0</v>
      </c>
      <c r="BG14" s="551">
        <v>0</v>
      </c>
      <c r="BH14" s="551">
        <v>0</v>
      </c>
      <c r="BI14" s="551">
        <v>0</v>
      </c>
      <c r="BJ14" s="551">
        <v>0</v>
      </c>
      <c r="BK14" s="551">
        <v>0</v>
      </c>
      <c r="BL14" s="551">
        <v>0</v>
      </c>
      <c r="BM14" s="551">
        <v>6319</v>
      </c>
      <c r="BN14" s="551">
        <v>0</v>
      </c>
      <c r="BO14" s="551">
        <v>0</v>
      </c>
      <c r="BP14" s="551">
        <v>0</v>
      </c>
      <c r="BQ14" s="551">
        <v>0</v>
      </c>
      <c r="BR14" s="551">
        <v>0</v>
      </c>
      <c r="BS14" s="551">
        <v>3886</v>
      </c>
      <c r="BT14" s="551">
        <v>0</v>
      </c>
      <c r="BU14" s="551">
        <v>0</v>
      </c>
      <c r="BV14" s="551">
        <v>0</v>
      </c>
      <c r="BW14" s="551">
        <v>0</v>
      </c>
      <c r="BX14" s="551">
        <v>0</v>
      </c>
      <c r="BY14" s="551">
        <v>0</v>
      </c>
      <c r="BZ14" s="551">
        <v>0</v>
      </c>
      <c r="CA14" s="551">
        <v>0</v>
      </c>
      <c r="CB14" s="551">
        <v>0</v>
      </c>
      <c r="CC14" s="551">
        <v>0</v>
      </c>
      <c r="CD14" s="551">
        <v>0</v>
      </c>
      <c r="CE14" s="551">
        <v>0</v>
      </c>
      <c r="CF14" s="551">
        <v>0</v>
      </c>
      <c r="CG14" s="551">
        <v>0</v>
      </c>
      <c r="CH14" s="551">
        <v>0</v>
      </c>
      <c r="CI14" s="551">
        <v>0</v>
      </c>
      <c r="CJ14" s="551">
        <v>0</v>
      </c>
      <c r="CK14" s="551">
        <v>0</v>
      </c>
      <c r="CL14" s="551">
        <v>7</v>
      </c>
      <c r="CM14" s="551">
        <v>16881</v>
      </c>
      <c r="CN14" s="551">
        <v>14834</v>
      </c>
      <c r="CO14" s="551">
        <v>3846</v>
      </c>
      <c r="CP14" s="551">
        <v>0</v>
      </c>
      <c r="CQ14" s="551">
        <v>1004</v>
      </c>
      <c r="CR14" s="551">
        <v>502</v>
      </c>
      <c r="CS14" s="551">
        <v>0</v>
      </c>
      <c r="CT14" s="551">
        <v>0</v>
      </c>
      <c r="CU14" s="551">
        <v>0</v>
      </c>
      <c r="CV14" s="551">
        <v>0</v>
      </c>
      <c r="CW14" s="551">
        <v>0</v>
      </c>
      <c r="CX14" s="551">
        <v>0</v>
      </c>
      <c r="CY14" s="551">
        <v>0</v>
      </c>
      <c r="CZ14" s="551">
        <v>0</v>
      </c>
      <c r="DA14" s="551">
        <v>3629</v>
      </c>
      <c r="DB14" s="551">
        <v>0</v>
      </c>
      <c r="DC14" s="551">
        <v>0</v>
      </c>
      <c r="DD14" s="551">
        <v>0</v>
      </c>
      <c r="DE14" s="550">
        <f t="shared" si="9"/>
        <v>12431108</v>
      </c>
      <c r="DF14" s="550">
        <v>0</v>
      </c>
      <c r="DG14" s="551">
        <v>395737</v>
      </c>
      <c r="DH14" s="551">
        <v>0</v>
      </c>
      <c r="DI14" s="551">
        <v>0</v>
      </c>
      <c r="DJ14" s="551">
        <v>0</v>
      </c>
      <c r="DK14" s="551">
        <v>0</v>
      </c>
      <c r="DL14" s="551">
        <v>129660</v>
      </c>
      <c r="DM14" s="552">
        <f t="shared" si="0"/>
        <v>525397</v>
      </c>
      <c r="DN14" s="552">
        <f t="shared" si="1"/>
        <v>12956505</v>
      </c>
      <c r="DO14" s="553">
        <v>21257592</v>
      </c>
      <c r="DP14" s="551">
        <v>13838</v>
      </c>
      <c r="DQ14" s="552">
        <f t="shared" si="4"/>
        <v>21271430</v>
      </c>
      <c r="DR14" s="551">
        <f t="shared" si="5"/>
        <v>21796827</v>
      </c>
      <c r="DS14" s="552">
        <f t="shared" si="2"/>
        <v>34227935</v>
      </c>
      <c r="DT14" s="553">
        <v>-3008306</v>
      </c>
      <c r="DU14" s="551">
        <v>-1104832</v>
      </c>
      <c r="DV14" s="551">
        <v>-4772</v>
      </c>
      <c r="DW14" s="551">
        <v>-88661</v>
      </c>
      <c r="DX14" s="552">
        <f t="shared" si="6"/>
        <v>-4206571</v>
      </c>
      <c r="DY14" s="551">
        <f t="shared" si="7"/>
        <v>17590256</v>
      </c>
      <c r="DZ14" s="552">
        <f t="shared" si="3"/>
        <v>30021364</v>
      </c>
      <c r="EB14" s="552">
        <v>30021364</v>
      </c>
      <c r="EC14" s="526" t="b">
        <f t="shared" si="8"/>
        <v>1</v>
      </c>
      <c r="EI14" s="555"/>
      <c r="EJ14" s="555"/>
      <c r="EK14" s="555"/>
      <c r="EL14" s="555"/>
      <c r="EM14" s="555"/>
      <c r="EN14" s="555"/>
      <c r="EO14" s="555"/>
      <c r="EP14" s="555"/>
    </row>
    <row r="15" spans="1:146">
      <c r="A15" s="556" t="s">
        <v>354</v>
      </c>
      <c r="B15" s="557" t="s">
        <v>355</v>
      </c>
      <c r="C15" s="550">
        <v>0</v>
      </c>
      <c r="D15" s="551">
        <v>0</v>
      </c>
      <c r="E15" s="551">
        <v>0</v>
      </c>
      <c r="F15" s="551">
        <v>0</v>
      </c>
      <c r="G15" s="551">
        <v>0</v>
      </c>
      <c r="H15" s="551">
        <v>0</v>
      </c>
      <c r="I15" s="551">
        <v>0</v>
      </c>
      <c r="J15" s="551">
        <v>0</v>
      </c>
      <c r="K15" s="551">
        <v>0</v>
      </c>
      <c r="L15" s="551">
        <v>0</v>
      </c>
      <c r="M15" s="551">
        <v>0</v>
      </c>
      <c r="N15" s="551">
        <v>0</v>
      </c>
      <c r="O15" s="551">
        <v>0</v>
      </c>
      <c r="P15" s="551">
        <v>0</v>
      </c>
      <c r="Q15" s="551">
        <v>0</v>
      </c>
      <c r="R15" s="551">
        <v>0</v>
      </c>
      <c r="S15" s="551">
        <v>0</v>
      </c>
      <c r="T15" s="551">
        <v>0</v>
      </c>
      <c r="U15" s="551">
        <v>0</v>
      </c>
      <c r="V15" s="551">
        <v>0</v>
      </c>
      <c r="W15" s="551">
        <v>0</v>
      </c>
      <c r="X15" s="551">
        <v>0</v>
      </c>
      <c r="Y15" s="551">
        <v>0</v>
      </c>
      <c r="Z15" s="551">
        <v>0</v>
      </c>
      <c r="AA15" s="551">
        <v>0</v>
      </c>
      <c r="AB15" s="551">
        <v>0</v>
      </c>
      <c r="AC15" s="551">
        <v>0</v>
      </c>
      <c r="AD15" s="551">
        <v>0</v>
      </c>
      <c r="AE15" s="551">
        <v>0</v>
      </c>
      <c r="AF15" s="551">
        <v>0</v>
      </c>
      <c r="AG15" s="551">
        <v>0</v>
      </c>
      <c r="AH15" s="551">
        <v>0</v>
      </c>
      <c r="AI15" s="551">
        <v>0</v>
      </c>
      <c r="AJ15" s="551">
        <v>0</v>
      </c>
      <c r="AK15" s="551">
        <v>0</v>
      </c>
      <c r="AL15" s="551">
        <v>0</v>
      </c>
      <c r="AM15" s="551">
        <v>0</v>
      </c>
      <c r="AN15" s="551">
        <v>0</v>
      </c>
      <c r="AO15" s="551">
        <v>0</v>
      </c>
      <c r="AP15" s="551">
        <v>0</v>
      </c>
      <c r="AQ15" s="551">
        <v>0</v>
      </c>
      <c r="AR15" s="551">
        <v>0</v>
      </c>
      <c r="AS15" s="551">
        <v>0</v>
      </c>
      <c r="AT15" s="551">
        <v>0</v>
      </c>
      <c r="AU15" s="551">
        <v>0</v>
      </c>
      <c r="AV15" s="551">
        <v>0</v>
      </c>
      <c r="AW15" s="551">
        <v>0</v>
      </c>
      <c r="AX15" s="551">
        <v>0</v>
      </c>
      <c r="AY15" s="551">
        <v>0</v>
      </c>
      <c r="AZ15" s="551">
        <v>0</v>
      </c>
      <c r="BA15" s="551">
        <v>0</v>
      </c>
      <c r="BB15" s="551">
        <v>0</v>
      </c>
      <c r="BC15" s="551">
        <v>0</v>
      </c>
      <c r="BD15" s="551">
        <v>0</v>
      </c>
      <c r="BE15" s="551">
        <v>0</v>
      </c>
      <c r="BF15" s="551">
        <v>0</v>
      </c>
      <c r="BG15" s="551">
        <v>0</v>
      </c>
      <c r="BH15" s="551">
        <v>0</v>
      </c>
      <c r="BI15" s="551">
        <v>0</v>
      </c>
      <c r="BJ15" s="551">
        <v>0</v>
      </c>
      <c r="BK15" s="551">
        <v>0</v>
      </c>
      <c r="BL15" s="551">
        <v>0</v>
      </c>
      <c r="BM15" s="551">
        <v>0</v>
      </c>
      <c r="BN15" s="551">
        <v>0</v>
      </c>
      <c r="BO15" s="551">
        <v>0</v>
      </c>
      <c r="BP15" s="551">
        <v>0</v>
      </c>
      <c r="BQ15" s="551">
        <v>0</v>
      </c>
      <c r="BR15" s="551">
        <v>0</v>
      </c>
      <c r="BS15" s="551">
        <v>0</v>
      </c>
      <c r="BT15" s="551">
        <v>0</v>
      </c>
      <c r="BU15" s="551">
        <v>0</v>
      </c>
      <c r="BV15" s="551">
        <v>0</v>
      </c>
      <c r="BW15" s="551">
        <v>0</v>
      </c>
      <c r="BX15" s="551">
        <v>0</v>
      </c>
      <c r="BY15" s="551">
        <v>0</v>
      </c>
      <c r="BZ15" s="551">
        <v>0</v>
      </c>
      <c r="CA15" s="551">
        <v>0</v>
      </c>
      <c r="CB15" s="551">
        <v>0</v>
      </c>
      <c r="CC15" s="551">
        <v>0</v>
      </c>
      <c r="CD15" s="551">
        <v>0</v>
      </c>
      <c r="CE15" s="551">
        <v>0</v>
      </c>
      <c r="CF15" s="551">
        <v>0</v>
      </c>
      <c r="CG15" s="551">
        <v>0</v>
      </c>
      <c r="CH15" s="551">
        <v>0</v>
      </c>
      <c r="CI15" s="551">
        <v>0</v>
      </c>
      <c r="CJ15" s="551">
        <v>0</v>
      </c>
      <c r="CK15" s="551">
        <v>0</v>
      </c>
      <c r="CL15" s="551">
        <v>0</v>
      </c>
      <c r="CM15" s="551">
        <v>0</v>
      </c>
      <c r="CN15" s="551">
        <v>0</v>
      </c>
      <c r="CO15" s="551">
        <v>0</v>
      </c>
      <c r="CP15" s="551">
        <v>0</v>
      </c>
      <c r="CQ15" s="551">
        <v>0</v>
      </c>
      <c r="CR15" s="551">
        <v>0</v>
      </c>
      <c r="CS15" s="551">
        <v>0</v>
      </c>
      <c r="CT15" s="551">
        <v>0</v>
      </c>
      <c r="CU15" s="551">
        <v>0</v>
      </c>
      <c r="CV15" s="551">
        <v>0</v>
      </c>
      <c r="CW15" s="551">
        <v>0</v>
      </c>
      <c r="CX15" s="551">
        <v>0</v>
      </c>
      <c r="CY15" s="551">
        <v>0</v>
      </c>
      <c r="CZ15" s="551">
        <v>0</v>
      </c>
      <c r="DA15" s="551">
        <v>0</v>
      </c>
      <c r="DB15" s="551">
        <v>0</v>
      </c>
      <c r="DC15" s="551">
        <v>0</v>
      </c>
      <c r="DD15" s="551">
        <v>0</v>
      </c>
      <c r="DE15" s="550">
        <f t="shared" si="9"/>
        <v>0</v>
      </c>
      <c r="DF15" s="550">
        <v>147936</v>
      </c>
      <c r="DG15" s="551">
        <v>3353333</v>
      </c>
      <c r="DH15" s="551">
        <v>0</v>
      </c>
      <c r="DI15" s="551">
        <v>0</v>
      </c>
      <c r="DJ15" s="551">
        <v>0</v>
      </c>
      <c r="DK15" s="551">
        <v>0</v>
      </c>
      <c r="DL15" s="551">
        <v>0</v>
      </c>
      <c r="DM15" s="552">
        <f t="shared" si="0"/>
        <v>3501269</v>
      </c>
      <c r="DN15" s="552">
        <f t="shared" si="1"/>
        <v>3501269</v>
      </c>
      <c r="DO15" s="553">
        <v>0</v>
      </c>
      <c r="DP15" s="551">
        <v>0</v>
      </c>
      <c r="DQ15" s="552">
        <f t="shared" si="4"/>
        <v>0</v>
      </c>
      <c r="DR15" s="551">
        <f t="shared" si="5"/>
        <v>3501269</v>
      </c>
      <c r="DS15" s="552">
        <f t="shared" si="2"/>
        <v>3501269</v>
      </c>
      <c r="DT15" s="553">
        <v>-3496568</v>
      </c>
      <c r="DU15" s="551">
        <v>-1310</v>
      </c>
      <c r="DV15" s="551">
        <v>-1</v>
      </c>
      <c r="DW15" s="551">
        <v>-3390</v>
      </c>
      <c r="DX15" s="552">
        <f t="shared" si="6"/>
        <v>-3501269</v>
      </c>
      <c r="DY15" s="551">
        <f t="shared" si="7"/>
        <v>0</v>
      </c>
      <c r="DZ15" s="552">
        <f t="shared" si="3"/>
        <v>0</v>
      </c>
      <c r="EB15" s="552">
        <v>0</v>
      </c>
      <c r="EC15" s="526" t="b">
        <f t="shared" si="8"/>
        <v>1</v>
      </c>
      <c r="EI15" s="555"/>
      <c r="EJ15" s="555"/>
      <c r="EK15" s="555"/>
      <c r="EL15" s="555"/>
      <c r="EM15" s="555"/>
      <c r="EN15" s="555"/>
      <c r="EO15" s="555"/>
      <c r="EP15" s="555"/>
    </row>
    <row r="16" spans="1:146">
      <c r="A16" s="556" t="s">
        <v>357</v>
      </c>
      <c r="B16" s="557" t="s">
        <v>358</v>
      </c>
      <c r="C16" s="550">
        <v>1786</v>
      </c>
      <c r="D16" s="551">
        <v>380</v>
      </c>
      <c r="E16" s="551">
        <v>228</v>
      </c>
      <c r="F16" s="551">
        <v>3998</v>
      </c>
      <c r="G16" s="551">
        <v>62176</v>
      </c>
      <c r="H16" s="551">
        <v>0</v>
      </c>
      <c r="I16" s="551">
        <v>13</v>
      </c>
      <c r="J16" s="551">
        <v>253</v>
      </c>
      <c r="K16" s="551">
        <v>8337</v>
      </c>
      <c r="L16" s="551">
        <v>0</v>
      </c>
      <c r="M16" s="551">
        <v>0</v>
      </c>
      <c r="N16" s="551">
        <v>46081</v>
      </c>
      <c r="O16" s="551">
        <v>493166</v>
      </c>
      <c r="P16" s="551">
        <v>613</v>
      </c>
      <c r="Q16" s="551">
        <v>6496</v>
      </c>
      <c r="R16" s="551">
        <v>8422</v>
      </c>
      <c r="S16" s="551">
        <v>677</v>
      </c>
      <c r="T16" s="551">
        <v>893</v>
      </c>
      <c r="U16" s="551">
        <v>447</v>
      </c>
      <c r="V16" s="551">
        <v>0</v>
      </c>
      <c r="W16" s="551">
        <v>0</v>
      </c>
      <c r="X16" s="551">
        <v>0</v>
      </c>
      <c r="Y16" s="551">
        <v>0</v>
      </c>
      <c r="Z16" s="551">
        <v>0</v>
      </c>
      <c r="AA16" s="551">
        <v>25</v>
      </c>
      <c r="AB16" s="551">
        <v>0</v>
      </c>
      <c r="AC16" s="551">
        <v>0</v>
      </c>
      <c r="AD16" s="551">
        <v>940</v>
      </c>
      <c r="AE16" s="551">
        <v>943</v>
      </c>
      <c r="AF16" s="551">
        <v>2185</v>
      </c>
      <c r="AG16" s="551">
        <v>53</v>
      </c>
      <c r="AH16" s="551">
        <v>24</v>
      </c>
      <c r="AI16" s="551">
        <v>0</v>
      </c>
      <c r="AJ16" s="551">
        <v>7259</v>
      </c>
      <c r="AK16" s="551">
        <v>0</v>
      </c>
      <c r="AL16" s="551">
        <v>0</v>
      </c>
      <c r="AM16" s="551">
        <v>0</v>
      </c>
      <c r="AN16" s="551">
        <v>0</v>
      </c>
      <c r="AO16" s="551">
        <v>0</v>
      </c>
      <c r="AP16" s="551">
        <v>48</v>
      </c>
      <c r="AQ16" s="551">
        <v>246</v>
      </c>
      <c r="AR16" s="551">
        <v>884</v>
      </c>
      <c r="AS16" s="551">
        <v>44</v>
      </c>
      <c r="AT16" s="551">
        <v>9805</v>
      </c>
      <c r="AU16" s="551">
        <v>220</v>
      </c>
      <c r="AV16" s="551">
        <v>14120</v>
      </c>
      <c r="AW16" s="551">
        <v>1902</v>
      </c>
      <c r="AX16" s="551">
        <v>0</v>
      </c>
      <c r="AY16" s="551">
        <v>328</v>
      </c>
      <c r="AZ16" s="551">
        <v>0</v>
      </c>
      <c r="BA16" s="551">
        <v>10</v>
      </c>
      <c r="BB16" s="551">
        <v>26</v>
      </c>
      <c r="BC16" s="551">
        <v>0</v>
      </c>
      <c r="BD16" s="551">
        <v>0</v>
      </c>
      <c r="BE16" s="551">
        <v>2</v>
      </c>
      <c r="BF16" s="551">
        <v>645</v>
      </c>
      <c r="BG16" s="551">
        <v>1942</v>
      </c>
      <c r="BH16" s="551">
        <v>10</v>
      </c>
      <c r="BI16" s="551">
        <v>3970</v>
      </c>
      <c r="BJ16" s="551">
        <v>20</v>
      </c>
      <c r="BK16" s="551">
        <v>10874</v>
      </c>
      <c r="BL16" s="551">
        <v>28876</v>
      </c>
      <c r="BM16" s="551">
        <v>2715</v>
      </c>
      <c r="BN16" s="551">
        <v>406</v>
      </c>
      <c r="BO16" s="551">
        <v>0</v>
      </c>
      <c r="BP16" s="551">
        <v>0</v>
      </c>
      <c r="BQ16" s="551">
        <v>421</v>
      </c>
      <c r="BR16" s="551">
        <v>177</v>
      </c>
      <c r="BS16" s="551">
        <v>24298</v>
      </c>
      <c r="BT16" s="551">
        <v>184</v>
      </c>
      <c r="BU16" s="551">
        <v>8</v>
      </c>
      <c r="BV16" s="551">
        <v>0</v>
      </c>
      <c r="BW16" s="551">
        <v>0</v>
      </c>
      <c r="BX16" s="551">
        <v>855</v>
      </c>
      <c r="BY16" s="551">
        <v>501</v>
      </c>
      <c r="BZ16" s="551">
        <v>217</v>
      </c>
      <c r="CA16" s="551">
        <v>37940</v>
      </c>
      <c r="CB16" s="551">
        <v>253</v>
      </c>
      <c r="CC16" s="551">
        <v>243</v>
      </c>
      <c r="CD16" s="551">
        <v>1004</v>
      </c>
      <c r="CE16" s="551">
        <v>2927</v>
      </c>
      <c r="CF16" s="551">
        <v>100</v>
      </c>
      <c r="CG16" s="551">
        <v>161</v>
      </c>
      <c r="CH16" s="551">
        <v>20</v>
      </c>
      <c r="CI16" s="551">
        <v>1153</v>
      </c>
      <c r="CJ16" s="551">
        <v>0</v>
      </c>
      <c r="CK16" s="551">
        <v>53</v>
      </c>
      <c r="CL16" s="551">
        <v>3611</v>
      </c>
      <c r="CM16" s="551">
        <v>144</v>
      </c>
      <c r="CN16" s="551">
        <v>18</v>
      </c>
      <c r="CO16" s="551">
        <v>4917</v>
      </c>
      <c r="CP16" s="551">
        <v>7570</v>
      </c>
      <c r="CQ16" s="551">
        <v>1354</v>
      </c>
      <c r="CR16" s="551">
        <v>1325</v>
      </c>
      <c r="CS16" s="551">
        <v>1057</v>
      </c>
      <c r="CT16" s="551">
        <v>907</v>
      </c>
      <c r="CU16" s="551">
        <v>0</v>
      </c>
      <c r="CV16" s="551">
        <v>149</v>
      </c>
      <c r="CW16" s="551">
        <v>8153</v>
      </c>
      <c r="CX16" s="551">
        <v>6189</v>
      </c>
      <c r="CY16" s="551">
        <v>15</v>
      </c>
      <c r="CZ16" s="551">
        <v>1312</v>
      </c>
      <c r="DA16" s="551">
        <v>28859</v>
      </c>
      <c r="DB16" s="551">
        <v>1588</v>
      </c>
      <c r="DC16" s="551">
        <v>25403</v>
      </c>
      <c r="DD16" s="551">
        <v>388</v>
      </c>
      <c r="DE16" s="550">
        <f t="shared" si="9"/>
        <v>885962</v>
      </c>
      <c r="DF16" s="550">
        <v>1107</v>
      </c>
      <c r="DG16" s="551">
        <v>87824</v>
      </c>
      <c r="DH16" s="551">
        <v>0</v>
      </c>
      <c r="DI16" s="551">
        <v>0</v>
      </c>
      <c r="DJ16" s="551">
        <v>827</v>
      </c>
      <c r="DK16" s="551">
        <v>111346</v>
      </c>
      <c r="DL16" s="551">
        <v>-8286</v>
      </c>
      <c r="DM16" s="552">
        <f t="shared" si="0"/>
        <v>192818</v>
      </c>
      <c r="DN16" s="552">
        <f t="shared" si="1"/>
        <v>1078780</v>
      </c>
      <c r="DO16" s="553">
        <v>186428</v>
      </c>
      <c r="DP16" s="551">
        <v>5260</v>
      </c>
      <c r="DQ16" s="552">
        <f t="shared" si="4"/>
        <v>191688</v>
      </c>
      <c r="DR16" s="551">
        <f t="shared" si="5"/>
        <v>384506</v>
      </c>
      <c r="DS16" s="552">
        <f t="shared" si="2"/>
        <v>1270468</v>
      </c>
      <c r="DT16" s="553">
        <v>-788285</v>
      </c>
      <c r="DU16" s="551">
        <v>-204090</v>
      </c>
      <c r="DV16" s="551">
        <v>-2976</v>
      </c>
      <c r="DW16" s="551">
        <v>-16559</v>
      </c>
      <c r="DX16" s="552">
        <f t="shared" si="6"/>
        <v>-1011910</v>
      </c>
      <c r="DY16" s="551">
        <f t="shared" si="7"/>
        <v>-627404</v>
      </c>
      <c r="DZ16" s="552">
        <f t="shared" si="3"/>
        <v>258558</v>
      </c>
      <c r="EB16" s="552">
        <v>258558</v>
      </c>
      <c r="EC16" s="526" t="b">
        <f t="shared" si="8"/>
        <v>1</v>
      </c>
      <c r="EI16" s="555"/>
      <c r="EJ16" s="555"/>
      <c r="EK16" s="555"/>
      <c r="EL16" s="555"/>
      <c r="EM16" s="555"/>
      <c r="EN16" s="555"/>
      <c r="EO16" s="555"/>
      <c r="EP16" s="555"/>
    </row>
    <row r="17" spans="1:146">
      <c r="A17" s="556" t="s">
        <v>360</v>
      </c>
      <c r="B17" s="557" t="s">
        <v>361</v>
      </c>
      <c r="C17" s="550">
        <v>77854</v>
      </c>
      <c r="D17" s="551">
        <v>21284</v>
      </c>
      <c r="E17" s="551">
        <v>10201</v>
      </c>
      <c r="F17" s="551">
        <v>558</v>
      </c>
      <c r="G17" s="551">
        <v>35800</v>
      </c>
      <c r="H17" s="551">
        <v>0</v>
      </c>
      <c r="I17" s="551">
        <v>10210</v>
      </c>
      <c r="J17" s="551">
        <v>79562</v>
      </c>
      <c r="K17" s="551">
        <v>8319</v>
      </c>
      <c r="L17" s="551">
        <v>900</v>
      </c>
      <c r="M17" s="551">
        <v>0</v>
      </c>
      <c r="N17" s="551">
        <v>704</v>
      </c>
      <c r="O17" s="551">
        <v>30642</v>
      </c>
      <c r="P17" s="551">
        <v>2353</v>
      </c>
      <c r="Q17" s="551">
        <v>1304</v>
      </c>
      <c r="R17" s="551">
        <v>5542</v>
      </c>
      <c r="S17" s="551">
        <v>1864</v>
      </c>
      <c r="T17" s="551">
        <v>625</v>
      </c>
      <c r="U17" s="551">
        <v>2143</v>
      </c>
      <c r="V17" s="551">
        <v>276</v>
      </c>
      <c r="W17" s="551">
        <v>0</v>
      </c>
      <c r="X17" s="551">
        <v>778</v>
      </c>
      <c r="Y17" s="551">
        <v>0</v>
      </c>
      <c r="Z17" s="551">
        <v>57</v>
      </c>
      <c r="AA17" s="551">
        <v>462</v>
      </c>
      <c r="AB17" s="551">
        <v>0</v>
      </c>
      <c r="AC17" s="551">
        <v>130</v>
      </c>
      <c r="AD17" s="551">
        <v>513</v>
      </c>
      <c r="AE17" s="551">
        <v>98</v>
      </c>
      <c r="AF17" s="551">
        <v>115</v>
      </c>
      <c r="AG17" s="551">
        <v>261</v>
      </c>
      <c r="AH17" s="551">
        <v>2736</v>
      </c>
      <c r="AI17" s="551">
        <v>45699</v>
      </c>
      <c r="AJ17" s="551">
        <v>2341</v>
      </c>
      <c r="AK17" s="551">
        <v>0</v>
      </c>
      <c r="AL17" s="551">
        <v>0</v>
      </c>
      <c r="AM17" s="551">
        <v>0</v>
      </c>
      <c r="AN17" s="551">
        <v>153</v>
      </c>
      <c r="AO17" s="551">
        <v>341</v>
      </c>
      <c r="AP17" s="551">
        <v>57</v>
      </c>
      <c r="AQ17" s="551">
        <v>1655</v>
      </c>
      <c r="AR17" s="551">
        <v>2840</v>
      </c>
      <c r="AS17" s="551">
        <v>568</v>
      </c>
      <c r="AT17" s="551">
        <v>11832</v>
      </c>
      <c r="AU17" s="551">
        <v>389</v>
      </c>
      <c r="AV17" s="551">
        <v>19892</v>
      </c>
      <c r="AW17" s="551">
        <v>51506</v>
      </c>
      <c r="AX17" s="551">
        <v>9425</v>
      </c>
      <c r="AY17" s="551">
        <v>681</v>
      </c>
      <c r="AZ17" s="551">
        <v>17</v>
      </c>
      <c r="BA17" s="551">
        <v>1211</v>
      </c>
      <c r="BB17" s="551">
        <v>1817</v>
      </c>
      <c r="BC17" s="551">
        <v>2433</v>
      </c>
      <c r="BD17" s="551">
        <v>0</v>
      </c>
      <c r="BE17" s="551">
        <v>41</v>
      </c>
      <c r="BF17" s="551">
        <v>684</v>
      </c>
      <c r="BG17" s="551">
        <v>785</v>
      </c>
      <c r="BH17" s="551">
        <v>5</v>
      </c>
      <c r="BI17" s="551">
        <v>6647</v>
      </c>
      <c r="BJ17" s="551">
        <v>1007</v>
      </c>
      <c r="BK17" s="551">
        <v>82952</v>
      </c>
      <c r="BL17" s="551">
        <v>18108</v>
      </c>
      <c r="BM17" s="551">
        <v>30539</v>
      </c>
      <c r="BN17" s="551">
        <v>13821</v>
      </c>
      <c r="BO17" s="551">
        <v>3944</v>
      </c>
      <c r="BP17" s="551">
        <v>639</v>
      </c>
      <c r="BQ17" s="551">
        <v>4253</v>
      </c>
      <c r="BR17" s="551">
        <v>7655</v>
      </c>
      <c r="BS17" s="551">
        <v>328262</v>
      </c>
      <c r="BT17" s="551">
        <v>39412</v>
      </c>
      <c r="BU17" s="551">
        <v>921</v>
      </c>
      <c r="BV17" s="551">
        <v>268</v>
      </c>
      <c r="BW17" s="551">
        <v>0</v>
      </c>
      <c r="BX17" s="551">
        <v>2285</v>
      </c>
      <c r="BY17" s="551">
        <v>9902</v>
      </c>
      <c r="BZ17" s="551">
        <v>8289</v>
      </c>
      <c r="CA17" s="551">
        <v>40578</v>
      </c>
      <c r="CB17" s="551">
        <v>8017</v>
      </c>
      <c r="CC17" s="551">
        <v>133</v>
      </c>
      <c r="CD17" s="551">
        <v>3386</v>
      </c>
      <c r="CE17" s="551">
        <v>12515</v>
      </c>
      <c r="CF17" s="551">
        <v>5013</v>
      </c>
      <c r="CG17" s="551">
        <v>10835</v>
      </c>
      <c r="CH17" s="551">
        <v>2475</v>
      </c>
      <c r="CI17" s="551">
        <v>2897</v>
      </c>
      <c r="CJ17" s="551">
        <v>179</v>
      </c>
      <c r="CK17" s="551">
        <v>2132</v>
      </c>
      <c r="CL17" s="551">
        <v>163555</v>
      </c>
      <c r="CM17" s="551">
        <v>3558</v>
      </c>
      <c r="CN17" s="551">
        <v>13430</v>
      </c>
      <c r="CO17" s="551">
        <v>185024</v>
      </c>
      <c r="CP17" s="551">
        <v>12678</v>
      </c>
      <c r="CQ17" s="551">
        <v>93766</v>
      </c>
      <c r="CR17" s="551">
        <v>54887</v>
      </c>
      <c r="CS17" s="551">
        <v>184963</v>
      </c>
      <c r="CT17" s="551">
        <v>19759</v>
      </c>
      <c r="CU17" s="551">
        <v>1078</v>
      </c>
      <c r="CV17" s="551">
        <v>8200</v>
      </c>
      <c r="CW17" s="551">
        <v>45146</v>
      </c>
      <c r="CX17" s="551">
        <v>95340</v>
      </c>
      <c r="CY17" s="551">
        <v>18192</v>
      </c>
      <c r="CZ17" s="551">
        <v>38383</v>
      </c>
      <c r="DA17" s="551">
        <v>48762</v>
      </c>
      <c r="DB17" s="551">
        <v>26447</v>
      </c>
      <c r="DC17" s="551">
        <v>4280</v>
      </c>
      <c r="DD17" s="551">
        <v>1012</v>
      </c>
      <c r="DE17" s="550">
        <f t="shared" si="9"/>
        <v>2115187</v>
      </c>
      <c r="DF17" s="550">
        <v>94856</v>
      </c>
      <c r="DG17" s="551">
        <v>4738343</v>
      </c>
      <c r="DH17" s="551">
        <v>0</v>
      </c>
      <c r="DI17" s="551">
        <v>0</v>
      </c>
      <c r="DJ17" s="551">
        <v>416</v>
      </c>
      <c r="DK17" s="551">
        <v>184102</v>
      </c>
      <c r="DL17" s="551">
        <v>202605</v>
      </c>
      <c r="DM17" s="552">
        <f t="shared" si="0"/>
        <v>5220322</v>
      </c>
      <c r="DN17" s="552">
        <f t="shared" si="1"/>
        <v>7335509</v>
      </c>
      <c r="DO17" s="553">
        <v>1492501</v>
      </c>
      <c r="DP17" s="551">
        <v>41537</v>
      </c>
      <c r="DQ17" s="552">
        <f t="shared" si="4"/>
        <v>1534038</v>
      </c>
      <c r="DR17" s="551">
        <f t="shared" si="5"/>
        <v>6754360</v>
      </c>
      <c r="DS17" s="552">
        <f t="shared" si="2"/>
        <v>8869547</v>
      </c>
      <c r="DT17" s="553">
        <v>-6765380</v>
      </c>
      <c r="DU17" s="551">
        <v>-121271</v>
      </c>
      <c r="DV17" s="551">
        <v>-5644</v>
      </c>
      <c r="DW17" s="551">
        <v>-9840</v>
      </c>
      <c r="DX17" s="552">
        <f t="shared" si="6"/>
        <v>-6902135</v>
      </c>
      <c r="DY17" s="551">
        <f t="shared" si="7"/>
        <v>-147775</v>
      </c>
      <c r="DZ17" s="552">
        <f t="shared" si="3"/>
        <v>1967412</v>
      </c>
      <c r="EB17" s="552">
        <v>1967412</v>
      </c>
      <c r="EC17" s="526" t="b">
        <f t="shared" si="8"/>
        <v>1</v>
      </c>
      <c r="EI17" s="555"/>
      <c r="EJ17" s="555"/>
      <c r="EK17" s="555"/>
      <c r="EL17" s="555"/>
      <c r="EM17" s="555"/>
      <c r="EN17" s="555"/>
      <c r="EO17" s="555"/>
      <c r="EP17" s="555"/>
    </row>
    <row r="18" spans="1:146">
      <c r="A18" s="556" t="s">
        <v>363</v>
      </c>
      <c r="B18" s="557" t="s">
        <v>364</v>
      </c>
      <c r="C18" s="550">
        <v>630</v>
      </c>
      <c r="D18" s="551">
        <v>86733</v>
      </c>
      <c r="E18" s="551">
        <v>221</v>
      </c>
      <c r="F18" s="551">
        <v>19209</v>
      </c>
      <c r="G18" s="551">
        <v>11367</v>
      </c>
      <c r="H18" s="551">
        <v>0</v>
      </c>
      <c r="I18" s="551">
        <v>879</v>
      </c>
      <c r="J18" s="551">
        <v>24618</v>
      </c>
      <c r="K18" s="551">
        <v>4250</v>
      </c>
      <c r="L18" s="551">
        <v>37481</v>
      </c>
      <c r="M18" s="551">
        <v>0</v>
      </c>
      <c r="N18" s="551">
        <v>15</v>
      </c>
      <c r="O18" s="551">
        <v>675</v>
      </c>
      <c r="P18" s="551">
        <v>180870</v>
      </c>
      <c r="Q18" s="551">
        <v>87913</v>
      </c>
      <c r="R18" s="551">
        <v>823242</v>
      </c>
      <c r="S18" s="551">
        <v>255</v>
      </c>
      <c r="T18" s="551">
        <v>80</v>
      </c>
      <c r="U18" s="551">
        <v>101</v>
      </c>
      <c r="V18" s="551">
        <v>0</v>
      </c>
      <c r="W18" s="551">
        <v>0</v>
      </c>
      <c r="X18" s="551">
        <v>414</v>
      </c>
      <c r="Y18" s="551">
        <v>0</v>
      </c>
      <c r="Z18" s="551">
        <v>0</v>
      </c>
      <c r="AA18" s="551">
        <v>140</v>
      </c>
      <c r="AB18" s="551">
        <v>0</v>
      </c>
      <c r="AC18" s="551">
        <v>0</v>
      </c>
      <c r="AD18" s="551">
        <v>228</v>
      </c>
      <c r="AE18" s="551">
        <v>1</v>
      </c>
      <c r="AF18" s="551">
        <v>24</v>
      </c>
      <c r="AG18" s="551">
        <v>424</v>
      </c>
      <c r="AH18" s="551">
        <v>185</v>
      </c>
      <c r="AI18" s="551">
        <v>232959</v>
      </c>
      <c r="AJ18" s="551">
        <v>1758</v>
      </c>
      <c r="AK18" s="551">
        <v>0</v>
      </c>
      <c r="AL18" s="551">
        <v>0</v>
      </c>
      <c r="AM18" s="551">
        <v>0</v>
      </c>
      <c r="AN18" s="551">
        <v>1</v>
      </c>
      <c r="AO18" s="551">
        <v>0</v>
      </c>
      <c r="AP18" s="551">
        <v>20</v>
      </c>
      <c r="AQ18" s="551">
        <v>1840</v>
      </c>
      <c r="AR18" s="551">
        <v>2235</v>
      </c>
      <c r="AS18" s="551">
        <v>57</v>
      </c>
      <c r="AT18" s="551">
        <v>909</v>
      </c>
      <c r="AU18" s="551">
        <v>644</v>
      </c>
      <c r="AV18" s="551">
        <v>320</v>
      </c>
      <c r="AW18" s="551">
        <v>2140</v>
      </c>
      <c r="AX18" s="551">
        <v>3305</v>
      </c>
      <c r="AY18" s="551">
        <v>55</v>
      </c>
      <c r="AZ18" s="551">
        <v>1</v>
      </c>
      <c r="BA18" s="551">
        <v>157</v>
      </c>
      <c r="BB18" s="551">
        <v>37</v>
      </c>
      <c r="BC18" s="551">
        <v>39</v>
      </c>
      <c r="BD18" s="551">
        <v>0</v>
      </c>
      <c r="BE18" s="551">
        <v>26</v>
      </c>
      <c r="BF18" s="551">
        <v>613</v>
      </c>
      <c r="BG18" s="551">
        <v>1268</v>
      </c>
      <c r="BH18" s="551">
        <v>24</v>
      </c>
      <c r="BI18" s="551">
        <v>34893</v>
      </c>
      <c r="BJ18" s="551">
        <v>0</v>
      </c>
      <c r="BK18" s="551">
        <v>1673384</v>
      </c>
      <c r="BL18" s="551">
        <v>160006</v>
      </c>
      <c r="BM18" s="551">
        <v>50807</v>
      </c>
      <c r="BN18" s="551">
        <v>30185</v>
      </c>
      <c r="BO18" s="551">
        <v>33889</v>
      </c>
      <c r="BP18" s="551">
        <v>14</v>
      </c>
      <c r="BQ18" s="551">
        <v>0</v>
      </c>
      <c r="BR18" s="551">
        <v>17</v>
      </c>
      <c r="BS18" s="551">
        <v>60810</v>
      </c>
      <c r="BT18" s="551">
        <v>2135</v>
      </c>
      <c r="BU18" s="551">
        <v>1</v>
      </c>
      <c r="BV18" s="551">
        <v>16</v>
      </c>
      <c r="BW18" s="551">
        <v>146</v>
      </c>
      <c r="BX18" s="551">
        <v>7</v>
      </c>
      <c r="BY18" s="551">
        <v>5</v>
      </c>
      <c r="BZ18" s="551">
        <v>0</v>
      </c>
      <c r="CA18" s="551">
        <v>3172</v>
      </c>
      <c r="CB18" s="551">
        <v>21</v>
      </c>
      <c r="CC18" s="551">
        <v>1</v>
      </c>
      <c r="CD18" s="551">
        <v>1823</v>
      </c>
      <c r="CE18" s="551">
        <v>3010</v>
      </c>
      <c r="CF18" s="551">
        <v>114</v>
      </c>
      <c r="CG18" s="551">
        <v>946</v>
      </c>
      <c r="CH18" s="551">
        <v>401</v>
      </c>
      <c r="CI18" s="551">
        <v>46</v>
      </c>
      <c r="CJ18" s="551">
        <v>7</v>
      </c>
      <c r="CK18" s="551">
        <v>60</v>
      </c>
      <c r="CL18" s="551">
        <v>1646</v>
      </c>
      <c r="CM18" s="551">
        <v>660</v>
      </c>
      <c r="CN18" s="551">
        <v>690</v>
      </c>
      <c r="CO18" s="551">
        <v>78</v>
      </c>
      <c r="CP18" s="551">
        <v>1565</v>
      </c>
      <c r="CQ18" s="551">
        <v>576</v>
      </c>
      <c r="CR18" s="551">
        <v>455</v>
      </c>
      <c r="CS18" s="551">
        <v>628</v>
      </c>
      <c r="CT18" s="551">
        <v>233</v>
      </c>
      <c r="CU18" s="551">
        <v>2</v>
      </c>
      <c r="CV18" s="551">
        <v>382</v>
      </c>
      <c r="CW18" s="551">
        <v>7259</v>
      </c>
      <c r="CX18" s="551">
        <v>2284</v>
      </c>
      <c r="CY18" s="551">
        <v>24098</v>
      </c>
      <c r="CZ18" s="551">
        <v>2452</v>
      </c>
      <c r="DA18" s="551">
        <v>5587</v>
      </c>
      <c r="DB18" s="551">
        <v>2793</v>
      </c>
      <c r="DC18" s="551">
        <v>0</v>
      </c>
      <c r="DD18" s="551">
        <v>63</v>
      </c>
      <c r="DE18" s="550">
        <f t="shared" si="9"/>
        <v>3635730</v>
      </c>
      <c r="DF18" s="550">
        <v>4658</v>
      </c>
      <c r="DG18" s="551">
        <v>53227</v>
      </c>
      <c r="DH18" s="551">
        <v>204</v>
      </c>
      <c r="DI18" s="551">
        <v>0</v>
      </c>
      <c r="DJ18" s="551">
        <v>1003</v>
      </c>
      <c r="DK18" s="551">
        <v>14140</v>
      </c>
      <c r="DL18" s="551">
        <v>2090</v>
      </c>
      <c r="DM18" s="552">
        <f t="shared" si="0"/>
        <v>75322</v>
      </c>
      <c r="DN18" s="552">
        <f t="shared" si="1"/>
        <v>3711052</v>
      </c>
      <c r="DO18" s="553">
        <v>530827</v>
      </c>
      <c r="DP18" s="551">
        <v>18178</v>
      </c>
      <c r="DQ18" s="552">
        <f t="shared" si="4"/>
        <v>549005</v>
      </c>
      <c r="DR18" s="551">
        <f t="shared" si="5"/>
        <v>624327</v>
      </c>
      <c r="DS18" s="552">
        <f t="shared" si="2"/>
        <v>4260057</v>
      </c>
      <c r="DT18" s="553">
        <v>-1817603</v>
      </c>
      <c r="DU18" s="551">
        <v>-687649</v>
      </c>
      <c r="DV18" s="551">
        <v>-3166</v>
      </c>
      <c r="DW18" s="551">
        <v>-55248</v>
      </c>
      <c r="DX18" s="552">
        <f t="shared" si="6"/>
        <v>-2563666</v>
      </c>
      <c r="DY18" s="551">
        <f t="shared" si="7"/>
        <v>-1939339</v>
      </c>
      <c r="DZ18" s="552">
        <f t="shared" si="3"/>
        <v>1696391</v>
      </c>
      <c r="EB18" s="552">
        <v>1696391</v>
      </c>
      <c r="EC18" s="526" t="b">
        <f t="shared" si="8"/>
        <v>1</v>
      </c>
      <c r="EI18" s="555"/>
      <c r="EJ18" s="555"/>
      <c r="EK18" s="555"/>
      <c r="EL18" s="555"/>
      <c r="EM18" s="555"/>
      <c r="EN18" s="555"/>
      <c r="EO18" s="555"/>
      <c r="EP18" s="555"/>
    </row>
    <row r="19" spans="1:146">
      <c r="A19" s="556" t="s">
        <v>367</v>
      </c>
      <c r="B19" s="557" t="s">
        <v>368</v>
      </c>
      <c r="C19" s="550">
        <v>0</v>
      </c>
      <c r="D19" s="551">
        <v>0</v>
      </c>
      <c r="E19" s="551">
        <v>96</v>
      </c>
      <c r="F19" s="551">
        <v>560</v>
      </c>
      <c r="G19" s="551">
        <v>3505</v>
      </c>
      <c r="H19" s="551">
        <v>0</v>
      </c>
      <c r="I19" s="551">
        <v>3724</v>
      </c>
      <c r="J19" s="551">
        <v>13692</v>
      </c>
      <c r="K19" s="551">
        <v>2519</v>
      </c>
      <c r="L19" s="551">
        <v>431</v>
      </c>
      <c r="M19" s="551">
        <v>0</v>
      </c>
      <c r="N19" s="551">
        <v>188</v>
      </c>
      <c r="O19" s="551">
        <v>1290</v>
      </c>
      <c r="P19" s="551">
        <v>443</v>
      </c>
      <c r="Q19" s="551">
        <v>19280</v>
      </c>
      <c r="R19" s="551">
        <v>3801</v>
      </c>
      <c r="S19" s="551">
        <v>1300</v>
      </c>
      <c r="T19" s="551">
        <v>797</v>
      </c>
      <c r="U19" s="551">
        <v>463</v>
      </c>
      <c r="V19" s="551">
        <v>396</v>
      </c>
      <c r="W19" s="551">
        <v>0</v>
      </c>
      <c r="X19" s="551">
        <v>1123</v>
      </c>
      <c r="Y19" s="551">
        <v>0</v>
      </c>
      <c r="Z19" s="551">
        <v>92</v>
      </c>
      <c r="AA19" s="551">
        <v>284</v>
      </c>
      <c r="AB19" s="551">
        <v>0</v>
      </c>
      <c r="AC19" s="551">
        <v>44</v>
      </c>
      <c r="AD19" s="551">
        <v>1206</v>
      </c>
      <c r="AE19" s="551">
        <v>56</v>
      </c>
      <c r="AF19" s="551">
        <v>3</v>
      </c>
      <c r="AG19" s="551">
        <v>10</v>
      </c>
      <c r="AH19" s="551">
        <v>1878</v>
      </c>
      <c r="AI19" s="551">
        <v>48086</v>
      </c>
      <c r="AJ19" s="551">
        <v>1376</v>
      </c>
      <c r="AK19" s="551">
        <v>0</v>
      </c>
      <c r="AL19" s="551">
        <v>0</v>
      </c>
      <c r="AM19" s="551">
        <v>0</v>
      </c>
      <c r="AN19" s="551">
        <v>1</v>
      </c>
      <c r="AO19" s="551">
        <v>20</v>
      </c>
      <c r="AP19" s="551">
        <v>43</v>
      </c>
      <c r="AQ19" s="551">
        <v>513</v>
      </c>
      <c r="AR19" s="551">
        <v>701</v>
      </c>
      <c r="AS19" s="551">
        <v>207</v>
      </c>
      <c r="AT19" s="551">
        <v>5845</v>
      </c>
      <c r="AU19" s="551">
        <v>249</v>
      </c>
      <c r="AV19" s="551">
        <v>7402</v>
      </c>
      <c r="AW19" s="551">
        <v>15712</v>
      </c>
      <c r="AX19" s="551">
        <v>5914</v>
      </c>
      <c r="AY19" s="551">
        <v>164</v>
      </c>
      <c r="AZ19" s="551">
        <v>14</v>
      </c>
      <c r="BA19" s="551">
        <v>611</v>
      </c>
      <c r="BB19" s="551">
        <v>1147</v>
      </c>
      <c r="BC19" s="551">
        <v>2403</v>
      </c>
      <c r="BD19" s="551">
        <v>0</v>
      </c>
      <c r="BE19" s="551">
        <v>19</v>
      </c>
      <c r="BF19" s="551">
        <v>537</v>
      </c>
      <c r="BG19" s="551">
        <v>1968</v>
      </c>
      <c r="BH19" s="551">
        <v>9</v>
      </c>
      <c r="BI19" s="551">
        <v>4424</v>
      </c>
      <c r="BJ19" s="551">
        <v>82</v>
      </c>
      <c r="BK19" s="551">
        <v>272892</v>
      </c>
      <c r="BL19" s="551">
        <v>253479</v>
      </c>
      <c r="BM19" s="551">
        <v>2010</v>
      </c>
      <c r="BN19" s="551">
        <v>1478</v>
      </c>
      <c r="BO19" s="551">
        <v>10853</v>
      </c>
      <c r="BP19" s="551">
        <v>826</v>
      </c>
      <c r="BQ19" s="551">
        <v>15997</v>
      </c>
      <c r="BR19" s="551">
        <v>11060</v>
      </c>
      <c r="BS19" s="551">
        <v>99508</v>
      </c>
      <c r="BT19" s="551">
        <v>72726</v>
      </c>
      <c r="BU19" s="551">
        <v>2664</v>
      </c>
      <c r="BV19" s="551">
        <v>16813</v>
      </c>
      <c r="BW19" s="551">
        <v>10349</v>
      </c>
      <c r="BX19" s="551">
        <v>602</v>
      </c>
      <c r="BY19" s="551">
        <v>3520</v>
      </c>
      <c r="BZ19" s="551">
        <v>0</v>
      </c>
      <c r="CA19" s="551">
        <v>16547</v>
      </c>
      <c r="CB19" s="551">
        <v>3173</v>
      </c>
      <c r="CC19" s="551">
        <v>143</v>
      </c>
      <c r="CD19" s="551">
        <v>8252</v>
      </c>
      <c r="CE19" s="551">
        <v>19291</v>
      </c>
      <c r="CF19" s="551">
        <v>972</v>
      </c>
      <c r="CG19" s="551">
        <v>66668</v>
      </c>
      <c r="CH19" s="551">
        <v>2165</v>
      </c>
      <c r="CI19" s="551">
        <v>10869</v>
      </c>
      <c r="CJ19" s="551">
        <v>614</v>
      </c>
      <c r="CK19" s="551">
        <v>3222</v>
      </c>
      <c r="CL19" s="551">
        <v>45161</v>
      </c>
      <c r="CM19" s="551">
        <v>67595</v>
      </c>
      <c r="CN19" s="551">
        <v>24947</v>
      </c>
      <c r="CO19" s="551">
        <v>140007</v>
      </c>
      <c r="CP19" s="551">
        <v>2475</v>
      </c>
      <c r="CQ19" s="551">
        <v>124639</v>
      </c>
      <c r="CR19" s="551">
        <v>62792</v>
      </c>
      <c r="CS19" s="551">
        <v>75947</v>
      </c>
      <c r="CT19" s="551">
        <v>8524</v>
      </c>
      <c r="CU19" s="551">
        <v>1612</v>
      </c>
      <c r="CV19" s="551">
        <v>2064</v>
      </c>
      <c r="CW19" s="551">
        <v>50099</v>
      </c>
      <c r="CX19" s="551">
        <v>30679</v>
      </c>
      <c r="CY19" s="551">
        <v>69868</v>
      </c>
      <c r="CZ19" s="551">
        <v>6261</v>
      </c>
      <c r="DA19" s="551">
        <v>70619</v>
      </c>
      <c r="DB19" s="551">
        <v>11963</v>
      </c>
      <c r="DC19" s="551">
        <v>0</v>
      </c>
      <c r="DD19" s="551">
        <v>847</v>
      </c>
      <c r="DE19" s="550">
        <f t="shared" si="9"/>
        <v>1857420</v>
      </c>
      <c r="DF19" s="550">
        <v>18148</v>
      </c>
      <c r="DG19" s="551">
        <v>156041</v>
      </c>
      <c r="DH19" s="551">
        <v>28</v>
      </c>
      <c r="DI19" s="551">
        <v>0</v>
      </c>
      <c r="DJ19" s="551">
        <v>20168</v>
      </c>
      <c r="DK19" s="551">
        <v>342006</v>
      </c>
      <c r="DL19" s="551">
        <v>-17859</v>
      </c>
      <c r="DM19" s="552">
        <f t="shared" si="0"/>
        <v>518532</v>
      </c>
      <c r="DN19" s="552">
        <f t="shared" si="1"/>
        <v>2375952</v>
      </c>
      <c r="DO19" s="553">
        <v>132428</v>
      </c>
      <c r="DP19" s="551">
        <v>3349</v>
      </c>
      <c r="DQ19" s="552">
        <f t="shared" si="4"/>
        <v>135777</v>
      </c>
      <c r="DR19" s="551">
        <f t="shared" si="5"/>
        <v>654309</v>
      </c>
      <c r="DS19" s="552">
        <f t="shared" si="2"/>
        <v>2511729</v>
      </c>
      <c r="DT19" s="553">
        <v>-1739922</v>
      </c>
      <c r="DU19" s="551">
        <v>-58742</v>
      </c>
      <c r="DV19" s="551">
        <v>-470</v>
      </c>
      <c r="DW19" s="551">
        <v>-4674</v>
      </c>
      <c r="DX19" s="552">
        <f t="shared" si="6"/>
        <v>-1803808</v>
      </c>
      <c r="DY19" s="551">
        <f t="shared" si="7"/>
        <v>-1149499</v>
      </c>
      <c r="DZ19" s="552">
        <f t="shared" si="3"/>
        <v>707921</v>
      </c>
      <c r="EB19" s="552">
        <v>707921</v>
      </c>
      <c r="EC19" s="526" t="b">
        <f t="shared" si="8"/>
        <v>1</v>
      </c>
      <c r="EI19" s="555"/>
      <c r="EJ19" s="555"/>
      <c r="EK19" s="555"/>
      <c r="EL19" s="555"/>
      <c r="EM19" s="555"/>
      <c r="EN19" s="555"/>
      <c r="EO19" s="555"/>
      <c r="EP19" s="555"/>
    </row>
    <row r="20" spans="1:146">
      <c r="A20" s="556" t="s">
        <v>371</v>
      </c>
      <c r="B20" s="557" t="s">
        <v>372</v>
      </c>
      <c r="C20" s="550">
        <v>968</v>
      </c>
      <c r="D20" s="551">
        <v>0</v>
      </c>
      <c r="E20" s="551">
        <v>326</v>
      </c>
      <c r="F20" s="551">
        <v>0</v>
      </c>
      <c r="G20" s="551">
        <v>3718</v>
      </c>
      <c r="H20" s="551">
        <v>0</v>
      </c>
      <c r="I20" s="551">
        <v>0</v>
      </c>
      <c r="J20" s="551">
        <v>7949</v>
      </c>
      <c r="K20" s="551">
        <v>59579</v>
      </c>
      <c r="L20" s="551">
        <v>3345</v>
      </c>
      <c r="M20" s="551">
        <v>0</v>
      </c>
      <c r="N20" s="551">
        <v>38</v>
      </c>
      <c r="O20" s="551">
        <v>3788</v>
      </c>
      <c r="P20" s="551">
        <v>8399</v>
      </c>
      <c r="Q20" s="551">
        <v>12784</v>
      </c>
      <c r="R20" s="551">
        <v>1068829</v>
      </c>
      <c r="S20" s="551">
        <v>477410</v>
      </c>
      <c r="T20" s="551">
        <v>251767</v>
      </c>
      <c r="U20" s="551">
        <v>0</v>
      </c>
      <c r="V20" s="551">
        <v>92</v>
      </c>
      <c r="W20" s="551">
        <v>0</v>
      </c>
      <c r="X20" s="551">
        <v>0</v>
      </c>
      <c r="Y20" s="551">
        <v>0</v>
      </c>
      <c r="Z20" s="551">
        <v>113</v>
      </c>
      <c r="AA20" s="551">
        <v>388</v>
      </c>
      <c r="AB20" s="551">
        <v>0</v>
      </c>
      <c r="AC20" s="551">
        <v>0</v>
      </c>
      <c r="AD20" s="551">
        <v>5173</v>
      </c>
      <c r="AE20" s="551">
        <v>121</v>
      </c>
      <c r="AF20" s="551">
        <v>54</v>
      </c>
      <c r="AG20" s="551">
        <v>1970</v>
      </c>
      <c r="AH20" s="551">
        <v>0</v>
      </c>
      <c r="AI20" s="551">
        <v>148123</v>
      </c>
      <c r="AJ20" s="551">
        <v>13346</v>
      </c>
      <c r="AK20" s="551">
        <v>0</v>
      </c>
      <c r="AL20" s="551">
        <v>0</v>
      </c>
      <c r="AM20" s="551">
        <v>0</v>
      </c>
      <c r="AN20" s="551">
        <v>75</v>
      </c>
      <c r="AO20" s="551">
        <v>0</v>
      </c>
      <c r="AP20" s="551">
        <v>45</v>
      </c>
      <c r="AQ20" s="551">
        <v>258</v>
      </c>
      <c r="AR20" s="551">
        <v>1564</v>
      </c>
      <c r="AS20" s="551">
        <v>138</v>
      </c>
      <c r="AT20" s="551">
        <v>4915</v>
      </c>
      <c r="AU20" s="551">
        <v>321</v>
      </c>
      <c r="AV20" s="551">
        <v>6781</v>
      </c>
      <c r="AW20" s="551">
        <v>72440</v>
      </c>
      <c r="AX20" s="551">
        <v>34327</v>
      </c>
      <c r="AY20" s="551">
        <v>241</v>
      </c>
      <c r="AZ20" s="551">
        <v>2</v>
      </c>
      <c r="BA20" s="551">
        <v>949</v>
      </c>
      <c r="BB20" s="551">
        <v>1031</v>
      </c>
      <c r="BC20" s="551">
        <v>3898</v>
      </c>
      <c r="BD20" s="551">
        <v>0</v>
      </c>
      <c r="BE20" s="551">
        <v>0</v>
      </c>
      <c r="BF20" s="551">
        <v>447</v>
      </c>
      <c r="BG20" s="551">
        <v>0</v>
      </c>
      <c r="BH20" s="551">
        <v>0</v>
      </c>
      <c r="BI20" s="551">
        <v>12175</v>
      </c>
      <c r="BJ20" s="551">
        <v>81</v>
      </c>
      <c r="BK20" s="551">
        <v>103305</v>
      </c>
      <c r="BL20" s="551">
        <v>28183</v>
      </c>
      <c r="BM20" s="551">
        <v>25</v>
      </c>
      <c r="BN20" s="551">
        <v>35</v>
      </c>
      <c r="BO20" s="551">
        <v>0</v>
      </c>
      <c r="BP20" s="551">
        <v>0</v>
      </c>
      <c r="BQ20" s="551">
        <v>1</v>
      </c>
      <c r="BR20" s="551">
        <v>724</v>
      </c>
      <c r="BS20" s="551">
        <v>-43007</v>
      </c>
      <c r="BT20" s="551">
        <v>12777</v>
      </c>
      <c r="BU20" s="551">
        <v>0</v>
      </c>
      <c r="BV20" s="551">
        <v>0</v>
      </c>
      <c r="BW20" s="551">
        <v>5496</v>
      </c>
      <c r="BX20" s="551">
        <v>0</v>
      </c>
      <c r="BY20" s="551">
        <v>2219</v>
      </c>
      <c r="BZ20" s="551">
        <v>0</v>
      </c>
      <c r="CA20" s="551">
        <v>542</v>
      </c>
      <c r="CB20" s="551">
        <v>471</v>
      </c>
      <c r="CC20" s="551">
        <v>600</v>
      </c>
      <c r="CD20" s="551">
        <v>14661</v>
      </c>
      <c r="CE20" s="551">
        <v>2718</v>
      </c>
      <c r="CF20" s="551">
        <v>0</v>
      </c>
      <c r="CG20" s="551">
        <v>3125</v>
      </c>
      <c r="CH20" s="551">
        <v>3</v>
      </c>
      <c r="CI20" s="551">
        <v>17631</v>
      </c>
      <c r="CJ20" s="551">
        <v>54</v>
      </c>
      <c r="CK20" s="551">
        <v>297196</v>
      </c>
      <c r="CL20" s="551">
        <v>7954</v>
      </c>
      <c r="CM20" s="551">
        <v>54538</v>
      </c>
      <c r="CN20" s="551">
        <v>17698</v>
      </c>
      <c r="CO20" s="551">
        <v>21</v>
      </c>
      <c r="CP20" s="551">
        <v>8207</v>
      </c>
      <c r="CQ20" s="551">
        <v>20568</v>
      </c>
      <c r="CR20" s="551">
        <v>15675</v>
      </c>
      <c r="CS20" s="551">
        <v>13829</v>
      </c>
      <c r="CT20" s="551">
        <v>0</v>
      </c>
      <c r="CU20" s="551">
        <v>8</v>
      </c>
      <c r="CV20" s="551">
        <v>1156</v>
      </c>
      <c r="CW20" s="551">
        <v>90563</v>
      </c>
      <c r="CX20" s="551">
        <v>10220</v>
      </c>
      <c r="CY20" s="551">
        <v>2</v>
      </c>
      <c r="CZ20" s="551">
        <v>4155</v>
      </c>
      <c r="DA20" s="551">
        <v>10691</v>
      </c>
      <c r="DB20" s="551">
        <v>124</v>
      </c>
      <c r="DC20" s="551">
        <v>185542</v>
      </c>
      <c r="DD20" s="551">
        <v>1332</v>
      </c>
      <c r="DE20" s="550">
        <f t="shared" si="9"/>
        <v>3097010</v>
      </c>
      <c r="DF20" s="550">
        <v>-33097</v>
      </c>
      <c r="DG20" s="551">
        <v>-120533</v>
      </c>
      <c r="DH20" s="551">
        <v>0</v>
      </c>
      <c r="DI20" s="551">
        <v>0</v>
      </c>
      <c r="DJ20" s="551">
        <v>0</v>
      </c>
      <c r="DK20" s="551">
        <v>0</v>
      </c>
      <c r="DL20" s="551">
        <v>-30033</v>
      </c>
      <c r="DM20" s="552">
        <f t="shared" si="0"/>
        <v>-183663</v>
      </c>
      <c r="DN20" s="552">
        <f t="shared" si="1"/>
        <v>2913347</v>
      </c>
      <c r="DO20" s="553">
        <v>3267261</v>
      </c>
      <c r="DP20" s="551">
        <v>603224</v>
      </c>
      <c r="DQ20" s="552">
        <f t="shared" si="4"/>
        <v>3870485</v>
      </c>
      <c r="DR20" s="551">
        <f t="shared" si="5"/>
        <v>3686822</v>
      </c>
      <c r="DS20" s="552">
        <f t="shared" si="2"/>
        <v>6783832</v>
      </c>
      <c r="DT20" s="553">
        <v>-2299113</v>
      </c>
      <c r="DU20" s="551">
        <v>-2255</v>
      </c>
      <c r="DV20" s="551">
        <v>0</v>
      </c>
      <c r="DW20" s="551">
        <v>-180</v>
      </c>
      <c r="DX20" s="552">
        <f t="shared" si="6"/>
        <v>-2301548</v>
      </c>
      <c r="DY20" s="551">
        <f t="shared" si="7"/>
        <v>1385274</v>
      </c>
      <c r="DZ20" s="552">
        <f t="shared" si="3"/>
        <v>4482284</v>
      </c>
      <c r="EB20" s="552">
        <v>4482284</v>
      </c>
      <c r="EC20" s="526" t="b">
        <f t="shared" si="8"/>
        <v>1</v>
      </c>
      <c r="EI20" s="555"/>
      <c r="EJ20" s="555"/>
      <c r="EK20" s="555"/>
      <c r="EL20" s="555"/>
      <c r="EM20" s="555"/>
      <c r="EN20" s="555"/>
      <c r="EO20" s="555"/>
      <c r="EP20" s="555"/>
    </row>
    <row r="21" spans="1:146">
      <c r="A21" s="556" t="s">
        <v>375</v>
      </c>
      <c r="B21" s="557" t="s">
        <v>376</v>
      </c>
      <c r="C21" s="550">
        <v>374585</v>
      </c>
      <c r="D21" s="551">
        <v>98134</v>
      </c>
      <c r="E21" s="551">
        <v>68559</v>
      </c>
      <c r="F21" s="551">
        <v>8549</v>
      </c>
      <c r="G21" s="551">
        <v>21223</v>
      </c>
      <c r="H21" s="551">
        <v>0</v>
      </c>
      <c r="I21" s="551">
        <v>0</v>
      </c>
      <c r="J21" s="551">
        <v>584338</v>
      </c>
      <c r="K21" s="551">
        <v>296026</v>
      </c>
      <c r="L21" s="551">
        <v>39863</v>
      </c>
      <c r="M21" s="551">
        <v>0</v>
      </c>
      <c r="N21" s="551">
        <v>255</v>
      </c>
      <c r="O21" s="551">
        <v>8366</v>
      </c>
      <c r="P21" s="551">
        <v>1192</v>
      </c>
      <c r="Q21" s="551">
        <v>7917</v>
      </c>
      <c r="R21" s="551">
        <v>5741</v>
      </c>
      <c r="S21" s="551">
        <v>1826</v>
      </c>
      <c r="T21" s="551">
        <v>2046</v>
      </c>
      <c r="U21" s="551">
        <v>1750</v>
      </c>
      <c r="V21" s="551">
        <v>353</v>
      </c>
      <c r="W21" s="551">
        <v>0</v>
      </c>
      <c r="X21" s="551">
        <v>2097</v>
      </c>
      <c r="Y21" s="551">
        <v>0</v>
      </c>
      <c r="Z21" s="551">
        <v>1194</v>
      </c>
      <c r="AA21" s="551">
        <v>14083</v>
      </c>
      <c r="AB21" s="551">
        <v>0</v>
      </c>
      <c r="AC21" s="551">
        <v>34</v>
      </c>
      <c r="AD21" s="551">
        <v>3036</v>
      </c>
      <c r="AE21" s="551">
        <v>24</v>
      </c>
      <c r="AF21" s="551">
        <v>408</v>
      </c>
      <c r="AG21" s="551">
        <v>1948</v>
      </c>
      <c r="AH21" s="551">
        <v>275</v>
      </c>
      <c r="AI21" s="551">
        <v>243121</v>
      </c>
      <c r="AJ21" s="551">
        <v>6414</v>
      </c>
      <c r="AK21" s="551">
        <v>0</v>
      </c>
      <c r="AL21" s="551">
        <v>0</v>
      </c>
      <c r="AM21" s="551">
        <v>0</v>
      </c>
      <c r="AN21" s="551">
        <v>54</v>
      </c>
      <c r="AO21" s="551">
        <v>0</v>
      </c>
      <c r="AP21" s="551">
        <v>13</v>
      </c>
      <c r="AQ21" s="551">
        <v>127</v>
      </c>
      <c r="AR21" s="551">
        <v>6366</v>
      </c>
      <c r="AS21" s="551">
        <v>214</v>
      </c>
      <c r="AT21" s="551">
        <v>13006</v>
      </c>
      <c r="AU21" s="551">
        <v>2736</v>
      </c>
      <c r="AV21" s="551">
        <v>5542</v>
      </c>
      <c r="AW21" s="551">
        <v>51077</v>
      </c>
      <c r="AX21" s="551">
        <v>6322</v>
      </c>
      <c r="AY21" s="551">
        <v>782</v>
      </c>
      <c r="AZ21" s="551">
        <v>6</v>
      </c>
      <c r="BA21" s="551">
        <v>1366</v>
      </c>
      <c r="BB21" s="551">
        <v>884</v>
      </c>
      <c r="BC21" s="551">
        <v>1211</v>
      </c>
      <c r="BD21" s="551">
        <v>0</v>
      </c>
      <c r="BE21" s="551">
        <v>4</v>
      </c>
      <c r="BF21" s="551">
        <v>1906</v>
      </c>
      <c r="BG21" s="551">
        <v>61</v>
      </c>
      <c r="BH21" s="551">
        <v>10</v>
      </c>
      <c r="BI21" s="551">
        <v>10169</v>
      </c>
      <c r="BJ21" s="551">
        <v>751</v>
      </c>
      <c r="BK21" s="551">
        <v>491</v>
      </c>
      <c r="BL21" s="551">
        <v>23480</v>
      </c>
      <c r="BM21" s="551">
        <v>4</v>
      </c>
      <c r="BN21" s="551">
        <v>0</v>
      </c>
      <c r="BO21" s="551">
        <v>0</v>
      </c>
      <c r="BP21" s="551">
        <v>0</v>
      </c>
      <c r="BQ21" s="551">
        <v>190</v>
      </c>
      <c r="BR21" s="551">
        <v>2393</v>
      </c>
      <c r="BS21" s="551">
        <v>540286</v>
      </c>
      <c r="BT21" s="551">
        <v>40344</v>
      </c>
      <c r="BU21" s="551">
        <v>236</v>
      </c>
      <c r="BV21" s="551">
        <v>0</v>
      </c>
      <c r="BW21" s="551">
        <v>0</v>
      </c>
      <c r="BX21" s="551">
        <v>489</v>
      </c>
      <c r="BY21" s="551">
        <v>3851</v>
      </c>
      <c r="BZ21" s="551">
        <v>0</v>
      </c>
      <c r="CA21" s="551">
        <v>9339</v>
      </c>
      <c r="CB21" s="551">
        <v>2206</v>
      </c>
      <c r="CC21" s="551">
        <v>95</v>
      </c>
      <c r="CD21" s="551">
        <v>6050</v>
      </c>
      <c r="CE21" s="551">
        <v>9163</v>
      </c>
      <c r="CF21" s="551">
        <v>1040</v>
      </c>
      <c r="CG21" s="551">
        <v>6416</v>
      </c>
      <c r="CH21" s="551">
        <v>1011</v>
      </c>
      <c r="CI21" s="551">
        <v>3037</v>
      </c>
      <c r="CJ21" s="551">
        <v>82</v>
      </c>
      <c r="CK21" s="551">
        <v>383</v>
      </c>
      <c r="CL21" s="551">
        <v>7778</v>
      </c>
      <c r="CM21" s="551">
        <v>18714</v>
      </c>
      <c r="CN21" s="551">
        <v>21724</v>
      </c>
      <c r="CO21" s="551">
        <v>71558</v>
      </c>
      <c r="CP21" s="551">
        <v>9093</v>
      </c>
      <c r="CQ21" s="551">
        <v>104313</v>
      </c>
      <c r="CR21" s="551">
        <v>80685</v>
      </c>
      <c r="CS21" s="551">
        <v>12452</v>
      </c>
      <c r="CT21" s="551">
        <v>62</v>
      </c>
      <c r="CU21" s="551">
        <v>1655</v>
      </c>
      <c r="CV21" s="551">
        <v>38</v>
      </c>
      <c r="CW21" s="551">
        <v>39420</v>
      </c>
      <c r="CX21" s="551">
        <v>6866</v>
      </c>
      <c r="CY21" s="551">
        <v>79423</v>
      </c>
      <c r="CZ21" s="551">
        <v>2852</v>
      </c>
      <c r="DA21" s="551">
        <v>6617</v>
      </c>
      <c r="DB21" s="551">
        <v>4146</v>
      </c>
      <c r="DC21" s="551">
        <v>471842</v>
      </c>
      <c r="DD21" s="551">
        <v>1088</v>
      </c>
      <c r="DE21" s="550">
        <f t="shared" si="9"/>
        <v>3486876</v>
      </c>
      <c r="DF21" s="550">
        <v>72783</v>
      </c>
      <c r="DG21" s="551">
        <v>283162</v>
      </c>
      <c r="DH21" s="551">
        <v>0</v>
      </c>
      <c r="DI21" s="551">
        <v>0</v>
      </c>
      <c r="DJ21" s="551">
        <v>0</v>
      </c>
      <c r="DK21" s="551">
        <v>0</v>
      </c>
      <c r="DL21" s="551">
        <v>-10135</v>
      </c>
      <c r="DM21" s="552">
        <f t="shared" si="0"/>
        <v>345810</v>
      </c>
      <c r="DN21" s="552">
        <f t="shared" si="1"/>
        <v>3832686</v>
      </c>
      <c r="DO21" s="553">
        <v>252284</v>
      </c>
      <c r="DP21" s="551">
        <v>8877</v>
      </c>
      <c r="DQ21" s="552">
        <f t="shared" si="4"/>
        <v>261161</v>
      </c>
      <c r="DR21" s="551">
        <f t="shared" si="5"/>
        <v>606971</v>
      </c>
      <c r="DS21" s="552">
        <f t="shared" si="2"/>
        <v>4093847</v>
      </c>
      <c r="DT21" s="553">
        <v>-2719457</v>
      </c>
      <c r="DU21" s="551">
        <v>-14541</v>
      </c>
      <c r="DV21" s="551">
        <v>-1</v>
      </c>
      <c r="DW21" s="551">
        <v>-1161</v>
      </c>
      <c r="DX21" s="552">
        <f t="shared" si="6"/>
        <v>-2735160</v>
      </c>
      <c r="DY21" s="551">
        <f t="shared" si="7"/>
        <v>-2128189</v>
      </c>
      <c r="DZ21" s="552">
        <f t="shared" si="3"/>
        <v>1358687</v>
      </c>
      <c r="EB21" s="552">
        <v>1358687</v>
      </c>
      <c r="EC21" s="526" t="b">
        <f t="shared" si="8"/>
        <v>1</v>
      </c>
      <c r="EI21" s="555"/>
      <c r="EJ21" s="555"/>
      <c r="EK21" s="555"/>
      <c r="EL21" s="555"/>
      <c r="EM21" s="555"/>
      <c r="EN21" s="555"/>
      <c r="EO21" s="555"/>
      <c r="EP21" s="555"/>
    </row>
    <row r="22" spans="1:146">
      <c r="A22" s="556" t="s">
        <v>379</v>
      </c>
      <c r="B22" s="589" t="s">
        <v>380</v>
      </c>
      <c r="C22" s="550">
        <v>1669</v>
      </c>
      <c r="D22" s="551">
        <v>0</v>
      </c>
      <c r="E22" s="551">
        <v>591</v>
      </c>
      <c r="F22" s="551">
        <v>167</v>
      </c>
      <c r="G22" s="551">
        <v>5070</v>
      </c>
      <c r="H22" s="551">
        <v>0</v>
      </c>
      <c r="I22" s="551">
        <v>1495</v>
      </c>
      <c r="J22" s="551">
        <v>403159</v>
      </c>
      <c r="K22" s="551">
        <v>29469</v>
      </c>
      <c r="L22" s="551">
        <v>4957</v>
      </c>
      <c r="M22" s="551">
        <v>0</v>
      </c>
      <c r="N22" s="551">
        <v>27</v>
      </c>
      <c r="O22" s="551">
        <v>8090</v>
      </c>
      <c r="P22" s="551">
        <v>1270</v>
      </c>
      <c r="Q22" s="551">
        <v>2058</v>
      </c>
      <c r="R22" s="551">
        <v>641</v>
      </c>
      <c r="S22" s="551">
        <v>5442</v>
      </c>
      <c r="T22" s="551">
        <v>95001</v>
      </c>
      <c r="U22" s="551">
        <v>140</v>
      </c>
      <c r="V22" s="551">
        <v>119</v>
      </c>
      <c r="W22" s="551">
        <v>0</v>
      </c>
      <c r="X22" s="551">
        <v>212</v>
      </c>
      <c r="Y22" s="551">
        <v>0</v>
      </c>
      <c r="Z22" s="551">
        <v>131</v>
      </c>
      <c r="AA22" s="551">
        <v>5156</v>
      </c>
      <c r="AB22" s="551">
        <v>0</v>
      </c>
      <c r="AC22" s="551">
        <v>125</v>
      </c>
      <c r="AD22" s="551">
        <v>499</v>
      </c>
      <c r="AE22" s="551">
        <v>41</v>
      </c>
      <c r="AF22" s="551">
        <v>71</v>
      </c>
      <c r="AG22" s="551">
        <v>682</v>
      </c>
      <c r="AH22" s="551">
        <v>273</v>
      </c>
      <c r="AI22" s="551">
        <v>17322</v>
      </c>
      <c r="AJ22" s="551">
        <v>839</v>
      </c>
      <c r="AK22" s="551">
        <v>0</v>
      </c>
      <c r="AL22" s="551">
        <v>0</v>
      </c>
      <c r="AM22" s="551">
        <v>0</v>
      </c>
      <c r="AN22" s="551">
        <v>6</v>
      </c>
      <c r="AO22" s="551">
        <v>113</v>
      </c>
      <c r="AP22" s="551">
        <v>110</v>
      </c>
      <c r="AQ22" s="551">
        <v>539</v>
      </c>
      <c r="AR22" s="551">
        <v>2740</v>
      </c>
      <c r="AS22" s="551">
        <v>464</v>
      </c>
      <c r="AT22" s="551">
        <v>8216</v>
      </c>
      <c r="AU22" s="551">
        <v>1039</v>
      </c>
      <c r="AV22" s="551">
        <v>35801</v>
      </c>
      <c r="AW22" s="551">
        <v>32931</v>
      </c>
      <c r="AX22" s="551">
        <v>13236</v>
      </c>
      <c r="AY22" s="551">
        <v>1574</v>
      </c>
      <c r="AZ22" s="551">
        <v>33</v>
      </c>
      <c r="BA22" s="551">
        <v>53</v>
      </c>
      <c r="BB22" s="551">
        <v>3348</v>
      </c>
      <c r="BC22" s="551">
        <v>6715</v>
      </c>
      <c r="BD22" s="551">
        <v>0</v>
      </c>
      <c r="BE22" s="551">
        <v>42</v>
      </c>
      <c r="BF22" s="551">
        <v>2009</v>
      </c>
      <c r="BG22" s="551">
        <v>634</v>
      </c>
      <c r="BH22" s="551">
        <v>73</v>
      </c>
      <c r="BI22" s="551">
        <v>7478</v>
      </c>
      <c r="BJ22" s="551">
        <v>1752</v>
      </c>
      <c r="BK22" s="551">
        <v>15642</v>
      </c>
      <c r="BL22" s="551">
        <v>9470</v>
      </c>
      <c r="BM22" s="551">
        <v>12421</v>
      </c>
      <c r="BN22" s="551">
        <v>3283</v>
      </c>
      <c r="BO22" s="551">
        <v>24566</v>
      </c>
      <c r="BP22" s="551">
        <v>6993</v>
      </c>
      <c r="BQ22" s="551">
        <v>13792</v>
      </c>
      <c r="BR22" s="551">
        <v>13078</v>
      </c>
      <c r="BS22" s="551">
        <v>490352</v>
      </c>
      <c r="BT22" s="551">
        <v>457394</v>
      </c>
      <c r="BU22" s="551">
        <v>1794</v>
      </c>
      <c r="BV22" s="551">
        <v>482</v>
      </c>
      <c r="BW22" s="551">
        <v>0</v>
      </c>
      <c r="BX22" s="551">
        <v>2832</v>
      </c>
      <c r="BY22" s="551">
        <v>13269</v>
      </c>
      <c r="BZ22" s="551">
        <v>0</v>
      </c>
      <c r="CA22" s="551">
        <v>15747</v>
      </c>
      <c r="CB22" s="551">
        <v>2845</v>
      </c>
      <c r="CC22" s="551">
        <v>772</v>
      </c>
      <c r="CD22" s="551">
        <v>3788</v>
      </c>
      <c r="CE22" s="551">
        <v>46878</v>
      </c>
      <c r="CF22" s="551">
        <v>20859</v>
      </c>
      <c r="CG22" s="551">
        <v>179047</v>
      </c>
      <c r="CH22" s="551">
        <v>7841</v>
      </c>
      <c r="CI22" s="551">
        <v>20673</v>
      </c>
      <c r="CJ22" s="551">
        <v>1745</v>
      </c>
      <c r="CK22" s="551">
        <v>140715</v>
      </c>
      <c r="CL22" s="551">
        <v>356571</v>
      </c>
      <c r="CM22" s="551">
        <v>200327</v>
      </c>
      <c r="CN22" s="551">
        <v>81289</v>
      </c>
      <c r="CO22" s="551">
        <v>184384</v>
      </c>
      <c r="CP22" s="551">
        <v>18929</v>
      </c>
      <c r="CQ22" s="551">
        <v>123312</v>
      </c>
      <c r="CR22" s="551">
        <v>31400</v>
      </c>
      <c r="CS22" s="551">
        <v>190353</v>
      </c>
      <c r="CT22" s="551">
        <v>6579</v>
      </c>
      <c r="CU22" s="551">
        <v>121797</v>
      </c>
      <c r="CV22" s="551">
        <v>8714</v>
      </c>
      <c r="CW22" s="551">
        <v>98991</v>
      </c>
      <c r="CX22" s="551">
        <v>4926</v>
      </c>
      <c r="CY22" s="551">
        <v>13356</v>
      </c>
      <c r="CZ22" s="551">
        <v>13475</v>
      </c>
      <c r="DA22" s="551">
        <v>91376</v>
      </c>
      <c r="DB22" s="551">
        <v>12758</v>
      </c>
      <c r="DC22" s="551">
        <v>0</v>
      </c>
      <c r="DD22" s="551">
        <v>154</v>
      </c>
      <c r="DE22" s="550">
        <f t="shared" si="9"/>
        <v>3768591</v>
      </c>
      <c r="DF22" s="550">
        <v>14636</v>
      </c>
      <c r="DG22" s="551">
        <v>51568</v>
      </c>
      <c r="DH22" s="551">
        <v>0</v>
      </c>
      <c r="DI22" s="551">
        <v>0</v>
      </c>
      <c r="DJ22" s="551">
        <v>0</v>
      </c>
      <c r="DK22" s="551">
        <v>0</v>
      </c>
      <c r="DL22" s="551">
        <v>5799</v>
      </c>
      <c r="DM22" s="552">
        <f t="shared" si="0"/>
        <v>72003</v>
      </c>
      <c r="DN22" s="552">
        <f t="shared" si="1"/>
        <v>3840594</v>
      </c>
      <c r="DO22" s="553">
        <v>481425</v>
      </c>
      <c r="DP22" s="551">
        <v>37</v>
      </c>
      <c r="DQ22" s="552">
        <f t="shared" si="4"/>
        <v>481462</v>
      </c>
      <c r="DR22" s="551">
        <f t="shared" si="5"/>
        <v>553465</v>
      </c>
      <c r="DS22" s="552">
        <f t="shared" si="2"/>
        <v>4322056</v>
      </c>
      <c r="DT22" s="553">
        <v>-2463165</v>
      </c>
      <c r="DU22" s="551">
        <v>-398</v>
      </c>
      <c r="DV22" s="551">
        <v>0</v>
      </c>
      <c r="DW22" s="551">
        <v>-32</v>
      </c>
      <c r="DX22" s="552">
        <f t="shared" si="6"/>
        <v>-2463595</v>
      </c>
      <c r="DY22" s="551">
        <f t="shared" si="7"/>
        <v>-1910130</v>
      </c>
      <c r="DZ22" s="552">
        <f t="shared" si="3"/>
        <v>1858461</v>
      </c>
      <c r="EB22" s="552">
        <v>1858461</v>
      </c>
      <c r="EC22" s="526" t="b">
        <f t="shared" si="8"/>
        <v>1</v>
      </c>
      <c r="EI22" s="555"/>
      <c r="EJ22" s="555"/>
      <c r="EK22" s="555"/>
      <c r="EL22" s="555"/>
      <c r="EM22" s="555"/>
      <c r="EN22" s="555"/>
      <c r="EO22" s="555"/>
      <c r="EP22" s="555"/>
    </row>
    <row r="23" spans="1:146">
      <c r="A23" s="556" t="s">
        <v>382</v>
      </c>
      <c r="B23" s="756" t="s">
        <v>383</v>
      </c>
      <c r="C23" s="550">
        <v>992529</v>
      </c>
      <c r="D23" s="551">
        <v>0</v>
      </c>
      <c r="E23" s="551">
        <v>1208</v>
      </c>
      <c r="F23" s="551">
        <v>809</v>
      </c>
      <c r="G23" s="551">
        <v>0</v>
      </c>
      <c r="H23" s="551">
        <v>0</v>
      </c>
      <c r="I23" s="551">
        <v>0</v>
      </c>
      <c r="J23" s="551">
        <v>247</v>
      </c>
      <c r="K23" s="551">
        <v>220</v>
      </c>
      <c r="L23" s="551">
        <v>19</v>
      </c>
      <c r="M23" s="551">
        <v>0</v>
      </c>
      <c r="N23" s="551">
        <v>0</v>
      </c>
      <c r="O23" s="551">
        <v>5</v>
      </c>
      <c r="P23" s="551">
        <v>10</v>
      </c>
      <c r="Q23" s="551">
        <v>0</v>
      </c>
      <c r="R23" s="551">
        <v>26</v>
      </c>
      <c r="S23" s="551">
        <v>0</v>
      </c>
      <c r="T23" s="551">
        <v>5</v>
      </c>
      <c r="U23" s="551">
        <v>83059</v>
      </c>
      <c r="V23" s="551">
        <v>1551</v>
      </c>
      <c r="W23" s="551">
        <v>0</v>
      </c>
      <c r="X23" s="551">
        <v>9836</v>
      </c>
      <c r="Y23" s="551">
        <v>0</v>
      </c>
      <c r="Z23" s="551">
        <v>63</v>
      </c>
      <c r="AA23" s="551">
        <v>1763</v>
      </c>
      <c r="AB23" s="551">
        <v>0</v>
      </c>
      <c r="AC23" s="551">
        <v>0</v>
      </c>
      <c r="AD23" s="551">
        <v>0</v>
      </c>
      <c r="AE23" s="551">
        <v>1</v>
      </c>
      <c r="AF23" s="551">
        <v>1</v>
      </c>
      <c r="AG23" s="551">
        <v>0</v>
      </c>
      <c r="AH23" s="551">
        <v>0</v>
      </c>
      <c r="AI23" s="551">
        <v>0</v>
      </c>
      <c r="AJ23" s="551">
        <v>62</v>
      </c>
      <c r="AK23" s="551">
        <v>0</v>
      </c>
      <c r="AL23" s="551">
        <v>0</v>
      </c>
      <c r="AM23" s="551">
        <v>0</v>
      </c>
      <c r="AN23" s="551">
        <v>0</v>
      </c>
      <c r="AO23" s="551">
        <v>61</v>
      </c>
      <c r="AP23" s="551">
        <v>0</v>
      </c>
      <c r="AQ23" s="551">
        <v>0</v>
      </c>
      <c r="AR23" s="551">
        <v>0</v>
      </c>
      <c r="AS23" s="551">
        <v>0</v>
      </c>
      <c r="AT23" s="551">
        <v>11</v>
      </c>
      <c r="AU23" s="551">
        <v>0</v>
      </c>
      <c r="AV23" s="551">
        <v>0</v>
      </c>
      <c r="AW23" s="551">
        <v>91</v>
      </c>
      <c r="AX23" s="551">
        <v>0</v>
      </c>
      <c r="AY23" s="551">
        <v>0</v>
      </c>
      <c r="AZ23" s="551">
        <v>0</v>
      </c>
      <c r="BA23" s="551">
        <v>55</v>
      </c>
      <c r="BB23" s="551">
        <v>0</v>
      </c>
      <c r="BC23" s="551">
        <v>0</v>
      </c>
      <c r="BD23" s="551">
        <v>0</v>
      </c>
      <c r="BE23" s="551">
        <v>0</v>
      </c>
      <c r="BF23" s="551">
        <v>0</v>
      </c>
      <c r="BG23" s="551">
        <v>0</v>
      </c>
      <c r="BH23" s="551">
        <v>0</v>
      </c>
      <c r="BI23" s="551">
        <v>19</v>
      </c>
      <c r="BJ23" s="551">
        <v>0</v>
      </c>
      <c r="BK23" s="551">
        <v>0</v>
      </c>
      <c r="BL23" s="551">
        <v>0</v>
      </c>
      <c r="BM23" s="551">
        <v>14300</v>
      </c>
      <c r="BN23" s="551">
        <v>1802</v>
      </c>
      <c r="BO23" s="551">
        <v>783</v>
      </c>
      <c r="BP23" s="551">
        <v>186</v>
      </c>
      <c r="BQ23" s="551">
        <v>0</v>
      </c>
      <c r="BR23" s="551">
        <v>0</v>
      </c>
      <c r="BS23" s="551">
        <v>0</v>
      </c>
      <c r="BT23" s="551">
        <v>0</v>
      </c>
      <c r="BU23" s="551">
        <v>31</v>
      </c>
      <c r="BV23" s="551">
        <v>0</v>
      </c>
      <c r="BW23" s="551">
        <v>0</v>
      </c>
      <c r="BX23" s="551">
        <v>0</v>
      </c>
      <c r="BY23" s="551">
        <v>0</v>
      </c>
      <c r="BZ23" s="551">
        <v>0</v>
      </c>
      <c r="CA23" s="551">
        <v>0</v>
      </c>
      <c r="CB23" s="551">
        <v>0</v>
      </c>
      <c r="CC23" s="551">
        <v>0</v>
      </c>
      <c r="CD23" s="551">
        <v>35</v>
      </c>
      <c r="CE23" s="551">
        <v>0</v>
      </c>
      <c r="CF23" s="551">
        <v>0</v>
      </c>
      <c r="CG23" s="551">
        <v>0</v>
      </c>
      <c r="CH23" s="551">
        <v>0</v>
      </c>
      <c r="CI23" s="551">
        <v>0</v>
      </c>
      <c r="CJ23" s="551">
        <v>0</v>
      </c>
      <c r="CK23" s="551">
        <v>0</v>
      </c>
      <c r="CL23" s="551">
        <v>164</v>
      </c>
      <c r="CM23" s="551">
        <v>0</v>
      </c>
      <c r="CN23" s="551">
        <v>0</v>
      </c>
      <c r="CO23" s="551">
        <v>0</v>
      </c>
      <c r="CP23" s="551">
        <v>0</v>
      </c>
      <c r="CQ23" s="551">
        <v>0</v>
      </c>
      <c r="CR23" s="551">
        <v>0</v>
      </c>
      <c r="CS23" s="551">
        <v>0</v>
      </c>
      <c r="CT23" s="551">
        <v>0</v>
      </c>
      <c r="CU23" s="551">
        <v>0</v>
      </c>
      <c r="CV23" s="551">
        <v>0</v>
      </c>
      <c r="CW23" s="551">
        <v>0</v>
      </c>
      <c r="CX23" s="551">
        <v>0</v>
      </c>
      <c r="CY23" s="551">
        <v>0</v>
      </c>
      <c r="CZ23" s="551">
        <v>0</v>
      </c>
      <c r="DA23" s="551">
        <v>832</v>
      </c>
      <c r="DB23" s="551">
        <v>2651</v>
      </c>
      <c r="DC23" s="551">
        <v>0</v>
      </c>
      <c r="DD23" s="551">
        <v>3540</v>
      </c>
      <c r="DE23" s="550">
        <f t="shared" si="9"/>
        <v>1115975</v>
      </c>
      <c r="DF23" s="550">
        <v>0</v>
      </c>
      <c r="DG23" s="551">
        <v>8530</v>
      </c>
      <c r="DH23" s="551">
        <v>0</v>
      </c>
      <c r="DI23" s="551">
        <v>0</v>
      </c>
      <c r="DJ23" s="551">
        <v>0</v>
      </c>
      <c r="DK23" s="551">
        <v>0</v>
      </c>
      <c r="DL23" s="551">
        <v>5422</v>
      </c>
      <c r="DM23" s="552">
        <f t="shared" si="0"/>
        <v>13952</v>
      </c>
      <c r="DN23" s="552">
        <f t="shared" si="1"/>
        <v>1129927</v>
      </c>
      <c r="DO23" s="553">
        <v>0</v>
      </c>
      <c r="DP23" s="551">
        <v>452</v>
      </c>
      <c r="DQ23" s="552">
        <f t="shared" si="4"/>
        <v>452</v>
      </c>
      <c r="DR23" s="551">
        <f t="shared" si="5"/>
        <v>14404</v>
      </c>
      <c r="DS23" s="552">
        <f t="shared" si="2"/>
        <v>1130379</v>
      </c>
      <c r="DT23" s="553">
        <v>-568765</v>
      </c>
      <c r="DU23" s="551">
        <v>-115124</v>
      </c>
      <c r="DV23" s="551">
        <v>-43</v>
      </c>
      <c r="DW23" s="551">
        <v>-9214</v>
      </c>
      <c r="DX23" s="552">
        <f t="shared" si="6"/>
        <v>-693146</v>
      </c>
      <c r="DY23" s="551">
        <f t="shared" si="7"/>
        <v>-678742</v>
      </c>
      <c r="DZ23" s="552">
        <f t="shared" si="3"/>
        <v>437233</v>
      </c>
      <c r="EB23" s="552">
        <v>437233</v>
      </c>
      <c r="EC23" s="526" t="b">
        <f t="shared" si="8"/>
        <v>1</v>
      </c>
      <c r="EI23" s="555"/>
      <c r="EJ23" s="555"/>
      <c r="EK23" s="555"/>
      <c r="EL23" s="555"/>
      <c r="EM23" s="555"/>
      <c r="EN23" s="555"/>
      <c r="EO23" s="555"/>
      <c r="EP23" s="555"/>
    </row>
    <row r="24" spans="1:146">
      <c r="A24" s="556" t="s">
        <v>386</v>
      </c>
      <c r="B24" s="557" t="s">
        <v>387</v>
      </c>
      <c r="C24" s="550">
        <v>21725</v>
      </c>
      <c r="D24" s="551">
        <v>6979</v>
      </c>
      <c r="E24" s="551">
        <v>3499</v>
      </c>
      <c r="F24" s="551">
        <v>332</v>
      </c>
      <c r="G24" s="551">
        <v>24965</v>
      </c>
      <c r="H24" s="551">
        <v>0</v>
      </c>
      <c r="I24" s="551">
        <v>1166</v>
      </c>
      <c r="J24" s="551">
        <v>162005</v>
      </c>
      <c r="K24" s="551">
        <v>90781</v>
      </c>
      <c r="L24" s="551">
        <v>66385</v>
      </c>
      <c r="M24" s="551">
        <v>0</v>
      </c>
      <c r="N24" s="551">
        <v>1024</v>
      </c>
      <c r="O24" s="551">
        <v>1903</v>
      </c>
      <c r="P24" s="551">
        <v>334</v>
      </c>
      <c r="Q24" s="551">
        <v>259</v>
      </c>
      <c r="R24" s="551">
        <v>91582</v>
      </c>
      <c r="S24" s="551">
        <v>440</v>
      </c>
      <c r="T24" s="551">
        <v>12</v>
      </c>
      <c r="U24" s="551">
        <v>39479</v>
      </c>
      <c r="V24" s="551">
        <v>67081</v>
      </c>
      <c r="W24" s="551">
        <v>0</v>
      </c>
      <c r="X24" s="551">
        <v>40327</v>
      </c>
      <c r="Y24" s="551">
        <v>0</v>
      </c>
      <c r="Z24" s="551">
        <v>1569</v>
      </c>
      <c r="AA24" s="551">
        <v>35055</v>
      </c>
      <c r="AB24" s="551">
        <v>0</v>
      </c>
      <c r="AC24" s="551">
        <v>189</v>
      </c>
      <c r="AD24" s="551">
        <v>5500</v>
      </c>
      <c r="AE24" s="551">
        <v>2283</v>
      </c>
      <c r="AF24" s="551">
        <v>115</v>
      </c>
      <c r="AG24" s="551">
        <v>4893</v>
      </c>
      <c r="AH24" s="551">
        <v>3665</v>
      </c>
      <c r="AI24" s="551">
        <v>170099</v>
      </c>
      <c r="AJ24" s="551">
        <v>3264</v>
      </c>
      <c r="AK24" s="551">
        <v>0</v>
      </c>
      <c r="AL24" s="551">
        <v>0</v>
      </c>
      <c r="AM24" s="551">
        <v>0</v>
      </c>
      <c r="AN24" s="551">
        <v>50</v>
      </c>
      <c r="AO24" s="551">
        <v>2552</v>
      </c>
      <c r="AP24" s="551">
        <v>136</v>
      </c>
      <c r="AQ24" s="551">
        <v>8010</v>
      </c>
      <c r="AR24" s="551">
        <v>2741</v>
      </c>
      <c r="AS24" s="551">
        <v>603</v>
      </c>
      <c r="AT24" s="551">
        <v>5216</v>
      </c>
      <c r="AU24" s="551">
        <v>286</v>
      </c>
      <c r="AV24" s="551">
        <v>56818</v>
      </c>
      <c r="AW24" s="551">
        <v>40423</v>
      </c>
      <c r="AX24" s="551">
        <v>3995</v>
      </c>
      <c r="AY24" s="551">
        <v>134</v>
      </c>
      <c r="AZ24" s="551">
        <v>63</v>
      </c>
      <c r="BA24" s="551">
        <v>3170</v>
      </c>
      <c r="BB24" s="551">
        <v>2247</v>
      </c>
      <c r="BC24" s="551">
        <v>1683</v>
      </c>
      <c r="BD24" s="551">
        <v>0</v>
      </c>
      <c r="BE24" s="551">
        <v>0</v>
      </c>
      <c r="BF24" s="551">
        <v>745</v>
      </c>
      <c r="BG24" s="551">
        <v>2733</v>
      </c>
      <c r="BH24" s="551">
        <v>5</v>
      </c>
      <c r="BI24" s="551">
        <v>3728</v>
      </c>
      <c r="BJ24" s="551">
        <v>353</v>
      </c>
      <c r="BK24" s="551">
        <v>4072</v>
      </c>
      <c r="BL24" s="551">
        <v>3466</v>
      </c>
      <c r="BM24" s="551">
        <v>17264</v>
      </c>
      <c r="BN24" s="551">
        <v>8089</v>
      </c>
      <c r="BO24" s="551">
        <v>28</v>
      </c>
      <c r="BP24" s="551">
        <v>24</v>
      </c>
      <c r="BQ24" s="551">
        <v>35247</v>
      </c>
      <c r="BR24" s="551">
        <v>27389</v>
      </c>
      <c r="BS24" s="551">
        <v>0</v>
      </c>
      <c r="BT24" s="551">
        <v>0</v>
      </c>
      <c r="BU24" s="551">
        <v>0</v>
      </c>
      <c r="BV24" s="551">
        <v>0</v>
      </c>
      <c r="BW24" s="551">
        <v>0</v>
      </c>
      <c r="BX24" s="551">
        <v>52</v>
      </c>
      <c r="BY24" s="551">
        <v>439</v>
      </c>
      <c r="BZ24" s="551">
        <v>0</v>
      </c>
      <c r="CA24" s="551">
        <v>0</v>
      </c>
      <c r="CB24" s="551">
        <v>0</v>
      </c>
      <c r="CC24" s="551">
        <v>0</v>
      </c>
      <c r="CD24" s="551">
        <v>2379</v>
      </c>
      <c r="CE24" s="551">
        <v>285</v>
      </c>
      <c r="CF24" s="551">
        <v>0</v>
      </c>
      <c r="CG24" s="551">
        <v>0</v>
      </c>
      <c r="CH24" s="551">
        <v>0</v>
      </c>
      <c r="CI24" s="551">
        <v>0</v>
      </c>
      <c r="CJ24" s="551">
        <v>0</v>
      </c>
      <c r="CK24" s="551">
        <v>95</v>
      </c>
      <c r="CL24" s="551">
        <v>7206</v>
      </c>
      <c r="CM24" s="551">
        <v>506</v>
      </c>
      <c r="CN24" s="551">
        <v>6859</v>
      </c>
      <c r="CO24" s="551">
        <v>26958</v>
      </c>
      <c r="CP24" s="551">
        <v>36806</v>
      </c>
      <c r="CQ24" s="551">
        <v>5427</v>
      </c>
      <c r="CR24" s="551">
        <v>5342</v>
      </c>
      <c r="CS24" s="551">
        <v>0</v>
      </c>
      <c r="CT24" s="551">
        <v>0</v>
      </c>
      <c r="CU24" s="551">
        <v>748</v>
      </c>
      <c r="CV24" s="551">
        <v>3598</v>
      </c>
      <c r="CW24" s="551">
        <v>0</v>
      </c>
      <c r="CX24" s="551">
        <v>785</v>
      </c>
      <c r="CY24" s="551">
        <v>8316</v>
      </c>
      <c r="CZ24" s="551">
        <v>16066</v>
      </c>
      <c r="DA24" s="551">
        <v>3809</v>
      </c>
      <c r="DB24" s="551">
        <v>112</v>
      </c>
      <c r="DC24" s="551">
        <v>0</v>
      </c>
      <c r="DD24" s="551">
        <v>2738</v>
      </c>
      <c r="DE24" s="550">
        <f t="shared" si="9"/>
        <v>1206706</v>
      </c>
      <c r="DF24" s="550">
        <v>11</v>
      </c>
      <c r="DG24" s="551">
        <v>13315</v>
      </c>
      <c r="DH24" s="551">
        <v>0</v>
      </c>
      <c r="DI24" s="551">
        <v>0</v>
      </c>
      <c r="DJ24" s="551">
        <v>0</v>
      </c>
      <c r="DK24" s="551">
        <v>0</v>
      </c>
      <c r="DL24" s="551">
        <v>143</v>
      </c>
      <c r="DM24" s="552">
        <f t="shared" si="0"/>
        <v>13469</v>
      </c>
      <c r="DN24" s="552">
        <f t="shared" si="1"/>
        <v>1220175</v>
      </c>
      <c r="DO24" s="553">
        <v>28986</v>
      </c>
      <c r="DP24" s="551">
        <v>195789</v>
      </c>
      <c r="DQ24" s="552">
        <f t="shared" si="4"/>
        <v>224775</v>
      </c>
      <c r="DR24" s="551">
        <f t="shared" si="5"/>
        <v>238244</v>
      </c>
      <c r="DS24" s="552">
        <f t="shared" si="2"/>
        <v>1444950</v>
      </c>
      <c r="DT24" s="553">
        <v>-522213</v>
      </c>
      <c r="DU24" s="551">
        <v>-459955</v>
      </c>
      <c r="DV24" s="551">
        <v>-7039</v>
      </c>
      <c r="DW24" s="551">
        <v>-37354</v>
      </c>
      <c r="DX24" s="552">
        <f t="shared" si="6"/>
        <v>-1026561</v>
      </c>
      <c r="DY24" s="551">
        <f t="shared" si="7"/>
        <v>-788317</v>
      </c>
      <c r="DZ24" s="552">
        <f t="shared" si="3"/>
        <v>418389</v>
      </c>
      <c r="EB24" s="552">
        <v>418389</v>
      </c>
      <c r="EC24" s="526" t="b">
        <f t="shared" si="8"/>
        <v>1</v>
      </c>
      <c r="EI24" s="555"/>
      <c r="EJ24" s="555"/>
      <c r="EK24" s="555"/>
      <c r="EL24" s="555"/>
      <c r="EM24" s="555"/>
      <c r="EN24" s="555"/>
      <c r="EO24" s="555"/>
      <c r="EP24" s="555"/>
    </row>
    <row r="25" spans="1:146">
      <c r="A25" s="556" t="s">
        <v>389</v>
      </c>
      <c r="B25" s="557" t="s">
        <v>735</v>
      </c>
      <c r="C25" s="550">
        <v>0</v>
      </c>
      <c r="D25" s="551">
        <v>0</v>
      </c>
      <c r="E25" s="551">
        <v>0</v>
      </c>
      <c r="F25" s="551">
        <v>0</v>
      </c>
      <c r="G25" s="551">
        <v>0</v>
      </c>
      <c r="H25" s="551">
        <v>0</v>
      </c>
      <c r="I25" s="551">
        <v>0</v>
      </c>
      <c r="J25" s="551">
        <v>0</v>
      </c>
      <c r="K25" s="551">
        <v>0</v>
      </c>
      <c r="L25" s="551">
        <v>0</v>
      </c>
      <c r="M25" s="551">
        <v>0</v>
      </c>
      <c r="N25" s="551">
        <v>4</v>
      </c>
      <c r="O25" s="551">
        <v>0</v>
      </c>
      <c r="P25" s="551">
        <v>0</v>
      </c>
      <c r="Q25" s="551">
        <v>0</v>
      </c>
      <c r="R25" s="551">
        <v>190</v>
      </c>
      <c r="S25" s="551">
        <v>1</v>
      </c>
      <c r="T25" s="551">
        <v>32</v>
      </c>
      <c r="U25" s="551">
        <v>7434</v>
      </c>
      <c r="V25" s="551">
        <v>5524</v>
      </c>
      <c r="W25" s="551">
        <v>0</v>
      </c>
      <c r="X25" s="551">
        <v>106217</v>
      </c>
      <c r="Y25" s="551">
        <v>0</v>
      </c>
      <c r="Z25" s="551">
        <v>23</v>
      </c>
      <c r="AA25" s="551">
        <v>4161</v>
      </c>
      <c r="AB25" s="551">
        <v>2</v>
      </c>
      <c r="AC25" s="551">
        <v>0</v>
      </c>
      <c r="AD25" s="551">
        <v>25</v>
      </c>
      <c r="AE25" s="551">
        <v>8</v>
      </c>
      <c r="AF25" s="551">
        <v>0</v>
      </c>
      <c r="AG25" s="551">
        <v>174</v>
      </c>
      <c r="AH25" s="551">
        <v>0</v>
      </c>
      <c r="AI25" s="551">
        <v>0</v>
      </c>
      <c r="AJ25" s="551">
        <v>480</v>
      </c>
      <c r="AK25" s="551">
        <v>0</v>
      </c>
      <c r="AL25" s="551">
        <v>0</v>
      </c>
      <c r="AM25" s="551">
        <v>0</v>
      </c>
      <c r="AN25" s="551">
        <v>0</v>
      </c>
      <c r="AO25" s="551">
        <v>0</v>
      </c>
      <c r="AP25" s="551">
        <v>0</v>
      </c>
      <c r="AQ25" s="551">
        <v>0</v>
      </c>
      <c r="AR25" s="551">
        <v>1</v>
      </c>
      <c r="AS25" s="551">
        <v>21</v>
      </c>
      <c r="AT25" s="551">
        <v>58</v>
      </c>
      <c r="AU25" s="551">
        <v>0</v>
      </c>
      <c r="AV25" s="551">
        <v>126</v>
      </c>
      <c r="AW25" s="551">
        <v>2109</v>
      </c>
      <c r="AX25" s="551">
        <v>0</v>
      </c>
      <c r="AY25" s="551">
        <v>0</v>
      </c>
      <c r="AZ25" s="551">
        <v>0</v>
      </c>
      <c r="BA25" s="551">
        <v>0</v>
      </c>
      <c r="BB25" s="551">
        <v>0</v>
      </c>
      <c r="BC25" s="551">
        <v>0</v>
      </c>
      <c r="BD25" s="551">
        <v>0</v>
      </c>
      <c r="BE25" s="551">
        <v>0</v>
      </c>
      <c r="BF25" s="551">
        <v>0</v>
      </c>
      <c r="BG25" s="551">
        <v>4</v>
      </c>
      <c r="BH25" s="551">
        <v>0</v>
      </c>
      <c r="BI25" s="551">
        <v>498</v>
      </c>
      <c r="BJ25" s="551">
        <v>0</v>
      </c>
      <c r="BK25" s="551">
        <v>0</v>
      </c>
      <c r="BL25" s="551">
        <v>0</v>
      </c>
      <c r="BM25" s="551">
        <v>0</v>
      </c>
      <c r="BN25" s="551">
        <v>0</v>
      </c>
      <c r="BO25" s="551">
        <v>0</v>
      </c>
      <c r="BP25" s="551">
        <v>473</v>
      </c>
      <c r="BQ25" s="551">
        <v>0</v>
      </c>
      <c r="BR25" s="551">
        <v>0</v>
      </c>
      <c r="BS25" s="551">
        <v>0</v>
      </c>
      <c r="BT25" s="551">
        <v>0</v>
      </c>
      <c r="BU25" s="551">
        <v>0</v>
      </c>
      <c r="BV25" s="551">
        <v>0</v>
      </c>
      <c r="BW25" s="551">
        <v>0</v>
      </c>
      <c r="BX25" s="551">
        <v>0</v>
      </c>
      <c r="BY25" s="551">
        <v>0</v>
      </c>
      <c r="BZ25" s="551">
        <v>0</v>
      </c>
      <c r="CA25" s="551">
        <v>0</v>
      </c>
      <c r="CB25" s="551">
        <v>0</v>
      </c>
      <c r="CC25" s="551">
        <v>0</v>
      </c>
      <c r="CD25" s="551">
        <v>0</v>
      </c>
      <c r="CE25" s="551">
        <v>0</v>
      </c>
      <c r="CF25" s="551">
        <v>0</v>
      </c>
      <c r="CG25" s="551">
        <v>0</v>
      </c>
      <c r="CH25" s="551">
        <v>0</v>
      </c>
      <c r="CI25" s="551">
        <v>0</v>
      </c>
      <c r="CJ25" s="551">
        <v>0</v>
      </c>
      <c r="CK25" s="551">
        <v>3</v>
      </c>
      <c r="CL25" s="551">
        <v>0</v>
      </c>
      <c r="CM25" s="551">
        <v>0</v>
      </c>
      <c r="CN25" s="551">
        <v>1699</v>
      </c>
      <c r="CO25" s="551">
        <v>5326</v>
      </c>
      <c r="CP25" s="551">
        <v>174</v>
      </c>
      <c r="CQ25" s="551">
        <v>0</v>
      </c>
      <c r="CR25" s="551">
        <v>0</v>
      </c>
      <c r="CS25" s="551">
        <v>0</v>
      </c>
      <c r="CT25" s="551">
        <v>0</v>
      </c>
      <c r="CU25" s="551">
        <v>0</v>
      </c>
      <c r="CV25" s="551">
        <v>0</v>
      </c>
      <c r="CW25" s="551">
        <v>0</v>
      </c>
      <c r="CX25" s="551">
        <v>0</v>
      </c>
      <c r="CY25" s="551">
        <v>0</v>
      </c>
      <c r="CZ25" s="551">
        <v>0</v>
      </c>
      <c r="DA25" s="551">
        <v>0</v>
      </c>
      <c r="DB25" s="551">
        <v>0</v>
      </c>
      <c r="DC25" s="551">
        <v>0</v>
      </c>
      <c r="DD25" s="551">
        <v>0</v>
      </c>
      <c r="DE25" s="550">
        <f t="shared" si="9"/>
        <v>134767</v>
      </c>
      <c r="DF25" s="550">
        <v>0</v>
      </c>
      <c r="DG25" s="551">
        <v>0</v>
      </c>
      <c r="DH25" s="551">
        <v>0</v>
      </c>
      <c r="DI25" s="551">
        <v>0</v>
      </c>
      <c r="DJ25" s="551">
        <v>0</v>
      </c>
      <c r="DK25" s="551">
        <v>0</v>
      </c>
      <c r="DL25" s="551">
        <v>0</v>
      </c>
      <c r="DM25" s="552">
        <f t="shared" si="0"/>
        <v>0</v>
      </c>
      <c r="DN25" s="552">
        <f t="shared" si="1"/>
        <v>134767</v>
      </c>
      <c r="DO25" s="553">
        <v>0</v>
      </c>
      <c r="DP25" s="551">
        <v>0</v>
      </c>
      <c r="DQ25" s="552">
        <f t="shared" si="4"/>
        <v>0</v>
      </c>
      <c r="DR25" s="551">
        <f t="shared" si="5"/>
        <v>0</v>
      </c>
      <c r="DS25" s="552">
        <f t="shared" si="2"/>
        <v>134767</v>
      </c>
      <c r="DT25" s="553">
        <v>-134767</v>
      </c>
      <c r="DU25" s="551">
        <v>0</v>
      </c>
      <c r="DV25" s="551">
        <v>0</v>
      </c>
      <c r="DW25" s="551">
        <v>0</v>
      </c>
      <c r="DX25" s="552">
        <f t="shared" si="6"/>
        <v>-134767</v>
      </c>
      <c r="DY25" s="551">
        <f t="shared" si="7"/>
        <v>-134767</v>
      </c>
      <c r="DZ25" s="552">
        <f t="shared" si="3"/>
        <v>0</v>
      </c>
      <c r="EB25" s="552">
        <v>0</v>
      </c>
      <c r="EC25" s="526" t="b">
        <f t="shared" si="8"/>
        <v>1</v>
      </c>
      <c r="EI25" s="555"/>
      <c r="EJ25" s="555"/>
      <c r="EK25" s="555"/>
      <c r="EL25" s="555"/>
      <c r="EM25" s="555"/>
      <c r="EN25" s="555"/>
      <c r="EO25" s="555"/>
      <c r="EP25" s="555"/>
    </row>
    <row r="26" spans="1:146">
      <c r="A26" s="556" t="s">
        <v>391</v>
      </c>
      <c r="B26" s="557" t="s">
        <v>773</v>
      </c>
      <c r="C26" s="550">
        <v>0</v>
      </c>
      <c r="D26" s="551">
        <v>2</v>
      </c>
      <c r="E26" s="551">
        <v>945</v>
      </c>
      <c r="F26" s="551">
        <v>128</v>
      </c>
      <c r="G26" s="551">
        <v>0</v>
      </c>
      <c r="H26" s="551">
        <v>0</v>
      </c>
      <c r="I26" s="551">
        <v>9816</v>
      </c>
      <c r="J26" s="551">
        <v>132494</v>
      </c>
      <c r="K26" s="551">
        <v>64749</v>
      </c>
      <c r="L26" s="551">
        <v>43491</v>
      </c>
      <c r="M26" s="551">
        <v>0</v>
      </c>
      <c r="N26" s="551">
        <v>1366</v>
      </c>
      <c r="O26" s="551">
        <v>128</v>
      </c>
      <c r="P26" s="551">
        <v>5392</v>
      </c>
      <c r="Q26" s="551">
        <v>1561</v>
      </c>
      <c r="R26" s="551">
        <v>64356</v>
      </c>
      <c r="S26" s="551">
        <v>2895</v>
      </c>
      <c r="T26" s="551">
        <v>2022</v>
      </c>
      <c r="U26" s="551">
        <v>2753</v>
      </c>
      <c r="V26" s="551">
        <v>18880</v>
      </c>
      <c r="W26" s="551">
        <v>0</v>
      </c>
      <c r="X26" s="551">
        <v>254693</v>
      </c>
      <c r="Y26" s="551">
        <v>0</v>
      </c>
      <c r="Z26" s="551">
        <v>3863</v>
      </c>
      <c r="AA26" s="551">
        <v>98551</v>
      </c>
      <c r="AB26" s="551">
        <v>5</v>
      </c>
      <c r="AC26" s="551">
        <v>2157</v>
      </c>
      <c r="AD26" s="551">
        <v>265469</v>
      </c>
      <c r="AE26" s="551">
        <v>6758</v>
      </c>
      <c r="AF26" s="551">
        <v>992</v>
      </c>
      <c r="AG26" s="551">
        <v>484</v>
      </c>
      <c r="AH26" s="551">
        <v>341</v>
      </c>
      <c r="AI26" s="551">
        <v>7790</v>
      </c>
      <c r="AJ26" s="551">
        <v>12908</v>
      </c>
      <c r="AK26" s="551">
        <v>0</v>
      </c>
      <c r="AL26" s="551">
        <v>0</v>
      </c>
      <c r="AM26" s="551">
        <v>0</v>
      </c>
      <c r="AN26" s="551">
        <v>0</v>
      </c>
      <c r="AO26" s="551">
        <v>180</v>
      </c>
      <c r="AP26" s="551">
        <v>266</v>
      </c>
      <c r="AQ26" s="551">
        <v>207</v>
      </c>
      <c r="AR26" s="551">
        <v>1194</v>
      </c>
      <c r="AS26" s="551">
        <v>250</v>
      </c>
      <c r="AT26" s="551">
        <v>959</v>
      </c>
      <c r="AU26" s="551">
        <v>3620</v>
      </c>
      <c r="AV26" s="551">
        <v>51851</v>
      </c>
      <c r="AW26" s="551">
        <v>73208</v>
      </c>
      <c r="AX26" s="551">
        <v>20720</v>
      </c>
      <c r="AY26" s="551">
        <v>1320</v>
      </c>
      <c r="AZ26" s="551">
        <v>4</v>
      </c>
      <c r="BA26" s="551">
        <v>2562</v>
      </c>
      <c r="BB26" s="551">
        <v>1010</v>
      </c>
      <c r="BC26" s="551">
        <v>1603</v>
      </c>
      <c r="BD26" s="551">
        <v>0</v>
      </c>
      <c r="BE26" s="551">
        <v>4</v>
      </c>
      <c r="BF26" s="551">
        <v>6298</v>
      </c>
      <c r="BG26" s="551">
        <v>167</v>
      </c>
      <c r="BH26" s="551">
        <v>0</v>
      </c>
      <c r="BI26" s="551">
        <v>7573</v>
      </c>
      <c r="BJ26" s="551">
        <v>0</v>
      </c>
      <c r="BK26" s="551">
        <v>1528</v>
      </c>
      <c r="BL26" s="551">
        <v>2283</v>
      </c>
      <c r="BM26" s="551">
        <v>12</v>
      </c>
      <c r="BN26" s="551">
        <v>0</v>
      </c>
      <c r="BO26" s="551">
        <v>0</v>
      </c>
      <c r="BP26" s="551">
        <v>6</v>
      </c>
      <c r="BQ26" s="551">
        <v>238</v>
      </c>
      <c r="BR26" s="551">
        <v>0</v>
      </c>
      <c r="BS26" s="551">
        <v>0</v>
      </c>
      <c r="BT26" s="551">
        <v>0</v>
      </c>
      <c r="BU26" s="551">
        <v>0</v>
      </c>
      <c r="BV26" s="551">
        <v>0</v>
      </c>
      <c r="BW26" s="551">
        <v>0</v>
      </c>
      <c r="BX26" s="551">
        <v>0</v>
      </c>
      <c r="BY26" s="551">
        <v>4</v>
      </c>
      <c r="BZ26" s="551">
        <v>0</v>
      </c>
      <c r="CA26" s="551">
        <v>0</v>
      </c>
      <c r="CB26" s="551">
        <v>0</v>
      </c>
      <c r="CC26" s="551">
        <v>0</v>
      </c>
      <c r="CD26" s="551">
        <v>19</v>
      </c>
      <c r="CE26" s="551">
        <v>165</v>
      </c>
      <c r="CF26" s="551">
        <v>8</v>
      </c>
      <c r="CG26" s="551">
        <v>0</v>
      </c>
      <c r="CH26" s="551">
        <v>0</v>
      </c>
      <c r="CI26" s="551">
        <v>0</v>
      </c>
      <c r="CJ26" s="551">
        <v>0</v>
      </c>
      <c r="CK26" s="551">
        <v>171</v>
      </c>
      <c r="CL26" s="551">
        <v>198</v>
      </c>
      <c r="CM26" s="551">
        <v>13550</v>
      </c>
      <c r="CN26" s="551">
        <v>11969</v>
      </c>
      <c r="CO26" s="551">
        <v>44183</v>
      </c>
      <c r="CP26" s="551">
        <v>3129</v>
      </c>
      <c r="CQ26" s="551">
        <v>232</v>
      </c>
      <c r="CR26" s="551">
        <v>1565</v>
      </c>
      <c r="CS26" s="551">
        <v>0</v>
      </c>
      <c r="CT26" s="551">
        <v>6</v>
      </c>
      <c r="CU26" s="551">
        <v>0</v>
      </c>
      <c r="CV26" s="551">
        <v>3297</v>
      </c>
      <c r="CW26" s="551">
        <v>0</v>
      </c>
      <c r="CX26" s="551">
        <v>0</v>
      </c>
      <c r="CY26" s="551">
        <v>0</v>
      </c>
      <c r="CZ26" s="551">
        <v>5580</v>
      </c>
      <c r="DA26" s="551">
        <v>0</v>
      </c>
      <c r="DB26" s="551">
        <v>316</v>
      </c>
      <c r="DC26" s="551">
        <v>0</v>
      </c>
      <c r="DD26" s="551">
        <v>4946</v>
      </c>
      <c r="DE26" s="550">
        <f t="shared" si="9"/>
        <v>1271390</v>
      </c>
      <c r="DF26" s="550">
        <v>0</v>
      </c>
      <c r="DG26" s="551">
        <v>161</v>
      </c>
      <c r="DH26" s="551">
        <v>0</v>
      </c>
      <c r="DI26" s="551">
        <v>0</v>
      </c>
      <c r="DJ26" s="551">
        <v>0</v>
      </c>
      <c r="DK26" s="551">
        <v>0</v>
      </c>
      <c r="DL26" s="551">
        <v>-546</v>
      </c>
      <c r="DM26" s="552">
        <f t="shared" si="0"/>
        <v>-385</v>
      </c>
      <c r="DN26" s="552">
        <f t="shared" si="1"/>
        <v>1271005</v>
      </c>
      <c r="DO26" s="553">
        <v>1003640</v>
      </c>
      <c r="DP26" s="551">
        <v>33</v>
      </c>
      <c r="DQ26" s="552">
        <f t="shared" si="4"/>
        <v>1003673</v>
      </c>
      <c r="DR26" s="551">
        <f t="shared" si="5"/>
        <v>1003288</v>
      </c>
      <c r="DS26" s="552">
        <f t="shared" si="2"/>
        <v>2274678</v>
      </c>
      <c r="DT26" s="553">
        <v>-777174</v>
      </c>
      <c r="DU26" s="551">
        <v>-407925</v>
      </c>
      <c r="DV26" s="551">
        <v>-5164</v>
      </c>
      <c r="DW26" s="551">
        <v>-33047</v>
      </c>
      <c r="DX26" s="552">
        <f t="shared" si="6"/>
        <v>-1223310</v>
      </c>
      <c r="DY26" s="551">
        <f t="shared" si="7"/>
        <v>-220022</v>
      </c>
      <c r="DZ26" s="552">
        <f t="shared" si="3"/>
        <v>1051368</v>
      </c>
      <c r="EB26" s="552">
        <v>1051368</v>
      </c>
      <c r="EC26" s="526" t="b">
        <f t="shared" si="8"/>
        <v>1</v>
      </c>
      <c r="EI26" s="555"/>
      <c r="EJ26" s="555"/>
      <c r="EK26" s="555"/>
      <c r="EL26" s="555"/>
      <c r="EM26" s="555"/>
      <c r="EN26" s="555"/>
      <c r="EO26" s="555"/>
      <c r="EP26" s="555"/>
    </row>
    <row r="27" spans="1:146">
      <c r="A27" s="556" t="s">
        <v>396</v>
      </c>
      <c r="B27" s="557" t="s">
        <v>397</v>
      </c>
      <c r="C27" s="550">
        <v>0</v>
      </c>
      <c r="D27" s="551">
        <v>0</v>
      </c>
      <c r="E27" s="551">
        <v>0</v>
      </c>
      <c r="F27" s="551">
        <v>0</v>
      </c>
      <c r="G27" s="551">
        <v>0</v>
      </c>
      <c r="H27" s="551">
        <v>0</v>
      </c>
      <c r="I27" s="551">
        <v>0</v>
      </c>
      <c r="J27" s="551">
        <v>0</v>
      </c>
      <c r="K27" s="551">
        <v>0</v>
      </c>
      <c r="L27" s="551">
        <v>0</v>
      </c>
      <c r="M27" s="551">
        <v>0</v>
      </c>
      <c r="N27" s="551">
        <v>60809</v>
      </c>
      <c r="O27" s="551">
        <v>117153</v>
      </c>
      <c r="P27" s="551">
        <v>116</v>
      </c>
      <c r="Q27" s="551">
        <v>555</v>
      </c>
      <c r="R27" s="551">
        <v>5509</v>
      </c>
      <c r="S27" s="551">
        <v>1</v>
      </c>
      <c r="T27" s="551">
        <v>0</v>
      </c>
      <c r="U27" s="551">
        <v>0</v>
      </c>
      <c r="V27" s="551">
        <v>0</v>
      </c>
      <c r="W27" s="551">
        <v>0</v>
      </c>
      <c r="X27" s="551">
        <v>0</v>
      </c>
      <c r="Y27" s="551">
        <v>0</v>
      </c>
      <c r="Z27" s="551">
        <v>0</v>
      </c>
      <c r="AA27" s="551">
        <v>0</v>
      </c>
      <c r="AB27" s="551">
        <v>0</v>
      </c>
      <c r="AC27" s="551">
        <v>432</v>
      </c>
      <c r="AD27" s="551">
        <v>446</v>
      </c>
      <c r="AE27" s="551">
        <v>4</v>
      </c>
      <c r="AF27" s="551">
        <v>1</v>
      </c>
      <c r="AG27" s="551">
        <v>0</v>
      </c>
      <c r="AH27" s="551">
        <v>0</v>
      </c>
      <c r="AI27" s="551">
        <v>0</v>
      </c>
      <c r="AJ27" s="551">
        <v>0</v>
      </c>
      <c r="AK27" s="551">
        <v>0</v>
      </c>
      <c r="AL27" s="551">
        <v>0</v>
      </c>
      <c r="AM27" s="551">
        <v>0</v>
      </c>
      <c r="AN27" s="551">
        <v>0</v>
      </c>
      <c r="AO27" s="551">
        <v>0</v>
      </c>
      <c r="AP27" s="551">
        <v>0</v>
      </c>
      <c r="AQ27" s="551">
        <v>0</v>
      </c>
      <c r="AR27" s="551">
        <v>0</v>
      </c>
      <c r="AS27" s="551">
        <v>0</v>
      </c>
      <c r="AT27" s="551">
        <v>0</v>
      </c>
      <c r="AU27" s="551">
        <v>665</v>
      </c>
      <c r="AV27" s="551">
        <v>0</v>
      </c>
      <c r="AW27" s="551">
        <v>0</v>
      </c>
      <c r="AX27" s="551">
        <v>0</v>
      </c>
      <c r="AY27" s="551">
        <v>0</v>
      </c>
      <c r="AZ27" s="551">
        <v>0</v>
      </c>
      <c r="BA27" s="551">
        <v>0</v>
      </c>
      <c r="BB27" s="551">
        <v>0</v>
      </c>
      <c r="BC27" s="551">
        <v>0</v>
      </c>
      <c r="BD27" s="551">
        <v>0</v>
      </c>
      <c r="BE27" s="551">
        <v>0</v>
      </c>
      <c r="BF27" s="551">
        <v>0</v>
      </c>
      <c r="BG27" s="551">
        <v>0</v>
      </c>
      <c r="BH27" s="551">
        <v>0</v>
      </c>
      <c r="BI27" s="551">
        <v>10389</v>
      </c>
      <c r="BJ27" s="551">
        <v>0</v>
      </c>
      <c r="BK27" s="551">
        <v>0</v>
      </c>
      <c r="BL27" s="551">
        <v>0</v>
      </c>
      <c r="BM27" s="551">
        <v>0</v>
      </c>
      <c r="BN27" s="551">
        <v>0</v>
      </c>
      <c r="BO27" s="551">
        <v>0</v>
      </c>
      <c r="BP27" s="551">
        <v>0</v>
      </c>
      <c r="BQ27" s="551">
        <v>0</v>
      </c>
      <c r="BR27" s="551">
        <v>0</v>
      </c>
      <c r="BS27" s="551">
        <v>0</v>
      </c>
      <c r="BT27" s="551">
        <v>0</v>
      </c>
      <c r="BU27" s="551">
        <v>0</v>
      </c>
      <c r="BV27" s="551">
        <v>0</v>
      </c>
      <c r="BW27" s="551">
        <v>0</v>
      </c>
      <c r="BX27" s="551">
        <v>0</v>
      </c>
      <c r="BY27" s="551">
        <v>0</v>
      </c>
      <c r="BZ27" s="551">
        <v>0</v>
      </c>
      <c r="CA27" s="551">
        <v>0</v>
      </c>
      <c r="CB27" s="551">
        <v>0</v>
      </c>
      <c r="CC27" s="551">
        <v>0</v>
      </c>
      <c r="CD27" s="551">
        <v>0</v>
      </c>
      <c r="CE27" s="551">
        <v>0</v>
      </c>
      <c r="CF27" s="551">
        <v>0</v>
      </c>
      <c r="CG27" s="551">
        <v>0</v>
      </c>
      <c r="CH27" s="551">
        <v>0</v>
      </c>
      <c r="CI27" s="551">
        <v>0</v>
      </c>
      <c r="CJ27" s="551">
        <v>0</v>
      </c>
      <c r="CK27" s="551">
        <v>0</v>
      </c>
      <c r="CL27" s="551">
        <v>51</v>
      </c>
      <c r="CM27" s="551">
        <v>0</v>
      </c>
      <c r="CN27" s="551">
        <v>0</v>
      </c>
      <c r="CO27" s="551">
        <v>0</v>
      </c>
      <c r="CP27" s="551">
        <v>0</v>
      </c>
      <c r="CQ27" s="551">
        <v>0</v>
      </c>
      <c r="CR27" s="551">
        <v>0</v>
      </c>
      <c r="CS27" s="551">
        <v>0</v>
      </c>
      <c r="CT27" s="551">
        <v>0</v>
      </c>
      <c r="CU27" s="551">
        <v>0</v>
      </c>
      <c r="CV27" s="551">
        <v>0</v>
      </c>
      <c r="CW27" s="551">
        <v>0</v>
      </c>
      <c r="CX27" s="551">
        <v>0</v>
      </c>
      <c r="CY27" s="551">
        <v>0</v>
      </c>
      <c r="CZ27" s="551">
        <v>0</v>
      </c>
      <c r="DA27" s="551">
        <v>0</v>
      </c>
      <c r="DB27" s="551">
        <v>0</v>
      </c>
      <c r="DC27" s="551">
        <v>0</v>
      </c>
      <c r="DD27" s="551">
        <v>358</v>
      </c>
      <c r="DE27" s="550">
        <f t="shared" si="9"/>
        <v>196489</v>
      </c>
      <c r="DF27" s="550">
        <v>0</v>
      </c>
      <c r="DG27" s="551">
        <v>0</v>
      </c>
      <c r="DH27" s="551">
        <v>0</v>
      </c>
      <c r="DI27" s="551">
        <v>0</v>
      </c>
      <c r="DJ27" s="551">
        <v>0</v>
      </c>
      <c r="DK27" s="551">
        <v>0</v>
      </c>
      <c r="DL27" s="551">
        <v>0</v>
      </c>
      <c r="DM27" s="552">
        <f t="shared" si="0"/>
        <v>0</v>
      </c>
      <c r="DN27" s="552">
        <f t="shared" si="1"/>
        <v>196489</v>
      </c>
      <c r="DO27" s="553">
        <v>0</v>
      </c>
      <c r="DP27" s="551">
        <v>0</v>
      </c>
      <c r="DQ27" s="552">
        <f t="shared" si="4"/>
        <v>0</v>
      </c>
      <c r="DR27" s="551">
        <f t="shared" si="5"/>
        <v>0</v>
      </c>
      <c r="DS27" s="552">
        <f t="shared" si="2"/>
        <v>196489</v>
      </c>
      <c r="DT27" s="553">
        <v>-173016</v>
      </c>
      <c r="DU27" s="551">
        <v>-20826</v>
      </c>
      <c r="DV27" s="551">
        <v>-908</v>
      </c>
      <c r="DW27" s="551">
        <v>-1739</v>
      </c>
      <c r="DX27" s="552">
        <f t="shared" si="6"/>
        <v>-196489</v>
      </c>
      <c r="DY27" s="551">
        <f t="shared" si="7"/>
        <v>-196489</v>
      </c>
      <c r="DZ27" s="552">
        <f t="shared" si="3"/>
        <v>0</v>
      </c>
      <c r="EB27" s="552">
        <v>0</v>
      </c>
      <c r="EC27" s="526" t="b">
        <f t="shared" si="8"/>
        <v>1</v>
      </c>
      <c r="EI27" s="555"/>
      <c r="EJ27" s="555"/>
      <c r="EK27" s="555"/>
      <c r="EL27" s="555"/>
      <c r="EM27" s="555"/>
      <c r="EN27" s="555"/>
      <c r="EO27" s="555"/>
      <c r="EP27" s="555"/>
    </row>
    <row r="28" spans="1:146">
      <c r="A28" s="556" t="s">
        <v>400</v>
      </c>
      <c r="B28" s="557" t="s">
        <v>401</v>
      </c>
      <c r="C28" s="550">
        <v>0</v>
      </c>
      <c r="D28" s="551">
        <v>270934</v>
      </c>
      <c r="E28" s="551">
        <v>80591</v>
      </c>
      <c r="F28" s="551">
        <v>0</v>
      </c>
      <c r="G28" s="551">
        <v>112556</v>
      </c>
      <c r="H28" s="551">
        <v>0</v>
      </c>
      <c r="I28" s="551">
        <v>0</v>
      </c>
      <c r="J28" s="551">
        <v>3737</v>
      </c>
      <c r="K28" s="551">
        <v>0</v>
      </c>
      <c r="L28" s="551">
        <v>60942</v>
      </c>
      <c r="M28" s="551">
        <v>0</v>
      </c>
      <c r="N28" s="551">
        <v>0</v>
      </c>
      <c r="O28" s="551">
        <v>26</v>
      </c>
      <c r="P28" s="551">
        <v>0</v>
      </c>
      <c r="Q28" s="551">
        <v>0</v>
      </c>
      <c r="R28" s="551">
        <v>0</v>
      </c>
      <c r="S28" s="551">
        <v>0</v>
      </c>
      <c r="T28" s="551">
        <v>0</v>
      </c>
      <c r="U28" s="551">
        <v>0</v>
      </c>
      <c r="V28" s="551">
        <v>0</v>
      </c>
      <c r="W28" s="551">
        <v>0</v>
      </c>
      <c r="X28" s="551">
        <v>0</v>
      </c>
      <c r="Y28" s="551">
        <v>0</v>
      </c>
      <c r="Z28" s="551">
        <v>2184</v>
      </c>
      <c r="AA28" s="551">
        <v>750</v>
      </c>
      <c r="AB28" s="551">
        <v>0</v>
      </c>
      <c r="AC28" s="551">
        <v>0</v>
      </c>
      <c r="AD28" s="551">
        <v>0</v>
      </c>
      <c r="AE28" s="551">
        <v>0</v>
      </c>
      <c r="AF28" s="551">
        <v>0</v>
      </c>
      <c r="AG28" s="551">
        <v>0</v>
      </c>
      <c r="AH28" s="551">
        <v>0</v>
      </c>
      <c r="AI28" s="551">
        <v>0</v>
      </c>
      <c r="AJ28" s="551">
        <v>0</v>
      </c>
      <c r="AK28" s="551">
        <v>0</v>
      </c>
      <c r="AL28" s="551">
        <v>0</v>
      </c>
      <c r="AM28" s="551">
        <v>0</v>
      </c>
      <c r="AN28" s="551">
        <v>0</v>
      </c>
      <c r="AO28" s="551">
        <v>0</v>
      </c>
      <c r="AP28" s="551">
        <v>0</v>
      </c>
      <c r="AQ28" s="551">
        <v>0</v>
      </c>
      <c r="AR28" s="551">
        <v>0</v>
      </c>
      <c r="AS28" s="551">
        <v>0</v>
      </c>
      <c r="AT28" s="551">
        <v>0</v>
      </c>
      <c r="AU28" s="551">
        <v>0</v>
      </c>
      <c r="AV28" s="551">
        <v>0</v>
      </c>
      <c r="AW28" s="551">
        <v>0</v>
      </c>
      <c r="AX28" s="551">
        <v>0</v>
      </c>
      <c r="AY28" s="551">
        <v>0</v>
      </c>
      <c r="AZ28" s="551">
        <v>0</v>
      </c>
      <c r="BA28" s="551">
        <v>0</v>
      </c>
      <c r="BB28" s="551">
        <v>0</v>
      </c>
      <c r="BC28" s="551">
        <v>0</v>
      </c>
      <c r="BD28" s="551">
        <v>0</v>
      </c>
      <c r="BE28" s="551">
        <v>0</v>
      </c>
      <c r="BF28" s="551">
        <v>0</v>
      </c>
      <c r="BG28" s="551">
        <v>0</v>
      </c>
      <c r="BH28" s="551">
        <v>0</v>
      </c>
      <c r="BI28" s="551">
        <v>0</v>
      </c>
      <c r="BJ28" s="551">
        <v>20</v>
      </c>
      <c r="BK28" s="551">
        <v>0</v>
      </c>
      <c r="BL28" s="551">
        <v>0</v>
      </c>
      <c r="BM28" s="551">
        <v>0</v>
      </c>
      <c r="BN28" s="551">
        <v>0</v>
      </c>
      <c r="BO28" s="551">
        <v>0</v>
      </c>
      <c r="BP28" s="551">
        <v>0</v>
      </c>
      <c r="BQ28" s="551">
        <v>105</v>
      </c>
      <c r="BR28" s="551">
        <v>20402</v>
      </c>
      <c r="BS28" s="551">
        <v>0</v>
      </c>
      <c r="BT28" s="551">
        <v>0</v>
      </c>
      <c r="BU28" s="551">
        <v>0</v>
      </c>
      <c r="BV28" s="551">
        <v>0</v>
      </c>
      <c r="BW28" s="551">
        <v>0</v>
      </c>
      <c r="BX28" s="551">
        <v>0</v>
      </c>
      <c r="BY28" s="551">
        <v>133</v>
      </c>
      <c r="BZ28" s="551">
        <v>0</v>
      </c>
      <c r="CA28" s="551">
        <v>370</v>
      </c>
      <c r="CB28" s="551">
        <v>9</v>
      </c>
      <c r="CC28" s="551">
        <v>0</v>
      </c>
      <c r="CD28" s="551">
        <v>0</v>
      </c>
      <c r="CE28" s="551">
        <v>0</v>
      </c>
      <c r="CF28" s="551">
        <v>2480</v>
      </c>
      <c r="CG28" s="551">
        <v>0</v>
      </c>
      <c r="CH28" s="551">
        <v>0</v>
      </c>
      <c r="CI28" s="551">
        <v>0</v>
      </c>
      <c r="CJ28" s="551">
        <v>0</v>
      </c>
      <c r="CK28" s="551">
        <v>2</v>
      </c>
      <c r="CL28" s="551">
        <v>15387</v>
      </c>
      <c r="CM28" s="551">
        <v>155</v>
      </c>
      <c r="CN28" s="551">
        <v>7089</v>
      </c>
      <c r="CO28" s="551">
        <v>12802823</v>
      </c>
      <c r="CP28" s="551">
        <v>52229</v>
      </c>
      <c r="CQ28" s="551">
        <v>140097</v>
      </c>
      <c r="CR28" s="551">
        <v>82091</v>
      </c>
      <c r="CS28" s="551">
        <v>0</v>
      </c>
      <c r="CT28" s="551">
        <v>0</v>
      </c>
      <c r="CU28" s="551">
        <v>0</v>
      </c>
      <c r="CV28" s="551">
        <v>0</v>
      </c>
      <c r="CW28" s="551">
        <v>0</v>
      </c>
      <c r="CX28" s="551">
        <v>191</v>
      </c>
      <c r="CY28" s="551">
        <v>0</v>
      </c>
      <c r="CZ28" s="551">
        <v>0</v>
      </c>
      <c r="DA28" s="551">
        <v>64</v>
      </c>
      <c r="DB28" s="551">
        <v>5</v>
      </c>
      <c r="DC28" s="551">
        <v>0</v>
      </c>
      <c r="DD28" s="551">
        <v>5185</v>
      </c>
      <c r="DE28" s="550">
        <f t="shared" si="9"/>
        <v>13660557</v>
      </c>
      <c r="DF28" s="550">
        <v>79491</v>
      </c>
      <c r="DG28" s="551">
        <v>725873</v>
      </c>
      <c r="DH28" s="551">
        <v>0</v>
      </c>
      <c r="DI28" s="551">
        <v>0</v>
      </c>
      <c r="DJ28" s="551">
        <v>0</v>
      </c>
      <c r="DK28" s="551">
        <v>0</v>
      </c>
      <c r="DL28" s="551">
        <v>1687</v>
      </c>
      <c r="DM28" s="552">
        <f t="shared" si="0"/>
        <v>807051</v>
      </c>
      <c r="DN28" s="552">
        <f t="shared" si="1"/>
        <v>14467608</v>
      </c>
      <c r="DO28" s="553">
        <v>26519</v>
      </c>
      <c r="DP28" s="551">
        <v>28951</v>
      </c>
      <c r="DQ28" s="552">
        <f t="shared" si="4"/>
        <v>55470</v>
      </c>
      <c r="DR28" s="551">
        <f t="shared" si="5"/>
        <v>862521</v>
      </c>
      <c r="DS28" s="552">
        <f t="shared" si="2"/>
        <v>14523078</v>
      </c>
      <c r="DT28" s="553">
        <v>-5730091</v>
      </c>
      <c r="DU28" s="551">
        <v>-8087194</v>
      </c>
      <c r="DV28" s="551">
        <v>-2236</v>
      </c>
      <c r="DW28" s="551">
        <v>-646904</v>
      </c>
      <c r="DX28" s="552">
        <f t="shared" si="6"/>
        <v>-14466425</v>
      </c>
      <c r="DY28" s="551">
        <f t="shared" si="7"/>
        <v>-13603904</v>
      </c>
      <c r="DZ28" s="552">
        <f t="shared" si="3"/>
        <v>56653</v>
      </c>
      <c r="EB28" s="552">
        <v>56653</v>
      </c>
      <c r="EC28" s="526" t="b">
        <f t="shared" si="8"/>
        <v>1</v>
      </c>
      <c r="EI28" s="555"/>
      <c r="EJ28" s="555"/>
      <c r="EK28" s="555"/>
      <c r="EL28" s="555"/>
      <c r="EM28" s="555"/>
      <c r="EN28" s="555"/>
      <c r="EO28" s="555"/>
      <c r="EP28" s="555"/>
    </row>
    <row r="29" spans="1:146">
      <c r="A29" s="556" t="s">
        <v>404</v>
      </c>
      <c r="B29" s="557" t="s">
        <v>774</v>
      </c>
      <c r="C29" s="550">
        <v>605364</v>
      </c>
      <c r="D29" s="551">
        <v>35371</v>
      </c>
      <c r="E29" s="551">
        <v>9819</v>
      </c>
      <c r="F29" s="551">
        <v>3884</v>
      </c>
      <c r="G29" s="551">
        <v>45648</v>
      </c>
      <c r="H29" s="551">
        <v>0</v>
      </c>
      <c r="I29" s="551">
        <v>65702</v>
      </c>
      <c r="J29" s="551">
        <v>76640</v>
      </c>
      <c r="K29" s="551">
        <v>9685</v>
      </c>
      <c r="L29" s="551">
        <v>251</v>
      </c>
      <c r="M29" s="551">
        <v>0</v>
      </c>
      <c r="N29" s="551">
        <v>1830</v>
      </c>
      <c r="O29" s="551">
        <v>9932</v>
      </c>
      <c r="P29" s="551">
        <v>26031</v>
      </c>
      <c r="Q29" s="551">
        <v>17125</v>
      </c>
      <c r="R29" s="551">
        <v>31911</v>
      </c>
      <c r="S29" s="551">
        <v>31856</v>
      </c>
      <c r="T29" s="551">
        <v>58112</v>
      </c>
      <c r="U29" s="551">
        <v>1721</v>
      </c>
      <c r="V29" s="551">
        <v>3055</v>
      </c>
      <c r="W29" s="551">
        <v>0</v>
      </c>
      <c r="X29" s="551">
        <v>17528</v>
      </c>
      <c r="Y29" s="551">
        <v>0</v>
      </c>
      <c r="Z29" s="551">
        <v>885</v>
      </c>
      <c r="AA29" s="551">
        <v>138448</v>
      </c>
      <c r="AB29" s="551">
        <v>12</v>
      </c>
      <c r="AC29" s="551">
        <v>18723</v>
      </c>
      <c r="AD29" s="551">
        <v>7643</v>
      </c>
      <c r="AE29" s="551">
        <v>428</v>
      </c>
      <c r="AF29" s="551">
        <v>145</v>
      </c>
      <c r="AG29" s="551">
        <v>262</v>
      </c>
      <c r="AH29" s="551">
        <v>25076</v>
      </c>
      <c r="AI29" s="551">
        <v>7907</v>
      </c>
      <c r="AJ29" s="551">
        <v>31509</v>
      </c>
      <c r="AK29" s="551">
        <v>0</v>
      </c>
      <c r="AL29" s="551">
        <v>0</v>
      </c>
      <c r="AM29" s="551">
        <v>0</v>
      </c>
      <c r="AN29" s="551">
        <v>51</v>
      </c>
      <c r="AO29" s="551">
        <v>11</v>
      </c>
      <c r="AP29" s="551">
        <v>152</v>
      </c>
      <c r="AQ29" s="551">
        <v>11987</v>
      </c>
      <c r="AR29" s="551">
        <v>20374</v>
      </c>
      <c r="AS29" s="551">
        <v>1352</v>
      </c>
      <c r="AT29" s="551">
        <v>27914</v>
      </c>
      <c r="AU29" s="551">
        <v>1505</v>
      </c>
      <c r="AV29" s="551">
        <v>14165</v>
      </c>
      <c r="AW29" s="551">
        <v>67904</v>
      </c>
      <c r="AX29" s="551">
        <v>34937</v>
      </c>
      <c r="AY29" s="551">
        <v>438</v>
      </c>
      <c r="AZ29" s="551">
        <v>69</v>
      </c>
      <c r="BA29" s="551">
        <v>4093</v>
      </c>
      <c r="BB29" s="551">
        <v>3748</v>
      </c>
      <c r="BC29" s="551">
        <v>13108</v>
      </c>
      <c r="BD29" s="551">
        <v>0</v>
      </c>
      <c r="BE29" s="551">
        <v>441</v>
      </c>
      <c r="BF29" s="551">
        <v>12078</v>
      </c>
      <c r="BG29" s="551">
        <v>25991</v>
      </c>
      <c r="BH29" s="551">
        <v>55</v>
      </c>
      <c r="BI29" s="551">
        <v>29133</v>
      </c>
      <c r="BJ29" s="551">
        <v>140</v>
      </c>
      <c r="BK29" s="551">
        <v>148850</v>
      </c>
      <c r="BL29" s="551">
        <v>75032</v>
      </c>
      <c r="BM29" s="551">
        <v>47520</v>
      </c>
      <c r="BN29" s="551">
        <v>12725</v>
      </c>
      <c r="BO29" s="551">
        <v>1265</v>
      </c>
      <c r="BP29" s="551">
        <v>4748</v>
      </c>
      <c r="BQ29" s="551">
        <v>6214</v>
      </c>
      <c r="BR29" s="551">
        <v>10198</v>
      </c>
      <c r="BS29" s="551">
        <v>764</v>
      </c>
      <c r="BT29" s="551">
        <v>571</v>
      </c>
      <c r="BU29" s="551">
        <v>85</v>
      </c>
      <c r="BV29" s="551">
        <v>325</v>
      </c>
      <c r="BW29" s="551">
        <v>2990</v>
      </c>
      <c r="BX29" s="551">
        <v>163</v>
      </c>
      <c r="BY29" s="551">
        <v>3524</v>
      </c>
      <c r="BZ29" s="551">
        <v>1320</v>
      </c>
      <c r="CA29" s="551">
        <v>1788</v>
      </c>
      <c r="CB29" s="551">
        <v>962</v>
      </c>
      <c r="CC29" s="551">
        <v>8</v>
      </c>
      <c r="CD29" s="551">
        <v>831</v>
      </c>
      <c r="CE29" s="551">
        <v>3545</v>
      </c>
      <c r="CF29" s="551">
        <v>19</v>
      </c>
      <c r="CG29" s="551">
        <v>8</v>
      </c>
      <c r="CH29" s="551">
        <v>1609</v>
      </c>
      <c r="CI29" s="551">
        <v>2361</v>
      </c>
      <c r="CJ29" s="551">
        <v>0</v>
      </c>
      <c r="CK29" s="551">
        <v>33462</v>
      </c>
      <c r="CL29" s="551">
        <v>21529</v>
      </c>
      <c r="CM29" s="551">
        <v>1060</v>
      </c>
      <c r="CN29" s="551">
        <v>21511</v>
      </c>
      <c r="CO29" s="551">
        <v>139466</v>
      </c>
      <c r="CP29" s="551">
        <v>29067</v>
      </c>
      <c r="CQ29" s="551">
        <v>55152</v>
      </c>
      <c r="CR29" s="551">
        <v>52940</v>
      </c>
      <c r="CS29" s="551">
        <v>14874</v>
      </c>
      <c r="CT29" s="551">
        <v>17377</v>
      </c>
      <c r="CU29" s="551">
        <v>13735</v>
      </c>
      <c r="CV29" s="551">
        <v>67770</v>
      </c>
      <c r="CW29" s="551">
        <v>76885</v>
      </c>
      <c r="CX29" s="551">
        <v>31141</v>
      </c>
      <c r="CY29" s="551">
        <v>60044</v>
      </c>
      <c r="CZ29" s="551">
        <v>139504</v>
      </c>
      <c r="DA29" s="551">
        <v>19005</v>
      </c>
      <c r="DB29" s="551">
        <v>31342</v>
      </c>
      <c r="DC29" s="551">
        <v>14212</v>
      </c>
      <c r="DD29" s="551">
        <v>3298</v>
      </c>
      <c r="DE29" s="550">
        <f t="shared" si="9"/>
        <v>2722948</v>
      </c>
      <c r="DF29" s="550">
        <v>70701</v>
      </c>
      <c r="DG29" s="551">
        <v>2121227</v>
      </c>
      <c r="DH29" s="551">
        <v>0</v>
      </c>
      <c r="DI29" s="551">
        <v>0</v>
      </c>
      <c r="DJ29" s="551">
        <v>0</v>
      </c>
      <c r="DK29" s="551">
        <v>0</v>
      </c>
      <c r="DL29" s="551">
        <v>6848</v>
      </c>
      <c r="DM29" s="552">
        <f t="shared" si="0"/>
        <v>2198776</v>
      </c>
      <c r="DN29" s="552">
        <f t="shared" si="1"/>
        <v>4921724</v>
      </c>
      <c r="DO29" s="553">
        <v>217940</v>
      </c>
      <c r="DP29" s="551">
        <v>6467</v>
      </c>
      <c r="DQ29" s="552">
        <f t="shared" si="4"/>
        <v>224407</v>
      </c>
      <c r="DR29" s="551">
        <f t="shared" si="5"/>
        <v>2423183</v>
      </c>
      <c r="DS29" s="552">
        <f t="shared" si="2"/>
        <v>5146131</v>
      </c>
      <c r="DT29" s="553">
        <v>-3994555</v>
      </c>
      <c r="DU29" s="551">
        <v>-335709</v>
      </c>
      <c r="DV29" s="551">
        <v>-3876</v>
      </c>
      <c r="DW29" s="551">
        <v>-25236</v>
      </c>
      <c r="DX29" s="552">
        <f t="shared" si="6"/>
        <v>-4359376</v>
      </c>
      <c r="DY29" s="551">
        <f t="shared" si="7"/>
        <v>-1936193</v>
      </c>
      <c r="DZ29" s="552">
        <f t="shared" si="3"/>
        <v>786755</v>
      </c>
      <c r="EB29" s="552">
        <v>786755</v>
      </c>
      <c r="EC29" s="526" t="b">
        <f t="shared" si="8"/>
        <v>1</v>
      </c>
      <c r="EI29" s="555"/>
      <c r="EJ29" s="555"/>
      <c r="EK29" s="555"/>
      <c r="EL29" s="555"/>
      <c r="EM29" s="555"/>
      <c r="EN29" s="555"/>
      <c r="EO29" s="555"/>
      <c r="EP29" s="555"/>
    </row>
    <row r="30" spans="1:146">
      <c r="A30" s="556" t="s">
        <v>407</v>
      </c>
      <c r="B30" s="557" t="s">
        <v>408</v>
      </c>
      <c r="C30" s="550">
        <v>125749</v>
      </c>
      <c r="D30" s="551">
        <v>35907</v>
      </c>
      <c r="E30" s="551">
        <v>8525</v>
      </c>
      <c r="F30" s="551">
        <v>24573</v>
      </c>
      <c r="G30" s="551">
        <v>248070</v>
      </c>
      <c r="H30" s="551">
        <v>0</v>
      </c>
      <c r="I30" s="551">
        <v>63891</v>
      </c>
      <c r="J30" s="551">
        <v>257112</v>
      </c>
      <c r="K30" s="551">
        <v>42833</v>
      </c>
      <c r="L30" s="551">
        <v>132429</v>
      </c>
      <c r="M30" s="551">
        <v>0</v>
      </c>
      <c r="N30" s="551">
        <v>1604</v>
      </c>
      <c r="O30" s="551">
        <v>3928</v>
      </c>
      <c r="P30" s="551">
        <v>4763</v>
      </c>
      <c r="Q30" s="551">
        <v>1410</v>
      </c>
      <c r="R30" s="551">
        <v>33802</v>
      </c>
      <c r="S30" s="551">
        <v>2964</v>
      </c>
      <c r="T30" s="551">
        <v>3245</v>
      </c>
      <c r="U30" s="551">
        <v>25599</v>
      </c>
      <c r="V30" s="551">
        <v>4595</v>
      </c>
      <c r="W30" s="551">
        <v>0</v>
      </c>
      <c r="X30" s="551">
        <v>3156</v>
      </c>
      <c r="Y30" s="551">
        <v>0</v>
      </c>
      <c r="Z30" s="551">
        <v>112</v>
      </c>
      <c r="AA30" s="551">
        <v>3174</v>
      </c>
      <c r="AB30" s="551">
        <v>1041</v>
      </c>
      <c r="AC30" s="551">
        <v>186803</v>
      </c>
      <c r="AD30" s="551">
        <v>1313</v>
      </c>
      <c r="AE30" s="551">
        <v>274</v>
      </c>
      <c r="AF30" s="551">
        <v>134</v>
      </c>
      <c r="AG30" s="551">
        <v>2025</v>
      </c>
      <c r="AH30" s="551">
        <v>23972</v>
      </c>
      <c r="AI30" s="551">
        <v>441160</v>
      </c>
      <c r="AJ30" s="551">
        <v>13283</v>
      </c>
      <c r="AK30" s="551">
        <v>0</v>
      </c>
      <c r="AL30" s="551">
        <v>0</v>
      </c>
      <c r="AM30" s="551">
        <v>0</v>
      </c>
      <c r="AN30" s="551">
        <v>387</v>
      </c>
      <c r="AO30" s="551">
        <v>2305</v>
      </c>
      <c r="AP30" s="551">
        <v>118</v>
      </c>
      <c r="AQ30" s="551">
        <v>4281</v>
      </c>
      <c r="AR30" s="551">
        <v>9475</v>
      </c>
      <c r="AS30" s="551">
        <v>429</v>
      </c>
      <c r="AT30" s="551">
        <v>10010</v>
      </c>
      <c r="AU30" s="551">
        <v>708</v>
      </c>
      <c r="AV30" s="551">
        <v>11186</v>
      </c>
      <c r="AW30" s="551">
        <v>17649</v>
      </c>
      <c r="AX30" s="551">
        <v>13353</v>
      </c>
      <c r="AY30" s="551">
        <v>55</v>
      </c>
      <c r="AZ30" s="551">
        <v>5</v>
      </c>
      <c r="BA30" s="551">
        <v>1258</v>
      </c>
      <c r="BB30" s="551">
        <v>452</v>
      </c>
      <c r="BC30" s="551">
        <v>675</v>
      </c>
      <c r="BD30" s="551">
        <v>0</v>
      </c>
      <c r="BE30" s="551">
        <v>34</v>
      </c>
      <c r="BF30" s="551">
        <v>14442</v>
      </c>
      <c r="BG30" s="551">
        <v>727</v>
      </c>
      <c r="BH30" s="551">
        <v>112</v>
      </c>
      <c r="BI30" s="551">
        <v>1283</v>
      </c>
      <c r="BJ30" s="551">
        <v>4422</v>
      </c>
      <c r="BK30" s="551">
        <v>56821</v>
      </c>
      <c r="BL30" s="551">
        <v>34532</v>
      </c>
      <c r="BM30" s="551">
        <v>308085</v>
      </c>
      <c r="BN30" s="551">
        <v>29983</v>
      </c>
      <c r="BO30" s="551">
        <v>335916</v>
      </c>
      <c r="BP30" s="551">
        <v>55777</v>
      </c>
      <c r="BQ30" s="551">
        <v>67219</v>
      </c>
      <c r="BR30" s="551">
        <v>45241</v>
      </c>
      <c r="BS30" s="551">
        <v>136187</v>
      </c>
      <c r="BT30" s="551">
        <v>13676</v>
      </c>
      <c r="BU30" s="551">
        <v>10631</v>
      </c>
      <c r="BV30" s="551">
        <v>11714</v>
      </c>
      <c r="BW30" s="551">
        <v>77</v>
      </c>
      <c r="BX30" s="551">
        <v>6941</v>
      </c>
      <c r="BY30" s="551">
        <v>536479</v>
      </c>
      <c r="BZ30" s="551">
        <v>5338163</v>
      </c>
      <c r="CA30" s="551">
        <v>644147</v>
      </c>
      <c r="CB30" s="551">
        <v>1099937</v>
      </c>
      <c r="CC30" s="551">
        <v>11102</v>
      </c>
      <c r="CD30" s="551">
        <v>4798</v>
      </c>
      <c r="CE30" s="551">
        <v>17175</v>
      </c>
      <c r="CF30" s="551">
        <v>14025</v>
      </c>
      <c r="CG30" s="551">
        <v>16097</v>
      </c>
      <c r="CH30" s="551">
        <v>2817</v>
      </c>
      <c r="CI30" s="551">
        <v>1951</v>
      </c>
      <c r="CJ30" s="551">
        <v>52</v>
      </c>
      <c r="CK30" s="551">
        <v>2604</v>
      </c>
      <c r="CL30" s="551">
        <v>510035</v>
      </c>
      <c r="CM30" s="551">
        <v>50164</v>
      </c>
      <c r="CN30" s="551">
        <v>78253</v>
      </c>
      <c r="CO30" s="551">
        <v>171242</v>
      </c>
      <c r="CP30" s="551">
        <v>10688</v>
      </c>
      <c r="CQ30" s="551">
        <v>29003</v>
      </c>
      <c r="CR30" s="551">
        <v>58390</v>
      </c>
      <c r="CS30" s="551">
        <v>19566</v>
      </c>
      <c r="CT30" s="551">
        <v>11391</v>
      </c>
      <c r="CU30" s="551">
        <v>3221</v>
      </c>
      <c r="CV30" s="551">
        <v>34711</v>
      </c>
      <c r="CW30" s="551">
        <v>43619</v>
      </c>
      <c r="CX30" s="551">
        <v>25098</v>
      </c>
      <c r="CY30" s="551">
        <v>101658</v>
      </c>
      <c r="CZ30" s="551">
        <v>53579</v>
      </c>
      <c r="DA30" s="551">
        <v>109729</v>
      </c>
      <c r="DB30" s="551">
        <v>13133</v>
      </c>
      <c r="DC30" s="551">
        <v>0</v>
      </c>
      <c r="DD30" s="551">
        <v>53135</v>
      </c>
      <c r="DE30" s="550">
        <f t="shared" si="9"/>
        <v>11969574</v>
      </c>
      <c r="DF30" s="550">
        <v>13664</v>
      </c>
      <c r="DG30" s="551">
        <v>6743077</v>
      </c>
      <c r="DH30" s="551">
        <v>0</v>
      </c>
      <c r="DI30" s="551">
        <v>0</v>
      </c>
      <c r="DJ30" s="551">
        <v>0</v>
      </c>
      <c r="DK30" s="551">
        <v>0</v>
      </c>
      <c r="DL30" s="551">
        <v>720</v>
      </c>
      <c r="DM30" s="552">
        <f t="shared" si="0"/>
        <v>6757461</v>
      </c>
      <c r="DN30" s="552">
        <f t="shared" si="1"/>
        <v>18727035</v>
      </c>
      <c r="DO30" s="553">
        <v>4866</v>
      </c>
      <c r="DP30" s="551">
        <v>101</v>
      </c>
      <c r="DQ30" s="552">
        <f t="shared" si="4"/>
        <v>4967</v>
      </c>
      <c r="DR30" s="551">
        <f t="shared" si="5"/>
        <v>6762428</v>
      </c>
      <c r="DS30" s="552">
        <f t="shared" si="2"/>
        <v>18732002</v>
      </c>
      <c r="DT30" s="553">
        <v>-18165560</v>
      </c>
      <c r="DU30" s="551">
        <v>-510346</v>
      </c>
      <c r="DV30" s="551">
        <v>-2458</v>
      </c>
      <c r="DW30" s="551">
        <v>-34180</v>
      </c>
      <c r="DX30" s="552">
        <f t="shared" si="6"/>
        <v>-18712544</v>
      </c>
      <c r="DY30" s="551">
        <f t="shared" si="7"/>
        <v>-11950116</v>
      </c>
      <c r="DZ30" s="552">
        <f t="shared" si="3"/>
        <v>19458</v>
      </c>
      <c r="EB30" s="552">
        <v>19458</v>
      </c>
      <c r="EC30" s="526" t="b">
        <f t="shared" si="8"/>
        <v>1</v>
      </c>
      <c r="EI30" s="555"/>
      <c r="EJ30" s="555"/>
      <c r="EK30" s="555"/>
      <c r="EL30" s="555"/>
      <c r="EM30" s="555"/>
      <c r="EN30" s="555"/>
      <c r="EO30" s="555"/>
      <c r="EP30" s="555"/>
    </row>
    <row r="31" spans="1:146">
      <c r="A31" s="556" t="s">
        <v>410</v>
      </c>
      <c r="B31" s="557" t="s">
        <v>411</v>
      </c>
      <c r="C31" s="550">
        <v>0</v>
      </c>
      <c r="D31" s="551">
        <v>0</v>
      </c>
      <c r="E31" s="551">
        <v>0</v>
      </c>
      <c r="F31" s="551">
        <v>0</v>
      </c>
      <c r="G31" s="551">
        <v>0</v>
      </c>
      <c r="H31" s="551">
        <v>0</v>
      </c>
      <c r="I31" s="551">
        <v>331</v>
      </c>
      <c r="J31" s="551">
        <v>121</v>
      </c>
      <c r="K31" s="551">
        <v>0</v>
      </c>
      <c r="L31" s="551">
        <v>0</v>
      </c>
      <c r="M31" s="551">
        <v>0</v>
      </c>
      <c r="N31" s="551">
        <v>0</v>
      </c>
      <c r="O31" s="551">
        <v>0</v>
      </c>
      <c r="P31" s="551">
        <v>0</v>
      </c>
      <c r="Q31" s="551">
        <v>0</v>
      </c>
      <c r="R31" s="551">
        <v>0</v>
      </c>
      <c r="S31" s="551">
        <v>0</v>
      </c>
      <c r="T31" s="551">
        <v>0</v>
      </c>
      <c r="U31" s="551">
        <v>2063</v>
      </c>
      <c r="V31" s="551">
        <v>200</v>
      </c>
      <c r="W31" s="551">
        <v>0</v>
      </c>
      <c r="X31" s="551">
        <v>12464</v>
      </c>
      <c r="Y31" s="551">
        <v>0</v>
      </c>
      <c r="Z31" s="551">
        <v>0</v>
      </c>
      <c r="AA31" s="551">
        <v>19</v>
      </c>
      <c r="AB31" s="551">
        <v>0</v>
      </c>
      <c r="AC31" s="551">
        <v>0</v>
      </c>
      <c r="AD31" s="551">
        <v>72</v>
      </c>
      <c r="AE31" s="551">
        <v>0</v>
      </c>
      <c r="AF31" s="551">
        <v>0</v>
      </c>
      <c r="AG31" s="551">
        <v>0</v>
      </c>
      <c r="AH31" s="551">
        <v>0</v>
      </c>
      <c r="AI31" s="551">
        <v>0</v>
      </c>
      <c r="AJ31" s="551">
        <v>7652</v>
      </c>
      <c r="AK31" s="551">
        <v>0</v>
      </c>
      <c r="AL31" s="551">
        <v>0</v>
      </c>
      <c r="AM31" s="551">
        <v>0</v>
      </c>
      <c r="AN31" s="551">
        <v>6</v>
      </c>
      <c r="AO31" s="551">
        <v>914</v>
      </c>
      <c r="AP31" s="551">
        <v>11</v>
      </c>
      <c r="AQ31" s="551">
        <v>31</v>
      </c>
      <c r="AR31" s="551">
        <v>141</v>
      </c>
      <c r="AS31" s="551">
        <v>9</v>
      </c>
      <c r="AT31" s="551">
        <v>133</v>
      </c>
      <c r="AU31" s="551">
        <v>25</v>
      </c>
      <c r="AV31" s="551">
        <v>0</v>
      </c>
      <c r="AW31" s="551">
        <v>0</v>
      </c>
      <c r="AX31" s="551">
        <v>109</v>
      </c>
      <c r="AY31" s="551">
        <v>0</v>
      </c>
      <c r="AZ31" s="551">
        <v>0</v>
      </c>
      <c r="BA31" s="551">
        <v>0</v>
      </c>
      <c r="BB31" s="551">
        <v>11</v>
      </c>
      <c r="BC31" s="551">
        <v>0</v>
      </c>
      <c r="BD31" s="551">
        <v>0</v>
      </c>
      <c r="BE31" s="551">
        <v>0</v>
      </c>
      <c r="BF31" s="551">
        <v>344</v>
      </c>
      <c r="BG31" s="551">
        <v>6</v>
      </c>
      <c r="BH31" s="551">
        <v>0</v>
      </c>
      <c r="BI31" s="551">
        <v>57</v>
      </c>
      <c r="BJ31" s="551">
        <v>122</v>
      </c>
      <c r="BK31" s="551">
        <v>17601</v>
      </c>
      <c r="BL31" s="551">
        <v>310</v>
      </c>
      <c r="BM31" s="551">
        <v>700670</v>
      </c>
      <c r="BN31" s="551">
        <v>62497</v>
      </c>
      <c r="BO31" s="551">
        <v>223705</v>
      </c>
      <c r="BP31" s="551">
        <v>0</v>
      </c>
      <c r="BQ31" s="551">
        <v>1</v>
      </c>
      <c r="BR31" s="551">
        <v>768</v>
      </c>
      <c r="BS31" s="551">
        <v>-442</v>
      </c>
      <c r="BT31" s="551">
        <v>0</v>
      </c>
      <c r="BU31" s="551">
        <v>0</v>
      </c>
      <c r="BV31" s="551">
        <v>0</v>
      </c>
      <c r="BW31" s="551">
        <v>0</v>
      </c>
      <c r="BX31" s="551">
        <v>35</v>
      </c>
      <c r="BY31" s="551">
        <v>0</v>
      </c>
      <c r="BZ31" s="551">
        <v>0</v>
      </c>
      <c r="CA31" s="551">
        <v>0</v>
      </c>
      <c r="CB31" s="551">
        <v>0</v>
      </c>
      <c r="CC31" s="551">
        <v>0</v>
      </c>
      <c r="CD31" s="551">
        <v>0</v>
      </c>
      <c r="CE31" s="551">
        <v>0</v>
      </c>
      <c r="CF31" s="551">
        <v>0</v>
      </c>
      <c r="CG31" s="551">
        <v>0</v>
      </c>
      <c r="CH31" s="551">
        <v>0</v>
      </c>
      <c r="CI31" s="551">
        <v>0</v>
      </c>
      <c r="CJ31" s="551">
        <v>0</v>
      </c>
      <c r="CK31" s="551">
        <v>7</v>
      </c>
      <c r="CL31" s="551">
        <v>0</v>
      </c>
      <c r="CM31" s="551">
        <v>0</v>
      </c>
      <c r="CN31" s="551">
        <v>0</v>
      </c>
      <c r="CO31" s="551">
        <v>0</v>
      </c>
      <c r="CP31" s="551">
        <v>0</v>
      </c>
      <c r="CQ31" s="551">
        <v>323</v>
      </c>
      <c r="CR31" s="551">
        <v>360</v>
      </c>
      <c r="CS31" s="551">
        <v>935</v>
      </c>
      <c r="CT31" s="551">
        <v>78</v>
      </c>
      <c r="CU31" s="551">
        <v>0</v>
      </c>
      <c r="CV31" s="551">
        <v>0</v>
      </c>
      <c r="CW31" s="551">
        <v>122</v>
      </c>
      <c r="CX31" s="551">
        <v>20</v>
      </c>
      <c r="CY31" s="551">
        <v>13483</v>
      </c>
      <c r="CZ31" s="551">
        <v>0</v>
      </c>
      <c r="DA31" s="551">
        <v>0</v>
      </c>
      <c r="DB31" s="551">
        <v>286</v>
      </c>
      <c r="DC31" s="551">
        <v>0</v>
      </c>
      <c r="DD31" s="551">
        <v>33</v>
      </c>
      <c r="DE31" s="550">
        <f t="shared" si="9"/>
        <v>1045633</v>
      </c>
      <c r="DF31" s="550">
        <v>118</v>
      </c>
      <c r="DG31" s="551">
        <v>193</v>
      </c>
      <c r="DH31" s="551">
        <v>0</v>
      </c>
      <c r="DI31" s="551">
        <v>0</v>
      </c>
      <c r="DJ31" s="551">
        <v>0</v>
      </c>
      <c r="DK31" s="551">
        <v>0</v>
      </c>
      <c r="DL31" s="551">
        <v>-12218</v>
      </c>
      <c r="DM31" s="552">
        <f t="shared" si="0"/>
        <v>-11907</v>
      </c>
      <c r="DN31" s="552">
        <f t="shared" si="1"/>
        <v>1033726</v>
      </c>
      <c r="DO31" s="553">
        <v>119242</v>
      </c>
      <c r="DP31" s="551">
        <v>50</v>
      </c>
      <c r="DQ31" s="552">
        <f t="shared" si="4"/>
        <v>119292</v>
      </c>
      <c r="DR31" s="551">
        <f t="shared" si="5"/>
        <v>107385</v>
      </c>
      <c r="DS31" s="552">
        <f t="shared" si="2"/>
        <v>1153018</v>
      </c>
      <c r="DT31" s="553">
        <v>-591250</v>
      </c>
      <c r="DU31" s="551">
        <v>0</v>
      </c>
      <c r="DV31" s="551">
        <v>0</v>
      </c>
      <c r="DW31" s="551">
        <v>0</v>
      </c>
      <c r="DX31" s="552">
        <f t="shared" si="6"/>
        <v>-591250</v>
      </c>
      <c r="DY31" s="551">
        <f t="shared" si="7"/>
        <v>-483865</v>
      </c>
      <c r="DZ31" s="552">
        <f t="shared" si="3"/>
        <v>561768</v>
      </c>
      <c r="EB31" s="552">
        <v>561768</v>
      </c>
      <c r="EC31" s="526" t="b">
        <f t="shared" si="8"/>
        <v>1</v>
      </c>
      <c r="EI31" s="555"/>
      <c r="EJ31" s="555"/>
      <c r="EK31" s="555"/>
      <c r="EL31" s="555"/>
      <c r="EM31" s="555"/>
      <c r="EN31" s="555"/>
      <c r="EO31" s="555"/>
      <c r="EP31" s="555"/>
    </row>
    <row r="32" spans="1:146">
      <c r="A32" s="556" t="s">
        <v>413</v>
      </c>
      <c r="B32" s="557" t="s">
        <v>414</v>
      </c>
      <c r="C32" s="550">
        <v>133788</v>
      </c>
      <c r="D32" s="551">
        <v>53563</v>
      </c>
      <c r="E32" s="551">
        <v>6436</v>
      </c>
      <c r="F32" s="551">
        <v>28003</v>
      </c>
      <c r="G32" s="551">
        <v>88927</v>
      </c>
      <c r="H32" s="551">
        <v>0</v>
      </c>
      <c r="I32" s="551">
        <v>3730</v>
      </c>
      <c r="J32" s="551">
        <v>689877</v>
      </c>
      <c r="K32" s="551">
        <v>140196</v>
      </c>
      <c r="L32" s="551">
        <v>20265</v>
      </c>
      <c r="M32" s="551">
        <v>0</v>
      </c>
      <c r="N32" s="551">
        <v>801</v>
      </c>
      <c r="O32" s="551">
        <v>19390</v>
      </c>
      <c r="P32" s="551">
        <v>11787</v>
      </c>
      <c r="Q32" s="551">
        <v>22372</v>
      </c>
      <c r="R32" s="551">
        <v>13588</v>
      </c>
      <c r="S32" s="551">
        <v>5795</v>
      </c>
      <c r="T32" s="551">
        <v>91581</v>
      </c>
      <c r="U32" s="551">
        <v>4573</v>
      </c>
      <c r="V32" s="551">
        <v>2924</v>
      </c>
      <c r="W32" s="551">
        <v>0</v>
      </c>
      <c r="X32" s="551">
        <v>3096</v>
      </c>
      <c r="Y32" s="551">
        <v>0</v>
      </c>
      <c r="Z32" s="551">
        <v>2046</v>
      </c>
      <c r="AA32" s="551">
        <v>15096</v>
      </c>
      <c r="AB32" s="551">
        <v>1</v>
      </c>
      <c r="AC32" s="551">
        <v>0</v>
      </c>
      <c r="AD32" s="551">
        <v>346277</v>
      </c>
      <c r="AE32" s="551">
        <v>1389</v>
      </c>
      <c r="AF32" s="551">
        <v>4674</v>
      </c>
      <c r="AG32" s="551">
        <v>1467</v>
      </c>
      <c r="AH32" s="551">
        <v>2267</v>
      </c>
      <c r="AI32" s="551">
        <v>19020</v>
      </c>
      <c r="AJ32" s="551">
        <v>7076</v>
      </c>
      <c r="AK32" s="551">
        <v>0</v>
      </c>
      <c r="AL32" s="551">
        <v>0</v>
      </c>
      <c r="AM32" s="551">
        <v>0</v>
      </c>
      <c r="AN32" s="551">
        <v>9</v>
      </c>
      <c r="AO32" s="551">
        <v>1669</v>
      </c>
      <c r="AP32" s="551">
        <v>209</v>
      </c>
      <c r="AQ32" s="551">
        <v>3755</v>
      </c>
      <c r="AR32" s="551">
        <v>5012</v>
      </c>
      <c r="AS32" s="551">
        <v>2812</v>
      </c>
      <c r="AT32" s="551">
        <v>98706</v>
      </c>
      <c r="AU32" s="551">
        <v>18371</v>
      </c>
      <c r="AV32" s="551">
        <v>149388</v>
      </c>
      <c r="AW32" s="551">
        <v>226591</v>
      </c>
      <c r="AX32" s="551">
        <v>154073</v>
      </c>
      <c r="AY32" s="551">
        <v>4859</v>
      </c>
      <c r="AZ32" s="551">
        <v>62</v>
      </c>
      <c r="BA32" s="551">
        <v>30211</v>
      </c>
      <c r="BB32" s="551">
        <v>24785</v>
      </c>
      <c r="BC32" s="551">
        <v>76507</v>
      </c>
      <c r="BD32" s="551">
        <v>0</v>
      </c>
      <c r="BE32" s="551">
        <v>273</v>
      </c>
      <c r="BF32" s="551">
        <v>79260</v>
      </c>
      <c r="BG32" s="551">
        <v>1656</v>
      </c>
      <c r="BH32" s="551">
        <v>252</v>
      </c>
      <c r="BI32" s="551">
        <v>83599</v>
      </c>
      <c r="BJ32" s="551">
        <v>1481</v>
      </c>
      <c r="BK32" s="551">
        <v>287536</v>
      </c>
      <c r="BL32" s="551">
        <v>175177</v>
      </c>
      <c r="BM32" s="551">
        <v>246105</v>
      </c>
      <c r="BN32" s="551">
        <v>113725</v>
      </c>
      <c r="BO32" s="551">
        <v>0</v>
      </c>
      <c r="BP32" s="551">
        <v>0</v>
      </c>
      <c r="BQ32" s="551">
        <v>180063</v>
      </c>
      <c r="BR32" s="551">
        <v>7134</v>
      </c>
      <c r="BS32" s="551">
        <v>448184</v>
      </c>
      <c r="BT32" s="551">
        <v>82324</v>
      </c>
      <c r="BU32" s="551">
        <v>3582</v>
      </c>
      <c r="BV32" s="551">
        <v>19508</v>
      </c>
      <c r="BW32" s="551">
        <v>28070</v>
      </c>
      <c r="BX32" s="551">
        <v>0</v>
      </c>
      <c r="BY32" s="551">
        <v>3359</v>
      </c>
      <c r="BZ32" s="551">
        <v>593</v>
      </c>
      <c r="CA32" s="551">
        <v>3195</v>
      </c>
      <c r="CB32" s="551">
        <v>3458</v>
      </c>
      <c r="CC32" s="551">
        <v>746</v>
      </c>
      <c r="CD32" s="551">
        <v>13119</v>
      </c>
      <c r="CE32" s="551">
        <v>1856</v>
      </c>
      <c r="CF32" s="551">
        <v>0</v>
      </c>
      <c r="CG32" s="551">
        <v>715</v>
      </c>
      <c r="CH32" s="551">
        <v>2810</v>
      </c>
      <c r="CI32" s="551">
        <v>26746</v>
      </c>
      <c r="CJ32" s="551">
        <v>15</v>
      </c>
      <c r="CK32" s="551">
        <v>6968</v>
      </c>
      <c r="CL32" s="551">
        <v>35374</v>
      </c>
      <c r="CM32" s="551">
        <v>6854</v>
      </c>
      <c r="CN32" s="551">
        <v>35785</v>
      </c>
      <c r="CO32" s="551">
        <v>101434</v>
      </c>
      <c r="CP32" s="551">
        <v>147</v>
      </c>
      <c r="CQ32" s="551">
        <v>2930</v>
      </c>
      <c r="CR32" s="551">
        <v>5489</v>
      </c>
      <c r="CS32" s="551">
        <v>15156</v>
      </c>
      <c r="CT32" s="551">
        <v>2296</v>
      </c>
      <c r="CU32" s="551">
        <v>13299</v>
      </c>
      <c r="CV32" s="551">
        <v>71060</v>
      </c>
      <c r="CW32" s="551">
        <v>33984</v>
      </c>
      <c r="CX32" s="551">
        <v>18082</v>
      </c>
      <c r="CY32" s="551">
        <v>31054</v>
      </c>
      <c r="CZ32" s="551">
        <v>23927</v>
      </c>
      <c r="DA32" s="551">
        <v>73851</v>
      </c>
      <c r="DB32" s="551">
        <v>4258</v>
      </c>
      <c r="DC32" s="551">
        <v>56364</v>
      </c>
      <c r="DD32" s="551">
        <v>10007</v>
      </c>
      <c r="DE32" s="550">
        <f t="shared" si="9"/>
        <v>4899884</v>
      </c>
      <c r="DF32" s="550">
        <v>14906</v>
      </c>
      <c r="DG32" s="551">
        <v>433143</v>
      </c>
      <c r="DH32" s="551">
        <v>57</v>
      </c>
      <c r="DI32" s="551">
        <v>0</v>
      </c>
      <c r="DJ32" s="551">
        <v>0</v>
      </c>
      <c r="DK32" s="551">
        <v>0</v>
      </c>
      <c r="DL32" s="551">
        <v>7522</v>
      </c>
      <c r="DM32" s="552">
        <f t="shared" si="0"/>
        <v>455628</v>
      </c>
      <c r="DN32" s="552">
        <f t="shared" si="1"/>
        <v>5355512</v>
      </c>
      <c r="DO32" s="553">
        <v>417028</v>
      </c>
      <c r="DP32" s="551">
        <v>1479</v>
      </c>
      <c r="DQ32" s="552">
        <f t="shared" si="4"/>
        <v>418507</v>
      </c>
      <c r="DR32" s="551">
        <f t="shared" si="5"/>
        <v>874135</v>
      </c>
      <c r="DS32" s="552">
        <f t="shared" si="2"/>
        <v>5774019</v>
      </c>
      <c r="DT32" s="553">
        <v>-4342003</v>
      </c>
      <c r="DU32" s="551">
        <v>-82324</v>
      </c>
      <c r="DV32" s="551">
        <v>-1954</v>
      </c>
      <c r="DW32" s="551">
        <v>-6077</v>
      </c>
      <c r="DX32" s="552">
        <f t="shared" si="6"/>
        <v>-4432358</v>
      </c>
      <c r="DY32" s="551">
        <f t="shared" si="7"/>
        <v>-3558223</v>
      </c>
      <c r="DZ32" s="552">
        <f t="shared" si="3"/>
        <v>1341661</v>
      </c>
      <c r="EB32" s="552">
        <v>1341661</v>
      </c>
      <c r="EC32" s="526" t="b">
        <f t="shared" si="8"/>
        <v>1</v>
      </c>
      <c r="EI32" s="555"/>
      <c r="EJ32" s="555"/>
      <c r="EK32" s="555"/>
      <c r="EL32" s="555"/>
      <c r="EM32" s="555"/>
      <c r="EN32" s="555"/>
      <c r="EO32" s="555"/>
      <c r="EP32" s="555"/>
    </row>
    <row r="33" spans="1:146">
      <c r="A33" s="556" t="s">
        <v>417</v>
      </c>
      <c r="B33" s="557" t="s">
        <v>418</v>
      </c>
      <c r="C33" s="550">
        <v>29730</v>
      </c>
      <c r="D33" s="551">
        <v>13602</v>
      </c>
      <c r="E33" s="551">
        <v>13535</v>
      </c>
      <c r="F33" s="551">
        <v>2348</v>
      </c>
      <c r="G33" s="551">
        <v>6420</v>
      </c>
      <c r="H33" s="551">
        <v>0</v>
      </c>
      <c r="I33" s="551">
        <v>12941</v>
      </c>
      <c r="J33" s="551">
        <v>28700</v>
      </c>
      <c r="K33" s="551">
        <v>864</v>
      </c>
      <c r="L33" s="551">
        <v>91</v>
      </c>
      <c r="M33" s="551">
        <v>0</v>
      </c>
      <c r="N33" s="551">
        <v>8</v>
      </c>
      <c r="O33" s="551">
        <v>4171</v>
      </c>
      <c r="P33" s="551">
        <v>755</v>
      </c>
      <c r="Q33" s="551">
        <v>799</v>
      </c>
      <c r="R33" s="551">
        <v>8</v>
      </c>
      <c r="S33" s="551">
        <v>596</v>
      </c>
      <c r="T33" s="551">
        <v>1099</v>
      </c>
      <c r="U33" s="551">
        <v>538</v>
      </c>
      <c r="V33" s="551">
        <v>31</v>
      </c>
      <c r="W33" s="551">
        <v>0</v>
      </c>
      <c r="X33" s="551">
        <v>74</v>
      </c>
      <c r="Y33" s="551">
        <v>0</v>
      </c>
      <c r="Z33" s="551">
        <v>83</v>
      </c>
      <c r="AA33" s="551">
        <v>491</v>
      </c>
      <c r="AB33" s="551">
        <v>0</v>
      </c>
      <c r="AC33" s="551">
        <v>436</v>
      </c>
      <c r="AD33" s="551">
        <v>1010</v>
      </c>
      <c r="AE33" s="551">
        <v>1804</v>
      </c>
      <c r="AF33" s="551">
        <v>108</v>
      </c>
      <c r="AG33" s="551">
        <v>8</v>
      </c>
      <c r="AH33" s="551">
        <v>1540</v>
      </c>
      <c r="AI33" s="551">
        <v>5476</v>
      </c>
      <c r="AJ33" s="551">
        <v>1649</v>
      </c>
      <c r="AK33" s="551">
        <v>0</v>
      </c>
      <c r="AL33" s="551">
        <v>0</v>
      </c>
      <c r="AM33" s="551">
        <v>0</v>
      </c>
      <c r="AN33" s="551">
        <v>40</v>
      </c>
      <c r="AO33" s="551">
        <v>34</v>
      </c>
      <c r="AP33" s="551">
        <v>19</v>
      </c>
      <c r="AQ33" s="551">
        <v>4899</v>
      </c>
      <c r="AR33" s="551">
        <v>1618</v>
      </c>
      <c r="AS33" s="551">
        <v>3045</v>
      </c>
      <c r="AT33" s="551">
        <v>64853</v>
      </c>
      <c r="AU33" s="551">
        <v>4880</v>
      </c>
      <c r="AV33" s="551">
        <v>41214</v>
      </c>
      <c r="AW33" s="551">
        <v>16299</v>
      </c>
      <c r="AX33" s="551">
        <v>74761</v>
      </c>
      <c r="AY33" s="551">
        <v>1066</v>
      </c>
      <c r="AZ33" s="551">
        <v>9</v>
      </c>
      <c r="BA33" s="551">
        <v>3556</v>
      </c>
      <c r="BB33" s="551">
        <v>7156</v>
      </c>
      <c r="BC33" s="551">
        <v>4829</v>
      </c>
      <c r="BD33" s="551">
        <v>0</v>
      </c>
      <c r="BE33" s="551">
        <v>1267</v>
      </c>
      <c r="BF33" s="551">
        <v>79123</v>
      </c>
      <c r="BG33" s="551">
        <v>14660</v>
      </c>
      <c r="BH33" s="551">
        <v>287</v>
      </c>
      <c r="BI33" s="551">
        <v>9934</v>
      </c>
      <c r="BJ33" s="551">
        <v>3384</v>
      </c>
      <c r="BK33" s="551">
        <v>7361</v>
      </c>
      <c r="BL33" s="551">
        <v>2822</v>
      </c>
      <c r="BM33" s="551">
        <v>84186</v>
      </c>
      <c r="BN33" s="551">
        <v>24242</v>
      </c>
      <c r="BO33" s="551">
        <v>0</v>
      </c>
      <c r="BP33" s="551">
        <v>0</v>
      </c>
      <c r="BQ33" s="551">
        <v>7080</v>
      </c>
      <c r="BR33" s="551">
        <v>49904</v>
      </c>
      <c r="BS33" s="551">
        <v>9671</v>
      </c>
      <c r="BT33" s="551">
        <v>256</v>
      </c>
      <c r="BU33" s="551">
        <v>0</v>
      </c>
      <c r="BV33" s="551">
        <v>0</v>
      </c>
      <c r="BW33" s="551">
        <v>0</v>
      </c>
      <c r="BX33" s="551">
        <v>290</v>
      </c>
      <c r="BY33" s="551">
        <v>16172</v>
      </c>
      <c r="BZ33" s="551">
        <v>103037</v>
      </c>
      <c r="CA33" s="551">
        <v>35022</v>
      </c>
      <c r="CB33" s="551">
        <v>0</v>
      </c>
      <c r="CC33" s="551">
        <v>376</v>
      </c>
      <c r="CD33" s="551">
        <v>2282</v>
      </c>
      <c r="CE33" s="551">
        <v>541</v>
      </c>
      <c r="CF33" s="551">
        <v>986</v>
      </c>
      <c r="CG33" s="551">
        <v>5460</v>
      </c>
      <c r="CH33" s="551">
        <v>96</v>
      </c>
      <c r="CI33" s="551">
        <v>0</v>
      </c>
      <c r="CJ33" s="551">
        <v>76</v>
      </c>
      <c r="CK33" s="551">
        <v>139</v>
      </c>
      <c r="CL33" s="551">
        <v>57022</v>
      </c>
      <c r="CM33" s="551">
        <v>2274</v>
      </c>
      <c r="CN33" s="551">
        <v>4723</v>
      </c>
      <c r="CO33" s="551">
        <v>94666</v>
      </c>
      <c r="CP33" s="551">
        <v>2868</v>
      </c>
      <c r="CQ33" s="551">
        <v>27072</v>
      </c>
      <c r="CR33" s="551">
        <v>27903</v>
      </c>
      <c r="CS33" s="551">
        <v>38468</v>
      </c>
      <c r="CT33" s="551">
        <v>2894</v>
      </c>
      <c r="CU33" s="551">
        <v>39</v>
      </c>
      <c r="CV33" s="551">
        <v>481757</v>
      </c>
      <c r="CW33" s="551">
        <v>1434</v>
      </c>
      <c r="CX33" s="551">
        <v>13170</v>
      </c>
      <c r="CY33" s="551">
        <v>3964</v>
      </c>
      <c r="CZ33" s="551">
        <v>3370</v>
      </c>
      <c r="DA33" s="551">
        <v>14222</v>
      </c>
      <c r="DB33" s="551">
        <v>2528</v>
      </c>
      <c r="DC33" s="551">
        <v>15608</v>
      </c>
      <c r="DD33" s="551">
        <v>781</v>
      </c>
      <c r="DE33" s="550">
        <f t="shared" si="9"/>
        <v>1610610</v>
      </c>
      <c r="DF33" s="550">
        <v>7100</v>
      </c>
      <c r="DG33" s="551">
        <v>573122</v>
      </c>
      <c r="DH33" s="551">
        <v>0</v>
      </c>
      <c r="DI33" s="551">
        <v>0</v>
      </c>
      <c r="DJ33" s="551">
        <v>0</v>
      </c>
      <c r="DK33" s="551">
        <v>0</v>
      </c>
      <c r="DL33" s="551">
        <v>1157</v>
      </c>
      <c r="DM33" s="552">
        <f t="shared" si="0"/>
        <v>581379</v>
      </c>
      <c r="DN33" s="552">
        <f t="shared" si="1"/>
        <v>2191989</v>
      </c>
      <c r="DO33" s="553">
        <v>6005</v>
      </c>
      <c r="DP33" s="551">
        <v>28211</v>
      </c>
      <c r="DQ33" s="552">
        <f t="shared" si="4"/>
        <v>34216</v>
      </c>
      <c r="DR33" s="551">
        <f t="shared" si="5"/>
        <v>615595</v>
      </c>
      <c r="DS33" s="552">
        <f t="shared" si="2"/>
        <v>2226205</v>
      </c>
      <c r="DT33" s="553">
        <v>-2140705</v>
      </c>
      <c r="DU33" s="551">
        <v>-34476</v>
      </c>
      <c r="DV33" s="551">
        <v>-846</v>
      </c>
      <c r="DW33" s="551">
        <v>-2815</v>
      </c>
      <c r="DX33" s="552">
        <f t="shared" si="6"/>
        <v>-2178842</v>
      </c>
      <c r="DY33" s="551">
        <f t="shared" si="7"/>
        <v>-1563247</v>
      </c>
      <c r="DZ33" s="552">
        <f t="shared" si="3"/>
        <v>47363</v>
      </c>
      <c r="EB33" s="552">
        <v>47363</v>
      </c>
      <c r="EC33" s="526" t="b">
        <f t="shared" si="8"/>
        <v>1</v>
      </c>
      <c r="EI33" s="555"/>
      <c r="EJ33" s="555"/>
      <c r="EK33" s="555"/>
      <c r="EL33" s="555"/>
      <c r="EM33" s="555"/>
      <c r="EN33" s="555"/>
      <c r="EO33" s="555"/>
      <c r="EP33" s="555"/>
    </row>
    <row r="34" spans="1:146">
      <c r="A34" s="556" t="s">
        <v>421</v>
      </c>
      <c r="B34" s="589" t="s">
        <v>737</v>
      </c>
      <c r="C34" s="550">
        <v>1230</v>
      </c>
      <c r="D34" s="551">
        <v>233</v>
      </c>
      <c r="E34" s="551">
        <v>40</v>
      </c>
      <c r="F34" s="551">
        <v>321</v>
      </c>
      <c r="G34" s="551">
        <v>2449</v>
      </c>
      <c r="H34" s="551">
        <v>0</v>
      </c>
      <c r="I34" s="551">
        <v>3415</v>
      </c>
      <c r="J34" s="551">
        <v>1362</v>
      </c>
      <c r="K34" s="551">
        <v>49</v>
      </c>
      <c r="L34" s="551">
        <v>20</v>
      </c>
      <c r="M34" s="551">
        <v>0</v>
      </c>
      <c r="N34" s="551">
        <v>12</v>
      </c>
      <c r="O34" s="551">
        <v>3478</v>
      </c>
      <c r="P34" s="551">
        <v>575</v>
      </c>
      <c r="Q34" s="551">
        <v>606</v>
      </c>
      <c r="R34" s="551">
        <v>163</v>
      </c>
      <c r="S34" s="551">
        <v>267</v>
      </c>
      <c r="T34" s="551">
        <v>169</v>
      </c>
      <c r="U34" s="551">
        <v>53</v>
      </c>
      <c r="V34" s="551">
        <v>16</v>
      </c>
      <c r="W34" s="551">
        <v>0</v>
      </c>
      <c r="X34" s="551">
        <v>4</v>
      </c>
      <c r="Y34" s="551">
        <v>0</v>
      </c>
      <c r="Z34" s="551">
        <v>0</v>
      </c>
      <c r="AA34" s="551">
        <v>168</v>
      </c>
      <c r="AB34" s="551">
        <v>0</v>
      </c>
      <c r="AC34" s="551">
        <v>404</v>
      </c>
      <c r="AD34" s="551">
        <v>150</v>
      </c>
      <c r="AE34" s="551">
        <v>5</v>
      </c>
      <c r="AF34" s="551">
        <v>8389</v>
      </c>
      <c r="AG34" s="551">
        <v>1</v>
      </c>
      <c r="AH34" s="551">
        <v>243</v>
      </c>
      <c r="AI34" s="551">
        <v>8068</v>
      </c>
      <c r="AJ34" s="551">
        <v>151</v>
      </c>
      <c r="AK34" s="551">
        <v>0</v>
      </c>
      <c r="AL34" s="551">
        <v>0</v>
      </c>
      <c r="AM34" s="551">
        <v>0</v>
      </c>
      <c r="AN34" s="551">
        <v>5</v>
      </c>
      <c r="AO34" s="551">
        <v>15</v>
      </c>
      <c r="AP34" s="551">
        <v>7</v>
      </c>
      <c r="AQ34" s="551">
        <v>621</v>
      </c>
      <c r="AR34" s="551">
        <v>90</v>
      </c>
      <c r="AS34" s="551">
        <v>13</v>
      </c>
      <c r="AT34" s="551">
        <v>2777</v>
      </c>
      <c r="AU34" s="551">
        <v>367</v>
      </c>
      <c r="AV34" s="551">
        <v>2133</v>
      </c>
      <c r="AW34" s="551">
        <v>3723</v>
      </c>
      <c r="AX34" s="551">
        <v>275</v>
      </c>
      <c r="AY34" s="551">
        <v>2</v>
      </c>
      <c r="AZ34" s="551">
        <v>4</v>
      </c>
      <c r="BA34" s="551">
        <v>5</v>
      </c>
      <c r="BB34" s="551">
        <v>385</v>
      </c>
      <c r="BC34" s="551">
        <v>12</v>
      </c>
      <c r="BD34" s="551">
        <v>0</v>
      </c>
      <c r="BE34" s="551">
        <v>6</v>
      </c>
      <c r="BF34" s="551">
        <v>162</v>
      </c>
      <c r="BG34" s="551">
        <v>20</v>
      </c>
      <c r="BH34" s="551">
        <v>0</v>
      </c>
      <c r="BI34" s="551">
        <v>5100</v>
      </c>
      <c r="BJ34" s="551">
        <v>46</v>
      </c>
      <c r="BK34" s="551">
        <v>75</v>
      </c>
      <c r="BL34" s="551">
        <v>159</v>
      </c>
      <c r="BM34" s="551">
        <v>278</v>
      </c>
      <c r="BN34" s="551">
        <v>255</v>
      </c>
      <c r="BO34" s="551">
        <v>731</v>
      </c>
      <c r="BP34" s="551">
        <v>6746</v>
      </c>
      <c r="BQ34" s="551">
        <v>741</v>
      </c>
      <c r="BR34" s="551">
        <v>698</v>
      </c>
      <c r="BS34" s="551">
        <v>7804</v>
      </c>
      <c r="BT34" s="551">
        <v>3500</v>
      </c>
      <c r="BU34" s="551">
        <v>10</v>
      </c>
      <c r="BV34" s="551">
        <v>4</v>
      </c>
      <c r="BW34" s="551">
        <v>0</v>
      </c>
      <c r="BX34" s="551">
        <v>410</v>
      </c>
      <c r="BY34" s="551">
        <v>328</v>
      </c>
      <c r="BZ34" s="551">
        <v>0</v>
      </c>
      <c r="CA34" s="551">
        <v>254</v>
      </c>
      <c r="CB34" s="551">
        <v>17</v>
      </c>
      <c r="CC34" s="551">
        <v>2</v>
      </c>
      <c r="CD34" s="551">
        <v>65</v>
      </c>
      <c r="CE34" s="551">
        <v>404</v>
      </c>
      <c r="CF34" s="551">
        <v>1733</v>
      </c>
      <c r="CG34" s="551">
        <v>72554</v>
      </c>
      <c r="CH34" s="551">
        <v>796</v>
      </c>
      <c r="CI34" s="551">
        <v>14</v>
      </c>
      <c r="CJ34" s="551">
        <v>343</v>
      </c>
      <c r="CK34" s="551">
        <v>139</v>
      </c>
      <c r="CL34" s="551">
        <v>13435</v>
      </c>
      <c r="CM34" s="551">
        <v>1981</v>
      </c>
      <c r="CN34" s="551">
        <v>3736</v>
      </c>
      <c r="CO34" s="551">
        <v>2332</v>
      </c>
      <c r="CP34" s="551">
        <v>784</v>
      </c>
      <c r="CQ34" s="551">
        <v>1199</v>
      </c>
      <c r="CR34" s="551">
        <v>831</v>
      </c>
      <c r="CS34" s="551">
        <v>13022</v>
      </c>
      <c r="CT34" s="551">
        <v>4000</v>
      </c>
      <c r="CU34" s="551">
        <v>79</v>
      </c>
      <c r="CV34" s="551">
        <v>114</v>
      </c>
      <c r="CW34" s="551">
        <v>2394</v>
      </c>
      <c r="CX34" s="551">
        <v>4690</v>
      </c>
      <c r="CY34" s="551">
        <v>371</v>
      </c>
      <c r="CZ34" s="551">
        <v>2419</v>
      </c>
      <c r="DA34" s="551">
        <v>1932</v>
      </c>
      <c r="DB34" s="551">
        <v>5051</v>
      </c>
      <c r="DC34" s="551">
        <v>0</v>
      </c>
      <c r="DD34" s="551">
        <v>2989</v>
      </c>
      <c r="DE34" s="550">
        <f t="shared" si="9"/>
        <v>207228</v>
      </c>
      <c r="DF34" s="550">
        <v>33058</v>
      </c>
      <c r="DG34" s="551">
        <v>1199414</v>
      </c>
      <c r="DH34" s="551">
        <v>0</v>
      </c>
      <c r="DI34" s="551">
        <v>0</v>
      </c>
      <c r="DJ34" s="551">
        <v>0</v>
      </c>
      <c r="DK34" s="551">
        <v>0</v>
      </c>
      <c r="DL34" s="551">
        <v>-455</v>
      </c>
      <c r="DM34" s="552">
        <f t="shared" si="0"/>
        <v>1232017</v>
      </c>
      <c r="DN34" s="552">
        <f t="shared" si="1"/>
        <v>1439245</v>
      </c>
      <c r="DO34" s="553">
        <v>48539</v>
      </c>
      <c r="DP34" s="551">
        <v>921</v>
      </c>
      <c r="DQ34" s="552">
        <f t="shared" si="4"/>
        <v>49460</v>
      </c>
      <c r="DR34" s="551">
        <f t="shared" si="5"/>
        <v>1281477</v>
      </c>
      <c r="DS34" s="552">
        <f t="shared" si="2"/>
        <v>1488705</v>
      </c>
      <c r="DT34" s="553">
        <v>-1375825</v>
      </c>
      <c r="DU34" s="551">
        <v>-43545</v>
      </c>
      <c r="DV34" s="551">
        <v>-2888</v>
      </c>
      <c r="DW34" s="551">
        <v>-3167</v>
      </c>
      <c r="DX34" s="552">
        <f t="shared" si="6"/>
        <v>-1425425</v>
      </c>
      <c r="DY34" s="551">
        <f t="shared" si="7"/>
        <v>-143948</v>
      </c>
      <c r="DZ34" s="552">
        <f t="shared" si="3"/>
        <v>63280</v>
      </c>
      <c r="EB34" s="552">
        <v>63280</v>
      </c>
      <c r="EC34" s="526" t="b">
        <f t="shared" si="8"/>
        <v>1</v>
      </c>
      <c r="EI34" s="555"/>
      <c r="EJ34" s="555"/>
      <c r="EK34" s="555"/>
      <c r="EL34" s="555"/>
      <c r="EM34" s="555"/>
      <c r="EN34" s="555"/>
      <c r="EO34" s="555"/>
      <c r="EP34" s="555"/>
    </row>
    <row r="35" spans="1:146">
      <c r="A35" s="556" t="s">
        <v>423</v>
      </c>
      <c r="B35" s="557" t="s">
        <v>90</v>
      </c>
      <c r="C35" s="550">
        <v>0</v>
      </c>
      <c r="D35" s="551">
        <v>0</v>
      </c>
      <c r="E35" s="551">
        <v>0</v>
      </c>
      <c r="F35" s="551">
        <v>1359</v>
      </c>
      <c r="G35" s="551">
        <v>0</v>
      </c>
      <c r="H35" s="551">
        <v>0</v>
      </c>
      <c r="I35" s="551">
        <v>0</v>
      </c>
      <c r="J35" s="551">
        <v>28417</v>
      </c>
      <c r="K35" s="551">
        <v>122039</v>
      </c>
      <c r="L35" s="551">
        <v>0</v>
      </c>
      <c r="M35" s="551">
        <v>0</v>
      </c>
      <c r="N35" s="551">
        <v>21</v>
      </c>
      <c r="O35" s="551">
        <v>1694</v>
      </c>
      <c r="P35" s="551">
        <v>69</v>
      </c>
      <c r="Q35" s="551">
        <v>10377</v>
      </c>
      <c r="R35" s="551">
        <v>3</v>
      </c>
      <c r="S35" s="551">
        <v>0</v>
      </c>
      <c r="T35" s="551">
        <v>14</v>
      </c>
      <c r="U35" s="551">
        <v>27</v>
      </c>
      <c r="V35" s="551">
        <v>506</v>
      </c>
      <c r="W35" s="551">
        <v>0</v>
      </c>
      <c r="X35" s="551">
        <v>1262</v>
      </c>
      <c r="Y35" s="551">
        <v>0</v>
      </c>
      <c r="Z35" s="551">
        <v>562</v>
      </c>
      <c r="AA35" s="551">
        <v>8051</v>
      </c>
      <c r="AB35" s="551">
        <v>0</v>
      </c>
      <c r="AC35" s="551">
        <v>0</v>
      </c>
      <c r="AD35" s="551">
        <v>4778</v>
      </c>
      <c r="AE35" s="551">
        <v>20</v>
      </c>
      <c r="AF35" s="551">
        <v>0</v>
      </c>
      <c r="AG35" s="551">
        <v>4411</v>
      </c>
      <c r="AH35" s="551">
        <v>63</v>
      </c>
      <c r="AI35" s="551">
        <v>0</v>
      </c>
      <c r="AJ35" s="551">
        <v>7965</v>
      </c>
      <c r="AK35" s="551">
        <v>0</v>
      </c>
      <c r="AL35" s="551">
        <v>0</v>
      </c>
      <c r="AM35" s="551">
        <v>0</v>
      </c>
      <c r="AN35" s="551">
        <v>0</v>
      </c>
      <c r="AO35" s="551">
        <v>0</v>
      </c>
      <c r="AP35" s="551">
        <v>1115</v>
      </c>
      <c r="AQ35" s="551">
        <v>576</v>
      </c>
      <c r="AR35" s="551">
        <v>1567</v>
      </c>
      <c r="AS35" s="551">
        <v>284</v>
      </c>
      <c r="AT35" s="551">
        <v>1753</v>
      </c>
      <c r="AU35" s="551">
        <v>1640</v>
      </c>
      <c r="AV35" s="551">
        <v>15614</v>
      </c>
      <c r="AW35" s="551">
        <v>114564</v>
      </c>
      <c r="AX35" s="551">
        <v>919</v>
      </c>
      <c r="AY35" s="551">
        <v>278</v>
      </c>
      <c r="AZ35" s="551">
        <v>25</v>
      </c>
      <c r="BA35" s="551">
        <v>8785</v>
      </c>
      <c r="BB35" s="551">
        <v>348</v>
      </c>
      <c r="BC35" s="551">
        <v>286</v>
      </c>
      <c r="BD35" s="551">
        <v>0</v>
      </c>
      <c r="BE35" s="551">
        <v>218</v>
      </c>
      <c r="BF35" s="551">
        <v>20</v>
      </c>
      <c r="BG35" s="551">
        <v>432</v>
      </c>
      <c r="BH35" s="551">
        <v>150</v>
      </c>
      <c r="BI35" s="551">
        <v>11330</v>
      </c>
      <c r="BJ35" s="551">
        <v>15</v>
      </c>
      <c r="BK35" s="551">
        <v>91039</v>
      </c>
      <c r="BL35" s="551">
        <v>20637</v>
      </c>
      <c r="BM35" s="551">
        <v>1252</v>
      </c>
      <c r="BN35" s="551">
        <v>715</v>
      </c>
      <c r="BO35" s="551">
        <v>0</v>
      </c>
      <c r="BP35" s="551">
        <v>0</v>
      </c>
      <c r="BQ35" s="551">
        <v>8</v>
      </c>
      <c r="BR35" s="551">
        <v>407</v>
      </c>
      <c r="BS35" s="551">
        <v>6871</v>
      </c>
      <c r="BT35" s="551">
        <v>121</v>
      </c>
      <c r="BU35" s="551">
        <v>0</v>
      </c>
      <c r="BV35" s="551">
        <v>0</v>
      </c>
      <c r="BW35" s="551">
        <v>0</v>
      </c>
      <c r="BX35" s="551">
        <v>5</v>
      </c>
      <c r="BY35" s="551">
        <v>181</v>
      </c>
      <c r="BZ35" s="551">
        <v>0</v>
      </c>
      <c r="CA35" s="551">
        <v>956</v>
      </c>
      <c r="CB35" s="551">
        <v>199</v>
      </c>
      <c r="CC35" s="551">
        <v>0</v>
      </c>
      <c r="CD35" s="551">
        <v>0</v>
      </c>
      <c r="CE35" s="551">
        <v>13</v>
      </c>
      <c r="CF35" s="551">
        <v>0</v>
      </c>
      <c r="CG35" s="551">
        <v>0</v>
      </c>
      <c r="CH35" s="551">
        <v>0</v>
      </c>
      <c r="CI35" s="551">
        <v>0</v>
      </c>
      <c r="CJ35" s="551">
        <v>0</v>
      </c>
      <c r="CK35" s="551">
        <v>56</v>
      </c>
      <c r="CL35" s="551">
        <v>3971</v>
      </c>
      <c r="CM35" s="551">
        <v>12549</v>
      </c>
      <c r="CN35" s="551">
        <v>12049</v>
      </c>
      <c r="CO35" s="551">
        <v>25208</v>
      </c>
      <c r="CP35" s="551">
        <v>12183</v>
      </c>
      <c r="CQ35" s="551">
        <v>4390</v>
      </c>
      <c r="CR35" s="551">
        <v>4520</v>
      </c>
      <c r="CS35" s="551">
        <v>2213</v>
      </c>
      <c r="CT35" s="551">
        <v>0</v>
      </c>
      <c r="CU35" s="551">
        <v>83</v>
      </c>
      <c r="CV35" s="551">
        <v>46312</v>
      </c>
      <c r="CW35" s="551">
        <v>197</v>
      </c>
      <c r="CX35" s="551">
        <v>7714</v>
      </c>
      <c r="CY35" s="551">
        <v>11882</v>
      </c>
      <c r="CZ35" s="551">
        <v>607</v>
      </c>
      <c r="DA35" s="551">
        <v>6051</v>
      </c>
      <c r="DB35" s="551">
        <v>159</v>
      </c>
      <c r="DC35" s="551">
        <v>0</v>
      </c>
      <c r="DD35" s="551">
        <v>3536</v>
      </c>
      <c r="DE35" s="550">
        <f t="shared" si="9"/>
        <v>627641</v>
      </c>
      <c r="DF35" s="550">
        <v>5159</v>
      </c>
      <c r="DG35" s="551">
        <v>20819</v>
      </c>
      <c r="DH35" s="551">
        <v>0</v>
      </c>
      <c r="DI35" s="551">
        <v>0</v>
      </c>
      <c r="DJ35" s="551">
        <v>0</v>
      </c>
      <c r="DK35" s="551">
        <v>0</v>
      </c>
      <c r="DL35" s="551">
        <v>2350</v>
      </c>
      <c r="DM35" s="552">
        <f t="shared" si="0"/>
        <v>28328</v>
      </c>
      <c r="DN35" s="552">
        <f t="shared" si="1"/>
        <v>655969</v>
      </c>
      <c r="DO35" s="553">
        <v>68980</v>
      </c>
      <c r="DP35" s="551">
        <v>5</v>
      </c>
      <c r="DQ35" s="552">
        <f t="shared" si="4"/>
        <v>68985</v>
      </c>
      <c r="DR35" s="551">
        <f t="shared" si="5"/>
        <v>97313</v>
      </c>
      <c r="DS35" s="552">
        <f t="shared" si="2"/>
        <v>724954</v>
      </c>
      <c r="DT35" s="553">
        <v>-541056</v>
      </c>
      <c r="DU35" s="551">
        <v>-91275</v>
      </c>
      <c r="DV35" s="551">
        <v>-1346</v>
      </c>
      <c r="DW35" s="551">
        <v>-7410</v>
      </c>
      <c r="DX35" s="552">
        <f t="shared" si="6"/>
        <v>-641087</v>
      </c>
      <c r="DY35" s="551">
        <f t="shared" si="7"/>
        <v>-543774</v>
      </c>
      <c r="DZ35" s="552">
        <f t="shared" si="3"/>
        <v>83867</v>
      </c>
      <c r="EB35" s="552">
        <v>83867</v>
      </c>
      <c r="EC35" s="526" t="b">
        <f t="shared" si="8"/>
        <v>1</v>
      </c>
      <c r="EI35" s="555"/>
      <c r="EJ35" s="555"/>
      <c r="EK35" s="555"/>
      <c r="EL35" s="555"/>
      <c r="EM35" s="555"/>
      <c r="EN35" s="555"/>
      <c r="EO35" s="555"/>
      <c r="EP35" s="555"/>
    </row>
    <row r="36" spans="1:146">
      <c r="A36" s="556" t="s">
        <v>425</v>
      </c>
      <c r="B36" s="756" t="s">
        <v>426</v>
      </c>
      <c r="C36" s="550">
        <v>0</v>
      </c>
      <c r="D36" s="551">
        <v>0</v>
      </c>
      <c r="E36" s="551">
        <v>0</v>
      </c>
      <c r="F36" s="551">
        <v>423</v>
      </c>
      <c r="G36" s="551">
        <v>0</v>
      </c>
      <c r="H36" s="551">
        <v>0</v>
      </c>
      <c r="I36" s="551">
        <v>762</v>
      </c>
      <c r="J36" s="551">
        <v>0</v>
      </c>
      <c r="K36" s="551">
        <v>0</v>
      </c>
      <c r="L36" s="551">
        <v>0</v>
      </c>
      <c r="M36" s="551">
        <v>0</v>
      </c>
      <c r="N36" s="551">
        <v>0</v>
      </c>
      <c r="O36" s="551">
        <v>0</v>
      </c>
      <c r="P36" s="551">
        <v>9</v>
      </c>
      <c r="Q36" s="551">
        <v>0</v>
      </c>
      <c r="R36" s="551">
        <v>0</v>
      </c>
      <c r="S36" s="551">
        <v>0</v>
      </c>
      <c r="T36" s="551">
        <v>0</v>
      </c>
      <c r="U36" s="551">
        <v>0</v>
      </c>
      <c r="V36" s="551">
        <v>0</v>
      </c>
      <c r="W36" s="551">
        <v>0</v>
      </c>
      <c r="X36" s="551">
        <v>0</v>
      </c>
      <c r="Y36" s="551">
        <v>0</v>
      </c>
      <c r="Z36" s="551">
        <v>0</v>
      </c>
      <c r="AA36" s="551">
        <v>1</v>
      </c>
      <c r="AB36" s="551">
        <v>0</v>
      </c>
      <c r="AC36" s="551">
        <v>116</v>
      </c>
      <c r="AD36" s="551">
        <v>0</v>
      </c>
      <c r="AE36" s="551">
        <v>0</v>
      </c>
      <c r="AF36" s="551">
        <v>0</v>
      </c>
      <c r="AG36" s="551">
        <v>0</v>
      </c>
      <c r="AH36" s="551">
        <v>519624</v>
      </c>
      <c r="AI36" s="551">
        <v>0</v>
      </c>
      <c r="AJ36" s="551">
        <v>1091</v>
      </c>
      <c r="AK36" s="551">
        <v>0</v>
      </c>
      <c r="AL36" s="551">
        <v>0</v>
      </c>
      <c r="AM36" s="551">
        <v>0</v>
      </c>
      <c r="AN36" s="551">
        <v>0</v>
      </c>
      <c r="AO36" s="551">
        <v>0</v>
      </c>
      <c r="AP36" s="551">
        <v>0</v>
      </c>
      <c r="AQ36" s="551">
        <v>7</v>
      </c>
      <c r="AR36" s="551">
        <v>232</v>
      </c>
      <c r="AS36" s="551">
        <v>1</v>
      </c>
      <c r="AT36" s="551">
        <v>0</v>
      </c>
      <c r="AU36" s="551">
        <v>0</v>
      </c>
      <c r="AV36" s="551">
        <v>0</v>
      </c>
      <c r="AW36" s="551">
        <v>0</v>
      </c>
      <c r="AX36" s="551">
        <v>0</v>
      </c>
      <c r="AY36" s="551">
        <v>0</v>
      </c>
      <c r="AZ36" s="551">
        <v>0</v>
      </c>
      <c r="BA36" s="551">
        <v>5</v>
      </c>
      <c r="BB36" s="551">
        <v>0</v>
      </c>
      <c r="BC36" s="551">
        <v>0</v>
      </c>
      <c r="BD36" s="551">
        <v>0</v>
      </c>
      <c r="BE36" s="551">
        <v>0</v>
      </c>
      <c r="BF36" s="551">
        <v>0</v>
      </c>
      <c r="BG36" s="551">
        <v>0</v>
      </c>
      <c r="BH36" s="551">
        <v>0</v>
      </c>
      <c r="BI36" s="551">
        <v>425</v>
      </c>
      <c r="BJ36" s="551">
        <v>0</v>
      </c>
      <c r="BK36" s="551">
        <v>761567</v>
      </c>
      <c r="BL36" s="551">
        <v>371551</v>
      </c>
      <c r="BM36" s="551">
        <v>1572095</v>
      </c>
      <c r="BN36" s="551">
        <v>229889</v>
      </c>
      <c r="BO36" s="551">
        <v>0</v>
      </c>
      <c r="BP36" s="551">
        <v>16</v>
      </c>
      <c r="BQ36" s="551">
        <v>0</v>
      </c>
      <c r="BR36" s="551">
        <v>702</v>
      </c>
      <c r="BS36" s="551">
        <v>0</v>
      </c>
      <c r="BT36" s="551">
        <v>0</v>
      </c>
      <c r="BU36" s="551">
        <v>2</v>
      </c>
      <c r="BV36" s="551">
        <v>528</v>
      </c>
      <c r="BW36" s="551">
        <v>7040</v>
      </c>
      <c r="BX36" s="551">
        <v>0</v>
      </c>
      <c r="BY36" s="551">
        <v>0</v>
      </c>
      <c r="BZ36" s="551">
        <v>0</v>
      </c>
      <c r="CA36" s="551">
        <v>0</v>
      </c>
      <c r="CB36" s="551">
        <v>0</v>
      </c>
      <c r="CC36" s="551">
        <v>0</v>
      </c>
      <c r="CD36" s="551">
        <v>0</v>
      </c>
      <c r="CE36" s="551">
        <v>0</v>
      </c>
      <c r="CF36" s="551">
        <v>0</v>
      </c>
      <c r="CG36" s="551">
        <v>0</v>
      </c>
      <c r="CH36" s="551">
        <v>0</v>
      </c>
      <c r="CI36" s="551">
        <v>0</v>
      </c>
      <c r="CJ36" s="551">
        <v>0</v>
      </c>
      <c r="CK36" s="551">
        <v>0</v>
      </c>
      <c r="CL36" s="551">
        <v>213</v>
      </c>
      <c r="CM36" s="551">
        <v>0</v>
      </c>
      <c r="CN36" s="551">
        <v>35</v>
      </c>
      <c r="CO36" s="551">
        <v>0</v>
      </c>
      <c r="CP36" s="551">
        <v>0</v>
      </c>
      <c r="CQ36" s="551">
        <v>0</v>
      </c>
      <c r="CR36" s="551">
        <v>0</v>
      </c>
      <c r="CS36" s="551">
        <v>0</v>
      </c>
      <c r="CT36" s="551">
        <v>0</v>
      </c>
      <c r="CU36" s="551">
        <v>0</v>
      </c>
      <c r="CV36" s="551">
        <v>0</v>
      </c>
      <c r="CW36" s="551">
        <v>0</v>
      </c>
      <c r="CX36" s="551">
        <v>0</v>
      </c>
      <c r="CY36" s="551">
        <v>0</v>
      </c>
      <c r="CZ36" s="551">
        <v>0</v>
      </c>
      <c r="DA36" s="551">
        <v>0</v>
      </c>
      <c r="DB36" s="551">
        <v>0</v>
      </c>
      <c r="DC36" s="551">
        <v>0</v>
      </c>
      <c r="DD36" s="551">
        <v>1902</v>
      </c>
      <c r="DE36" s="550">
        <f t="shared" si="9"/>
        <v>3468236</v>
      </c>
      <c r="DF36" s="550">
        <v>0</v>
      </c>
      <c r="DG36" s="551">
        <v>1778</v>
      </c>
      <c r="DH36" s="551">
        <v>0</v>
      </c>
      <c r="DI36" s="551">
        <v>0</v>
      </c>
      <c r="DJ36" s="551">
        <v>0</v>
      </c>
      <c r="DK36" s="551">
        <v>0</v>
      </c>
      <c r="DL36" s="551">
        <v>-12115</v>
      </c>
      <c r="DM36" s="552">
        <f t="shared" si="0"/>
        <v>-10337</v>
      </c>
      <c r="DN36" s="552">
        <f t="shared" si="1"/>
        <v>3457899</v>
      </c>
      <c r="DO36" s="553">
        <v>1068635</v>
      </c>
      <c r="DP36" s="551">
        <v>1760</v>
      </c>
      <c r="DQ36" s="552">
        <f t="shared" si="4"/>
        <v>1070395</v>
      </c>
      <c r="DR36" s="551">
        <f t="shared" si="5"/>
        <v>1060058</v>
      </c>
      <c r="DS36" s="552">
        <f t="shared" si="2"/>
        <v>4528294</v>
      </c>
      <c r="DT36" s="553">
        <v>-1137590</v>
      </c>
      <c r="DU36" s="551">
        <v>-5204</v>
      </c>
      <c r="DV36" s="551">
        <v>-7</v>
      </c>
      <c r="DW36" s="551">
        <v>-417</v>
      </c>
      <c r="DX36" s="552">
        <f t="shared" si="6"/>
        <v>-1143218</v>
      </c>
      <c r="DY36" s="551">
        <f t="shared" si="7"/>
        <v>-83160</v>
      </c>
      <c r="DZ36" s="552">
        <f t="shared" si="3"/>
        <v>3385076</v>
      </c>
      <c r="EB36" s="552">
        <v>3385076</v>
      </c>
      <c r="EC36" s="526" t="b">
        <f t="shared" si="8"/>
        <v>1</v>
      </c>
      <c r="EI36" s="555"/>
      <c r="EJ36" s="555"/>
      <c r="EK36" s="555"/>
      <c r="EL36" s="555"/>
      <c r="EM36" s="555"/>
      <c r="EN36" s="555"/>
      <c r="EO36" s="555"/>
      <c r="EP36" s="555"/>
    </row>
    <row r="37" spans="1:146">
      <c r="A37" s="556" t="s">
        <v>429</v>
      </c>
      <c r="B37" s="557" t="s">
        <v>91</v>
      </c>
      <c r="C37" s="550">
        <v>1922</v>
      </c>
      <c r="D37" s="551">
        <v>0</v>
      </c>
      <c r="E37" s="551">
        <v>0</v>
      </c>
      <c r="F37" s="551">
        <v>0</v>
      </c>
      <c r="G37" s="551">
        <v>0</v>
      </c>
      <c r="H37" s="551">
        <v>0</v>
      </c>
      <c r="I37" s="551">
        <v>0</v>
      </c>
      <c r="J37" s="551">
        <v>0</v>
      </c>
      <c r="K37" s="551">
        <v>5</v>
      </c>
      <c r="L37" s="551">
        <v>0</v>
      </c>
      <c r="M37" s="551">
        <v>0</v>
      </c>
      <c r="N37" s="551">
        <v>0</v>
      </c>
      <c r="O37" s="551">
        <v>0</v>
      </c>
      <c r="P37" s="551">
        <v>7</v>
      </c>
      <c r="Q37" s="551">
        <v>1035</v>
      </c>
      <c r="R37" s="551">
        <v>0</v>
      </c>
      <c r="S37" s="551">
        <v>0</v>
      </c>
      <c r="T37" s="551">
        <v>0</v>
      </c>
      <c r="U37" s="551">
        <v>0</v>
      </c>
      <c r="V37" s="551">
        <v>67</v>
      </c>
      <c r="W37" s="551">
        <v>0</v>
      </c>
      <c r="X37" s="551">
        <v>12</v>
      </c>
      <c r="Y37" s="551">
        <v>0</v>
      </c>
      <c r="Z37" s="551">
        <v>0</v>
      </c>
      <c r="AA37" s="551">
        <v>40</v>
      </c>
      <c r="AB37" s="551">
        <v>0</v>
      </c>
      <c r="AC37" s="551">
        <v>0</v>
      </c>
      <c r="AD37" s="551">
        <v>84</v>
      </c>
      <c r="AE37" s="551">
        <v>0</v>
      </c>
      <c r="AF37" s="551">
        <v>0</v>
      </c>
      <c r="AG37" s="551">
        <v>0</v>
      </c>
      <c r="AH37" s="551">
        <v>160</v>
      </c>
      <c r="AI37" s="551">
        <v>60941</v>
      </c>
      <c r="AJ37" s="551">
        <v>0</v>
      </c>
      <c r="AK37" s="551">
        <v>0</v>
      </c>
      <c r="AL37" s="551">
        <v>0</v>
      </c>
      <c r="AM37" s="551">
        <v>0</v>
      </c>
      <c r="AN37" s="551">
        <v>0</v>
      </c>
      <c r="AO37" s="551">
        <v>0</v>
      </c>
      <c r="AP37" s="551">
        <v>0</v>
      </c>
      <c r="AQ37" s="551">
        <v>1</v>
      </c>
      <c r="AR37" s="551">
        <v>71</v>
      </c>
      <c r="AS37" s="551">
        <v>5</v>
      </c>
      <c r="AT37" s="551">
        <v>419</v>
      </c>
      <c r="AU37" s="551">
        <v>283</v>
      </c>
      <c r="AV37" s="551">
        <v>41014</v>
      </c>
      <c r="AW37" s="551">
        <v>596485</v>
      </c>
      <c r="AX37" s="551">
        <v>6339</v>
      </c>
      <c r="AY37" s="551">
        <v>3</v>
      </c>
      <c r="AZ37" s="551">
        <v>6</v>
      </c>
      <c r="BA37" s="551">
        <v>164</v>
      </c>
      <c r="BB37" s="551">
        <v>1321</v>
      </c>
      <c r="BC37" s="551">
        <v>0</v>
      </c>
      <c r="BD37" s="551">
        <v>0</v>
      </c>
      <c r="BE37" s="551">
        <v>0</v>
      </c>
      <c r="BF37" s="551">
        <v>429</v>
      </c>
      <c r="BG37" s="551">
        <v>27</v>
      </c>
      <c r="BH37" s="551">
        <v>0</v>
      </c>
      <c r="BI37" s="551">
        <v>290</v>
      </c>
      <c r="BJ37" s="551">
        <v>52</v>
      </c>
      <c r="BK37" s="551">
        <v>135320</v>
      </c>
      <c r="BL37" s="551">
        <v>8730</v>
      </c>
      <c r="BM37" s="551">
        <v>6815</v>
      </c>
      <c r="BN37" s="551">
        <v>13018</v>
      </c>
      <c r="BO37" s="551">
        <v>0</v>
      </c>
      <c r="BP37" s="551">
        <v>0</v>
      </c>
      <c r="BQ37" s="551">
        <v>0</v>
      </c>
      <c r="BR37" s="551">
        <v>888</v>
      </c>
      <c r="BS37" s="551">
        <v>5251</v>
      </c>
      <c r="BT37" s="551">
        <v>77</v>
      </c>
      <c r="BU37" s="551">
        <v>0</v>
      </c>
      <c r="BV37" s="551">
        <v>0</v>
      </c>
      <c r="BW37" s="551">
        <v>0</v>
      </c>
      <c r="BX37" s="551">
        <v>0</v>
      </c>
      <c r="BY37" s="551">
        <v>186</v>
      </c>
      <c r="BZ37" s="551">
        <v>0</v>
      </c>
      <c r="CA37" s="551">
        <v>1024</v>
      </c>
      <c r="CB37" s="551">
        <v>2</v>
      </c>
      <c r="CC37" s="551">
        <v>4</v>
      </c>
      <c r="CD37" s="551">
        <v>4</v>
      </c>
      <c r="CE37" s="551">
        <v>39</v>
      </c>
      <c r="CF37" s="551">
        <v>0</v>
      </c>
      <c r="CG37" s="551">
        <v>0</v>
      </c>
      <c r="CH37" s="551">
        <v>0</v>
      </c>
      <c r="CI37" s="551">
        <v>0</v>
      </c>
      <c r="CJ37" s="551">
        <v>0</v>
      </c>
      <c r="CK37" s="551">
        <v>0</v>
      </c>
      <c r="CL37" s="551">
        <v>2388</v>
      </c>
      <c r="CM37" s="551">
        <v>2988</v>
      </c>
      <c r="CN37" s="551">
        <v>172</v>
      </c>
      <c r="CO37" s="551">
        <v>14822</v>
      </c>
      <c r="CP37" s="551">
        <v>767</v>
      </c>
      <c r="CQ37" s="551">
        <v>17725</v>
      </c>
      <c r="CR37" s="551">
        <v>12950</v>
      </c>
      <c r="CS37" s="551">
        <v>1221</v>
      </c>
      <c r="CT37" s="551">
        <v>1</v>
      </c>
      <c r="CU37" s="551">
        <v>0</v>
      </c>
      <c r="CV37" s="551">
        <v>0</v>
      </c>
      <c r="CW37" s="551">
        <v>205</v>
      </c>
      <c r="CX37" s="551">
        <v>10768</v>
      </c>
      <c r="CY37" s="551">
        <v>31623</v>
      </c>
      <c r="CZ37" s="551">
        <v>0</v>
      </c>
      <c r="DA37" s="551">
        <v>89</v>
      </c>
      <c r="DB37" s="551">
        <v>725</v>
      </c>
      <c r="DC37" s="551">
        <v>0</v>
      </c>
      <c r="DD37" s="551">
        <v>3166</v>
      </c>
      <c r="DE37" s="550">
        <f t="shared" si="9"/>
        <v>982150</v>
      </c>
      <c r="DF37" s="550">
        <v>2430</v>
      </c>
      <c r="DG37" s="551">
        <v>23592</v>
      </c>
      <c r="DH37" s="551">
        <v>0</v>
      </c>
      <c r="DI37" s="551">
        <v>0</v>
      </c>
      <c r="DJ37" s="551">
        <v>0</v>
      </c>
      <c r="DK37" s="551">
        <v>0</v>
      </c>
      <c r="DL37" s="551">
        <v>296221</v>
      </c>
      <c r="DM37" s="552">
        <f t="shared" ref="DM37:DM68" si="10">SUM(DF37:DL37)</f>
        <v>322243</v>
      </c>
      <c r="DN37" s="552">
        <f t="shared" ref="DN37:DN68" si="11">DE37+DM37</f>
        <v>1304393</v>
      </c>
      <c r="DO37" s="553">
        <v>8839872</v>
      </c>
      <c r="DP37" s="551">
        <v>7471</v>
      </c>
      <c r="DQ37" s="552">
        <f t="shared" si="4"/>
        <v>8847343</v>
      </c>
      <c r="DR37" s="551">
        <f t="shared" si="5"/>
        <v>9169586</v>
      </c>
      <c r="DS37" s="552">
        <f t="shared" ref="DS37:DS68" si="12">DR37+DE37</f>
        <v>10151736</v>
      </c>
      <c r="DT37" s="553">
        <v>-851173</v>
      </c>
      <c r="DU37" s="551">
        <v>-7768</v>
      </c>
      <c r="DV37" s="551">
        <v>-92</v>
      </c>
      <c r="DW37" s="551">
        <v>-621</v>
      </c>
      <c r="DX37" s="552">
        <f t="shared" si="6"/>
        <v>-859654</v>
      </c>
      <c r="DY37" s="551">
        <f t="shared" si="7"/>
        <v>8309932</v>
      </c>
      <c r="DZ37" s="552">
        <f t="shared" ref="DZ37:DZ68" si="13">DE37+DY37</f>
        <v>9292082</v>
      </c>
      <c r="EB37" s="552">
        <v>9292082</v>
      </c>
      <c r="EC37" s="526" t="b">
        <f t="shared" si="8"/>
        <v>1</v>
      </c>
      <c r="EI37" s="555"/>
      <c r="EJ37" s="555"/>
      <c r="EK37" s="555"/>
      <c r="EL37" s="555"/>
      <c r="EM37" s="555"/>
      <c r="EN37" s="555"/>
      <c r="EO37" s="555"/>
      <c r="EP37" s="555"/>
    </row>
    <row r="38" spans="1:146">
      <c r="A38" s="556" t="s">
        <v>432</v>
      </c>
      <c r="B38" s="557" t="s">
        <v>433</v>
      </c>
      <c r="C38" s="550">
        <v>52844</v>
      </c>
      <c r="D38" s="551">
        <v>47861</v>
      </c>
      <c r="E38" s="551">
        <v>5668</v>
      </c>
      <c r="F38" s="551">
        <v>297</v>
      </c>
      <c r="G38" s="551">
        <v>206</v>
      </c>
      <c r="H38" s="551">
        <v>0</v>
      </c>
      <c r="I38" s="551">
        <v>0</v>
      </c>
      <c r="J38" s="551">
        <v>8147</v>
      </c>
      <c r="K38" s="551">
        <v>2</v>
      </c>
      <c r="L38" s="551">
        <v>64815</v>
      </c>
      <c r="M38" s="551">
        <v>0</v>
      </c>
      <c r="N38" s="551">
        <v>0</v>
      </c>
      <c r="O38" s="551">
        <v>0</v>
      </c>
      <c r="P38" s="551">
        <v>233</v>
      </c>
      <c r="Q38" s="551">
        <v>1045</v>
      </c>
      <c r="R38" s="551">
        <v>6420</v>
      </c>
      <c r="S38" s="551">
        <v>1</v>
      </c>
      <c r="T38" s="551">
        <v>35</v>
      </c>
      <c r="U38" s="551">
        <v>1905</v>
      </c>
      <c r="V38" s="551">
        <v>4449</v>
      </c>
      <c r="W38" s="551">
        <v>0</v>
      </c>
      <c r="X38" s="551">
        <v>561</v>
      </c>
      <c r="Y38" s="551">
        <v>0</v>
      </c>
      <c r="Z38" s="551">
        <v>65</v>
      </c>
      <c r="AA38" s="551">
        <v>1261</v>
      </c>
      <c r="AB38" s="551">
        <v>0</v>
      </c>
      <c r="AC38" s="551">
        <v>5890</v>
      </c>
      <c r="AD38" s="551">
        <v>178</v>
      </c>
      <c r="AE38" s="551">
        <v>11</v>
      </c>
      <c r="AF38" s="551">
        <v>6</v>
      </c>
      <c r="AG38" s="551">
        <v>1532</v>
      </c>
      <c r="AH38" s="551">
        <v>48914</v>
      </c>
      <c r="AI38" s="551">
        <v>233779</v>
      </c>
      <c r="AJ38" s="551">
        <v>91415</v>
      </c>
      <c r="AK38" s="551">
        <v>0</v>
      </c>
      <c r="AL38" s="551">
        <v>0</v>
      </c>
      <c r="AM38" s="551">
        <v>0</v>
      </c>
      <c r="AN38" s="551">
        <v>0</v>
      </c>
      <c r="AO38" s="551">
        <v>2891</v>
      </c>
      <c r="AP38" s="551">
        <v>291</v>
      </c>
      <c r="AQ38" s="551">
        <v>5618</v>
      </c>
      <c r="AR38" s="551">
        <v>7762</v>
      </c>
      <c r="AS38" s="551">
        <v>5321</v>
      </c>
      <c r="AT38" s="551">
        <v>103458</v>
      </c>
      <c r="AU38" s="551">
        <v>710</v>
      </c>
      <c r="AV38" s="551">
        <v>71947</v>
      </c>
      <c r="AW38" s="551">
        <v>49276</v>
      </c>
      <c r="AX38" s="551">
        <v>74808</v>
      </c>
      <c r="AY38" s="551">
        <v>213</v>
      </c>
      <c r="AZ38" s="551">
        <v>6</v>
      </c>
      <c r="BA38" s="551">
        <v>4626</v>
      </c>
      <c r="BB38" s="551">
        <v>1018</v>
      </c>
      <c r="BC38" s="551">
        <v>2245</v>
      </c>
      <c r="BD38" s="551">
        <v>0</v>
      </c>
      <c r="BE38" s="551">
        <v>30</v>
      </c>
      <c r="BF38" s="551">
        <v>5371</v>
      </c>
      <c r="BG38" s="551">
        <v>1425</v>
      </c>
      <c r="BH38" s="551">
        <v>14</v>
      </c>
      <c r="BI38" s="551">
        <v>3926</v>
      </c>
      <c r="BJ38" s="551">
        <v>0</v>
      </c>
      <c r="BK38" s="551">
        <v>225154</v>
      </c>
      <c r="BL38" s="551">
        <v>170629</v>
      </c>
      <c r="BM38" s="551">
        <v>156588</v>
      </c>
      <c r="BN38" s="551">
        <v>47409</v>
      </c>
      <c r="BO38" s="551">
        <v>454</v>
      </c>
      <c r="BP38" s="551">
        <v>131</v>
      </c>
      <c r="BQ38" s="551">
        <v>23211</v>
      </c>
      <c r="BR38" s="551">
        <v>0</v>
      </c>
      <c r="BS38" s="551">
        <v>5279</v>
      </c>
      <c r="BT38" s="551">
        <v>47</v>
      </c>
      <c r="BU38" s="551">
        <v>0</v>
      </c>
      <c r="BV38" s="551">
        <v>0</v>
      </c>
      <c r="BW38" s="551">
        <v>0</v>
      </c>
      <c r="BX38" s="551">
        <v>0</v>
      </c>
      <c r="BY38" s="551">
        <v>0</v>
      </c>
      <c r="BZ38" s="551">
        <v>0</v>
      </c>
      <c r="CA38" s="551">
        <v>90</v>
      </c>
      <c r="CB38" s="551">
        <v>0</v>
      </c>
      <c r="CC38" s="551">
        <v>0</v>
      </c>
      <c r="CD38" s="551">
        <v>0</v>
      </c>
      <c r="CE38" s="551">
        <v>15</v>
      </c>
      <c r="CF38" s="551">
        <v>0</v>
      </c>
      <c r="CG38" s="551">
        <v>0</v>
      </c>
      <c r="CH38" s="551">
        <v>0</v>
      </c>
      <c r="CI38" s="551">
        <v>0</v>
      </c>
      <c r="CJ38" s="551">
        <v>0</v>
      </c>
      <c r="CK38" s="551">
        <v>37</v>
      </c>
      <c r="CL38" s="551">
        <v>2458</v>
      </c>
      <c r="CM38" s="551">
        <v>33082</v>
      </c>
      <c r="CN38" s="551">
        <v>3414</v>
      </c>
      <c r="CO38" s="551">
        <v>3058</v>
      </c>
      <c r="CP38" s="551">
        <v>0</v>
      </c>
      <c r="CQ38" s="551">
        <v>0</v>
      </c>
      <c r="CR38" s="551">
        <v>139</v>
      </c>
      <c r="CS38" s="551">
        <v>0</v>
      </c>
      <c r="CT38" s="551">
        <v>0</v>
      </c>
      <c r="CU38" s="551">
        <v>0</v>
      </c>
      <c r="CV38" s="551">
        <v>1799</v>
      </c>
      <c r="CW38" s="551">
        <v>49</v>
      </c>
      <c r="CX38" s="551">
        <v>404</v>
      </c>
      <c r="CY38" s="551">
        <v>2119</v>
      </c>
      <c r="CZ38" s="551">
        <v>269</v>
      </c>
      <c r="DA38" s="551">
        <v>9248</v>
      </c>
      <c r="DB38" s="551">
        <v>2006</v>
      </c>
      <c r="DC38" s="551">
        <v>7589</v>
      </c>
      <c r="DD38" s="551">
        <v>4312</v>
      </c>
      <c r="DE38" s="550">
        <f t="shared" si="9"/>
        <v>1617486</v>
      </c>
      <c r="DF38" s="550">
        <v>2619</v>
      </c>
      <c r="DG38" s="551">
        <v>100957</v>
      </c>
      <c r="DH38" s="551">
        <v>0</v>
      </c>
      <c r="DI38" s="551">
        <v>0</v>
      </c>
      <c r="DJ38" s="551">
        <v>0</v>
      </c>
      <c r="DK38" s="551">
        <v>0</v>
      </c>
      <c r="DL38" s="551">
        <v>-4431</v>
      </c>
      <c r="DM38" s="552">
        <f t="shared" si="10"/>
        <v>99145</v>
      </c>
      <c r="DN38" s="552">
        <f t="shared" si="11"/>
        <v>1716631</v>
      </c>
      <c r="DO38" s="553">
        <v>1036118</v>
      </c>
      <c r="DP38" s="551">
        <v>680</v>
      </c>
      <c r="DQ38" s="552">
        <f t="shared" si="4"/>
        <v>1036798</v>
      </c>
      <c r="DR38" s="551">
        <f t="shared" si="5"/>
        <v>1135943</v>
      </c>
      <c r="DS38" s="552">
        <f t="shared" si="12"/>
        <v>2753429</v>
      </c>
      <c r="DT38" s="553">
        <v>-1482365</v>
      </c>
      <c r="DU38" s="551">
        <v>-14417</v>
      </c>
      <c r="DV38" s="551">
        <v>-43</v>
      </c>
      <c r="DW38" s="551">
        <v>-1157</v>
      </c>
      <c r="DX38" s="552">
        <f t="shared" si="6"/>
        <v>-1497982</v>
      </c>
      <c r="DY38" s="551">
        <f t="shared" si="7"/>
        <v>-362039</v>
      </c>
      <c r="DZ38" s="552">
        <f t="shared" si="13"/>
        <v>1255447</v>
      </c>
      <c r="EB38" s="552">
        <v>1255447</v>
      </c>
      <c r="EC38" s="526" t="b">
        <f t="shared" si="8"/>
        <v>1</v>
      </c>
      <c r="EI38" s="555"/>
      <c r="EJ38" s="555"/>
      <c r="EK38" s="555"/>
      <c r="EL38" s="555"/>
      <c r="EM38" s="555"/>
      <c r="EN38" s="555"/>
      <c r="EO38" s="555"/>
      <c r="EP38" s="555"/>
    </row>
    <row r="39" spans="1:146">
      <c r="A39" s="556" t="s">
        <v>435</v>
      </c>
      <c r="B39" s="557" t="s">
        <v>436</v>
      </c>
      <c r="C39" s="550">
        <v>0</v>
      </c>
      <c r="D39" s="551">
        <v>0</v>
      </c>
      <c r="E39" s="551">
        <v>0</v>
      </c>
      <c r="F39" s="551">
        <v>0</v>
      </c>
      <c r="G39" s="551">
        <v>0</v>
      </c>
      <c r="H39" s="551">
        <v>0</v>
      </c>
      <c r="I39" s="551">
        <v>-2</v>
      </c>
      <c r="J39" s="551">
        <v>0</v>
      </c>
      <c r="K39" s="551">
        <v>0</v>
      </c>
      <c r="L39" s="551">
        <v>0</v>
      </c>
      <c r="M39" s="551">
        <v>0</v>
      </c>
      <c r="N39" s="551">
        <v>0</v>
      </c>
      <c r="O39" s="551">
        <v>0</v>
      </c>
      <c r="P39" s="551">
        <v>0</v>
      </c>
      <c r="Q39" s="551">
        <v>0</v>
      </c>
      <c r="R39" s="551">
        <v>0</v>
      </c>
      <c r="S39" s="551">
        <v>0</v>
      </c>
      <c r="T39" s="551">
        <v>0</v>
      </c>
      <c r="U39" s="551">
        <v>-1</v>
      </c>
      <c r="V39" s="551">
        <v>58</v>
      </c>
      <c r="W39" s="551">
        <v>0</v>
      </c>
      <c r="X39" s="551">
        <v>0</v>
      </c>
      <c r="Y39" s="551">
        <v>0</v>
      </c>
      <c r="Z39" s="551">
        <v>0</v>
      </c>
      <c r="AA39" s="551">
        <v>1</v>
      </c>
      <c r="AB39" s="551">
        <v>0</v>
      </c>
      <c r="AC39" s="551">
        <v>0</v>
      </c>
      <c r="AD39" s="551">
        <v>0</v>
      </c>
      <c r="AE39" s="551">
        <v>0</v>
      </c>
      <c r="AF39" s="551">
        <v>0</v>
      </c>
      <c r="AG39" s="551">
        <v>0</v>
      </c>
      <c r="AH39" s="551">
        <v>-8</v>
      </c>
      <c r="AI39" s="551">
        <v>-44</v>
      </c>
      <c r="AJ39" s="551">
        <v>-4</v>
      </c>
      <c r="AK39" s="551">
        <v>0</v>
      </c>
      <c r="AL39" s="551">
        <v>0</v>
      </c>
      <c r="AM39" s="551">
        <v>0</v>
      </c>
      <c r="AN39" s="551">
        <v>-833</v>
      </c>
      <c r="AO39" s="551">
        <v>0</v>
      </c>
      <c r="AP39" s="551">
        <v>1</v>
      </c>
      <c r="AQ39" s="551">
        <v>-747</v>
      </c>
      <c r="AR39" s="551">
        <v>-5249</v>
      </c>
      <c r="AS39" s="551">
        <v>-368</v>
      </c>
      <c r="AT39" s="551">
        <v>-5189</v>
      </c>
      <c r="AU39" s="551">
        <v>-64</v>
      </c>
      <c r="AV39" s="551">
        <v>0</v>
      </c>
      <c r="AW39" s="551">
        <v>-67</v>
      </c>
      <c r="AX39" s="551">
        <v>-1637</v>
      </c>
      <c r="AY39" s="551">
        <v>-56</v>
      </c>
      <c r="AZ39" s="551">
        <v>0</v>
      </c>
      <c r="BA39" s="551">
        <v>-80</v>
      </c>
      <c r="BB39" s="551">
        <v>-33</v>
      </c>
      <c r="BC39" s="551">
        <v>-1</v>
      </c>
      <c r="BD39" s="551">
        <v>0</v>
      </c>
      <c r="BE39" s="551">
        <v>-25</v>
      </c>
      <c r="BF39" s="551">
        <v>-486</v>
      </c>
      <c r="BG39" s="551">
        <v>901</v>
      </c>
      <c r="BH39" s="551">
        <v>-13</v>
      </c>
      <c r="BI39" s="551">
        <v>-202</v>
      </c>
      <c r="BJ39" s="551">
        <v>0</v>
      </c>
      <c r="BK39" s="551">
        <v>0</v>
      </c>
      <c r="BL39" s="551">
        <v>-4238</v>
      </c>
      <c r="BM39" s="551">
        <v>-2227</v>
      </c>
      <c r="BN39" s="551">
        <v>-2016</v>
      </c>
      <c r="BO39" s="551">
        <v>0</v>
      </c>
      <c r="BP39" s="551">
        <v>0</v>
      </c>
      <c r="BQ39" s="551">
        <v>0</v>
      </c>
      <c r="BR39" s="551">
        <v>0</v>
      </c>
      <c r="BS39" s="551">
        <v>0</v>
      </c>
      <c r="BT39" s="551">
        <v>0</v>
      </c>
      <c r="BU39" s="551">
        <v>0</v>
      </c>
      <c r="BV39" s="551">
        <v>0</v>
      </c>
      <c r="BW39" s="551">
        <v>0</v>
      </c>
      <c r="BX39" s="551">
        <v>0</v>
      </c>
      <c r="BY39" s="551">
        <v>0</v>
      </c>
      <c r="BZ39" s="551">
        <v>0</v>
      </c>
      <c r="CA39" s="551">
        <v>0</v>
      </c>
      <c r="CB39" s="551">
        <v>0</v>
      </c>
      <c r="CC39" s="551">
        <v>0</v>
      </c>
      <c r="CD39" s="551">
        <v>0</v>
      </c>
      <c r="CE39" s="551">
        <v>0</v>
      </c>
      <c r="CF39" s="551">
        <v>0</v>
      </c>
      <c r="CG39" s="551">
        <v>0</v>
      </c>
      <c r="CH39" s="551">
        <v>0</v>
      </c>
      <c r="CI39" s="551">
        <v>0</v>
      </c>
      <c r="CJ39" s="551">
        <v>0</v>
      </c>
      <c r="CK39" s="551">
        <v>0</v>
      </c>
      <c r="CL39" s="551">
        <v>0</v>
      </c>
      <c r="CM39" s="551">
        <v>0</v>
      </c>
      <c r="CN39" s="551">
        <v>0</v>
      </c>
      <c r="CO39" s="551">
        <v>0</v>
      </c>
      <c r="CP39" s="551">
        <v>0</v>
      </c>
      <c r="CQ39" s="551">
        <v>0</v>
      </c>
      <c r="CR39" s="551">
        <v>0</v>
      </c>
      <c r="CS39" s="551">
        <v>0</v>
      </c>
      <c r="CT39" s="551">
        <v>0</v>
      </c>
      <c r="CU39" s="551">
        <v>0</v>
      </c>
      <c r="CV39" s="551">
        <v>0</v>
      </c>
      <c r="CW39" s="551">
        <v>0</v>
      </c>
      <c r="CX39" s="551">
        <v>0</v>
      </c>
      <c r="CY39" s="551">
        <v>0</v>
      </c>
      <c r="CZ39" s="551">
        <v>0</v>
      </c>
      <c r="DA39" s="551">
        <v>0</v>
      </c>
      <c r="DB39" s="551">
        <v>5</v>
      </c>
      <c r="DC39" s="551">
        <v>0</v>
      </c>
      <c r="DD39" s="551">
        <v>0</v>
      </c>
      <c r="DE39" s="550">
        <f t="shared" si="9"/>
        <v>-22624</v>
      </c>
      <c r="DF39" s="550">
        <v>0</v>
      </c>
      <c r="DG39" s="551">
        <v>-41552</v>
      </c>
      <c r="DH39" s="551">
        <v>0</v>
      </c>
      <c r="DI39" s="551">
        <v>0</v>
      </c>
      <c r="DJ39" s="551">
        <v>-11372</v>
      </c>
      <c r="DK39" s="551">
        <v>-68310</v>
      </c>
      <c r="DL39" s="551">
        <v>0</v>
      </c>
      <c r="DM39" s="552">
        <f t="shared" si="10"/>
        <v>-121234</v>
      </c>
      <c r="DN39" s="552">
        <f t="shared" si="11"/>
        <v>-143858</v>
      </c>
      <c r="DO39" s="553">
        <v>2442</v>
      </c>
      <c r="DP39" s="551">
        <v>143782</v>
      </c>
      <c r="DQ39" s="552">
        <f t="shared" si="4"/>
        <v>146224</v>
      </c>
      <c r="DR39" s="551">
        <f t="shared" si="5"/>
        <v>24990</v>
      </c>
      <c r="DS39" s="552">
        <f t="shared" si="12"/>
        <v>2366</v>
      </c>
      <c r="DT39" s="553">
        <v>-2339</v>
      </c>
      <c r="DU39" s="551">
        <v>-25</v>
      </c>
      <c r="DV39" s="551">
        <v>0</v>
      </c>
      <c r="DW39" s="551">
        <v>-2</v>
      </c>
      <c r="DX39" s="552">
        <f t="shared" si="6"/>
        <v>-2366</v>
      </c>
      <c r="DY39" s="551">
        <f t="shared" si="7"/>
        <v>22624</v>
      </c>
      <c r="DZ39" s="552">
        <f t="shared" si="13"/>
        <v>0</v>
      </c>
      <c r="EB39" s="552">
        <v>0</v>
      </c>
      <c r="EC39" s="526" t="b">
        <f t="shared" si="8"/>
        <v>1</v>
      </c>
      <c r="EI39" s="555"/>
      <c r="EJ39" s="555"/>
      <c r="EK39" s="555"/>
      <c r="EL39" s="555"/>
      <c r="EM39" s="555"/>
      <c r="EN39" s="555"/>
      <c r="EO39" s="555"/>
      <c r="EP39" s="555"/>
    </row>
    <row r="40" spans="1:146">
      <c r="A40" s="556" t="s">
        <v>438</v>
      </c>
      <c r="B40" s="557" t="s">
        <v>439</v>
      </c>
      <c r="C40" s="550">
        <v>638</v>
      </c>
      <c r="D40" s="551">
        <v>290</v>
      </c>
      <c r="E40" s="551">
        <v>2</v>
      </c>
      <c r="F40" s="551">
        <v>26</v>
      </c>
      <c r="G40" s="551">
        <v>513</v>
      </c>
      <c r="H40" s="551">
        <v>0</v>
      </c>
      <c r="I40" s="551">
        <v>1140</v>
      </c>
      <c r="J40" s="551">
        <v>0</v>
      </c>
      <c r="K40" s="551">
        <v>0</v>
      </c>
      <c r="L40" s="551">
        <v>0</v>
      </c>
      <c r="M40" s="551">
        <v>0</v>
      </c>
      <c r="N40" s="551">
        <v>3</v>
      </c>
      <c r="O40" s="551">
        <v>257</v>
      </c>
      <c r="P40" s="551">
        <v>682</v>
      </c>
      <c r="Q40" s="551">
        <v>14102</v>
      </c>
      <c r="R40" s="551">
        <v>0</v>
      </c>
      <c r="S40" s="551">
        <v>0</v>
      </c>
      <c r="T40" s="551">
        <v>0</v>
      </c>
      <c r="U40" s="551">
        <v>0</v>
      </c>
      <c r="V40" s="551">
        <v>0</v>
      </c>
      <c r="W40" s="551">
        <v>0</v>
      </c>
      <c r="X40" s="551">
        <v>0</v>
      </c>
      <c r="Y40" s="551">
        <v>0</v>
      </c>
      <c r="Z40" s="551">
        <v>0</v>
      </c>
      <c r="AA40" s="551">
        <v>0</v>
      </c>
      <c r="AB40" s="551">
        <v>0</v>
      </c>
      <c r="AC40" s="551">
        <v>0</v>
      </c>
      <c r="AD40" s="551">
        <v>1994</v>
      </c>
      <c r="AE40" s="551">
        <v>128</v>
      </c>
      <c r="AF40" s="551">
        <v>0</v>
      </c>
      <c r="AG40" s="551">
        <v>0</v>
      </c>
      <c r="AH40" s="551">
        <v>30566</v>
      </c>
      <c r="AI40" s="551">
        <v>0</v>
      </c>
      <c r="AJ40" s="551">
        <v>2740</v>
      </c>
      <c r="AK40" s="551">
        <v>0</v>
      </c>
      <c r="AL40" s="551">
        <v>0</v>
      </c>
      <c r="AM40" s="551">
        <v>0</v>
      </c>
      <c r="AN40" s="551">
        <v>172508</v>
      </c>
      <c r="AO40" s="551">
        <v>840</v>
      </c>
      <c r="AP40" s="551">
        <v>14</v>
      </c>
      <c r="AQ40" s="551">
        <v>269906</v>
      </c>
      <c r="AR40" s="551">
        <v>354663</v>
      </c>
      <c r="AS40" s="551">
        <v>24851</v>
      </c>
      <c r="AT40" s="551">
        <v>653953</v>
      </c>
      <c r="AU40" s="551">
        <v>5424</v>
      </c>
      <c r="AV40" s="551">
        <v>1554</v>
      </c>
      <c r="AW40" s="551">
        <v>93679</v>
      </c>
      <c r="AX40" s="551">
        <v>433806</v>
      </c>
      <c r="AY40" s="551">
        <v>3832</v>
      </c>
      <c r="AZ40" s="551">
        <v>77</v>
      </c>
      <c r="BA40" s="551">
        <v>13830</v>
      </c>
      <c r="BB40" s="551">
        <v>2849</v>
      </c>
      <c r="BC40" s="551">
        <v>3004</v>
      </c>
      <c r="BD40" s="551">
        <v>0</v>
      </c>
      <c r="BE40" s="551">
        <v>2900</v>
      </c>
      <c r="BF40" s="551">
        <v>87289</v>
      </c>
      <c r="BG40" s="551">
        <v>62621</v>
      </c>
      <c r="BH40" s="551">
        <v>598</v>
      </c>
      <c r="BI40" s="551">
        <v>11019</v>
      </c>
      <c r="BJ40" s="551">
        <v>0</v>
      </c>
      <c r="BK40" s="551">
        <v>517446</v>
      </c>
      <c r="BL40" s="551">
        <v>146559</v>
      </c>
      <c r="BM40" s="551">
        <v>551913</v>
      </c>
      <c r="BN40" s="551">
        <v>211789</v>
      </c>
      <c r="BO40" s="551">
        <v>0</v>
      </c>
      <c r="BP40" s="551">
        <v>0</v>
      </c>
      <c r="BQ40" s="551">
        <v>0</v>
      </c>
      <c r="BR40" s="551">
        <v>0</v>
      </c>
      <c r="BS40" s="551">
        <v>0</v>
      </c>
      <c r="BT40" s="551">
        <v>0</v>
      </c>
      <c r="BU40" s="551">
        <v>0</v>
      </c>
      <c r="BV40" s="551">
        <v>0</v>
      </c>
      <c r="BW40" s="551">
        <v>0</v>
      </c>
      <c r="BX40" s="551">
        <v>0</v>
      </c>
      <c r="BY40" s="551">
        <v>0</v>
      </c>
      <c r="BZ40" s="551">
        <v>0</v>
      </c>
      <c r="CA40" s="551">
        <v>0</v>
      </c>
      <c r="CB40" s="551">
        <v>0</v>
      </c>
      <c r="CC40" s="551">
        <v>0</v>
      </c>
      <c r="CD40" s="551">
        <v>0</v>
      </c>
      <c r="CE40" s="551">
        <v>512</v>
      </c>
      <c r="CF40" s="551">
        <v>0</v>
      </c>
      <c r="CG40" s="551">
        <v>0</v>
      </c>
      <c r="CH40" s="551">
        <v>0</v>
      </c>
      <c r="CI40" s="551">
        <v>0</v>
      </c>
      <c r="CJ40" s="551">
        <v>0</v>
      </c>
      <c r="CK40" s="551">
        <v>0</v>
      </c>
      <c r="CL40" s="551">
        <v>133</v>
      </c>
      <c r="CM40" s="551">
        <v>0</v>
      </c>
      <c r="CN40" s="551">
        <v>0</v>
      </c>
      <c r="CO40" s="551">
        <v>0</v>
      </c>
      <c r="CP40" s="551">
        <v>0</v>
      </c>
      <c r="CQ40" s="551">
        <v>0</v>
      </c>
      <c r="CR40" s="551">
        <v>0</v>
      </c>
      <c r="CS40" s="551">
        <v>0</v>
      </c>
      <c r="CT40" s="551">
        <v>0</v>
      </c>
      <c r="CU40" s="551">
        <v>0</v>
      </c>
      <c r="CV40" s="551">
        <v>3121</v>
      </c>
      <c r="CW40" s="551">
        <v>0</v>
      </c>
      <c r="CX40" s="551">
        <v>0</v>
      </c>
      <c r="CY40" s="551">
        <v>0</v>
      </c>
      <c r="CZ40" s="551">
        <v>0</v>
      </c>
      <c r="DA40" s="551">
        <v>0</v>
      </c>
      <c r="DB40" s="551">
        <v>144</v>
      </c>
      <c r="DC40" s="551">
        <v>0</v>
      </c>
      <c r="DD40" s="551">
        <v>9407</v>
      </c>
      <c r="DE40" s="550">
        <f t="shared" si="9"/>
        <v>3693322</v>
      </c>
      <c r="DF40" s="550">
        <v>0</v>
      </c>
      <c r="DG40" s="551">
        <v>0</v>
      </c>
      <c r="DH40" s="551">
        <v>0</v>
      </c>
      <c r="DI40" s="551">
        <v>0</v>
      </c>
      <c r="DJ40" s="551">
        <v>0</v>
      </c>
      <c r="DK40" s="551">
        <v>0</v>
      </c>
      <c r="DL40" s="551">
        <v>0</v>
      </c>
      <c r="DM40" s="552">
        <f t="shared" si="10"/>
        <v>0</v>
      </c>
      <c r="DN40" s="552">
        <f t="shared" si="11"/>
        <v>3693322</v>
      </c>
      <c r="DO40" s="553">
        <v>0</v>
      </c>
      <c r="DP40" s="551">
        <v>0</v>
      </c>
      <c r="DQ40" s="552">
        <f t="shared" si="4"/>
        <v>0</v>
      </c>
      <c r="DR40" s="551">
        <f t="shared" si="5"/>
        <v>0</v>
      </c>
      <c r="DS40" s="552">
        <f t="shared" si="12"/>
        <v>3693322</v>
      </c>
      <c r="DT40" s="553">
        <v>-3629734</v>
      </c>
      <c r="DU40" s="551">
        <v>-58877</v>
      </c>
      <c r="DV40" s="551">
        <v>0</v>
      </c>
      <c r="DW40" s="551">
        <v>-4711</v>
      </c>
      <c r="DX40" s="552">
        <f t="shared" si="6"/>
        <v>-3693322</v>
      </c>
      <c r="DY40" s="551">
        <f t="shared" si="7"/>
        <v>-3693322</v>
      </c>
      <c r="DZ40" s="552">
        <f t="shared" si="13"/>
        <v>0</v>
      </c>
      <c r="EB40" s="552">
        <v>0</v>
      </c>
      <c r="EC40" s="526" t="b">
        <f t="shared" si="8"/>
        <v>1</v>
      </c>
      <c r="EI40" s="555"/>
      <c r="EJ40" s="555"/>
      <c r="EK40" s="555"/>
      <c r="EL40" s="555"/>
      <c r="EM40" s="555"/>
      <c r="EN40" s="555"/>
      <c r="EO40" s="555"/>
      <c r="EP40" s="555"/>
    </row>
    <row r="41" spans="1:146">
      <c r="A41" s="556" t="s">
        <v>440</v>
      </c>
      <c r="B41" s="557" t="s">
        <v>775</v>
      </c>
      <c r="C41" s="550">
        <v>0</v>
      </c>
      <c r="D41" s="551">
        <v>0</v>
      </c>
      <c r="E41" s="551">
        <v>0</v>
      </c>
      <c r="F41" s="551">
        <v>0</v>
      </c>
      <c r="G41" s="551">
        <v>2630</v>
      </c>
      <c r="H41" s="551">
        <v>0</v>
      </c>
      <c r="I41" s="551">
        <v>4391</v>
      </c>
      <c r="J41" s="551">
        <v>0</v>
      </c>
      <c r="K41" s="551">
        <v>0</v>
      </c>
      <c r="L41" s="551">
        <v>0</v>
      </c>
      <c r="M41" s="551">
        <v>0</v>
      </c>
      <c r="N41" s="551">
        <v>0</v>
      </c>
      <c r="O41" s="551">
        <v>0</v>
      </c>
      <c r="P41" s="551">
        <v>2</v>
      </c>
      <c r="Q41" s="551">
        <v>388</v>
      </c>
      <c r="R41" s="551">
        <v>0</v>
      </c>
      <c r="S41" s="551">
        <v>0</v>
      </c>
      <c r="T41" s="551">
        <v>0</v>
      </c>
      <c r="U41" s="551">
        <v>0</v>
      </c>
      <c r="V41" s="551">
        <v>0</v>
      </c>
      <c r="W41" s="551">
        <v>0</v>
      </c>
      <c r="X41" s="551">
        <v>0</v>
      </c>
      <c r="Y41" s="551">
        <v>0</v>
      </c>
      <c r="Z41" s="551">
        <v>0</v>
      </c>
      <c r="AA41" s="551">
        <v>0</v>
      </c>
      <c r="AB41" s="551">
        <v>0</v>
      </c>
      <c r="AC41" s="551">
        <v>0</v>
      </c>
      <c r="AD41" s="551">
        <v>0</v>
      </c>
      <c r="AE41" s="551">
        <v>0</v>
      </c>
      <c r="AF41" s="551">
        <v>11</v>
      </c>
      <c r="AG41" s="551">
        <v>0</v>
      </c>
      <c r="AH41" s="551">
        <v>276</v>
      </c>
      <c r="AI41" s="551">
        <v>21875</v>
      </c>
      <c r="AJ41" s="551">
        <v>804</v>
      </c>
      <c r="AK41" s="551">
        <v>0</v>
      </c>
      <c r="AL41" s="551">
        <v>0</v>
      </c>
      <c r="AM41" s="551">
        <v>0</v>
      </c>
      <c r="AN41" s="551">
        <v>0</v>
      </c>
      <c r="AO41" s="551">
        <v>0</v>
      </c>
      <c r="AP41" s="551">
        <v>0</v>
      </c>
      <c r="AQ41" s="551">
        <v>25840</v>
      </c>
      <c r="AR41" s="551">
        <v>18569</v>
      </c>
      <c r="AS41" s="551">
        <v>10018</v>
      </c>
      <c r="AT41" s="551">
        <v>269200</v>
      </c>
      <c r="AU41" s="551">
        <v>1377</v>
      </c>
      <c r="AV41" s="551">
        <v>0</v>
      </c>
      <c r="AW41" s="551">
        <v>7608</v>
      </c>
      <c r="AX41" s="551">
        <v>145068</v>
      </c>
      <c r="AY41" s="551">
        <v>142</v>
      </c>
      <c r="AZ41" s="551">
        <v>16</v>
      </c>
      <c r="BA41" s="551">
        <v>1130</v>
      </c>
      <c r="BB41" s="551">
        <v>316</v>
      </c>
      <c r="BC41" s="551">
        <v>1735</v>
      </c>
      <c r="BD41" s="551">
        <v>0</v>
      </c>
      <c r="BE41" s="551">
        <v>23</v>
      </c>
      <c r="BF41" s="551">
        <v>121872</v>
      </c>
      <c r="BG41" s="551">
        <v>8178</v>
      </c>
      <c r="BH41" s="551">
        <v>375</v>
      </c>
      <c r="BI41" s="551">
        <v>1699</v>
      </c>
      <c r="BJ41" s="551">
        <v>0</v>
      </c>
      <c r="BK41" s="551">
        <v>7254</v>
      </c>
      <c r="BL41" s="551">
        <v>2702</v>
      </c>
      <c r="BM41" s="551">
        <v>38683</v>
      </c>
      <c r="BN41" s="551">
        <v>37519</v>
      </c>
      <c r="BO41" s="551">
        <v>0</v>
      </c>
      <c r="BP41" s="551">
        <v>0</v>
      </c>
      <c r="BQ41" s="551">
        <v>129</v>
      </c>
      <c r="BR41" s="551">
        <v>0</v>
      </c>
      <c r="BS41" s="551">
        <v>0</v>
      </c>
      <c r="BT41" s="551">
        <v>0</v>
      </c>
      <c r="BU41" s="551">
        <v>0</v>
      </c>
      <c r="BV41" s="551">
        <v>0</v>
      </c>
      <c r="BW41" s="551">
        <v>0</v>
      </c>
      <c r="BX41" s="551">
        <v>0</v>
      </c>
      <c r="BY41" s="551">
        <v>0</v>
      </c>
      <c r="BZ41" s="551">
        <v>0</v>
      </c>
      <c r="CA41" s="551">
        <v>47</v>
      </c>
      <c r="CB41" s="551">
        <v>0</v>
      </c>
      <c r="CC41" s="551">
        <v>0</v>
      </c>
      <c r="CD41" s="551">
        <v>0</v>
      </c>
      <c r="CE41" s="551">
        <v>0</v>
      </c>
      <c r="CF41" s="551">
        <v>0</v>
      </c>
      <c r="CG41" s="551">
        <v>0</v>
      </c>
      <c r="CH41" s="551">
        <v>0</v>
      </c>
      <c r="CI41" s="551">
        <v>0</v>
      </c>
      <c r="CJ41" s="551">
        <v>0</v>
      </c>
      <c r="CK41" s="551">
        <v>0</v>
      </c>
      <c r="CL41" s="551">
        <v>138</v>
      </c>
      <c r="CM41" s="551">
        <v>0</v>
      </c>
      <c r="CN41" s="551">
        <v>0</v>
      </c>
      <c r="CO41" s="551">
        <v>45</v>
      </c>
      <c r="CP41" s="551">
        <v>0</v>
      </c>
      <c r="CQ41" s="551">
        <v>127</v>
      </c>
      <c r="CR41" s="551">
        <v>155</v>
      </c>
      <c r="CS41" s="551">
        <v>20</v>
      </c>
      <c r="CT41" s="551">
        <v>0</v>
      </c>
      <c r="CU41" s="551">
        <v>0</v>
      </c>
      <c r="CV41" s="551">
        <v>0</v>
      </c>
      <c r="CW41" s="551">
        <v>0</v>
      </c>
      <c r="CX41" s="551">
        <v>217</v>
      </c>
      <c r="CY41" s="551">
        <v>658</v>
      </c>
      <c r="CZ41" s="551">
        <v>0</v>
      </c>
      <c r="DA41" s="551">
        <v>20</v>
      </c>
      <c r="DB41" s="551">
        <v>39</v>
      </c>
      <c r="DC41" s="551">
        <v>35</v>
      </c>
      <c r="DD41" s="551">
        <v>2305</v>
      </c>
      <c r="DE41" s="550">
        <f t="shared" si="9"/>
        <v>733636</v>
      </c>
      <c r="DF41" s="550">
        <v>0</v>
      </c>
      <c r="DG41" s="551">
        <v>41</v>
      </c>
      <c r="DH41" s="551">
        <v>0</v>
      </c>
      <c r="DI41" s="551">
        <v>0</v>
      </c>
      <c r="DJ41" s="551">
        <v>0</v>
      </c>
      <c r="DK41" s="551">
        <v>0</v>
      </c>
      <c r="DL41" s="551">
        <v>0</v>
      </c>
      <c r="DM41" s="552">
        <f t="shared" si="10"/>
        <v>41</v>
      </c>
      <c r="DN41" s="552">
        <f t="shared" si="11"/>
        <v>733677</v>
      </c>
      <c r="DO41" s="553">
        <v>0</v>
      </c>
      <c r="DP41" s="551">
        <v>0</v>
      </c>
      <c r="DQ41" s="552">
        <f t="shared" si="4"/>
        <v>0</v>
      </c>
      <c r="DR41" s="551">
        <f t="shared" si="5"/>
        <v>41</v>
      </c>
      <c r="DS41" s="552">
        <f t="shared" si="12"/>
        <v>733677</v>
      </c>
      <c r="DT41" s="553">
        <v>-726293</v>
      </c>
      <c r="DU41" s="551">
        <v>-6838</v>
      </c>
      <c r="DV41" s="551">
        <v>0</v>
      </c>
      <c r="DW41" s="551">
        <v>-546</v>
      </c>
      <c r="DX41" s="552">
        <f t="shared" si="6"/>
        <v>-733677</v>
      </c>
      <c r="DY41" s="551">
        <f t="shared" si="7"/>
        <v>-733636</v>
      </c>
      <c r="DZ41" s="552">
        <f t="shared" si="13"/>
        <v>0</v>
      </c>
      <c r="EB41" s="552">
        <v>0</v>
      </c>
      <c r="EC41" s="526" t="b">
        <f t="shared" si="8"/>
        <v>1</v>
      </c>
      <c r="EI41" s="555"/>
      <c r="EJ41" s="555"/>
      <c r="EK41" s="555"/>
      <c r="EL41" s="555"/>
      <c r="EM41" s="555"/>
      <c r="EN41" s="555"/>
      <c r="EO41" s="555"/>
      <c r="EP41" s="555"/>
    </row>
    <row r="42" spans="1:146">
      <c r="A42" s="556" t="s">
        <v>441</v>
      </c>
      <c r="B42" s="557" t="s">
        <v>442</v>
      </c>
      <c r="C42" s="550">
        <v>0</v>
      </c>
      <c r="D42" s="551">
        <v>0</v>
      </c>
      <c r="E42" s="551">
        <v>0</v>
      </c>
      <c r="F42" s="551">
        <v>0</v>
      </c>
      <c r="G42" s="551">
        <v>0</v>
      </c>
      <c r="H42" s="551">
        <v>0</v>
      </c>
      <c r="I42" s="551">
        <v>0</v>
      </c>
      <c r="J42" s="551">
        <v>0</v>
      </c>
      <c r="K42" s="551">
        <v>0</v>
      </c>
      <c r="L42" s="551">
        <v>0</v>
      </c>
      <c r="M42" s="551">
        <v>0</v>
      </c>
      <c r="N42" s="551">
        <v>0</v>
      </c>
      <c r="O42" s="551">
        <v>0</v>
      </c>
      <c r="P42" s="551">
        <v>52</v>
      </c>
      <c r="Q42" s="551">
        <v>23750</v>
      </c>
      <c r="R42" s="551">
        <v>0</v>
      </c>
      <c r="S42" s="551">
        <v>0</v>
      </c>
      <c r="T42" s="551">
        <v>0</v>
      </c>
      <c r="U42" s="551">
        <v>0</v>
      </c>
      <c r="V42" s="551">
        <v>300</v>
      </c>
      <c r="W42" s="551">
        <v>0</v>
      </c>
      <c r="X42" s="551">
        <v>0</v>
      </c>
      <c r="Y42" s="551">
        <v>0</v>
      </c>
      <c r="Z42" s="551">
        <v>0</v>
      </c>
      <c r="AA42" s="551">
        <v>5</v>
      </c>
      <c r="AB42" s="551">
        <v>0</v>
      </c>
      <c r="AC42" s="551">
        <v>0</v>
      </c>
      <c r="AD42" s="551">
        <v>84</v>
      </c>
      <c r="AE42" s="551">
        <v>0</v>
      </c>
      <c r="AF42" s="551">
        <v>0</v>
      </c>
      <c r="AG42" s="551">
        <v>1</v>
      </c>
      <c r="AH42" s="551">
        <v>6273</v>
      </c>
      <c r="AI42" s="551">
        <v>11289</v>
      </c>
      <c r="AJ42" s="551">
        <v>2548</v>
      </c>
      <c r="AK42" s="551">
        <v>0</v>
      </c>
      <c r="AL42" s="551">
        <v>0</v>
      </c>
      <c r="AM42" s="551">
        <v>0</v>
      </c>
      <c r="AN42" s="551">
        <v>0</v>
      </c>
      <c r="AO42" s="551">
        <v>0</v>
      </c>
      <c r="AP42" s="551">
        <v>93</v>
      </c>
      <c r="AQ42" s="551">
        <v>162346</v>
      </c>
      <c r="AR42" s="551">
        <v>245338</v>
      </c>
      <c r="AS42" s="551">
        <v>10300</v>
      </c>
      <c r="AT42" s="551">
        <v>163578</v>
      </c>
      <c r="AU42" s="551">
        <v>3184</v>
      </c>
      <c r="AV42" s="551">
        <v>1449</v>
      </c>
      <c r="AW42" s="551">
        <v>76384</v>
      </c>
      <c r="AX42" s="551">
        <v>125883</v>
      </c>
      <c r="AY42" s="551">
        <v>3116</v>
      </c>
      <c r="AZ42" s="551">
        <v>2</v>
      </c>
      <c r="BA42" s="551">
        <v>6540</v>
      </c>
      <c r="BB42" s="551">
        <v>3112</v>
      </c>
      <c r="BC42" s="551">
        <v>1534</v>
      </c>
      <c r="BD42" s="551">
        <v>0</v>
      </c>
      <c r="BE42" s="551">
        <v>227</v>
      </c>
      <c r="BF42" s="551">
        <v>15295</v>
      </c>
      <c r="BG42" s="551">
        <v>13583</v>
      </c>
      <c r="BH42" s="551">
        <v>473</v>
      </c>
      <c r="BI42" s="551">
        <v>1974</v>
      </c>
      <c r="BJ42" s="551">
        <v>0</v>
      </c>
      <c r="BK42" s="551">
        <v>6579</v>
      </c>
      <c r="BL42" s="551">
        <v>7109</v>
      </c>
      <c r="BM42" s="551">
        <v>10458</v>
      </c>
      <c r="BN42" s="551">
        <v>764</v>
      </c>
      <c r="BO42" s="551">
        <v>0</v>
      </c>
      <c r="BP42" s="551">
        <v>0</v>
      </c>
      <c r="BQ42" s="551">
        <v>0</v>
      </c>
      <c r="BR42" s="551">
        <v>0</v>
      </c>
      <c r="BS42" s="551">
        <v>0</v>
      </c>
      <c r="BT42" s="551">
        <v>0</v>
      </c>
      <c r="BU42" s="551">
        <v>0</v>
      </c>
      <c r="BV42" s="551">
        <v>0</v>
      </c>
      <c r="BW42" s="551">
        <v>0</v>
      </c>
      <c r="BX42" s="551">
        <v>0</v>
      </c>
      <c r="BY42" s="551">
        <v>0</v>
      </c>
      <c r="BZ42" s="551">
        <v>0</v>
      </c>
      <c r="CA42" s="551">
        <v>0</v>
      </c>
      <c r="CB42" s="551">
        <v>0</v>
      </c>
      <c r="CC42" s="551">
        <v>0</v>
      </c>
      <c r="CD42" s="551">
        <v>0</v>
      </c>
      <c r="CE42" s="551">
        <v>0</v>
      </c>
      <c r="CF42" s="551">
        <v>0</v>
      </c>
      <c r="CG42" s="551">
        <v>0</v>
      </c>
      <c r="CH42" s="551">
        <v>0</v>
      </c>
      <c r="CI42" s="551">
        <v>0</v>
      </c>
      <c r="CJ42" s="551">
        <v>0</v>
      </c>
      <c r="CK42" s="551">
        <v>0</v>
      </c>
      <c r="CL42" s="551">
        <v>1312</v>
      </c>
      <c r="CM42" s="551">
        <v>0</v>
      </c>
      <c r="CN42" s="551">
        <v>0</v>
      </c>
      <c r="CO42" s="551">
        <v>0</v>
      </c>
      <c r="CP42" s="551">
        <v>0</v>
      </c>
      <c r="CQ42" s="551">
        <v>0</v>
      </c>
      <c r="CR42" s="551">
        <v>0</v>
      </c>
      <c r="CS42" s="551">
        <v>0</v>
      </c>
      <c r="CT42" s="551">
        <v>0</v>
      </c>
      <c r="CU42" s="551">
        <v>0</v>
      </c>
      <c r="CV42" s="551">
        <v>2383</v>
      </c>
      <c r="CW42" s="551">
        <v>0</v>
      </c>
      <c r="CX42" s="551">
        <v>0</v>
      </c>
      <c r="CY42" s="551">
        <v>0</v>
      </c>
      <c r="CZ42" s="551">
        <v>0</v>
      </c>
      <c r="DA42" s="551">
        <v>0</v>
      </c>
      <c r="DB42" s="551">
        <v>0</v>
      </c>
      <c r="DC42" s="551">
        <v>0</v>
      </c>
      <c r="DD42" s="551">
        <v>1784</v>
      </c>
      <c r="DE42" s="550">
        <f t="shared" si="9"/>
        <v>909102</v>
      </c>
      <c r="DF42" s="550">
        <v>0</v>
      </c>
      <c r="DG42" s="551">
        <v>0</v>
      </c>
      <c r="DH42" s="551">
        <v>0</v>
      </c>
      <c r="DI42" s="551">
        <v>0</v>
      </c>
      <c r="DJ42" s="551">
        <v>0</v>
      </c>
      <c r="DK42" s="551">
        <v>0</v>
      </c>
      <c r="DL42" s="551">
        <v>-732</v>
      </c>
      <c r="DM42" s="552">
        <f t="shared" si="10"/>
        <v>-732</v>
      </c>
      <c r="DN42" s="552">
        <f t="shared" si="11"/>
        <v>908370</v>
      </c>
      <c r="DO42" s="553">
        <v>8899</v>
      </c>
      <c r="DP42" s="551">
        <v>3</v>
      </c>
      <c r="DQ42" s="552">
        <f t="shared" si="4"/>
        <v>8902</v>
      </c>
      <c r="DR42" s="551">
        <f t="shared" si="5"/>
        <v>8170</v>
      </c>
      <c r="DS42" s="552">
        <f t="shared" si="12"/>
        <v>917272</v>
      </c>
      <c r="DT42" s="553">
        <v>-522260</v>
      </c>
      <c r="DU42" s="551">
        <v>-89930</v>
      </c>
      <c r="DV42" s="551">
        <v>0</v>
      </c>
      <c r="DW42" s="551">
        <v>-7194</v>
      </c>
      <c r="DX42" s="552">
        <f t="shared" si="6"/>
        <v>-619384</v>
      </c>
      <c r="DY42" s="551">
        <f t="shared" si="7"/>
        <v>-611214</v>
      </c>
      <c r="DZ42" s="552">
        <f t="shared" si="13"/>
        <v>297888</v>
      </c>
      <c r="EB42" s="552">
        <v>297888</v>
      </c>
      <c r="EC42" s="526" t="b">
        <f t="shared" si="8"/>
        <v>1</v>
      </c>
      <c r="EI42" s="555"/>
      <c r="EJ42" s="555"/>
      <c r="EK42" s="555"/>
      <c r="EL42" s="555"/>
      <c r="EM42" s="555"/>
      <c r="EN42" s="555"/>
      <c r="EO42" s="555"/>
      <c r="EP42" s="555"/>
    </row>
    <row r="43" spans="1:146">
      <c r="A43" s="556" t="s">
        <v>444</v>
      </c>
      <c r="B43" s="557" t="s">
        <v>445</v>
      </c>
      <c r="C43" s="550">
        <v>0</v>
      </c>
      <c r="D43" s="551">
        <v>0</v>
      </c>
      <c r="E43" s="551">
        <v>0</v>
      </c>
      <c r="F43" s="551">
        <v>0</v>
      </c>
      <c r="G43" s="551">
        <v>0</v>
      </c>
      <c r="H43" s="551">
        <v>0</v>
      </c>
      <c r="I43" s="551">
        <v>0</v>
      </c>
      <c r="J43" s="551">
        <v>0</v>
      </c>
      <c r="K43" s="551">
        <v>0</v>
      </c>
      <c r="L43" s="551">
        <v>0</v>
      </c>
      <c r="M43" s="551">
        <v>0</v>
      </c>
      <c r="N43" s="551">
        <v>0</v>
      </c>
      <c r="O43" s="551">
        <v>0</v>
      </c>
      <c r="P43" s="551">
        <v>31</v>
      </c>
      <c r="Q43" s="551">
        <v>398</v>
      </c>
      <c r="R43" s="551">
        <v>3</v>
      </c>
      <c r="S43" s="551">
        <v>0</v>
      </c>
      <c r="T43" s="551">
        <v>-1137</v>
      </c>
      <c r="U43" s="551">
        <v>0</v>
      </c>
      <c r="V43" s="551">
        <v>15531</v>
      </c>
      <c r="W43" s="551">
        <v>0</v>
      </c>
      <c r="X43" s="551">
        <v>337</v>
      </c>
      <c r="Y43" s="551">
        <v>0</v>
      </c>
      <c r="Z43" s="551">
        <v>0</v>
      </c>
      <c r="AA43" s="551">
        <v>2447</v>
      </c>
      <c r="AB43" s="551">
        <v>0</v>
      </c>
      <c r="AC43" s="551">
        <v>0</v>
      </c>
      <c r="AD43" s="551">
        <v>797</v>
      </c>
      <c r="AE43" s="551">
        <v>0</v>
      </c>
      <c r="AF43" s="551">
        <v>0</v>
      </c>
      <c r="AG43" s="551">
        <v>978</v>
      </c>
      <c r="AH43" s="551">
        <v>0</v>
      </c>
      <c r="AI43" s="551">
        <v>313419</v>
      </c>
      <c r="AJ43" s="551">
        <v>30482</v>
      </c>
      <c r="AK43" s="551">
        <v>0</v>
      </c>
      <c r="AL43" s="551">
        <v>0</v>
      </c>
      <c r="AM43" s="551">
        <v>0</v>
      </c>
      <c r="AN43" s="551">
        <v>-71</v>
      </c>
      <c r="AO43" s="551">
        <v>330105</v>
      </c>
      <c r="AP43" s="551">
        <v>24078</v>
      </c>
      <c r="AQ43" s="551">
        <v>171</v>
      </c>
      <c r="AR43" s="551">
        <v>67529</v>
      </c>
      <c r="AS43" s="551">
        <v>564</v>
      </c>
      <c r="AT43" s="551">
        <v>9024</v>
      </c>
      <c r="AU43" s="551">
        <v>15829</v>
      </c>
      <c r="AV43" s="551">
        <v>109663</v>
      </c>
      <c r="AW43" s="551">
        <v>316352</v>
      </c>
      <c r="AX43" s="551">
        <v>57706</v>
      </c>
      <c r="AY43" s="551">
        <v>114</v>
      </c>
      <c r="AZ43" s="551">
        <v>13</v>
      </c>
      <c r="BA43" s="551">
        <v>23317</v>
      </c>
      <c r="BB43" s="551">
        <v>1048</v>
      </c>
      <c r="BC43" s="551">
        <v>-87</v>
      </c>
      <c r="BD43" s="551">
        <v>0</v>
      </c>
      <c r="BE43" s="551">
        <v>-14</v>
      </c>
      <c r="BF43" s="551">
        <v>51477</v>
      </c>
      <c r="BG43" s="551">
        <v>1126</v>
      </c>
      <c r="BH43" s="551">
        <v>2</v>
      </c>
      <c r="BI43" s="551">
        <v>15725</v>
      </c>
      <c r="BJ43" s="551">
        <v>0</v>
      </c>
      <c r="BK43" s="551">
        <v>1865</v>
      </c>
      <c r="BL43" s="551">
        <v>0</v>
      </c>
      <c r="BM43" s="551">
        <v>-80</v>
      </c>
      <c r="BN43" s="551">
        <v>-45</v>
      </c>
      <c r="BO43" s="551">
        <v>603</v>
      </c>
      <c r="BP43" s="551">
        <v>0</v>
      </c>
      <c r="BQ43" s="551">
        <v>66</v>
      </c>
      <c r="BR43" s="551">
        <v>0</v>
      </c>
      <c r="BS43" s="551">
        <v>0</v>
      </c>
      <c r="BT43" s="551">
        <v>0</v>
      </c>
      <c r="BU43" s="551">
        <v>0</v>
      </c>
      <c r="BV43" s="551">
        <v>0</v>
      </c>
      <c r="BW43" s="551">
        <v>0</v>
      </c>
      <c r="BX43" s="551">
        <v>0</v>
      </c>
      <c r="BY43" s="551">
        <v>0</v>
      </c>
      <c r="BZ43" s="551">
        <v>0</v>
      </c>
      <c r="CA43" s="551">
        <v>0</v>
      </c>
      <c r="CB43" s="551">
        <v>0</v>
      </c>
      <c r="CC43" s="551">
        <v>0</v>
      </c>
      <c r="CD43" s="551">
        <v>0</v>
      </c>
      <c r="CE43" s="551">
        <v>0</v>
      </c>
      <c r="CF43" s="551">
        <v>0</v>
      </c>
      <c r="CG43" s="551">
        <v>0</v>
      </c>
      <c r="CH43" s="551">
        <v>0</v>
      </c>
      <c r="CI43" s="551">
        <v>0</v>
      </c>
      <c r="CJ43" s="551">
        <v>0</v>
      </c>
      <c r="CK43" s="551">
        <v>1130</v>
      </c>
      <c r="CL43" s="551">
        <v>178</v>
      </c>
      <c r="CM43" s="551">
        <v>0</v>
      </c>
      <c r="CN43" s="551">
        <v>104</v>
      </c>
      <c r="CO43" s="551">
        <v>0</v>
      </c>
      <c r="CP43" s="551">
        <v>0</v>
      </c>
      <c r="CQ43" s="551">
        <v>0</v>
      </c>
      <c r="CR43" s="551">
        <v>0</v>
      </c>
      <c r="CS43" s="551">
        <v>0</v>
      </c>
      <c r="CT43" s="551">
        <v>0</v>
      </c>
      <c r="CU43" s="551">
        <v>0</v>
      </c>
      <c r="CV43" s="551">
        <v>0</v>
      </c>
      <c r="CW43" s="551">
        <v>0</v>
      </c>
      <c r="CX43" s="551">
        <v>0</v>
      </c>
      <c r="CY43" s="551">
        <v>0</v>
      </c>
      <c r="CZ43" s="551">
        <v>0</v>
      </c>
      <c r="DA43" s="551">
        <v>0</v>
      </c>
      <c r="DB43" s="551">
        <v>9</v>
      </c>
      <c r="DC43" s="551">
        <v>0</v>
      </c>
      <c r="DD43" s="551">
        <v>4571</v>
      </c>
      <c r="DE43" s="550">
        <f t="shared" si="9"/>
        <v>1395358</v>
      </c>
      <c r="DF43" s="550">
        <v>0</v>
      </c>
      <c r="DG43" s="551">
        <v>194036</v>
      </c>
      <c r="DH43" s="551">
        <v>0</v>
      </c>
      <c r="DI43" s="551">
        <v>0</v>
      </c>
      <c r="DJ43" s="551">
        <v>0</v>
      </c>
      <c r="DK43" s="551">
        <v>-96558</v>
      </c>
      <c r="DL43" s="551">
        <v>12552</v>
      </c>
      <c r="DM43" s="552">
        <f t="shared" si="10"/>
        <v>110030</v>
      </c>
      <c r="DN43" s="552">
        <f t="shared" si="11"/>
        <v>1505388</v>
      </c>
      <c r="DO43" s="553">
        <v>1947439</v>
      </c>
      <c r="DP43" s="551">
        <v>66199</v>
      </c>
      <c r="DQ43" s="552">
        <f t="shared" si="4"/>
        <v>2013638</v>
      </c>
      <c r="DR43" s="551">
        <f t="shared" si="5"/>
        <v>2123668</v>
      </c>
      <c r="DS43" s="552">
        <f t="shared" si="12"/>
        <v>3519026</v>
      </c>
      <c r="DT43" s="553">
        <v>-1381318</v>
      </c>
      <c r="DU43" s="551">
        <v>-29687</v>
      </c>
      <c r="DV43" s="551">
        <v>-19</v>
      </c>
      <c r="DW43" s="551">
        <v>-2377</v>
      </c>
      <c r="DX43" s="552">
        <f t="shared" si="6"/>
        <v>-1413401</v>
      </c>
      <c r="DY43" s="551">
        <f t="shared" si="7"/>
        <v>710267</v>
      </c>
      <c r="DZ43" s="552">
        <f t="shared" si="13"/>
        <v>2105625</v>
      </c>
      <c r="EB43" s="552">
        <v>2105625</v>
      </c>
      <c r="EC43" s="526" t="b">
        <f t="shared" si="8"/>
        <v>1</v>
      </c>
      <c r="EI43" s="555"/>
      <c r="EJ43" s="555"/>
      <c r="EK43" s="555"/>
      <c r="EL43" s="555"/>
      <c r="EM43" s="555"/>
      <c r="EN43" s="555"/>
      <c r="EO43" s="555"/>
      <c r="EP43" s="555"/>
    </row>
    <row r="44" spans="1:146">
      <c r="A44" s="556" t="s">
        <v>447</v>
      </c>
      <c r="B44" s="557" t="s">
        <v>448</v>
      </c>
      <c r="C44" s="550">
        <v>0</v>
      </c>
      <c r="D44" s="551">
        <v>0</v>
      </c>
      <c r="E44" s="551">
        <v>0</v>
      </c>
      <c r="F44" s="551">
        <v>0</v>
      </c>
      <c r="G44" s="551">
        <v>0</v>
      </c>
      <c r="H44" s="551">
        <v>0</v>
      </c>
      <c r="I44" s="551">
        <v>2919</v>
      </c>
      <c r="J44" s="551">
        <v>38427</v>
      </c>
      <c r="K44" s="551">
        <v>29413</v>
      </c>
      <c r="L44" s="551">
        <v>0</v>
      </c>
      <c r="M44" s="551">
        <v>0</v>
      </c>
      <c r="N44" s="551">
        <v>0</v>
      </c>
      <c r="O44" s="551">
        <v>0</v>
      </c>
      <c r="P44" s="551">
        <v>1262</v>
      </c>
      <c r="Q44" s="551">
        <v>8069</v>
      </c>
      <c r="R44" s="551">
        <v>11</v>
      </c>
      <c r="S44" s="551">
        <v>269</v>
      </c>
      <c r="T44" s="551">
        <v>4832</v>
      </c>
      <c r="U44" s="551">
        <v>0</v>
      </c>
      <c r="V44" s="551">
        <v>805</v>
      </c>
      <c r="W44" s="551">
        <v>0</v>
      </c>
      <c r="X44" s="551">
        <v>0</v>
      </c>
      <c r="Y44" s="551">
        <v>0</v>
      </c>
      <c r="Z44" s="551">
        <v>62</v>
      </c>
      <c r="AA44" s="551">
        <v>1528</v>
      </c>
      <c r="AB44" s="551">
        <v>0</v>
      </c>
      <c r="AC44" s="551">
        <v>0</v>
      </c>
      <c r="AD44" s="551">
        <v>2625</v>
      </c>
      <c r="AE44" s="551">
        <v>119</v>
      </c>
      <c r="AF44" s="551">
        <v>106</v>
      </c>
      <c r="AG44" s="551">
        <v>33</v>
      </c>
      <c r="AH44" s="551">
        <v>147</v>
      </c>
      <c r="AI44" s="551">
        <v>14028</v>
      </c>
      <c r="AJ44" s="551">
        <v>4144</v>
      </c>
      <c r="AK44" s="551">
        <v>0</v>
      </c>
      <c r="AL44" s="551">
        <v>0</v>
      </c>
      <c r="AM44" s="551">
        <v>0</v>
      </c>
      <c r="AN44" s="551">
        <v>0</v>
      </c>
      <c r="AO44" s="551">
        <v>79</v>
      </c>
      <c r="AP44" s="551">
        <v>1143</v>
      </c>
      <c r="AQ44" s="551">
        <v>103646</v>
      </c>
      <c r="AR44" s="551">
        <v>104113</v>
      </c>
      <c r="AS44" s="551">
        <v>18657</v>
      </c>
      <c r="AT44" s="551">
        <v>279010</v>
      </c>
      <c r="AU44" s="551">
        <v>10081</v>
      </c>
      <c r="AV44" s="551">
        <v>98585</v>
      </c>
      <c r="AW44" s="551">
        <v>826740</v>
      </c>
      <c r="AX44" s="551">
        <v>698266</v>
      </c>
      <c r="AY44" s="551">
        <v>4955</v>
      </c>
      <c r="AZ44" s="551">
        <v>493</v>
      </c>
      <c r="BA44" s="551">
        <v>38049</v>
      </c>
      <c r="BB44" s="551">
        <v>40143</v>
      </c>
      <c r="BC44" s="551">
        <v>22773</v>
      </c>
      <c r="BD44" s="551">
        <v>0</v>
      </c>
      <c r="BE44" s="551">
        <v>498</v>
      </c>
      <c r="BF44" s="551">
        <v>236710</v>
      </c>
      <c r="BG44" s="551">
        <v>8458</v>
      </c>
      <c r="BH44" s="551">
        <v>421</v>
      </c>
      <c r="BI44" s="551">
        <v>22547</v>
      </c>
      <c r="BJ44" s="551">
        <v>0</v>
      </c>
      <c r="BK44" s="551">
        <v>173469</v>
      </c>
      <c r="BL44" s="551">
        <v>95344</v>
      </c>
      <c r="BM44" s="551">
        <v>96369</v>
      </c>
      <c r="BN44" s="551">
        <v>413139</v>
      </c>
      <c r="BO44" s="551">
        <v>12127</v>
      </c>
      <c r="BP44" s="551">
        <v>0</v>
      </c>
      <c r="BQ44" s="551">
        <v>841</v>
      </c>
      <c r="BR44" s="551">
        <v>19</v>
      </c>
      <c r="BS44" s="551">
        <v>1069</v>
      </c>
      <c r="BT44" s="551">
        <v>0</v>
      </c>
      <c r="BU44" s="551">
        <v>0</v>
      </c>
      <c r="BV44" s="551">
        <v>0</v>
      </c>
      <c r="BW44" s="551">
        <v>0</v>
      </c>
      <c r="BX44" s="551">
        <v>0</v>
      </c>
      <c r="BY44" s="551">
        <v>0</v>
      </c>
      <c r="BZ44" s="551">
        <v>0</v>
      </c>
      <c r="CA44" s="551">
        <v>1231</v>
      </c>
      <c r="CB44" s="551">
        <v>0</v>
      </c>
      <c r="CC44" s="551">
        <v>0</v>
      </c>
      <c r="CD44" s="551">
        <v>0</v>
      </c>
      <c r="CE44" s="551">
        <v>8</v>
      </c>
      <c r="CF44" s="551">
        <v>0</v>
      </c>
      <c r="CG44" s="551">
        <v>0</v>
      </c>
      <c r="CH44" s="551">
        <v>0</v>
      </c>
      <c r="CI44" s="551">
        <v>0</v>
      </c>
      <c r="CJ44" s="551">
        <v>0</v>
      </c>
      <c r="CK44" s="551">
        <v>1913</v>
      </c>
      <c r="CL44" s="551">
        <v>9248</v>
      </c>
      <c r="CM44" s="551">
        <v>0</v>
      </c>
      <c r="CN44" s="551">
        <v>201</v>
      </c>
      <c r="CO44" s="551">
        <v>140712</v>
      </c>
      <c r="CP44" s="551">
        <v>0</v>
      </c>
      <c r="CQ44" s="551">
        <v>2327</v>
      </c>
      <c r="CR44" s="551">
        <v>7096</v>
      </c>
      <c r="CS44" s="551">
        <v>1397</v>
      </c>
      <c r="CT44" s="551">
        <v>0</v>
      </c>
      <c r="CU44" s="551">
        <v>0</v>
      </c>
      <c r="CV44" s="551">
        <v>15207</v>
      </c>
      <c r="CW44" s="551">
        <v>869</v>
      </c>
      <c r="CX44" s="551">
        <v>6594</v>
      </c>
      <c r="CY44" s="551">
        <v>8937</v>
      </c>
      <c r="CZ44" s="551">
        <v>3664</v>
      </c>
      <c r="DA44" s="551">
        <v>0</v>
      </c>
      <c r="DB44" s="551">
        <v>1072</v>
      </c>
      <c r="DC44" s="551">
        <v>1434</v>
      </c>
      <c r="DD44" s="551">
        <v>5884</v>
      </c>
      <c r="DE44" s="550">
        <f t="shared" si="9"/>
        <v>3624337</v>
      </c>
      <c r="DF44" s="550">
        <v>1138</v>
      </c>
      <c r="DG44" s="551">
        <v>9010</v>
      </c>
      <c r="DH44" s="551">
        <v>0</v>
      </c>
      <c r="DI44" s="551">
        <v>0</v>
      </c>
      <c r="DJ44" s="551">
        <v>0</v>
      </c>
      <c r="DK44" s="551">
        <v>513472</v>
      </c>
      <c r="DL44" s="551">
        <v>-358</v>
      </c>
      <c r="DM44" s="552">
        <f t="shared" si="10"/>
        <v>523262</v>
      </c>
      <c r="DN44" s="552">
        <f t="shared" si="11"/>
        <v>4147599</v>
      </c>
      <c r="DO44" s="553">
        <v>8614</v>
      </c>
      <c r="DP44" s="551">
        <v>233</v>
      </c>
      <c r="DQ44" s="552">
        <f t="shared" si="4"/>
        <v>8847</v>
      </c>
      <c r="DR44" s="551">
        <f t="shared" si="5"/>
        <v>532109</v>
      </c>
      <c r="DS44" s="552">
        <f t="shared" si="12"/>
        <v>4156446</v>
      </c>
      <c r="DT44" s="553">
        <v>-4098772</v>
      </c>
      <c r="DU44" s="551">
        <v>-12240</v>
      </c>
      <c r="DV44" s="551">
        <v>-114</v>
      </c>
      <c r="DW44" s="551">
        <v>-988</v>
      </c>
      <c r="DX44" s="552">
        <f t="shared" si="6"/>
        <v>-4112114</v>
      </c>
      <c r="DY44" s="551">
        <f t="shared" si="7"/>
        <v>-3580005</v>
      </c>
      <c r="DZ44" s="552">
        <f t="shared" si="13"/>
        <v>44332</v>
      </c>
      <c r="EB44" s="552">
        <v>44332</v>
      </c>
      <c r="EC44" s="526" t="b">
        <f t="shared" si="8"/>
        <v>1</v>
      </c>
      <c r="EI44" s="555"/>
      <c r="EJ44" s="555"/>
      <c r="EK44" s="555"/>
      <c r="EL44" s="555"/>
      <c r="EM44" s="555"/>
      <c r="EN44" s="555"/>
      <c r="EO44" s="555"/>
      <c r="EP44" s="555"/>
    </row>
    <row r="45" spans="1:146">
      <c r="A45" s="556" t="s">
        <v>449</v>
      </c>
      <c r="B45" s="557" t="s">
        <v>739</v>
      </c>
      <c r="C45" s="550">
        <v>0</v>
      </c>
      <c r="D45" s="551">
        <v>0</v>
      </c>
      <c r="E45" s="551">
        <v>0</v>
      </c>
      <c r="F45" s="551">
        <v>332</v>
      </c>
      <c r="G45" s="551">
        <v>711</v>
      </c>
      <c r="H45" s="551">
        <v>0</v>
      </c>
      <c r="I45" s="551">
        <v>0</v>
      </c>
      <c r="J45" s="551">
        <v>0</v>
      </c>
      <c r="K45" s="551">
        <v>0</v>
      </c>
      <c r="L45" s="551">
        <v>0</v>
      </c>
      <c r="M45" s="551">
        <v>0</v>
      </c>
      <c r="N45" s="551">
        <v>0</v>
      </c>
      <c r="O45" s="551">
        <v>0</v>
      </c>
      <c r="P45" s="551">
        <v>68</v>
      </c>
      <c r="Q45" s="551">
        <v>808</v>
      </c>
      <c r="R45" s="551">
        <v>0</v>
      </c>
      <c r="S45" s="551">
        <v>0</v>
      </c>
      <c r="T45" s="551">
        <v>0</v>
      </c>
      <c r="U45" s="551">
        <v>0</v>
      </c>
      <c r="V45" s="551">
        <v>0</v>
      </c>
      <c r="W45" s="551">
        <v>0</v>
      </c>
      <c r="X45" s="551">
        <v>0</v>
      </c>
      <c r="Y45" s="551">
        <v>0</v>
      </c>
      <c r="Z45" s="551">
        <v>0</v>
      </c>
      <c r="AA45" s="551">
        <v>0</v>
      </c>
      <c r="AB45" s="551">
        <v>0</v>
      </c>
      <c r="AC45" s="551">
        <v>0</v>
      </c>
      <c r="AD45" s="551">
        <v>0</v>
      </c>
      <c r="AE45" s="551">
        <v>0</v>
      </c>
      <c r="AF45" s="551">
        <v>0</v>
      </c>
      <c r="AG45" s="551">
        <v>0</v>
      </c>
      <c r="AH45" s="551">
        <v>401</v>
      </c>
      <c r="AI45" s="551">
        <v>0</v>
      </c>
      <c r="AJ45" s="551">
        <v>0</v>
      </c>
      <c r="AK45" s="551">
        <v>0</v>
      </c>
      <c r="AL45" s="551">
        <v>0</v>
      </c>
      <c r="AM45" s="551">
        <v>0</v>
      </c>
      <c r="AN45" s="551">
        <v>0</v>
      </c>
      <c r="AO45" s="551">
        <v>0</v>
      </c>
      <c r="AP45" s="551">
        <v>0</v>
      </c>
      <c r="AQ45" s="551">
        <v>34291</v>
      </c>
      <c r="AR45" s="551">
        <v>3474</v>
      </c>
      <c r="AS45" s="551">
        <v>257</v>
      </c>
      <c r="AT45" s="551">
        <v>2055</v>
      </c>
      <c r="AU45" s="551">
        <v>0</v>
      </c>
      <c r="AV45" s="551">
        <v>0</v>
      </c>
      <c r="AW45" s="551">
        <v>782</v>
      </c>
      <c r="AX45" s="551">
        <v>0</v>
      </c>
      <c r="AY45" s="551">
        <v>0</v>
      </c>
      <c r="AZ45" s="551">
        <v>0</v>
      </c>
      <c r="BA45" s="551">
        <v>0</v>
      </c>
      <c r="BB45" s="551">
        <v>90</v>
      </c>
      <c r="BC45" s="551">
        <v>0</v>
      </c>
      <c r="BD45" s="551">
        <v>0</v>
      </c>
      <c r="BE45" s="551">
        <v>0</v>
      </c>
      <c r="BF45" s="551">
        <v>0</v>
      </c>
      <c r="BG45" s="551">
        <v>9272</v>
      </c>
      <c r="BH45" s="551">
        <v>76</v>
      </c>
      <c r="BI45" s="551">
        <v>7204</v>
      </c>
      <c r="BJ45" s="551">
        <v>0</v>
      </c>
      <c r="BK45" s="551">
        <v>1939633</v>
      </c>
      <c r="BL45" s="551">
        <v>1020603</v>
      </c>
      <c r="BM45" s="551">
        <v>799889</v>
      </c>
      <c r="BN45" s="551">
        <v>451548</v>
      </c>
      <c r="BO45" s="551">
        <v>0</v>
      </c>
      <c r="BP45" s="551">
        <v>0</v>
      </c>
      <c r="BQ45" s="551">
        <v>0</v>
      </c>
      <c r="BR45" s="551">
        <v>0</v>
      </c>
      <c r="BS45" s="551">
        <v>0</v>
      </c>
      <c r="BT45" s="551">
        <v>0</v>
      </c>
      <c r="BU45" s="551">
        <v>0</v>
      </c>
      <c r="BV45" s="551">
        <v>1418</v>
      </c>
      <c r="BW45" s="551">
        <v>464</v>
      </c>
      <c r="BX45" s="551">
        <v>58</v>
      </c>
      <c r="BY45" s="551">
        <v>0</v>
      </c>
      <c r="BZ45" s="551">
        <v>0</v>
      </c>
      <c r="CA45" s="551">
        <v>8327</v>
      </c>
      <c r="CB45" s="551">
        <v>0</v>
      </c>
      <c r="CC45" s="551">
        <v>0</v>
      </c>
      <c r="CD45" s="551">
        <v>0</v>
      </c>
      <c r="CE45" s="551">
        <v>52</v>
      </c>
      <c r="CF45" s="551">
        <v>0</v>
      </c>
      <c r="CG45" s="551">
        <v>0</v>
      </c>
      <c r="CH45" s="551">
        <v>0</v>
      </c>
      <c r="CI45" s="551">
        <v>0</v>
      </c>
      <c r="CJ45" s="551">
        <v>0</v>
      </c>
      <c r="CK45" s="551">
        <v>0</v>
      </c>
      <c r="CL45" s="551">
        <v>142</v>
      </c>
      <c r="CM45" s="551">
        <v>0</v>
      </c>
      <c r="CN45" s="551">
        <v>0</v>
      </c>
      <c r="CO45" s="551">
        <v>0</v>
      </c>
      <c r="CP45" s="551">
        <v>0</v>
      </c>
      <c r="CQ45" s="551">
        <v>0</v>
      </c>
      <c r="CR45" s="551">
        <v>0</v>
      </c>
      <c r="CS45" s="551">
        <v>0</v>
      </c>
      <c r="CT45" s="551">
        <v>579</v>
      </c>
      <c r="CU45" s="551">
        <v>0</v>
      </c>
      <c r="CV45" s="551">
        <v>2003</v>
      </c>
      <c r="CW45" s="551">
        <v>0</v>
      </c>
      <c r="CX45" s="551">
        <v>0</v>
      </c>
      <c r="CY45" s="551">
        <v>0</v>
      </c>
      <c r="CZ45" s="551">
        <v>0</v>
      </c>
      <c r="DA45" s="551">
        <v>0</v>
      </c>
      <c r="DB45" s="551">
        <v>0</v>
      </c>
      <c r="DC45" s="551">
        <v>0</v>
      </c>
      <c r="DD45" s="551">
        <v>1304</v>
      </c>
      <c r="DE45" s="550">
        <f t="shared" si="9"/>
        <v>4285841</v>
      </c>
      <c r="DF45" s="550">
        <v>0</v>
      </c>
      <c r="DG45" s="551">
        <v>34777</v>
      </c>
      <c r="DH45" s="551">
        <v>50</v>
      </c>
      <c r="DI45" s="551">
        <v>0</v>
      </c>
      <c r="DJ45" s="551">
        <v>495</v>
      </c>
      <c r="DK45" s="551">
        <v>28958</v>
      </c>
      <c r="DL45" s="551">
        <v>6610</v>
      </c>
      <c r="DM45" s="552">
        <f t="shared" si="10"/>
        <v>70890</v>
      </c>
      <c r="DN45" s="552">
        <f t="shared" si="11"/>
        <v>4356731</v>
      </c>
      <c r="DO45" s="553">
        <v>1462790</v>
      </c>
      <c r="DP45" s="551">
        <v>3766</v>
      </c>
      <c r="DQ45" s="552">
        <f t="shared" si="4"/>
        <v>1466556</v>
      </c>
      <c r="DR45" s="551">
        <f t="shared" si="5"/>
        <v>1537446</v>
      </c>
      <c r="DS45" s="552">
        <f t="shared" si="12"/>
        <v>5823287</v>
      </c>
      <c r="DT45" s="553">
        <v>-4109365</v>
      </c>
      <c r="DU45" s="551">
        <v>-112529</v>
      </c>
      <c r="DV45" s="551">
        <v>-650</v>
      </c>
      <c r="DW45" s="551">
        <v>-9055</v>
      </c>
      <c r="DX45" s="552">
        <f t="shared" si="6"/>
        <v>-4231599</v>
      </c>
      <c r="DY45" s="551">
        <f t="shared" si="7"/>
        <v>-2694153</v>
      </c>
      <c r="DZ45" s="552">
        <f t="shared" si="13"/>
        <v>1591688</v>
      </c>
      <c r="EB45" s="552">
        <v>1591688</v>
      </c>
      <c r="EC45" s="526" t="b">
        <f t="shared" si="8"/>
        <v>1</v>
      </c>
      <c r="EI45" s="555"/>
      <c r="EJ45" s="555"/>
      <c r="EK45" s="555"/>
      <c r="EL45" s="555"/>
      <c r="EM45" s="555"/>
      <c r="EN45" s="555"/>
      <c r="EO45" s="555"/>
      <c r="EP45" s="555"/>
    </row>
    <row r="46" spans="1:146">
      <c r="A46" s="556" t="s">
        <v>451</v>
      </c>
      <c r="B46" s="557" t="s">
        <v>92</v>
      </c>
      <c r="C46" s="550">
        <v>21000</v>
      </c>
      <c r="D46" s="551">
        <v>33389</v>
      </c>
      <c r="E46" s="551">
        <v>142</v>
      </c>
      <c r="F46" s="551">
        <v>3633</v>
      </c>
      <c r="G46" s="551">
        <v>13944</v>
      </c>
      <c r="H46" s="551">
        <v>0</v>
      </c>
      <c r="I46" s="551">
        <v>30490</v>
      </c>
      <c r="J46" s="551">
        <v>258462</v>
      </c>
      <c r="K46" s="551">
        <v>470874</v>
      </c>
      <c r="L46" s="551">
        <v>38054</v>
      </c>
      <c r="M46" s="551">
        <v>0</v>
      </c>
      <c r="N46" s="551">
        <v>34</v>
      </c>
      <c r="O46" s="551">
        <v>9076</v>
      </c>
      <c r="P46" s="551">
        <v>11750</v>
      </c>
      <c r="Q46" s="551">
        <v>37951</v>
      </c>
      <c r="R46" s="551">
        <v>5023</v>
      </c>
      <c r="S46" s="551">
        <v>840</v>
      </c>
      <c r="T46" s="551">
        <v>1129</v>
      </c>
      <c r="U46" s="551">
        <v>11</v>
      </c>
      <c r="V46" s="551">
        <v>8800</v>
      </c>
      <c r="W46" s="551">
        <v>0</v>
      </c>
      <c r="X46" s="551">
        <v>13832</v>
      </c>
      <c r="Y46" s="551">
        <v>0</v>
      </c>
      <c r="Z46" s="551">
        <v>756</v>
      </c>
      <c r="AA46" s="551">
        <v>6967</v>
      </c>
      <c r="AB46" s="551">
        <v>7</v>
      </c>
      <c r="AC46" s="551">
        <v>37</v>
      </c>
      <c r="AD46" s="551">
        <v>2602</v>
      </c>
      <c r="AE46" s="551">
        <v>973</v>
      </c>
      <c r="AF46" s="551">
        <v>1039</v>
      </c>
      <c r="AG46" s="551">
        <v>638</v>
      </c>
      <c r="AH46" s="551">
        <v>22711</v>
      </c>
      <c r="AI46" s="551">
        <v>186309</v>
      </c>
      <c r="AJ46" s="551">
        <v>9733</v>
      </c>
      <c r="AK46" s="551">
        <v>0</v>
      </c>
      <c r="AL46" s="551">
        <v>0</v>
      </c>
      <c r="AM46" s="551">
        <v>0</v>
      </c>
      <c r="AN46" s="551">
        <v>27</v>
      </c>
      <c r="AO46" s="551">
        <v>108</v>
      </c>
      <c r="AP46" s="551">
        <v>180</v>
      </c>
      <c r="AQ46" s="551">
        <v>81391</v>
      </c>
      <c r="AR46" s="551">
        <v>142925</v>
      </c>
      <c r="AS46" s="551">
        <v>11440</v>
      </c>
      <c r="AT46" s="551">
        <v>419701</v>
      </c>
      <c r="AU46" s="551">
        <v>15375</v>
      </c>
      <c r="AV46" s="551">
        <v>79055</v>
      </c>
      <c r="AW46" s="551">
        <v>438851</v>
      </c>
      <c r="AX46" s="551">
        <v>347113</v>
      </c>
      <c r="AY46" s="551">
        <v>3333</v>
      </c>
      <c r="AZ46" s="551">
        <v>344</v>
      </c>
      <c r="BA46" s="551">
        <v>7117</v>
      </c>
      <c r="BB46" s="551">
        <v>18943</v>
      </c>
      <c r="BC46" s="551">
        <v>67783</v>
      </c>
      <c r="BD46" s="551">
        <v>0</v>
      </c>
      <c r="BE46" s="551">
        <v>376</v>
      </c>
      <c r="BF46" s="551">
        <v>55689</v>
      </c>
      <c r="BG46" s="551">
        <v>22487</v>
      </c>
      <c r="BH46" s="551">
        <v>159</v>
      </c>
      <c r="BI46" s="551">
        <v>31529</v>
      </c>
      <c r="BJ46" s="551">
        <v>108</v>
      </c>
      <c r="BK46" s="551">
        <v>476969</v>
      </c>
      <c r="BL46" s="551">
        <v>768836</v>
      </c>
      <c r="BM46" s="551">
        <v>198435</v>
      </c>
      <c r="BN46" s="551">
        <v>66083</v>
      </c>
      <c r="BO46" s="551">
        <v>7763</v>
      </c>
      <c r="BP46" s="551">
        <v>2443</v>
      </c>
      <c r="BQ46" s="551">
        <v>3470</v>
      </c>
      <c r="BR46" s="551">
        <v>628</v>
      </c>
      <c r="BS46" s="551">
        <v>230789</v>
      </c>
      <c r="BT46" s="551">
        <v>3267</v>
      </c>
      <c r="BU46" s="551">
        <v>251</v>
      </c>
      <c r="BV46" s="551">
        <v>4171</v>
      </c>
      <c r="BW46" s="551">
        <v>25876</v>
      </c>
      <c r="BX46" s="551">
        <v>513</v>
      </c>
      <c r="BY46" s="551">
        <v>11797</v>
      </c>
      <c r="BZ46" s="551">
        <v>0</v>
      </c>
      <c r="CA46" s="551">
        <v>31541</v>
      </c>
      <c r="CB46" s="551">
        <v>383</v>
      </c>
      <c r="CC46" s="551">
        <v>416</v>
      </c>
      <c r="CD46" s="551">
        <v>9624</v>
      </c>
      <c r="CE46" s="551">
        <v>6132</v>
      </c>
      <c r="CF46" s="551">
        <v>92</v>
      </c>
      <c r="CG46" s="551">
        <v>14695</v>
      </c>
      <c r="CH46" s="551">
        <v>187</v>
      </c>
      <c r="CI46" s="551">
        <v>634</v>
      </c>
      <c r="CJ46" s="551">
        <v>74</v>
      </c>
      <c r="CK46" s="551">
        <v>703</v>
      </c>
      <c r="CL46" s="551">
        <v>208038</v>
      </c>
      <c r="CM46" s="551">
        <v>5446</v>
      </c>
      <c r="CN46" s="551">
        <v>965</v>
      </c>
      <c r="CO46" s="551">
        <v>19477</v>
      </c>
      <c r="CP46" s="551">
        <v>232</v>
      </c>
      <c r="CQ46" s="551">
        <v>9589</v>
      </c>
      <c r="CR46" s="551">
        <v>9535</v>
      </c>
      <c r="CS46" s="551">
        <v>15936</v>
      </c>
      <c r="CT46" s="551">
        <v>4508</v>
      </c>
      <c r="CU46" s="551">
        <v>25</v>
      </c>
      <c r="CV46" s="551">
        <v>30159</v>
      </c>
      <c r="CW46" s="551">
        <v>5367</v>
      </c>
      <c r="CX46" s="551">
        <v>9574</v>
      </c>
      <c r="CY46" s="551">
        <v>70604</v>
      </c>
      <c r="CZ46" s="551">
        <v>20961</v>
      </c>
      <c r="DA46" s="551">
        <v>2004</v>
      </c>
      <c r="DB46" s="551">
        <v>16244</v>
      </c>
      <c r="DC46" s="551">
        <v>564</v>
      </c>
      <c r="DD46" s="551">
        <v>14668</v>
      </c>
      <c r="DE46" s="550">
        <f t="shared" si="9"/>
        <v>5243908</v>
      </c>
      <c r="DF46" s="550">
        <v>26173</v>
      </c>
      <c r="DG46" s="551">
        <v>275235</v>
      </c>
      <c r="DH46" s="551">
        <v>0</v>
      </c>
      <c r="DI46" s="551">
        <v>0</v>
      </c>
      <c r="DJ46" s="551">
        <v>27032</v>
      </c>
      <c r="DK46" s="551">
        <v>379985</v>
      </c>
      <c r="DL46" s="551">
        <v>-26037</v>
      </c>
      <c r="DM46" s="552">
        <f t="shared" si="10"/>
        <v>682388</v>
      </c>
      <c r="DN46" s="552">
        <f t="shared" si="11"/>
        <v>5926296</v>
      </c>
      <c r="DO46" s="553">
        <v>1385209</v>
      </c>
      <c r="DP46" s="551">
        <v>9045</v>
      </c>
      <c r="DQ46" s="552">
        <f t="shared" si="4"/>
        <v>1394254</v>
      </c>
      <c r="DR46" s="551">
        <f t="shared" si="5"/>
        <v>2076642</v>
      </c>
      <c r="DS46" s="552">
        <f t="shared" si="12"/>
        <v>7320550</v>
      </c>
      <c r="DT46" s="553">
        <v>-4333995</v>
      </c>
      <c r="DU46" s="551">
        <v>-102415</v>
      </c>
      <c r="DV46" s="551">
        <v>-605</v>
      </c>
      <c r="DW46" s="551">
        <v>-8199</v>
      </c>
      <c r="DX46" s="552">
        <f t="shared" si="6"/>
        <v>-4445214</v>
      </c>
      <c r="DY46" s="551">
        <f t="shared" si="7"/>
        <v>-2368572</v>
      </c>
      <c r="DZ46" s="552">
        <f t="shared" si="13"/>
        <v>2875336</v>
      </c>
      <c r="EB46" s="552">
        <v>2875336</v>
      </c>
      <c r="EC46" s="526" t="b">
        <f t="shared" si="8"/>
        <v>1</v>
      </c>
      <c r="EI46" s="555"/>
      <c r="EJ46" s="555"/>
      <c r="EK46" s="555"/>
      <c r="EL46" s="555"/>
      <c r="EM46" s="555"/>
      <c r="EN46" s="555"/>
      <c r="EO46" s="555"/>
      <c r="EP46" s="555"/>
    </row>
    <row r="47" spans="1:146">
      <c r="A47" s="556" t="s">
        <v>452</v>
      </c>
      <c r="B47" s="557" t="s">
        <v>366</v>
      </c>
      <c r="C47" s="550">
        <v>0</v>
      </c>
      <c r="D47" s="551">
        <v>0</v>
      </c>
      <c r="E47" s="551">
        <v>0</v>
      </c>
      <c r="F47" s="551">
        <v>78</v>
      </c>
      <c r="G47" s="551">
        <v>0</v>
      </c>
      <c r="H47" s="551">
        <v>0</v>
      </c>
      <c r="I47" s="551">
        <v>4378</v>
      </c>
      <c r="J47" s="551">
        <v>0</v>
      </c>
      <c r="K47" s="551">
        <v>0</v>
      </c>
      <c r="L47" s="551">
        <v>0</v>
      </c>
      <c r="M47" s="551">
        <v>0</v>
      </c>
      <c r="N47" s="551">
        <v>0</v>
      </c>
      <c r="O47" s="551">
        <v>0</v>
      </c>
      <c r="P47" s="551">
        <v>518</v>
      </c>
      <c r="Q47" s="551">
        <v>4557</v>
      </c>
      <c r="R47" s="551">
        <v>0</v>
      </c>
      <c r="S47" s="551">
        <v>0</v>
      </c>
      <c r="T47" s="551">
        <v>0</v>
      </c>
      <c r="U47" s="551">
        <v>0</v>
      </c>
      <c r="V47" s="551">
        <v>0</v>
      </c>
      <c r="W47" s="551">
        <v>0</v>
      </c>
      <c r="X47" s="551">
        <v>0</v>
      </c>
      <c r="Y47" s="551">
        <v>0</v>
      </c>
      <c r="Z47" s="551">
        <v>0</v>
      </c>
      <c r="AA47" s="551">
        <v>63</v>
      </c>
      <c r="AB47" s="551">
        <v>0</v>
      </c>
      <c r="AC47" s="551">
        <v>0</v>
      </c>
      <c r="AD47" s="551">
        <v>681</v>
      </c>
      <c r="AE47" s="551">
        <v>0</v>
      </c>
      <c r="AF47" s="551">
        <v>0</v>
      </c>
      <c r="AG47" s="551">
        <v>23</v>
      </c>
      <c r="AH47" s="551">
        <v>0</v>
      </c>
      <c r="AI47" s="551">
        <v>50384</v>
      </c>
      <c r="AJ47" s="551">
        <v>716</v>
      </c>
      <c r="AK47" s="551">
        <v>0</v>
      </c>
      <c r="AL47" s="551">
        <v>0</v>
      </c>
      <c r="AM47" s="551">
        <v>0</v>
      </c>
      <c r="AN47" s="551">
        <v>0</v>
      </c>
      <c r="AO47" s="551">
        <v>0</v>
      </c>
      <c r="AP47" s="551">
        <v>0</v>
      </c>
      <c r="AQ47" s="551">
        <v>2080</v>
      </c>
      <c r="AR47" s="551">
        <v>2290</v>
      </c>
      <c r="AS47" s="551">
        <v>69740</v>
      </c>
      <c r="AT47" s="551">
        <v>336998</v>
      </c>
      <c r="AU47" s="551">
        <v>5569</v>
      </c>
      <c r="AV47" s="551">
        <v>11938</v>
      </c>
      <c r="AW47" s="551">
        <v>43476</v>
      </c>
      <c r="AX47" s="551">
        <v>278805</v>
      </c>
      <c r="AY47" s="551">
        <v>2633</v>
      </c>
      <c r="AZ47" s="551">
        <v>53</v>
      </c>
      <c r="BA47" s="551">
        <v>839</v>
      </c>
      <c r="BB47" s="551">
        <v>1581</v>
      </c>
      <c r="BC47" s="551">
        <v>1766</v>
      </c>
      <c r="BD47" s="551">
        <v>0</v>
      </c>
      <c r="BE47" s="551">
        <v>57</v>
      </c>
      <c r="BF47" s="551">
        <v>34001</v>
      </c>
      <c r="BG47" s="551">
        <v>24630</v>
      </c>
      <c r="BH47" s="551">
        <v>285</v>
      </c>
      <c r="BI47" s="551">
        <v>8622</v>
      </c>
      <c r="BJ47" s="551">
        <v>0</v>
      </c>
      <c r="BK47" s="551">
        <v>222739</v>
      </c>
      <c r="BL47" s="551">
        <v>7756</v>
      </c>
      <c r="BM47" s="551">
        <v>103759</v>
      </c>
      <c r="BN47" s="551">
        <v>40491</v>
      </c>
      <c r="BO47" s="551">
        <v>0</v>
      </c>
      <c r="BP47" s="551">
        <v>0</v>
      </c>
      <c r="BQ47" s="551">
        <v>60119</v>
      </c>
      <c r="BR47" s="551">
        <v>0</v>
      </c>
      <c r="BS47" s="551">
        <v>357</v>
      </c>
      <c r="BT47" s="551">
        <v>1</v>
      </c>
      <c r="BU47" s="551">
        <v>0</v>
      </c>
      <c r="BV47" s="551">
        <v>0</v>
      </c>
      <c r="BW47" s="551">
        <v>0</v>
      </c>
      <c r="BX47" s="551">
        <v>472</v>
      </c>
      <c r="BY47" s="551">
        <v>37</v>
      </c>
      <c r="BZ47" s="551">
        <v>0</v>
      </c>
      <c r="CA47" s="551">
        <v>57</v>
      </c>
      <c r="CB47" s="551">
        <v>370</v>
      </c>
      <c r="CC47" s="551">
        <v>8</v>
      </c>
      <c r="CD47" s="551">
        <v>474</v>
      </c>
      <c r="CE47" s="551">
        <v>2326</v>
      </c>
      <c r="CF47" s="551">
        <v>150</v>
      </c>
      <c r="CG47" s="551">
        <v>0</v>
      </c>
      <c r="CH47" s="551">
        <v>20</v>
      </c>
      <c r="CI47" s="551">
        <v>0</v>
      </c>
      <c r="CJ47" s="551">
        <v>0</v>
      </c>
      <c r="CK47" s="551">
        <v>14</v>
      </c>
      <c r="CL47" s="551">
        <v>15459</v>
      </c>
      <c r="CM47" s="551">
        <v>0</v>
      </c>
      <c r="CN47" s="551">
        <v>0</v>
      </c>
      <c r="CO47" s="551">
        <v>0</v>
      </c>
      <c r="CP47" s="551">
        <v>0</v>
      </c>
      <c r="CQ47" s="551">
        <v>14</v>
      </c>
      <c r="CR47" s="551">
        <v>0</v>
      </c>
      <c r="CS47" s="551">
        <v>0</v>
      </c>
      <c r="CT47" s="551">
        <v>30</v>
      </c>
      <c r="CU47" s="551">
        <v>0</v>
      </c>
      <c r="CV47" s="551">
        <v>228598</v>
      </c>
      <c r="CW47" s="551">
        <v>2452</v>
      </c>
      <c r="CX47" s="551">
        <v>0</v>
      </c>
      <c r="CY47" s="551">
        <v>0</v>
      </c>
      <c r="CZ47" s="551">
        <v>0</v>
      </c>
      <c r="DA47" s="551">
        <v>0</v>
      </c>
      <c r="DB47" s="551">
        <v>124</v>
      </c>
      <c r="DC47" s="551">
        <v>0</v>
      </c>
      <c r="DD47" s="551">
        <v>0</v>
      </c>
      <c r="DE47" s="550">
        <f t="shared" si="9"/>
        <v>1572588</v>
      </c>
      <c r="DF47" s="550">
        <v>0</v>
      </c>
      <c r="DG47" s="551">
        <v>15949</v>
      </c>
      <c r="DH47" s="551">
        <v>0</v>
      </c>
      <c r="DI47" s="551">
        <v>0</v>
      </c>
      <c r="DJ47" s="551">
        <v>234380</v>
      </c>
      <c r="DK47" s="551">
        <v>4294496</v>
      </c>
      <c r="DL47" s="551">
        <v>-530</v>
      </c>
      <c r="DM47" s="552">
        <f t="shared" si="10"/>
        <v>4544295</v>
      </c>
      <c r="DN47" s="552">
        <f t="shared" si="11"/>
        <v>6116883</v>
      </c>
      <c r="DO47" s="553">
        <v>210684</v>
      </c>
      <c r="DP47" s="551">
        <v>7931</v>
      </c>
      <c r="DQ47" s="552">
        <f t="shared" si="4"/>
        <v>218615</v>
      </c>
      <c r="DR47" s="551">
        <f t="shared" si="5"/>
        <v>4762910</v>
      </c>
      <c r="DS47" s="552">
        <f t="shared" si="12"/>
        <v>6335498</v>
      </c>
      <c r="DT47" s="553">
        <v>-5856607</v>
      </c>
      <c r="DU47" s="551">
        <v>-47924</v>
      </c>
      <c r="DV47" s="551">
        <v>0</v>
      </c>
      <c r="DW47" s="551">
        <v>-3801</v>
      </c>
      <c r="DX47" s="552">
        <f t="shared" si="6"/>
        <v>-5908332</v>
      </c>
      <c r="DY47" s="551">
        <f t="shared" si="7"/>
        <v>-1145422</v>
      </c>
      <c r="DZ47" s="552">
        <f t="shared" si="13"/>
        <v>427166</v>
      </c>
      <c r="EB47" s="552">
        <v>427166</v>
      </c>
      <c r="EC47" s="526" t="b">
        <f t="shared" si="8"/>
        <v>1</v>
      </c>
      <c r="EI47" s="555"/>
      <c r="EJ47" s="555"/>
      <c r="EK47" s="555"/>
      <c r="EL47" s="555"/>
      <c r="EM47" s="555"/>
      <c r="EN47" s="555"/>
      <c r="EO47" s="555"/>
      <c r="EP47" s="555"/>
    </row>
    <row r="48" spans="1:146">
      <c r="A48" s="556" t="s">
        <v>454</v>
      </c>
      <c r="B48" s="557" t="s">
        <v>370</v>
      </c>
      <c r="C48" s="550">
        <v>0</v>
      </c>
      <c r="D48" s="551">
        <v>0</v>
      </c>
      <c r="E48" s="551">
        <v>0</v>
      </c>
      <c r="F48" s="551">
        <v>522</v>
      </c>
      <c r="G48" s="551">
        <v>0</v>
      </c>
      <c r="H48" s="551">
        <v>0</v>
      </c>
      <c r="I48" s="551">
        <v>4168</v>
      </c>
      <c r="J48" s="551">
        <v>0</v>
      </c>
      <c r="K48" s="551">
        <v>0</v>
      </c>
      <c r="L48" s="551">
        <v>0</v>
      </c>
      <c r="M48" s="551">
        <v>0</v>
      </c>
      <c r="N48" s="551">
        <v>0</v>
      </c>
      <c r="O48" s="551">
        <v>0</v>
      </c>
      <c r="P48" s="551">
        <v>47</v>
      </c>
      <c r="Q48" s="551">
        <v>379</v>
      </c>
      <c r="R48" s="551">
        <v>0</v>
      </c>
      <c r="S48" s="551">
        <v>0</v>
      </c>
      <c r="T48" s="551">
        <v>0</v>
      </c>
      <c r="U48" s="551">
        <v>0</v>
      </c>
      <c r="V48" s="551">
        <v>0</v>
      </c>
      <c r="W48" s="551">
        <v>0</v>
      </c>
      <c r="X48" s="551">
        <v>0</v>
      </c>
      <c r="Y48" s="551">
        <v>0</v>
      </c>
      <c r="Z48" s="551">
        <v>0</v>
      </c>
      <c r="AA48" s="551">
        <v>0</v>
      </c>
      <c r="AB48" s="551">
        <v>0</v>
      </c>
      <c r="AC48" s="551">
        <v>55</v>
      </c>
      <c r="AD48" s="551">
        <v>4534</v>
      </c>
      <c r="AE48" s="551">
        <v>0</v>
      </c>
      <c r="AF48" s="551">
        <v>0</v>
      </c>
      <c r="AG48" s="551">
        <v>12</v>
      </c>
      <c r="AH48" s="551">
        <v>0</v>
      </c>
      <c r="AI48" s="551">
        <v>44001</v>
      </c>
      <c r="AJ48" s="551">
        <v>2212</v>
      </c>
      <c r="AK48" s="551">
        <v>0</v>
      </c>
      <c r="AL48" s="551">
        <v>0</v>
      </c>
      <c r="AM48" s="551">
        <v>0</v>
      </c>
      <c r="AN48" s="551">
        <v>131</v>
      </c>
      <c r="AO48" s="551">
        <v>7</v>
      </c>
      <c r="AP48" s="551">
        <v>27</v>
      </c>
      <c r="AQ48" s="551">
        <v>82</v>
      </c>
      <c r="AR48" s="551">
        <v>2188</v>
      </c>
      <c r="AS48" s="551">
        <v>3365</v>
      </c>
      <c r="AT48" s="551">
        <v>640661</v>
      </c>
      <c r="AU48" s="551">
        <v>633</v>
      </c>
      <c r="AV48" s="551">
        <v>27218</v>
      </c>
      <c r="AW48" s="551">
        <v>37685</v>
      </c>
      <c r="AX48" s="551">
        <v>23169</v>
      </c>
      <c r="AY48" s="551">
        <v>170</v>
      </c>
      <c r="AZ48" s="551">
        <v>38</v>
      </c>
      <c r="BA48" s="551">
        <v>183</v>
      </c>
      <c r="BB48" s="551">
        <v>761</v>
      </c>
      <c r="BC48" s="551">
        <v>1646</v>
      </c>
      <c r="BD48" s="551">
        <v>0</v>
      </c>
      <c r="BE48" s="551">
        <v>19</v>
      </c>
      <c r="BF48" s="551">
        <v>4330</v>
      </c>
      <c r="BG48" s="551">
        <v>5572</v>
      </c>
      <c r="BH48" s="551">
        <v>37</v>
      </c>
      <c r="BI48" s="551">
        <v>1440</v>
      </c>
      <c r="BJ48" s="551">
        <v>0</v>
      </c>
      <c r="BK48" s="551">
        <v>636</v>
      </c>
      <c r="BL48" s="551">
        <v>1245</v>
      </c>
      <c r="BM48" s="551">
        <v>4718</v>
      </c>
      <c r="BN48" s="551">
        <v>129</v>
      </c>
      <c r="BO48" s="551">
        <v>0</v>
      </c>
      <c r="BP48" s="551">
        <v>60</v>
      </c>
      <c r="BQ48" s="551">
        <v>1449</v>
      </c>
      <c r="BR48" s="551">
        <v>0</v>
      </c>
      <c r="BS48" s="551">
        <v>270</v>
      </c>
      <c r="BT48" s="551">
        <v>0</v>
      </c>
      <c r="BU48" s="551">
        <v>0</v>
      </c>
      <c r="BV48" s="551">
        <v>0</v>
      </c>
      <c r="BW48" s="551">
        <v>0</v>
      </c>
      <c r="BX48" s="551">
        <v>35</v>
      </c>
      <c r="BY48" s="551">
        <v>151</v>
      </c>
      <c r="BZ48" s="551">
        <v>0</v>
      </c>
      <c r="CA48" s="551">
        <v>2288</v>
      </c>
      <c r="CB48" s="551">
        <v>199</v>
      </c>
      <c r="CC48" s="551">
        <v>51</v>
      </c>
      <c r="CD48" s="551">
        <v>305</v>
      </c>
      <c r="CE48" s="551">
        <v>1058</v>
      </c>
      <c r="CF48" s="551">
        <v>118</v>
      </c>
      <c r="CG48" s="551">
        <v>94</v>
      </c>
      <c r="CH48" s="551">
        <v>0</v>
      </c>
      <c r="CI48" s="551">
        <v>0</v>
      </c>
      <c r="CJ48" s="551">
        <v>5</v>
      </c>
      <c r="CK48" s="551">
        <v>0</v>
      </c>
      <c r="CL48" s="551">
        <v>763</v>
      </c>
      <c r="CM48" s="551">
        <v>0</v>
      </c>
      <c r="CN48" s="551">
        <v>0</v>
      </c>
      <c r="CO48" s="551">
        <v>0</v>
      </c>
      <c r="CP48" s="551">
        <v>0</v>
      </c>
      <c r="CQ48" s="551">
        <v>0</v>
      </c>
      <c r="CR48" s="551">
        <v>0</v>
      </c>
      <c r="CS48" s="551">
        <v>0</v>
      </c>
      <c r="CT48" s="551">
        <v>482</v>
      </c>
      <c r="CU48" s="551">
        <v>0</v>
      </c>
      <c r="CV48" s="551">
        <v>333986</v>
      </c>
      <c r="CW48" s="551">
        <v>170</v>
      </c>
      <c r="CX48" s="551">
        <v>0</v>
      </c>
      <c r="CY48" s="551">
        <v>0</v>
      </c>
      <c r="CZ48" s="551">
        <v>0</v>
      </c>
      <c r="DA48" s="551">
        <v>31</v>
      </c>
      <c r="DB48" s="551">
        <v>182</v>
      </c>
      <c r="DC48" s="551">
        <v>0</v>
      </c>
      <c r="DD48" s="551">
        <v>0</v>
      </c>
      <c r="DE48" s="550">
        <f t="shared" si="9"/>
        <v>1153717</v>
      </c>
      <c r="DF48" s="550">
        <v>0</v>
      </c>
      <c r="DG48" s="551">
        <v>13100</v>
      </c>
      <c r="DH48" s="551">
        <v>0</v>
      </c>
      <c r="DI48" s="551">
        <v>0</v>
      </c>
      <c r="DJ48" s="551">
        <v>155436</v>
      </c>
      <c r="DK48" s="551">
        <v>5667109</v>
      </c>
      <c r="DL48" s="551">
        <v>123885</v>
      </c>
      <c r="DM48" s="552">
        <f t="shared" si="10"/>
        <v>5959530</v>
      </c>
      <c r="DN48" s="552">
        <f t="shared" si="11"/>
        <v>7113247</v>
      </c>
      <c r="DO48" s="553">
        <v>6931485</v>
      </c>
      <c r="DP48" s="551">
        <v>56489</v>
      </c>
      <c r="DQ48" s="552">
        <f t="shared" si="4"/>
        <v>6987974</v>
      </c>
      <c r="DR48" s="551">
        <f t="shared" si="5"/>
        <v>12947504</v>
      </c>
      <c r="DS48" s="552">
        <f t="shared" si="12"/>
        <v>14101221</v>
      </c>
      <c r="DT48" s="553">
        <v>-4605449</v>
      </c>
      <c r="DU48" s="551">
        <v>-79172</v>
      </c>
      <c r="DV48" s="551">
        <v>0</v>
      </c>
      <c r="DW48" s="551">
        <v>-6332</v>
      </c>
      <c r="DX48" s="552">
        <f t="shared" si="6"/>
        <v>-4690953</v>
      </c>
      <c r="DY48" s="551">
        <f t="shared" si="7"/>
        <v>8256551</v>
      </c>
      <c r="DZ48" s="552">
        <f t="shared" si="13"/>
        <v>9410268</v>
      </c>
      <c r="EB48" s="552">
        <v>9410268</v>
      </c>
      <c r="EC48" s="526" t="b">
        <f t="shared" si="8"/>
        <v>1</v>
      </c>
      <c r="EI48" s="555"/>
      <c r="EJ48" s="555"/>
      <c r="EK48" s="555"/>
      <c r="EL48" s="555"/>
      <c r="EM48" s="555"/>
      <c r="EN48" s="555"/>
      <c r="EO48" s="555"/>
      <c r="EP48" s="555"/>
    </row>
    <row r="49" spans="1:146">
      <c r="A49" s="556" t="s">
        <v>455</v>
      </c>
      <c r="B49" s="557" t="s">
        <v>374</v>
      </c>
      <c r="C49" s="550">
        <v>17</v>
      </c>
      <c r="D49" s="551">
        <v>0</v>
      </c>
      <c r="E49" s="551">
        <v>8306</v>
      </c>
      <c r="F49" s="551">
        <v>292</v>
      </c>
      <c r="G49" s="551">
        <v>153</v>
      </c>
      <c r="H49" s="551">
        <v>0</v>
      </c>
      <c r="I49" s="551">
        <v>0</v>
      </c>
      <c r="J49" s="551">
        <v>0</v>
      </c>
      <c r="K49" s="551">
        <v>0</v>
      </c>
      <c r="L49" s="551">
        <v>0</v>
      </c>
      <c r="M49" s="551">
        <v>0</v>
      </c>
      <c r="N49" s="551">
        <v>0</v>
      </c>
      <c r="O49" s="551">
        <v>0</v>
      </c>
      <c r="P49" s="551">
        <v>0</v>
      </c>
      <c r="Q49" s="551">
        <v>0</v>
      </c>
      <c r="R49" s="551">
        <v>0</v>
      </c>
      <c r="S49" s="551">
        <v>0</v>
      </c>
      <c r="T49" s="551">
        <v>0</v>
      </c>
      <c r="U49" s="551">
        <v>0</v>
      </c>
      <c r="V49" s="551">
        <v>1</v>
      </c>
      <c r="W49" s="551">
        <v>0</v>
      </c>
      <c r="X49" s="551">
        <v>0</v>
      </c>
      <c r="Y49" s="551">
        <v>0</v>
      </c>
      <c r="Z49" s="551">
        <v>0</v>
      </c>
      <c r="AA49" s="551">
        <v>0</v>
      </c>
      <c r="AB49" s="551">
        <v>0</v>
      </c>
      <c r="AC49" s="551">
        <v>0</v>
      </c>
      <c r="AD49" s="551">
        <v>0</v>
      </c>
      <c r="AE49" s="551">
        <v>0</v>
      </c>
      <c r="AF49" s="551">
        <v>0</v>
      </c>
      <c r="AG49" s="551">
        <v>0</v>
      </c>
      <c r="AH49" s="551">
        <v>0</v>
      </c>
      <c r="AI49" s="551">
        <v>0</v>
      </c>
      <c r="AJ49" s="551">
        <v>0</v>
      </c>
      <c r="AK49" s="551">
        <v>0</v>
      </c>
      <c r="AL49" s="551">
        <v>0</v>
      </c>
      <c r="AM49" s="551">
        <v>0</v>
      </c>
      <c r="AN49" s="551">
        <v>0</v>
      </c>
      <c r="AO49" s="551">
        <v>0</v>
      </c>
      <c r="AP49" s="551">
        <v>0</v>
      </c>
      <c r="AQ49" s="551">
        <v>68</v>
      </c>
      <c r="AR49" s="551">
        <v>6</v>
      </c>
      <c r="AS49" s="551">
        <v>1229</v>
      </c>
      <c r="AT49" s="551">
        <v>24404</v>
      </c>
      <c r="AU49" s="551">
        <v>28966</v>
      </c>
      <c r="AV49" s="551">
        <v>566</v>
      </c>
      <c r="AW49" s="551">
        <v>0</v>
      </c>
      <c r="AX49" s="551">
        <v>1121</v>
      </c>
      <c r="AY49" s="551">
        <v>0</v>
      </c>
      <c r="AZ49" s="551">
        <v>26</v>
      </c>
      <c r="BA49" s="551">
        <v>0</v>
      </c>
      <c r="BB49" s="551">
        <v>154</v>
      </c>
      <c r="BC49" s="551">
        <v>4134</v>
      </c>
      <c r="BD49" s="551">
        <v>0</v>
      </c>
      <c r="BE49" s="551">
        <v>12</v>
      </c>
      <c r="BF49" s="551">
        <v>352</v>
      </c>
      <c r="BG49" s="551">
        <v>728</v>
      </c>
      <c r="BH49" s="551">
        <v>6</v>
      </c>
      <c r="BI49" s="551">
        <v>467</v>
      </c>
      <c r="BJ49" s="551">
        <v>17</v>
      </c>
      <c r="BK49" s="551">
        <v>9213</v>
      </c>
      <c r="BL49" s="551">
        <v>0</v>
      </c>
      <c r="BM49" s="551">
        <v>1451</v>
      </c>
      <c r="BN49" s="551">
        <v>0</v>
      </c>
      <c r="BO49" s="551">
        <v>0</v>
      </c>
      <c r="BP49" s="551">
        <v>0</v>
      </c>
      <c r="BQ49" s="551">
        <v>537</v>
      </c>
      <c r="BR49" s="551">
        <v>116</v>
      </c>
      <c r="BS49" s="551">
        <v>83263</v>
      </c>
      <c r="BT49" s="551">
        <v>292</v>
      </c>
      <c r="BU49" s="551">
        <v>0</v>
      </c>
      <c r="BV49" s="551">
        <v>0</v>
      </c>
      <c r="BW49" s="551">
        <v>0</v>
      </c>
      <c r="BX49" s="551">
        <v>0</v>
      </c>
      <c r="BY49" s="551">
        <v>16</v>
      </c>
      <c r="BZ49" s="551">
        <v>0</v>
      </c>
      <c r="CA49" s="551">
        <v>263</v>
      </c>
      <c r="CB49" s="551">
        <v>75</v>
      </c>
      <c r="CC49" s="551">
        <v>38</v>
      </c>
      <c r="CD49" s="551">
        <v>354</v>
      </c>
      <c r="CE49" s="551">
        <v>1454</v>
      </c>
      <c r="CF49" s="551">
        <v>167</v>
      </c>
      <c r="CG49" s="551">
        <v>369</v>
      </c>
      <c r="CH49" s="551">
        <v>66</v>
      </c>
      <c r="CI49" s="551">
        <v>0</v>
      </c>
      <c r="CJ49" s="551">
        <v>32</v>
      </c>
      <c r="CK49" s="551">
        <v>511</v>
      </c>
      <c r="CL49" s="551">
        <v>148239</v>
      </c>
      <c r="CM49" s="551">
        <v>0</v>
      </c>
      <c r="CN49" s="551">
        <v>0</v>
      </c>
      <c r="CO49" s="551">
        <v>1174103</v>
      </c>
      <c r="CP49" s="551">
        <v>18339</v>
      </c>
      <c r="CQ49" s="551">
        <v>47907</v>
      </c>
      <c r="CR49" s="551">
        <v>41515</v>
      </c>
      <c r="CS49" s="551">
        <v>0</v>
      </c>
      <c r="CT49" s="551">
        <v>10275</v>
      </c>
      <c r="CU49" s="551">
        <v>0</v>
      </c>
      <c r="CV49" s="551">
        <v>108387</v>
      </c>
      <c r="CW49" s="551">
        <v>4898</v>
      </c>
      <c r="CX49" s="551">
        <v>380</v>
      </c>
      <c r="CY49" s="551">
        <v>0</v>
      </c>
      <c r="CZ49" s="551">
        <v>69</v>
      </c>
      <c r="DA49" s="551">
        <v>67405</v>
      </c>
      <c r="DB49" s="551">
        <v>1622</v>
      </c>
      <c r="DC49" s="551">
        <v>37609</v>
      </c>
      <c r="DD49" s="551">
        <v>0</v>
      </c>
      <c r="DE49" s="550">
        <f t="shared" si="9"/>
        <v>1829990</v>
      </c>
      <c r="DF49" s="550">
        <v>2029</v>
      </c>
      <c r="DG49" s="551">
        <v>119286</v>
      </c>
      <c r="DH49" s="551">
        <v>10</v>
      </c>
      <c r="DI49" s="551">
        <v>0</v>
      </c>
      <c r="DJ49" s="551">
        <v>622236</v>
      </c>
      <c r="DK49" s="551">
        <v>4134923</v>
      </c>
      <c r="DL49" s="551">
        <v>-1818</v>
      </c>
      <c r="DM49" s="552">
        <f t="shared" si="10"/>
        <v>4876666</v>
      </c>
      <c r="DN49" s="552">
        <f t="shared" si="11"/>
        <v>6706656</v>
      </c>
      <c r="DO49" s="553">
        <v>40685</v>
      </c>
      <c r="DP49" s="551">
        <v>1137</v>
      </c>
      <c r="DQ49" s="552">
        <f t="shared" si="4"/>
        <v>41822</v>
      </c>
      <c r="DR49" s="551">
        <f t="shared" si="5"/>
        <v>4918488</v>
      </c>
      <c r="DS49" s="552">
        <f t="shared" si="12"/>
        <v>6748478</v>
      </c>
      <c r="DT49" s="553">
        <v>-6258818</v>
      </c>
      <c r="DU49" s="551">
        <v>-21245</v>
      </c>
      <c r="DV49" s="551">
        <v>0</v>
      </c>
      <c r="DW49" s="551">
        <v>-1698</v>
      </c>
      <c r="DX49" s="552">
        <f t="shared" si="6"/>
        <v>-6281761</v>
      </c>
      <c r="DY49" s="551">
        <f t="shared" si="7"/>
        <v>-1363273</v>
      </c>
      <c r="DZ49" s="552">
        <f t="shared" si="13"/>
        <v>466717</v>
      </c>
      <c r="EB49" s="552">
        <v>466717</v>
      </c>
      <c r="EC49" s="526" t="b">
        <f t="shared" si="8"/>
        <v>1</v>
      </c>
      <c r="EI49" s="555"/>
      <c r="EJ49" s="555"/>
      <c r="EK49" s="555"/>
      <c r="EL49" s="555"/>
      <c r="EM49" s="555"/>
      <c r="EN49" s="555"/>
      <c r="EO49" s="555"/>
      <c r="EP49" s="555"/>
    </row>
    <row r="50" spans="1:146">
      <c r="A50" s="556" t="s">
        <v>456</v>
      </c>
      <c r="B50" s="557" t="s">
        <v>457</v>
      </c>
      <c r="C50" s="550">
        <v>0</v>
      </c>
      <c r="D50" s="551">
        <v>0</v>
      </c>
      <c r="E50" s="551">
        <v>0</v>
      </c>
      <c r="F50" s="551">
        <v>0</v>
      </c>
      <c r="G50" s="551">
        <v>0</v>
      </c>
      <c r="H50" s="551">
        <v>0</v>
      </c>
      <c r="I50" s="551">
        <v>0</v>
      </c>
      <c r="J50" s="551">
        <v>0</v>
      </c>
      <c r="K50" s="551">
        <v>0</v>
      </c>
      <c r="L50" s="551">
        <v>0</v>
      </c>
      <c r="M50" s="551">
        <v>0</v>
      </c>
      <c r="N50" s="551">
        <v>0</v>
      </c>
      <c r="O50" s="551">
        <v>0</v>
      </c>
      <c r="P50" s="551">
        <v>0</v>
      </c>
      <c r="Q50" s="551">
        <v>0</v>
      </c>
      <c r="R50" s="551">
        <v>0</v>
      </c>
      <c r="S50" s="551">
        <v>0</v>
      </c>
      <c r="T50" s="551">
        <v>0</v>
      </c>
      <c r="U50" s="551">
        <v>0</v>
      </c>
      <c r="V50" s="551">
        <v>0</v>
      </c>
      <c r="W50" s="551">
        <v>0</v>
      </c>
      <c r="X50" s="551">
        <v>0</v>
      </c>
      <c r="Y50" s="551">
        <v>0</v>
      </c>
      <c r="Z50" s="551">
        <v>0</v>
      </c>
      <c r="AA50" s="551">
        <v>0</v>
      </c>
      <c r="AB50" s="551">
        <v>0</v>
      </c>
      <c r="AC50" s="551">
        <v>0</v>
      </c>
      <c r="AD50" s="551">
        <v>0</v>
      </c>
      <c r="AE50" s="551">
        <v>0</v>
      </c>
      <c r="AF50" s="551">
        <v>0</v>
      </c>
      <c r="AG50" s="551">
        <v>0</v>
      </c>
      <c r="AH50" s="551">
        <v>0</v>
      </c>
      <c r="AI50" s="551">
        <v>0</v>
      </c>
      <c r="AJ50" s="551">
        <v>0</v>
      </c>
      <c r="AK50" s="551">
        <v>0</v>
      </c>
      <c r="AL50" s="551">
        <v>0</v>
      </c>
      <c r="AM50" s="551">
        <v>0</v>
      </c>
      <c r="AN50" s="551">
        <v>0</v>
      </c>
      <c r="AO50" s="551">
        <v>0</v>
      </c>
      <c r="AP50" s="551">
        <v>0</v>
      </c>
      <c r="AQ50" s="551">
        <v>0</v>
      </c>
      <c r="AR50" s="551">
        <v>199</v>
      </c>
      <c r="AS50" s="551">
        <v>950</v>
      </c>
      <c r="AT50" s="551">
        <v>13289</v>
      </c>
      <c r="AU50" s="551">
        <v>37285</v>
      </c>
      <c r="AV50" s="551">
        <v>1040077</v>
      </c>
      <c r="AW50" s="551">
        <v>804160</v>
      </c>
      <c r="AX50" s="551">
        <v>434109</v>
      </c>
      <c r="AY50" s="551">
        <v>22207</v>
      </c>
      <c r="AZ50" s="551">
        <v>7126</v>
      </c>
      <c r="BA50" s="551">
        <v>197494</v>
      </c>
      <c r="BB50" s="551">
        <v>101407</v>
      </c>
      <c r="BC50" s="551">
        <v>453448</v>
      </c>
      <c r="BD50" s="551">
        <v>0</v>
      </c>
      <c r="BE50" s="551">
        <v>0</v>
      </c>
      <c r="BF50" s="551">
        <v>14089</v>
      </c>
      <c r="BG50" s="551">
        <v>0</v>
      </c>
      <c r="BH50" s="551">
        <v>59</v>
      </c>
      <c r="BI50" s="551">
        <v>40904</v>
      </c>
      <c r="BJ50" s="551">
        <v>0</v>
      </c>
      <c r="BK50" s="551">
        <v>0</v>
      </c>
      <c r="BL50" s="551">
        <v>0</v>
      </c>
      <c r="BM50" s="551">
        <v>0</v>
      </c>
      <c r="BN50" s="551">
        <v>0</v>
      </c>
      <c r="BO50" s="551">
        <v>0</v>
      </c>
      <c r="BP50" s="551">
        <v>0</v>
      </c>
      <c r="BQ50" s="551">
        <v>0</v>
      </c>
      <c r="BR50" s="551">
        <v>0</v>
      </c>
      <c r="BS50" s="551">
        <v>0</v>
      </c>
      <c r="BT50" s="551">
        <v>0</v>
      </c>
      <c r="BU50" s="551">
        <v>0</v>
      </c>
      <c r="BV50" s="551">
        <v>0</v>
      </c>
      <c r="BW50" s="551">
        <v>0</v>
      </c>
      <c r="BX50" s="551">
        <v>0</v>
      </c>
      <c r="BY50" s="551">
        <v>0</v>
      </c>
      <c r="BZ50" s="551">
        <v>0</v>
      </c>
      <c r="CA50" s="551">
        <v>0</v>
      </c>
      <c r="CB50" s="551">
        <v>0</v>
      </c>
      <c r="CC50" s="551">
        <v>0</v>
      </c>
      <c r="CD50" s="551">
        <v>0</v>
      </c>
      <c r="CE50" s="551">
        <v>64</v>
      </c>
      <c r="CF50" s="551">
        <v>0</v>
      </c>
      <c r="CG50" s="551">
        <v>0</v>
      </c>
      <c r="CH50" s="551">
        <v>0</v>
      </c>
      <c r="CI50" s="551">
        <v>0</v>
      </c>
      <c r="CJ50" s="551">
        <v>0</v>
      </c>
      <c r="CK50" s="551">
        <v>0</v>
      </c>
      <c r="CL50" s="551">
        <v>0</v>
      </c>
      <c r="CM50" s="551">
        <v>0</v>
      </c>
      <c r="CN50" s="551">
        <v>61</v>
      </c>
      <c r="CO50" s="551">
        <v>0</v>
      </c>
      <c r="CP50" s="551">
        <v>0</v>
      </c>
      <c r="CQ50" s="551">
        <v>0</v>
      </c>
      <c r="CR50" s="551">
        <v>0</v>
      </c>
      <c r="CS50" s="551">
        <v>0</v>
      </c>
      <c r="CT50" s="551">
        <v>0</v>
      </c>
      <c r="CU50" s="551">
        <v>0</v>
      </c>
      <c r="CV50" s="551">
        <v>91449</v>
      </c>
      <c r="CW50" s="551">
        <v>0</v>
      </c>
      <c r="CX50" s="551">
        <v>0</v>
      </c>
      <c r="CY50" s="551">
        <v>0</v>
      </c>
      <c r="CZ50" s="551">
        <v>0</v>
      </c>
      <c r="DA50" s="551">
        <v>0</v>
      </c>
      <c r="DB50" s="551">
        <v>0</v>
      </c>
      <c r="DC50" s="551">
        <v>0</v>
      </c>
      <c r="DD50" s="551">
        <v>0</v>
      </c>
      <c r="DE50" s="550">
        <f t="shared" si="9"/>
        <v>3258377</v>
      </c>
      <c r="DF50" s="550">
        <v>0</v>
      </c>
      <c r="DG50" s="551">
        <v>2114</v>
      </c>
      <c r="DH50" s="551">
        <v>0</v>
      </c>
      <c r="DI50" s="551">
        <v>0</v>
      </c>
      <c r="DJ50" s="551">
        <v>0</v>
      </c>
      <c r="DK50" s="551">
        <v>0</v>
      </c>
      <c r="DL50" s="551">
        <v>300754</v>
      </c>
      <c r="DM50" s="552">
        <f t="shared" si="10"/>
        <v>302868</v>
      </c>
      <c r="DN50" s="552">
        <f t="shared" si="11"/>
        <v>3561245</v>
      </c>
      <c r="DO50" s="553">
        <v>5817789</v>
      </c>
      <c r="DP50" s="551">
        <v>117798</v>
      </c>
      <c r="DQ50" s="552">
        <f t="shared" si="4"/>
        <v>5935587</v>
      </c>
      <c r="DR50" s="551">
        <f t="shared" si="5"/>
        <v>6238455</v>
      </c>
      <c r="DS50" s="552">
        <f t="shared" si="12"/>
        <v>9496832</v>
      </c>
      <c r="DT50" s="553">
        <v>-2811584</v>
      </c>
      <c r="DU50" s="551">
        <v>-224773</v>
      </c>
      <c r="DV50" s="551">
        <v>0</v>
      </c>
      <c r="DW50" s="551">
        <v>-17982</v>
      </c>
      <c r="DX50" s="552">
        <f t="shared" si="6"/>
        <v>-3054339</v>
      </c>
      <c r="DY50" s="551">
        <f t="shared" si="7"/>
        <v>3184116</v>
      </c>
      <c r="DZ50" s="552">
        <f t="shared" si="13"/>
        <v>6442493</v>
      </c>
      <c r="EB50" s="552">
        <v>6442493</v>
      </c>
      <c r="EC50" s="526" t="b">
        <f t="shared" si="8"/>
        <v>1</v>
      </c>
      <c r="EI50" s="555"/>
      <c r="EJ50" s="555"/>
      <c r="EK50" s="555"/>
      <c r="EL50" s="555"/>
      <c r="EM50" s="555"/>
      <c r="EN50" s="555"/>
      <c r="EO50" s="555"/>
      <c r="EP50" s="555"/>
    </row>
    <row r="51" spans="1:146">
      <c r="A51" s="556" t="s">
        <v>458</v>
      </c>
      <c r="B51" s="557" t="s">
        <v>459</v>
      </c>
      <c r="C51" s="550">
        <v>0</v>
      </c>
      <c r="D51" s="551">
        <v>0</v>
      </c>
      <c r="E51" s="551">
        <v>0</v>
      </c>
      <c r="F51" s="551">
        <v>0</v>
      </c>
      <c r="G51" s="551">
        <v>19</v>
      </c>
      <c r="H51" s="551">
        <v>0</v>
      </c>
      <c r="I51" s="551">
        <v>308</v>
      </c>
      <c r="J51" s="551">
        <v>48</v>
      </c>
      <c r="K51" s="551">
        <v>40</v>
      </c>
      <c r="L51" s="551">
        <v>0</v>
      </c>
      <c r="M51" s="551">
        <v>0</v>
      </c>
      <c r="N51" s="551">
        <v>0</v>
      </c>
      <c r="O51" s="551">
        <v>5</v>
      </c>
      <c r="P51" s="551">
        <v>2</v>
      </c>
      <c r="Q51" s="551">
        <v>9</v>
      </c>
      <c r="R51" s="551">
        <v>6</v>
      </c>
      <c r="S51" s="551">
        <v>10</v>
      </c>
      <c r="T51" s="551">
        <v>5809</v>
      </c>
      <c r="U51" s="551">
        <v>0</v>
      </c>
      <c r="V51" s="551">
        <v>14</v>
      </c>
      <c r="W51" s="551">
        <v>0</v>
      </c>
      <c r="X51" s="551">
        <v>6</v>
      </c>
      <c r="Y51" s="551">
        <v>0</v>
      </c>
      <c r="Z51" s="551">
        <v>155</v>
      </c>
      <c r="AA51" s="551">
        <v>35</v>
      </c>
      <c r="AB51" s="551">
        <v>16</v>
      </c>
      <c r="AC51" s="551">
        <v>0</v>
      </c>
      <c r="AD51" s="551">
        <v>3</v>
      </c>
      <c r="AE51" s="551">
        <v>9</v>
      </c>
      <c r="AF51" s="551">
        <v>0</v>
      </c>
      <c r="AG51" s="551">
        <v>0</v>
      </c>
      <c r="AH51" s="551">
        <v>3</v>
      </c>
      <c r="AI51" s="551">
        <v>0</v>
      </c>
      <c r="AJ51" s="551">
        <v>0</v>
      </c>
      <c r="AK51" s="551">
        <v>0</v>
      </c>
      <c r="AL51" s="551">
        <v>0</v>
      </c>
      <c r="AM51" s="551">
        <v>0</v>
      </c>
      <c r="AN51" s="551">
        <v>8</v>
      </c>
      <c r="AO51" s="551">
        <v>0</v>
      </c>
      <c r="AP51" s="551">
        <v>11</v>
      </c>
      <c r="AQ51" s="551">
        <v>27</v>
      </c>
      <c r="AR51" s="551">
        <v>426</v>
      </c>
      <c r="AS51" s="551">
        <v>3402</v>
      </c>
      <c r="AT51" s="551">
        <v>40040</v>
      </c>
      <c r="AU51" s="551">
        <v>20565</v>
      </c>
      <c r="AV51" s="551">
        <v>674879</v>
      </c>
      <c r="AW51" s="551">
        <v>3447199</v>
      </c>
      <c r="AX51" s="551">
        <v>164508</v>
      </c>
      <c r="AY51" s="551">
        <v>2982</v>
      </c>
      <c r="AZ51" s="551">
        <v>4639</v>
      </c>
      <c r="BA51" s="551">
        <v>6887</v>
      </c>
      <c r="BB51" s="551">
        <v>68109</v>
      </c>
      <c r="BC51" s="551">
        <v>135413</v>
      </c>
      <c r="BD51" s="551">
        <v>0</v>
      </c>
      <c r="BE51" s="551">
        <v>41</v>
      </c>
      <c r="BF51" s="551">
        <v>24226</v>
      </c>
      <c r="BG51" s="551">
        <v>443</v>
      </c>
      <c r="BH51" s="551">
        <v>20</v>
      </c>
      <c r="BI51" s="551">
        <v>9559</v>
      </c>
      <c r="BJ51" s="551">
        <v>0</v>
      </c>
      <c r="BK51" s="551">
        <v>14011</v>
      </c>
      <c r="BL51" s="551">
        <v>1816</v>
      </c>
      <c r="BM51" s="551">
        <v>1452</v>
      </c>
      <c r="BN51" s="551">
        <v>199</v>
      </c>
      <c r="BO51" s="551">
        <v>142</v>
      </c>
      <c r="BP51" s="551">
        <v>16</v>
      </c>
      <c r="BQ51" s="551">
        <v>128</v>
      </c>
      <c r="BR51" s="551">
        <v>0</v>
      </c>
      <c r="BS51" s="551">
        <v>3148</v>
      </c>
      <c r="BT51" s="551">
        <v>2129</v>
      </c>
      <c r="BU51" s="551">
        <v>0</v>
      </c>
      <c r="BV51" s="551">
        <v>0</v>
      </c>
      <c r="BW51" s="551">
        <v>0</v>
      </c>
      <c r="BX51" s="551">
        <v>54</v>
      </c>
      <c r="BY51" s="551">
        <v>1</v>
      </c>
      <c r="BZ51" s="551">
        <v>0</v>
      </c>
      <c r="CA51" s="551">
        <v>22</v>
      </c>
      <c r="CB51" s="551">
        <v>7</v>
      </c>
      <c r="CC51" s="551">
        <v>0</v>
      </c>
      <c r="CD51" s="551">
        <v>2</v>
      </c>
      <c r="CE51" s="551">
        <v>262</v>
      </c>
      <c r="CF51" s="551">
        <v>60</v>
      </c>
      <c r="CG51" s="551">
        <v>5199</v>
      </c>
      <c r="CH51" s="551">
        <v>17348</v>
      </c>
      <c r="CI51" s="551">
        <v>27636</v>
      </c>
      <c r="CJ51" s="551">
        <v>1113</v>
      </c>
      <c r="CK51" s="551">
        <v>41388</v>
      </c>
      <c r="CL51" s="551">
        <v>102875</v>
      </c>
      <c r="CM51" s="551">
        <v>1148</v>
      </c>
      <c r="CN51" s="551">
        <v>84382</v>
      </c>
      <c r="CO51" s="551">
        <v>61</v>
      </c>
      <c r="CP51" s="551">
        <v>0</v>
      </c>
      <c r="CQ51" s="551">
        <v>319</v>
      </c>
      <c r="CR51" s="551">
        <v>1</v>
      </c>
      <c r="CS51" s="551">
        <v>0</v>
      </c>
      <c r="CT51" s="551">
        <v>113</v>
      </c>
      <c r="CU51" s="551">
        <v>1</v>
      </c>
      <c r="CV51" s="551">
        <v>243172</v>
      </c>
      <c r="CW51" s="551">
        <v>2515</v>
      </c>
      <c r="CX51" s="551">
        <v>5</v>
      </c>
      <c r="CY51" s="551">
        <v>0</v>
      </c>
      <c r="CZ51" s="551">
        <v>23</v>
      </c>
      <c r="DA51" s="551">
        <v>3</v>
      </c>
      <c r="DB51" s="551">
        <v>519</v>
      </c>
      <c r="DC51" s="551">
        <v>60663</v>
      </c>
      <c r="DD51" s="551">
        <v>0</v>
      </c>
      <c r="DE51" s="550">
        <f t="shared" si="9"/>
        <v>5221814</v>
      </c>
      <c r="DF51" s="550">
        <v>468</v>
      </c>
      <c r="DG51" s="551">
        <v>172522</v>
      </c>
      <c r="DH51" s="551">
        <v>0</v>
      </c>
      <c r="DI51" s="551">
        <v>0</v>
      </c>
      <c r="DJ51" s="551">
        <v>0</v>
      </c>
      <c r="DK51" s="551">
        <v>0</v>
      </c>
      <c r="DL51" s="551">
        <v>147956</v>
      </c>
      <c r="DM51" s="552">
        <f t="shared" si="10"/>
        <v>320946</v>
      </c>
      <c r="DN51" s="552">
        <f t="shared" si="11"/>
        <v>5542760</v>
      </c>
      <c r="DO51" s="553">
        <v>11121066</v>
      </c>
      <c r="DP51" s="551">
        <v>43</v>
      </c>
      <c r="DQ51" s="552">
        <f t="shared" si="4"/>
        <v>11121109</v>
      </c>
      <c r="DR51" s="551">
        <f t="shared" si="5"/>
        <v>11442055</v>
      </c>
      <c r="DS51" s="552">
        <f t="shared" si="12"/>
        <v>16663869</v>
      </c>
      <c r="DT51" s="553">
        <v>-1345752</v>
      </c>
      <c r="DU51" s="551">
        <v>-1658</v>
      </c>
      <c r="DV51" s="551">
        <v>0</v>
      </c>
      <c r="DW51" s="551">
        <v>-132</v>
      </c>
      <c r="DX51" s="552">
        <f t="shared" si="6"/>
        <v>-1347542</v>
      </c>
      <c r="DY51" s="551">
        <f t="shared" si="7"/>
        <v>10094513</v>
      </c>
      <c r="DZ51" s="552">
        <f t="shared" si="13"/>
        <v>15316327</v>
      </c>
      <c r="EB51" s="552">
        <v>15316327</v>
      </c>
      <c r="EC51" s="526" t="b">
        <f t="shared" si="8"/>
        <v>1</v>
      </c>
      <c r="EI51" s="555"/>
      <c r="EJ51" s="555"/>
      <c r="EK51" s="555"/>
      <c r="EL51" s="555"/>
      <c r="EM51" s="555"/>
      <c r="EN51" s="555"/>
      <c r="EO51" s="555"/>
      <c r="EP51" s="555"/>
    </row>
    <row r="52" spans="1:146">
      <c r="A52" s="556" t="s">
        <v>460</v>
      </c>
      <c r="B52" s="557" t="s">
        <v>461</v>
      </c>
      <c r="C52" s="550">
        <v>0</v>
      </c>
      <c r="D52" s="551">
        <v>1371</v>
      </c>
      <c r="E52" s="551">
        <v>0</v>
      </c>
      <c r="F52" s="551">
        <v>0</v>
      </c>
      <c r="G52" s="551">
        <v>1838</v>
      </c>
      <c r="H52" s="551">
        <v>0</v>
      </c>
      <c r="I52" s="551">
        <v>1669</v>
      </c>
      <c r="J52" s="551">
        <v>0</v>
      </c>
      <c r="K52" s="551">
        <v>0</v>
      </c>
      <c r="L52" s="551">
        <v>0</v>
      </c>
      <c r="M52" s="551">
        <v>0</v>
      </c>
      <c r="N52" s="551">
        <v>0</v>
      </c>
      <c r="O52" s="551">
        <v>0</v>
      </c>
      <c r="P52" s="551">
        <v>32</v>
      </c>
      <c r="Q52" s="551">
        <v>110</v>
      </c>
      <c r="R52" s="551">
        <v>0</v>
      </c>
      <c r="S52" s="551">
        <v>0</v>
      </c>
      <c r="T52" s="551">
        <v>0</v>
      </c>
      <c r="U52" s="551">
        <v>0</v>
      </c>
      <c r="V52" s="551">
        <v>0</v>
      </c>
      <c r="W52" s="551">
        <v>0</v>
      </c>
      <c r="X52" s="551">
        <v>0</v>
      </c>
      <c r="Y52" s="551">
        <v>0</v>
      </c>
      <c r="Z52" s="551">
        <v>0</v>
      </c>
      <c r="AA52" s="551">
        <v>0</v>
      </c>
      <c r="AB52" s="551">
        <v>0</v>
      </c>
      <c r="AC52" s="551">
        <v>0</v>
      </c>
      <c r="AD52" s="551">
        <v>7</v>
      </c>
      <c r="AE52" s="551">
        <v>0</v>
      </c>
      <c r="AF52" s="551">
        <v>0</v>
      </c>
      <c r="AG52" s="551">
        <v>0</v>
      </c>
      <c r="AH52" s="551">
        <v>11</v>
      </c>
      <c r="AI52" s="551">
        <v>0</v>
      </c>
      <c r="AJ52" s="551">
        <v>0</v>
      </c>
      <c r="AK52" s="551">
        <v>0</v>
      </c>
      <c r="AL52" s="551">
        <v>0</v>
      </c>
      <c r="AM52" s="551">
        <v>0</v>
      </c>
      <c r="AN52" s="551">
        <v>0</v>
      </c>
      <c r="AO52" s="551">
        <v>0</v>
      </c>
      <c r="AP52" s="551">
        <v>0</v>
      </c>
      <c r="AQ52" s="551">
        <v>1934</v>
      </c>
      <c r="AR52" s="551">
        <v>8</v>
      </c>
      <c r="AS52" s="551">
        <v>4752</v>
      </c>
      <c r="AT52" s="551">
        <v>134195</v>
      </c>
      <c r="AU52" s="551">
        <v>4719</v>
      </c>
      <c r="AV52" s="551">
        <v>0</v>
      </c>
      <c r="AW52" s="551">
        <v>18186</v>
      </c>
      <c r="AX52" s="551">
        <v>1766027</v>
      </c>
      <c r="AY52" s="551">
        <v>1957</v>
      </c>
      <c r="AZ52" s="551">
        <v>385</v>
      </c>
      <c r="BA52" s="551">
        <v>2135</v>
      </c>
      <c r="BB52" s="551">
        <v>5014</v>
      </c>
      <c r="BC52" s="551">
        <v>20905</v>
      </c>
      <c r="BD52" s="551">
        <v>0</v>
      </c>
      <c r="BE52" s="551">
        <v>318</v>
      </c>
      <c r="BF52" s="551">
        <v>294724</v>
      </c>
      <c r="BG52" s="551">
        <v>15366</v>
      </c>
      <c r="BH52" s="551">
        <v>167</v>
      </c>
      <c r="BI52" s="551">
        <v>2579</v>
      </c>
      <c r="BJ52" s="551">
        <v>0</v>
      </c>
      <c r="BK52" s="551">
        <v>53153</v>
      </c>
      <c r="BL52" s="551">
        <v>36974</v>
      </c>
      <c r="BM52" s="551">
        <v>35209</v>
      </c>
      <c r="BN52" s="551">
        <v>33506</v>
      </c>
      <c r="BO52" s="551">
        <v>0</v>
      </c>
      <c r="BP52" s="551">
        <v>0</v>
      </c>
      <c r="BQ52" s="551">
        <v>0</v>
      </c>
      <c r="BR52" s="551">
        <v>0</v>
      </c>
      <c r="BS52" s="551">
        <v>8</v>
      </c>
      <c r="BT52" s="551">
        <v>0</v>
      </c>
      <c r="BU52" s="551">
        <v>0</v>
      </c>
      <c r="BV52" s="551">
        <v>0</v>
      </c>
      <c r="BW52" s="551">
        <v>0</v>
      </c>
      <c r="BX52" s="551">
        <v>119</v>
      </c>
      <c r="BY52" s="551">
        <v>0</v>
      </c>
      <c r="BZ52" s="551">
        <v>120</v>
      </c>
      <c r="CA52" s="551">
        <v>0</v>
      </c>
      <c r="CB52" s="551">
        <v>0</v>
      </c>
      <c r="CC52" s="551">
        <v>0</v>
      </c>
      <c r="CD52" s="551">
        <v>57</v>
      </c>
      <c r="CE52" s="551">
        <v>0</v>
      </c>
      <c r="CF52" s="551">
        <v>2</v>
      </c>
      <c r="CG52" s="551">
        <v>28</v>
      </c>
      <c r="CH52" s="551">
        <v>0</v>
      </c>
      <c r="CI52" s="551">
        <v>0</v>
      </c>
      <c r="CJ52" s="551">
        <v>0</v>
      </c>
      <c r="CK52" s="551">
        <v>0</v>
      </c>
      <c r="CL52" s="551">
        <v>38</v>
      </c>
      <c r="CM52" s="551">
        <v>0</v>
      </c>
      <c r="CN52" s="551">
        <v>0</v>
      </c>
      <c r="CO52" s="551">
        <v>0</v>
      </c>
      <c r="CP52" s="551">
        <v>0</v>
      </c>
      <c r="CQ52" s="551">
        <v>0</v>
      </c>
      <c r="CR52" s="551">
        <v>0</v>
      </c>
      <c r="CS52" s="551">
        <v>0</v>
      </c>
      <c r="CT52" s="551">
        <v>0</v>
      </c>
      <c r="CU52" s="551">
        <v>0</v>
      </c>
      <c r="CV52" s="551">
        <v>143953</v>
      </c>
      <c r="CW52" s="551">
        <v>3</v>
      </c>
      <c r="CX52" s="551">
        <v>0</v>
      </c>
      <c r="CY52" s="551">
        <v>0</v>
      </c>
      <c r="CZ52" s="551">
        <v>0</v>
      </c>
      <c r="DA52" s="551">
        <v>0</v>
      </c>
      <c r="DB52" s="551">
        <v>33</v>
      </c>
      <c r="DC52" s="551">
        <v>0</v>
      </c>
      <c r="DD52" s="551">
        <v>200</v>
      </c>
      <c r="DE52" s="550">
        <f t="shared" si="9"/>
        <v>2581812</v>
      </c>
      <c r="DF52" s="550">
        <v>18</v>
      </c>
      <c r="DG52" s="551">
        <v>9798</v>
      </c>
      <c r="DH52" s="551">
        <v>0</v>
      </c>
      <c r="DI52" s="551">
        <v>0</v>
      </c>
      <c r="DJ52" s="551">
        <v>116069</v>
      </c>
      <c r="DK52" s="551">
        <v>2623324</v>
      </c>
      <c r="DL52" s="551">
        <v>46496</v>
      </c>
      <c r="DM52" s="552">
        <f t="shared" si="10"/>
        <v>2795705</v>
      </c>
      <c r="DN52" s="552">
        <f t="shared" si="11"/>
        <v>5377517</v>
      </c>
      <c r="DO52" s="553">
        <v>8241484</v>
      </c>
      <c r="DP52" s="551">
        <v>3879</v>
      </c>
      <c r="DQ52" s="552">
        <f t="shared" si="4"/>
        <v>8245363</v>
      </c>
      <c r="DR52" s="551">
        <f t="shared" si="5"/>
        <v>11041068</v>
      </c>
      <c r="DS52" s="552">
        <f t="shared" si="12"/>
        <v>13622880</v>
      </c>
      <c r="DT52" s="553">
        <v>-3520474</v>
      </c>
      <c r="DU52" s="551">
        <v>-29767</v>
      </c>
      <c r="DV52" s="551">
        <v>0</v>
      </c>
      <c r="DW52" s="551">
        <v>-2381</v>
      </c>
      <c r="DX52" s="552">
        <f t="shared" si="6"/>
        <v>-3552622</v>
      </c>
      <c r="DY52" s="551">
        <f t="shared" si="7"/>
        <v>7488446</v>
      </c>
      <c r="DZ52" s="552">
        <f t="shared" si="13"/>
        <v>10070258</v>
      </c>
      <c r="EB52" s="552">
        <v>10070258</v>
      </c>
      <c r="EC52" s="526" t="b">
        <f t="shared" si="8"/>
        <v>1</v>
      </c>
      <c r="EI52" s="555"/>
      <c r="EJ52" s="555"/>
      <c r="EK52" s="555"/>
      <c r="EL52" s="555"/>
      <c r="EM52" s="555"/>
      <c r="EN52" s="555"/>
      <c r="EO52" s="555"/>
      <c r="EP52" s="555"/>
    </row>
    <row r="53" spans="1:146">
      <c r="A53" s="556" t="s">
        <v>462</v>
      </c>
      <c r="B53" s="557" t="s">
        <v>463</v>
      </c>
      <c r="C53" s="550">
        <v>0</v>
      </c>
      <c r="D53" s="551">
        <v>0</v>
      </c>
      <c r="E53" s="551">
        <v>0</v>
      </c>
      <c r="F53" s="551">
        <v>0</v>
      </c>
      <c r="G53" s="551">
        <v>0</v>
      </c>
      <c r="H53" s="551">
        <v>0</v>
      </c>
      <c r="I53" s="551">
        <v>0</v>
      </c>
      <c r="J53" s="551">
        <v>0</v>
      </c>
      <c r="K53" s="551">
        <v>0</v>
      </c>
      <c r="L53" s="551">
        <v>0</v>
      </c>
      <c r="M53" s="551">
        <v>0</v>
      </c>
      <c r="N53" s="551">
        <v>0</v>
      </c>
      <c r="O53" s="551">
        <v>0</v>
      </c>
      <c r="P53" s="551">
        <v>0</v>
      </c>
      <c r="Q53" s="551">
        <v>0</v>
      </c>
      <c r="R53" s="551">
        <v>0</v>
      </c>
      <c r="S53" s="551">
        <v>0</v>
      </c>
      <c r="T53" s="551">
        <v>0</v>
      </c>
      <c r="U53" s="551">
        <v>0</v>
      </c>
      <c r="V53" s="551">
        <v>0</v>
      </c>
      <c r="W53" s="551">
        <v>0</v>
      </c>
      <c r="X53" s="551">
        <v>0</v>
      </c>
      <c r="Y53" s="551">
        <v>0</v>
      </c>
      <c r="Z53" s="551">
        <v>0</v>
      </c>
      <c r="AA53" s="551">
        <v>0</v>
      </c>
      <c r="AB53" s="551">
        <v>0</v>
      </c>
      <c r="AC53" s="551">
        <v>0</v>
      </c>
      <c r="AD53" s="551">
        <v>2</v>
      </c>
      <c r="AE53" s="551">
        <v>0</v>
      </c>
      <c r="AF53" s="551">
        <v>0</v>
      </c>
      <c r="AG53" s="551">
        <v>0</v>
      </c>
      <c r="AH53" s="551">
        <v>0</v>
      </c>
      <c r="AI53" s="551">
        <v>0</v>
      </c>
      <c r="AJ53" s="551">
        <v>0</v>
      </c>
      <c r="AK53" s="551">
        <v>0</v>
      </c>
      <c r="AL53" s="551">
        <v>0</v>
      </c>
      <c r="AM53" s="551">
        <v>0</v>
      </c>
      <c r="AN53" s="551">
        <v>0</v>
      </c>
      <c r="AO53" s="551">
        <v>0</v>
      </c>
      <c r="AP53" s="551">
        <v>0</v>
      </c>
      <c r="AQ53" s="551">
        <v>0</v>
      </c>
      <c r="AR53" s="551">
        <v>0</v>
      </c>
      <c r="AS53" s="551">
        <v>0</v>
      </c>
      <c r="AT53" s="551">
        <v>0</v>
      </c>
      <c r="AU53" s="551">
        <v>0</v>
      </c>
      <c r="AV53" s="551">
        <v>0</v>
      </c>
      <c r="AW53" s="551">
        <v>0</v>
      </c>
      <c r="AX53" s="551">
        <v>0</v>
      </c>
      <c r="AY53" s="551">
        <v>9862</v>
      </c>
      <c r="AZ53" s="551">
        <v>0</v>
      </c>
      <c r="BA53" s="551">
        <v>4</v>
      </c>
      <c r="BB53" s="551">
        <v>0</v>
      </c>
      <c r="BC53" s="551">
        <v>0</v>
      </c>
      <c r="BD53" s="551">
        <v>0</v>
      </c>
      <c r="BE53" s="551">
        <v>0</v>
      </c>
      <c r="BF53" s="551">
        <v>0</v>
      </c>
      <c r="BG53" s="551">
        <v>87</v>
      </c>
      <c r="BH53" s="551">
        <v>27</v>
      </c>
      <c r="BI53" s="551">
        <v>6</v>
      </c>
      <c r="BJ53" s="551">
        <v>0</v>
      </c>
      <c r="BK53" s="551">
        <v>92644</v>
      </c>
      <c r="BL53" s="551">
        <v>0</v>
      </c>
      <c r="BM53" s="551">
        <v>0</v>
      </c>
      <c r="BN53" s="551">
        <v>0</v>
      </c>
      <c r="BO53" s="551">
        <v>0</v>
      </c>
      <c r="BP53" s="551">
        <v>0</v>
      </c>
      <c r="BQ53" s="551">
        <v>0</v>
      </c>
      <c r="BR53" s="551">
        <v>0</v>
      </c>
      <c r="BS53" s="551">
        <v>0</v>
      </c>
      <c r="BT53" s="551">
        <v>0</v>
      </c>
      <c r="BU53" s="551">
        <v>0</v>
      </c>
      <c r="BV53" s="551">
        <v>0</v>
      </c>
      <c r="BW53" s="551">
        <v>0</v>
      </c>
      <c r="BX53" s="551">
        <v>0</v>
      </c>
      <c r="BY53" s="551">
        <v>325</v>
      </c>
      <c r="BZ53" s="551">
        <v>0</v>
      </c>
      <c r="CA53" s="551">
        <v>0</v>
      </c>
      <c r="CB53" s="551">
        <v>0</v>
      </c>
      <c r="CC53" s="551">
        <v>0</v>
      </c>
      <c r="CD53" s="551">
        <v>0</v>
      </c>
      <c r="CE53" s="551">
        <v>518</v>
      </c>
      <c r="CF53" s="551">
        <v>0</v>
      </c>
      <c r="CG53" s="551">
        <v>0</v>
      </c>
      <c r="CH53" s="551">
        <v>0</v>
      </c>
      <c r="CI53" s="551">
        <v>0</v>
      </c>
      <c r="CJ53" s="551">
        <v>0</v>
      </c>
      <c r="CK53" s="551">
        <v>238</v>
      </c>
      <c r="CL53" s="551">
        <v>26123</v>
      </c>
      <c r="CM53" s="551">
        <v>0</v>
      </c>
      <c r="CN53" s="551">
        <v>0</v>
      </c>
      <c r="CO53" s="551">
        <v>0</v>
      </c>
      <c r="CP53" s="551">
        <v>0</v>
      </c>
      <c r="CQ53" s="551">
        <v>0</v>
      </c>
      <c r="CR53" s="551">
        <v>0</v>
      </c>
      <c r="CS53" s="551">
        <v>0</v>
      </c>
      <c r="CT53" s="551">
        <v>541</v>
      </c>
      <c r="CU53" s="551">
        <v>0</v>
      </c>
      <c r="CV53" s="551">
        <v>38635</v>
      </c>
      <c r="CW53" s="551">
        <v>396</v>
      </c>
      <c r="CX53" s="551">
        <v>0</v>
      </c>
      <c r="CY53" s="551">
        <v>0</v>
      </c>
      <c r="CZ53" s="551">
        <v>0</v>
      </c>
      <c r="DA53" s="551">
        <v>3748</v>
      </c>
      <c r="DB53" s="551">
        <v>57</v>
      </c>
      <c r="DC53" s="551">
        <v>0</v>
      </c>
      <c r="DD53" s="551">
        <v>0</v>
      </c>
      <c r="DE53" s="550">
        <f t="shared" si="9"/>
        <v>173213</v>
      </c>
      <c r="DF53" s="550">
        <v>48950</v>
      </c>
      <c r="DG53" s="551">
        <v>2844288</v>
      </c>
      <c r="DH53" s="551">
        <v>0</v>
      </c>
      <c r="DI53" s="551">
        <v>0</v>
      </c>
      <c r="DJ53" s="551">
        <v>5496</v>
      </c>
      <c r="DK53" s="551">
        <v>450132</v>
      </c>
      <c r="DL53" s="551">
        <v>195</v>
      </c>
      <c r="DM53" s="552">
        <f t="shared" si="10"/>
        <v>3349061</v>
      </c>
      <c r="DN53" s="552">
        <f t="shared" si="11"/>
        <v>3522274</v>
      </c>
      <c r="DO53" s="553">
        <v>55</v>
      </c>
      <c r="DP53" s="551">
        <v>27882</v>
      </c>
      <c r="DQ53" s="552">
        <f t="shared" si="4"/>
        <v>27937</v>
      </c>
      <c r="DR53" s="551">
        <f t="shared" si="5"/>
        <v>3376998</v>
      </c>
      <c r="DS53" s="552">
        <f t="shared" si="12"/>
        <v>3550211</v>
      </c>
      <c r="DT53" s="553">
        <v>-3414087</v>
      </c>
      <c r="DU53" s="551">
        <v>-9521</v>
      </c>
      <c r="DV53" s="551">
        <v>-2</v>
      </c>
      <c r="DW53" s="551">
        <v>-705</v>
      </c>
      <c r="DX53" s="552">
        <f t="shared" si="6"/>
        <v>-3424315</v>
      </c>
      <c r="DY53" s="551">
        <f t="shared" si="7"/>
        <v>-47317</v>
      </c>
      <c r="DZ53" s="552">
        <f t="shared" si="13"/>
        <v>125896</v>
      </c>
      <c r="EB53" s="552">
        <v>125896</v>
      </c>
      <c r="EC53" s="526" t="b">
        <f t="shared" si="8"/>
        <v>1</v>
      </c>
      <c r="EI53" s="555"/>
      <c r="EJ53" s="555"/>
      <c r="EK53" s="555"/>
      <c r="EL53" s="555"/>
      <c r="EM53" s="555"/>
      <c r="EN53" s="555"/>
      <c r="EO53" s="555"/>
      <c r="EP53" s="555"/>
    </row>
    <row r="54" spans="1:146">
      <c r="A54" s="556" t="s">
        <v>464</v>
      </c>
      <c r="B54" s="557" t="s">
        <v>465</v>
      </c>
      <c r="C54" s="550">
        <v>0</v>
      </c>
      <c r="D54" s="551">
        <v>0</v>
      </c>
      <c r="E54" s="551">
        <v>0</v>
      </c>
      <c r="F54" s="551">
        <v>0</v>
      </c>
      <c r="G54" s="551">
        <v>0</v>
      </c>
      <c r="H54" s="551">
        <v>0</v>
      </c>
      <c r="I54" s="551">
        <v>0</v>
      </c>
      <c r="J54" s="551">
        <v>0</v>
      </c>
      <c r="K54" s="551">
        <v>0</v>
      </c>
      <c r="L54" s="551">
        <v>0</v>
      </c>
      <c r="M54" s="551">
        <v>0</v>
      </c>
      <c r="N54" s="551">
        <v>0</v>
      </c>
      <c r="O54" s="551">
        <v>0</v>
      </c>
      <c r="P54" s="551">
        <v>0</v>
      </c>
      <c r="Q54" s="551">
        <v>0</v>
      </c>
      <c r="R54" s="551">
        <v>0</v>
      </c>
      <c r="S54" s="551">
        <v>0</v>
      </c>
      <c r="T54" s="551">
        <v>0</v>
      </c>
      <c r="U54" s="551">
        <v>0</v>
      </c>
      <c r="V54" s="551">
        <v>0</v>
      </c>
      <c r="W54" s="551">
        <v>0</v>
      </c>
      <c r="X54" s="551">
        <v>0</v>
      </c>
      <c r="Y54" s="551">
        <v>0</v>
      </c>
      <c r="Z54" s="551">
        <v>0</v>
      </c>
      <c r="AA54" s="551">
        <v>0</v>
      </c>
      <c r="AB54" s="551">
        <v>0</v>
      </c>
      <c r="AC54" s="551">
        <v>0</v>
      </c>
      <c r="AD54" s="551">
        <v>0</v>
      </c>
      <c r="AE54" s="551">
        <v>0</v>
      </c>
      <c r="AF54" s="551">
        <v>0</v>
      </c>
      <c r="AG54" s="551">
        <v>0</v>
      </c>
      <c r="AH54" s="551">
        <v>0</v>
      </c>
      <c r="AI54" s="551">
        <v>0</v>
      </c>
      <c r="AJ54" s="551">
        <v>0</v>
      </c>
      <c r="AK54" s="551">
        <v>0</v>
      </c>
      <c r="AL54" s="551">
        <v>0</v>
      </c>
      <c r="AM54" s="551">
        <v>0</v>
      </c>
      <c r="AN54" s="551">
        <v>0</v>
      </c>
      <c r="AO54" s="551">
        <v>0</v>
      </c>
      <c r="AP54" s="551">
        <v>0</v>
      </c>
      <c r="AQ54" s="551">
        <v>0</v>
      </c>
      <c r="AR54" s="551">
        <v>0</v>
      </c>
      <c r="AS54" s="551">
        <v>422</v>
      </c>
      <c r="AT54" s="551">
        <v>13126</v>
      </c>
      <c r="AU54" s="551">
        <v>1446</v>
      </c>
      <c r="AV54" s="551">
        <v>698</v>
      </c>
      <c r="AW54" s="551">
        <v>0</v>
      </c>
      <c r="AX54" s="551">
        <v>9238</v>
      </c>
      <c r="AY54" s="551">
        <v>0</v>
      </c>
      <c r="AZ54" s="551">
        <v>1379</v>
      </c>
      <c r="BA54" s="551">
        <v>0</v>
      </c>
      <c r="BB54" s="551">
        <v>376</v>
      </c>
      <c r="BC54" s="551">
        <v>207</v>
      </c>
      <c r="BD54" s="551">
        <v>0</v>
      </c>
      <c r="BE54" s="551">
        <v>0</v>
      </c>
      <c r="BF54" s="551">
        <v>2</v>
      </c>
      <c r="BG54" s="551">
        <v>2049</v>
      </c>
      <c r="BH54" s="551">
        <v>2</v>
      </c>
      <c r="BI54" s="551">
        <v>0</v>
      </c>
      <c r="BJ54" s="551">
        <v>0</v>
      </c>
      <c r="BK54" s="551">
        <v>3381</v>
      </c>
      <c r="BL54" s="551">
        <v>435</v>
      </c>
      <c r="BM54" s="551">
        <v>8580</v>
      </c>
      <c r="BN54" s="551">
        <v>10779</v>
      </c>
      <c r="BO54" s="551">
        <v>0</v>
      </c>
      <c r="BP54" s="551">
        <v>0</v>
      </c>
      <c r="BQ54" s="551">
        <v>0</v>
      </c>
      <c r="BR54" s="551">
        <v>0</v>
      </c>
      <c r="BS54" s="551">
        <v>0</v>
      </c>
      <c r="BT54" s="551">
        <v>0</v>
      </c>
      <c r="BU54" s="551">
        <v>0</v>
      </c>
      <c r="BV54" s="551">
        <v>0</v>
      </c>
      <c r="BW54" s="551">
        <v>0</v>
      </c>
      <c r="BX54" s="551">
        <v>33</v>
      </c>
      <c r="BY54" s="551">
        <v>0</v>
      </c>
      <c r="BZ54" s="551">
        <v>0</v>
      </c>
      <c r="CA54" s="551">
        <v>0</v>
      </c>
      <c r="CB54" s="551">
        <v>0</v>
      </c>
      <c r="CC54" s="551">
        <v>0</v>
      </c>
      <c r="CD54" s="551">
        <v>0</v>
      </c>
      <c r="CE54" s="551">
        <v>0</v>
      </c>
      <c r="CF54" s="551">
        <v>0</v>
      </c>
      <c r="CG54" s="551">
        <v>0</v>
      </c>
      <c r="CH54" s="551">
        <v>0</v>
      </c>
      <c r="CI54" s="551">
        <v>24</v>
      </c>
      <c r="CJ54" s="551">
        <v>0</v>
      </c>
      <c r="CK54" s="551">
        <v>0</v>
      </c>
      <c r="CL54" s="551">
        <v>42134</v>
      </c>
      <c r="CM54" s="551">
        <v>0</v>
      </c>
      <c r="CN54" s="551">
        <v>0</v>
      </c>
      <c r="CO54" s="551">
        <v>5302</v>
      </c>
      <c r="CP54" s="551">
        <v>0</v>
      </c>
      <c r="CQ54" s="551">
        <v>0</v>
      </c>
      <c r="CR54" s="551">
        <v>0</v>
      </c>
      <c r="CS54" s="551">
        <v>0</v>
      </c>
      <c r="CT54" s="551">
        <v>0</v>
      </c>
      <c r="CU54" s="551">
        <v>0</v>
      </c>
      <c r="CV54" s="551">
        <v>14725</v>
      </c>
      <c r="CW54" s="551">
        <v>1208</v>
      </c>
      <c r="CX54" s="551">
        <v>0</v>
      </c>
      <c r="CY54" s="551">
        <v>0</v>
      </c>
      <c r="CZ54" s="551">
        <v>0</v>
      </c>
      <c r="DA54" s="551">
        <v>0</v>
      </c>
      <c r="DB54" s="551">
        <v>0</v>
      </c>
      <c r="DC54" s="551">
        <v>0</v>
      </c>
      <c r="DD54" s="551">
        <v>0</v>
      </c>
      <c r="DE54" s="550">
        <f t="shared" si="9"/>
        <v>115546</v>
      </c>
      <c r="DF54" s="550">
        <v>4</v>
      </c>
      <c r="DG54" s="551">
        <v>60</v>
      </c>
      <c r="DH54" s="551">
        <v>0</v>
      </c>
      <c r="DI54" s="551">
        <v>0</v>
      </c>
      <c r="DJ54" s="551">
        <v>191793</v>
      </c>
      <c r="DK54" s="551">
        <v>886386</v>
      </c>
      <c r="DL54" s="551">
        <v>20</v>
      </c>
      <c r="DM54" s="552">
        <f t="shared" si="10"/>
        <v>1078263</v>
      </c>
      <c r="DN54" s="552">
        <f t="shared" si="11"/>
        <v>1193809</v>
      </c>
      <c r="DO54" s="553">
        <v>17296</v>
      </c>
      <c r="DP54" s="551">
        <v>504</v>
      </c>
      <c r="DQ54" s="552">
        <f t="shared" si="4"/>
        <v>17800</v>
      </c>
      <c r="DR54" s="551">
        <f t="shared" si="5"/>
        <v>1096063</v>
      </c>
      <c r="DS54" s="552">
        <f t="shared" si="12"/>
        <v>1211609</v>
      </c>
      <c r="DT54" s="553">
        <v>-1179570</v>
      </c>
      <c r="DU54" s="551">
        <v>-4437</v>
      </c>
      <c r="DV54" s="551">
        <v>0</v>
      </c>
      <c r="DW54" s="551">
        <v>-355</v>
      </c>
      <c r="DX54" s="552">
        <f t="shared" si="6"/>
        <v>-1184362</v>
      </c>
      <c r="DY54" s="551">
        <f t="shared" si="7"/>
        <v>-88299</v>
      </c>
      <c r="DZ54" s="552">
        <f t="shared" si="13"/>
        <v>27247</v>
      </c>
      <c r="EB54" s="552">
        <v>27247</v>
      </c>
      <c r="EC54" s="526" t="b">
        <f t="shared" si="8"/>
        <v>1</v>
      </c>
      <c r="EI54" s="555"/>
      <c r="EJ54" s="555"/>
      <c r="EK54" s="555"/>
      <c r="EL54" s="555"/>
      <c r="EM54" s="555"/>
      <c r="EN54" s="555"/>
      <c r="EO54" s="555"/>
      <c r="EP54" s="555"/>
    </row>
    <row r="55" spans="1:146">
      <c r="A55" s="556" t="s">
        <v>466</v>
      </c>
      <c r="B55" s="557" t="s">
        <v>467</v>
      </c>
      <c r="C55" s="550">
        <v>179</v>
      </c>
      <c r="D55" s="551">
        <v>1602</v>
      </c>
      <c r="E55" s="551">
        <v>7</v>
      </c>
      <c r="F55" s="551">
        <v>0</v>
      </c>
      <c r="G55" s="551">
        <v>2245</v>
      </c>
      <c r="H55" s="551">
        <v>0</v>
      </c>
      <c r="I55" s="551">
        <v>2752</v>
      </c>
      <c r="J55" s="551">
        <v>0</v>
      </c>
      <c r="K55" s="551">
        <v>0</v>
      </c>
      <c r="L55" s="551">
        <v>0</v>
      </c>
      <c r="M55" s="551">
        <v>0</v>
      </c>
      <c r="N55" s="551">
        <v>0</v>
      </c>
      <c r="O55" s="551">
        <v>0</v>
      </c>
      <c r="P55" s="551">
        <v>0</v>
      </c>
      <c r="Q55" s="551">
        <v>486</v>
      </c>
      <c r="R55" s="551">
        <v>0</v>
      </c>
      <c r="S55" s="551">
        <v>0</v>
      </c>
      <c r="T55" s="551">
        <v>37</v>
      </c>
      <c r="U55" s="551">
        <v>0</v>
      </c>
      <c r="V55" s="551">
        <v>1</v>
      </c>
      <c r="W55" s="551">
        <v>0</v>
      </c>
      <c r="X55" s="551">
        <v>0</v>
      </c>
      <c r="Y55" s="551">
        <v>0</v>
      </c>
      <c r="Z55" s="551">
        <v>0</v>
      </c>
      <c r="AA55" s="551">
        <v>0</v>
      </c>
      <c r="AB55" s="551">
        <v>0</v>
      </c>
      <c r="AC55" s="551">
        <v>0</v>
      </c>
      <c r="AD55" s="551">
        <v>30</v>
      </c>
      <c r="AE55" s="551">
        <v>0</v>
      </c>
      <c r="AF55" s="551">
        <v>0</v>
      </c>
      <c r="AG55" s="551">
        <v>0</v>
      </c>
      <c r="AH55" s="551">
        <v>0</v>
      </c>
      <c r="AI55" s="551">
        <v>0</v>
      </c>
      <c r="AJ55" s="551">
        <v>184</v>
      </c>
      <c r="AK55" s="551">
        <v>0</v>
      </c>
      <c r="AL55" s="551">
        <v>0</v>
      </c>
      <c r="AM55" s="551">
        <v>0</v>
      </c>
      <c r="AN55" s="551">
        <v>0</v>
      </c>
      <c r="AO55" s="551">
        <v>0</v>
      </c>
      <c r="AP55" s="551">
        <v>3</v>
      </c>
      <c r="AQ55" s="551">
        <v>5</v>
      </c>
      <c r="AR55" s="551">
        <v>637</v>
      </c>
      <c r="AS55" s="551">
        <v>517</v>
      </c>
      <c r="AT55" s="551">
        <v>12186</v>
      </c>
      <c r="AU55" s="551">
        <v>1726</v>
      </c>
      <c r="AV55" s="551">
        <v>151292</v>
      </c>
      <c r="AW55" s="551">
        <v>201364</v>
      </c>
      <c r="AX55" s="551">
        <v>56168</v>
      </c>
      <c r="AY55" s="551">
        <v>1356</v>
      </c>
      <c r="AZ55" s="551">
        <v>53</v>
      </c>
      <c r="BA55" s="551">
        <v>35640</v>
      </c>
      <c r="BB55" s="551">
        <v>7097</v>
      </c>
      <c r="BC55" s="551">
        <v>3049</v>
      </c>
      <c r="BD55" s="551">
        <v>0</v>
      </c>
      <c r="BE55" s="551">
        <v>375</v>
      </c>
      <c r="BF55" s="551">
        <v>3888</v>
      </c>
      <c r="BG55" s="551">
        <v>690</v>
      </c>
      <c r="BH55" s="551">
        <v>246</v>
      </c>
      <c r="BI55" s="551">
        <v>11092</v>
      </c>
      <c r="BJ55" s="551">
        <v>0</v>
      </c>
      <c r="BK55" s="551">
        <v>114413</v>
      </c>
      <c r="BL55" s="551">
        <v>38458</v>
      </c>
      <c r="BM55" s="551">
        <v>30146</v>
      </c>
      <c r="BN55" s="551">
        <v>16170</v>
      </c>
      <c r="BO55" s="551">
        <v>86</v>
      </c>
      <c r="BP55" s="551">
        <v>0</v>
      </c>
      <c r="BQ55" s="551">
        <v>1089</v>
      </c>
      <c r="BR55" s="551">
        <v>0</v>
      </c>
      <c r="BS55" s="551">
        <v>17616</v>
      </c>
      <c r="BT55" s="551">
        <v>63</v>
      </c>
      <c r="BU55" s="551">
        <v>369</v>
      </c>
      <c r="BV55" s="551">
        <v>257</v>
      </c>
      <c r="BW55" s="551">
        <v>0</v>
      </c>
      <c r="BX55" s="551">
        <v>621</v>
      </c>
      <c r="BY55" s="551">
        <v>166</v>
      </c>
      <c r="BZ55" s="551">
        <v>2194</v>
      </c>
      <c r="CA55" s="551">
        <v>2826</v>
      </c>
      <c r="CB55" s="551">
        <v>168</v>
      </c>
      <c r="CC55" s="551">
        <v>40</v>
      </c>
      <c r="CD55" s="551">
        <v>88</v>
      </c>
      <c r="CE55" s="551">
        <v>6037</v>
      </c>
      <c r="CF55" s="551">
        <v>0</v>
      </c>
      <c r="CG55" s="551">
        <v>0</v>
      </c>
      <c r="CH55" s="551">
        <v>2107</v>
      </c>
      <c r="CI55" s="551">
        <v>81</v>
      </c>
      <c r="CJ55" s="551">
        <v>0</v>
      </c>
      <c r="CK55" s="551">
        <v>247</v>
      </c>
      <c r="CL55" s="551">
        <v>18468</v>
      </c>
      <c r="CM55" s="551">
        <v>16411</v>
      </c>
      <c r="CN55" s="551">
        <v>2970</v>
      </c>
      <c r="CO55" s="551">
        <v>2580</v>
      </c>
      <c r="CP55" s="551">
        <v>621</v>
      </c>
      <c r="CQ55" s="551">
        <v>57</v>
      </c>
      <c r="CR55" s="551">
        <v>139</v>
      </c>
      <c r="CS55" s="551">
        <v>0</v>
      </c>
      <c r="CT55" s="551">
        <v>147</v>
      </c>
      <c r="CU55" s="551">
        <v>0</v>
      </c>
      <c r="CV55" s="551">
        <v>53806</v>
      </c>
      <c r="CW55" s="551">
        <v>2052</v>
      </c>
      <c r="CX55" s="551">
        <v>989</v>
      </c>
      <c r="CY55" s="551">
        <v>1138</v>
      </c>
      <c r="CZ55" s="551">
        <v>187</v>
      </c>
      <c r="DA55" s="551">
        <v>3505</v>
      </c>
      <c r="DB55" s="551">
        <v>436</v>
      </c>
      <c r="DC55" s="551">
        <v>0</v>
      </c>
      <c r="DD55" s="551">
        <v>2980</v>
      </c>
      <c r="DE55" s="550">
        <f t="shared" si="9"/>
        <v>834635</v>
      </c>
      <c r="DF55" s="550">
        <v>8483</v>
      </c>
      <c r="DG55" s="551">
        <v>751201</v>
      </c>
      <c r="DH55" s="551">
        <v>0</v>
      </c>
      <c r="DI55" s="551">
        <v>0</v>
      </c>
      <c r="DJ55" s="551">
        <v>103818</v>
      </c>
      <c r="DK55" s="551">
        <v>476800</v>
      </c>
      <c r="DL55" s="551">
        <v>6793</v>
      </c>
      <c r="DM55" s="552">
        <f t="shared" si="10"/>
        <v>1347095</v>
      </c>
      <c r="DN55" s="552">
        <f t="shared" si="11"/>
        <v>2181730</v>
      </c>
      <c r="DO55" s="553">
        <v>531976</v>
      </c>
      <c r="DP55" s="551">
        <v>1970</v>
      </c>
      <c r="DQ55" s="552">
        <f t="shared" si="4"/>
        <v>533946</v>
      </c>
      <c r="DR55" s="551">
        <f t="shared" si="5"/>
        <v>1881041</v>
      </c>
      <c r="DS55" s="552">
        <f t="shared" si="12"/>
        <v>2715676</v>
      </c>
      <c r="DT55" s="553">
        <v>-1949660</v>
      </c>
      <c r="DU55" s="551">
        <v>-8590</v>
      </c>
      <c r="DV55" s="551">
        <v>0</v>
      </c>
      <c r="DW55" s="551">
        <v>-686</v>
      </c>
      <c r="DX55" s="552">
        <f t="shared" si="6"/>
        <v>-1958936</v>
      </c>
      <c r="DY55" s="551">
        <f t="shared" si="7"/>
        <v>-77895</v>
      </c>
      <c r="DZ55" s="552">
        <f t="shared" si="13"/>
        <v>756740</v>
      </c>
      <c r="EB55" s="552">
        <v>756740</v>
      </c>
      <c r="EC55" s="526" t="b">
        <f t="shared" si="8"/>
        <v>1</v>
      </c>
      <c r="EI55" s="555"/>
      <c r="EJ55" s="555"/>
      <c r="EK55" s="555"/>
      <c r="EL55" s="555"/>
      <c r="EM55" s="555"/>
      <c r="EN55" s="555"/>
      <c r="EO55" s="555"/>
      <c r="EP55" s="555"/>
    </row>
    <row r="56" spans="1:146">
      <c r="A56" s="556" t="s">
        <v>468</v>
      </c>
      <c r="B56" s="557" t="s">
        <v>740</v>
      </c>
      <c r="C56" s="550">
        <v>18</v>
      </c>
      <c r="D56" s="551">
        <v>0</v>
      </c>
      <c r="E56" s="551">
        <v>85</v>
      </c>
      <c r="F56" s="551">
        <v>241</v>
      </c>
      <c r="G56" s="551">
        <v>418</v>
      </c>
      <c r="H56" s="551">
        <v>0</v>
      </c>
      <c r="I56" s="551">
        <v>35</v>
      </c>
      <c r="J56" s="551">
        <v>820</v>
      </c>
      <c r="K56" s="551">
        <v>155</v>
      </c>
      <c r="L56" s="551">
        <v>0</v>
      </c>
      <c r="M56" s="551">
        <v>0</v>
      </c>
      <c r="N56" s="551">
        <v>7</v>
      </c>
      <c r="O56" s="551">
        <v>6</v>
      </c>
      <c r="P56" s="551">
        <v>38</v>
      </c>
      <c r="Q56" s="551">
        <v>10</v>
      </c>
      <c r="R56" s="551">
        <v>9</v>
      </c>
      <c r="S56" s="551">
        <v>4</v>
      </c>
      <c r="T56" s="551">
        <v>0</v>
      </c>
      <c r="U56" s="551">
        <v>1</v>
      </c>
      <c r="V56" s="551">
        <v>2</v>
      </c>
      <c r="W56" s="551">
        <v>0</v>
      </c>
      <c r="X56" s="551">
        <v>4</v>
      </c>
      <c r="Y56" s="551">
        <v>0</v>
      </c>
      <c r="Z56" s="551">
        <v>7</v>
      </c>
      <c r="AA56" s="551">
        <v>40</v>
      </c>
      <c r="AB56" s="551">
        <v>0</v>
      </c>
      <c r="AC56" s="551">
        <v>7</v>
      </c>
      <c r="AD56" s="551">
        <v>2</v>
      </c>
      <c r="AE56" s="551">
        <v>2</v>
      </c>
      <c r="AF56" s="551">
        <v>4</v>
      </c>
      <c r="AG56" s="551">
        <v>0</v>
      </c>
      <c r="AH56" s="551">
        <v>14</v>
      </c>
      <c r="AI56" s="551">
        <v>44</v>
      </c>
      <c r="AJ56" s="551">
        <v>57</v>
      </c>
      <c r="AK56" s="551">
        <v>0</v>
      </c>
      <c r="AL56" s="551">
        <v>0</v>
      </c>
      <c r="AM56" s="551">
        <v>0</v>
      </c>
      <c r="AN56" s="551">
        <v>0</v>
      </c>
      <c r="AO56" s="551">
        <v>1</v>
      </c>
      <c r="AP56" s="551">
        <v>0</v>
      </c>
      <c r="AQ56" s="551">
        <v>199</v>
      </c>
      <c r="AR56" s="551">
        <v>51</v>
      </c>
      <c r="AS56" s="551">
        <v>606</v>
      </c>
      <c r="AT56" s="551">
        <v>489</v>
      </c>
      <c r="AU56" s="551">
        <v>13</v>
      </c>
      <c r="AV56" s="551">
        <v>766</v>
      </c>
      <c r="AW56" s="551">
        <v>649</v>
      </c>
      <c r="AX56" s="551">
        <v>351</v>
      </c>
      <c r="AY56" s="551">
        <v>0</v>
      </c>
      <c r="AZ56" s="551">
        <v>1</v>
      </c>
      <c r="BA56" s="551">
        <v>30</v>
      </c>
      <c r="BB56" s="551">
        <v>4315</v>
      </c>
      <c r="BC56" s="551">
        <v>60</v>
      </c>
      <c r="BD56" s="551">
        <v>0</v>
      </c>
      <c r="BE56" s="551">
        <v>468</v>
      </c>
      <c r="BF56" s="551">
        <v>134</v>
      </c>
      <c r="BG56" s="551">
        <v>2141</v>
      </c>
      <c r="BH56" s="551">
        <v>21</v>
      </c>
      <c r="BI56" s="551">
        <v>75</v>
      </c>
      <c r="BJ56" s="551">
        <v>52</v>
      </c>
      <c r="BK56" s="551">
        <v>34451</v>
      </c>
      <c r="BL56" s="551">
        <v>5294</v>
      </c>
      <c r="BM56" s="551">
        <v>60031</v>
      </c>
      <c r="BN56" s="551">
        <v>63590</v>
      </c>
      <c r="BO56" s="551">
        <v>227</v>
      </c>
      <c r="BP56" s="551">
        <v>21</v>
      </c>
      <c r="BQ56" s="551">
        <v>38</v>
      </c>
      <c r="BR56" s="551">
        <v>79</v>
      </c>
      <c r="BS56" s="551">
        <v>25236</v>
      </c>
      <c r="BT56" s="551">
        <v>3876</v>
      </c>
      <c r="BU56" s="551">
        <v>1727</v>
      </c>
      <c r="BV56" s="551">
        <v>1549</v>
      </c>
      <c r="BW56" s="551">
        <v>0</v>
      </c>
      <c r="BX56" s="551">
        <v>194</v>
      </c>
      <c r="BY56" s="551">
        <v>2108</v>
      </c>
      <c r="BZ56" s="551">
        <v>0</v>
      </c>
      <c r="CA56" s="551">
        <v>1227</v>
      </c>
      <c r="CB56" s="551">
        <v>182</v>
      </c>
      <c r="CC56" s="551">
        <v>89</v>
      </c>
      <c r="CD56" s="551">
        <v>105</v>
      </c>
      <c r="CE56" s="551">
        <v>413</v>
      </c>
      <c r="CF56" s="551">
        <v>0</v>
      </c>
      <c r="CG56" s="551">
        <v>143</v>
      </c>
      <c r="CH56" s="551">
        <v>362</v>
      </c>
      <c r="CI56" s="551">
        <v>1149</v>
      </c>
      <c r="CJ56" s="551">
        <v>4</v>
      </c>
      <c r="CK56" s="551">
        <v>663</v>
      </c>
      <c r="CL56" s="551">
        <v>77277</v>
      </c>
      <c r="CM56" s="551">
        <v>950</v>
      </c>
      <c r="CN56" s="551">
        <v>1235</v>
      </c>
      <c r="CO56" s="551">
        <v>1954</v>
      </c>
      <c r="CP56" s="551">
        <v>13</v>
      </c>
      <c r="CQ56" s="551">
        <v>794</v>
      </c>
      <c r="CR56" s="551">
        <v>62</v>
      </c>
      <c r="CS56" s="551">
        <v>501</v>
      </c>
      <c r="CT56" s="551">
        <v>648</v>
      </c>
      <c r="CU56" s="551">
        <v>897</v>
      </c>
      <c r="CV56" s="551">
        <v>7683</v>
      </c>
      <c r="CW56" s="551">
        <v>13761</v>
      </c>
      <c r="CX56" s="551">
        <v>128</v>
      </c>
      <c r="CY56" s="551">
        <v>4642</v>
      </c>
      <c r="CZ56" s="551">
        <v>101</v>
      </c>
      <c r="DA56" s="551">
        <v>4699</v>
      </c>
      <c r="DB56" s="551">
        <v>178</v>
      </c>
      <c r="DC56" s="551">
        <v>0</v>
      </c>
      <c r="DD56" s="551">
        <v>0</v>
      </c>
      <c r="DE56" s="550">
        <f t="shared" si="9"/>
        <v>330733</v>
      </c>
      <c r="DF56" s="550">
        <v>32358</v>
      </c>
      <c r="DG56" s="551">
        <v>2739877</v>
      </c>
      <c r="DH56" s="551">
        <v>0</v>
      </c>
      <c r="DI56" s="551">
        <v>0</v>
      </c>
      <c r="DJ56" s="551">
        <v>858748</v>
      </c>
      <c r="DK56" s="551">
        <v>2309004</v>
      </c>
      <c r="DL56" s="551">
        <v>5783</v>
      </c>
      <c r="DM56" s="552">
        <f t="shared" si="10"/>
        <v>5945770</v>
      </c>
      <c r="DN56" s="552">
        <f t="shared" si="11"/>
        <v>6276503</v>
      </c>
      <c r="DO56" s="553">
        <v>467074</v>
      </c>
      <c r="DP56" s="551">
        <v>34019</v>
      </c>
      <c r="DQ56" s="552">
        <f t="shared" si="4"/>
        <v>501093</v>
      </c>
      <c r="DR56" s="551">
        <f t="shared" si="5"/>
        <v>6446863</v>
      </c>
      <c r="DS56" s="552">
        <f t="shared" si="12"/>
        <v>6777596</v>
      </c>
      <c r="DT56" s="553">
        <v>-6156323</v>
      </c>
      <c r="DU56" s="551">
        <v>-4866</v>
      </c>
      <c r="DV56" s="551">
        <v>0</v>
      </c>
      <c r="DW56" s="551">
        <v>-379</v>
      </c>
      <c r="DX56" s="552">
        <f t="shared" si="6"/>
        <v>-6161568</v>
      </c>
      <c r="DY56" s="551">
        <f t="shared" si="7"/>
        <v>285295</v>
      </c>
      <c r="DZ56" s="552">
        <f t="shared" si="13"/>
        <v>616028</v>
      </c>
      <c r="EB56" s="552">
        <v>616028</v>
      </c>
      <c r="EC56" s="526" t="b">
        <f t="shared" si="8"/>
        <v>1</v>
      </c>
      <c r="EI56" s="555"/>
      <c r="EJ56" s="555"/>
      <c r="EK56" s="555"/>
      <c r="EL56" s="555"/>
      <c r="EM56" s="555"/>
      <c r="EN56" s="555"/>
      <c r="EO56" s="555"/>
      <c r="EP56" s="555"/>
    </row>
    <row r="57" spans="1:146">
      <c r="A57" s="556" t="s">
        <v>469</v>
      </c>
      <c r="B57" s="557" t="s">
        <v>470</v>
      </c>
      <c r="C57" s="550">
        <v>0</v>
      </c>
      <c r="D57" s="551">
        <v>0</v>
      </c>
      <c r="E57" s="551">
        <v>0</v>
      </c>
      <c r="F57" s="551">
        <v>0</v>
      </c>
      <c r="G57" s="551">
        <v>0</v>
      </c>
      <c r="H57" s="551">
        <v>0</v>
      </c>
      <c r="I57" s="551">
        <v>0</v>
      </c>
      <c r="J57" s="551">
        <v>0</v>
      </c>
      <c r="K57" s="551">
        <v>0</v>
      </c>
      <c r="L57" s="551">
        <v>0</v>
      </c>
      <c r="M57" s="551">
        <v>0</v>
      </c>
      <c r="N57" s="551">
        <v>0</v>
      </c>
      <c r="O57" s="551">
        <v>0</v>
      </c>
      <c r="P57" s="551">
        <v>0</v>
      </c>
      <c r="Q57" s="551">
        <v>0</v>
      </c>
      <c r="R57" s="551">
        <v>0</v>
      </c>
      <c r="S57" s="551">
        <v>0</v>
      </c>
      <c r="T57" s="551">
        <v>0</v>
      </c>
      <c r="U57" s="551">
        <v>0</v>
      </c>
      <c r="V57" s="551">
        <v>0</v>
      </c>
      <c r="W57" s="551">
        <v>0</v>
      </c>
      <c r="X57" s="551">
        <v>0</v>
      </c>
      <c r="Y57" s="551">
        <v>0</v>
      </c>
      <c r="Z57" s="551">
        <v>0</v>
      </c>
      <c r="AA57" s="551">
        <v>0</v>
      </c>
      <c r="AB57" s="551">
        <v>0</v>
      </c>
      <c r="AC57" s="551">
        <v>0</v>
      </c>
      <c r="AD57" s="551">
        <v>0</v>
      </c>
      <c r="AE57" s="551">
        <v>0</v>
      </c>
      <c r="AF57" s="551">
        <v>0</v>
      </c>
      <c r="AG57" s="551">
        <v>0</v>
      </c>
      <c r="AH57" s="551">
        <v>0</v>
      </c>
      <c r="AI57" s="551">
        <v>0</v>
      </c>
      <c r="AJ57" s="551">
        <v>0</v>
      </c>
      <c r="AK57" s="551">
        <v>0</v>
      </c>
      <c r="AL57" s="551">
        <v>0</v>
      </c>
      <c r="AM57" s="551">
        <v>0</v>
      </c>
      <c r="AN57" s="551">
        <v>0</v>
      </c>
      <c r="AO57" s="551">
        <v>0</v>
      </c>
      <c r="AP57" s="551">
        <v>0</v>
      </c>
      <c r="AQ57" s="551">
        <v>0</v>
      </c>
      <c r="AR57" s="551">
        <v>0</v>
      </c>
      <c r="AS57" s="551">
        <v>0</v>
      </c>
      <c r="AT57" s="551">
        <v>495</v>
      </c>
      <c r="AU57" s="551">
        <v>0</v>
      </c>
      <c r="AV57" s="551">
        <v>0</v>
      </c>
      <c r="AW57" s="551">
        <v>0</v>
      </c>
      <c r="AX57" s="551">
        <v>0</v>
      </c>
      <c r="AY57" s="551">
        <v>0</v>
      </c>
      <c r="AZ57" s="551">
        <v>0</v>
      </c>
      <c r="BA57" s="551">
        <v>0</v>
      </c>
      <c r="BB57" s="551">
        <v>69</v>
      </c>
      <c r="BC57" s="551">
        <v>98209</v>
      </c>
      <c r="BD57" s="551">
        <v>0</v>
      </c>
      <c r="BE57" s="551">
        <v>0</v>
      </c>
      <c r="BF57" s="551">
        <v>0</v>
      </c>
      <c r="BG57" s="551">
        <v>0</v>
      </c>
      <c r="BH57" s="551">
        <v>0</v>
      </c>
      <c r="BI57" s="551">
        <v>0</v>
      </c>
      <c r="BJ57" s="551">
        <v>0</v>
      </c>
      <c r="BK57" s="551">
        <v>0</v>
      </c>
      <c r="BL57" s="551">
        <v>0</v>
      </c>
      <c r="BM57" s="551">
        <v>0</v>
      </c>
      <c r="BN57" s="551">
        <v>0</v>
      </c>
      <c r="BO57" s="551">
        <v>0</v>
      </c>
      <c r="BP57" s="551">
        <v>0</v>
      </c>
      <c r="BQ57" s="551">
        <v>0</v>
      </c>
      <c r="BR57" s="551">
        <v>0</v>
      </c>
      <c r="BS57" s="551">
        <v>0</v>
      </c>
      <c r="BT57" s="551">
        <v>0</v>
      </c>
      <c r="BU57" s="551">
        <v>0</v>
      </c>
      <c r="BV57" s="551">
        <v>0</v>
      </c>
      <c r="BW57" s="551">
        <v>0</v>
      </c>
      <c r="BX57" s="551">
        <v>0</v>
      </c>
      <c r="BY57" s="551">
        <v>0</v>
      </c>
      <c r="BZ57" s="551">
        <v>0</v>
      </c>
      <c r="CA57" s="551">
        <v>0</v>
      </c>
      <c r="CB57" s="551">
        <v>0</v>
      </c>
      <c r="CC57" s="551">
        <v>0</v>
      </c>
      <c r="CD57" s="551">
        <v>0</v>
      </c>
      <c r="CE57" s="551">
        <v>0</v>
      </c>
      <c r="CF57" s="551">
        <v>19</v>
      </c>
      <c r="CG57" s="551">
        <v>1413</v>
      </c>
      <c r="CH57" s="551">
        <v>297</v>
      </c>
      <c r="CI57" s="551">
        <v>0</v>
      </c>
      <c r="CJ57" s="551">
        <v>1</v>
      </c>
      <c r="CK57" s="551">
        <v>0</v>
      </c>
      <c r="CL57" s="551">
        <v>0</v>
      </c>
      <c r="CM57" s="551">
        <v>0</v>
      </c>
      <c r="CN57" s="551">
        <v>0</v>
      </c>
      <c r="CO57" s="551">
        <v>0</v>
      </c>
      <c r="CP57" s="551">
        <v>0</v>
      </c>
      <c r="CQ57" s="551">
        <v>0</v>
      </c>
      <c r="CR57" s="551">
        <v>0</v>
      </c>
      <c r="CS57" s="551">
        <v>0</v>
      </c>
      <c r="CT57" s="551">
        <v>19359</v>
      </c>
      <c r="CU57" s="551">
        <v>0</v>
      </c>
      <c r="CV57" s="551">
        <v>9660</v>
      </c>
      <c r="CW57" s="551">
        <v>0</v>
      </c>
      <c r="CX57" s="551">
        <v>0</v>
      </c>
      <c r="CY57" s="551">
        <v>0</v>
      </c>
      <c r="CZ57" s="551">
        <v>0</v>
      </c>
      <c r="DA57" s="551">
        <v>0</v>
      </c>
      <c r="DB57" s="551">
        <v>0</v>
      </c>
      <c r="DC57" s="551">
        <v>0</v>
      </c>
      <c r="DD57" s="551">
        <v>0</v>
      </c>
      <c r="DE57" s="550">
        <f t="shared" si="9"/>
        <v>129522</v>
      </c>
      <c r="DF57" s="550">
        <v>0</v>
      </c>
      <c r="DG57" s="551">
        <v>852843</v>
      </c>
      <c r="DH57" s="551">
        <v>0</v>
      </c>
      <c r="DI57" s="551">
        <v>0</v>
      </c>
      <c r="DJ57" s="551">
        <v>637712</v>
      </c>
      <c r="DK57" s="551">
        <v>2491666</v>
      </c>
      <c r="DL57" s="551">
        <v>38509</v>
      </c>
      <c r="DM57" s="552">
        <f t="shared" si="10"/>
        <v>4020730</v>
      </c>
      <c r="DN57" s="552">
        <f t="shared" si="11"/>
        <v>4150252</v>
      </c>
      <c r="DO57" s="553">
        <v>0</v>
      </c>
      <c r="DP57" s="551">
        <v>8708</v>
      </c>
      <c r="DQ57" s="552">
        <f t="shared" si="4"/>
        <v>8708</v>
      </c>
      <c r="DR57" s="551">
        <f t="shared" si="5"/>
        <v>4029438</v>
      </c>
      <c r="DS57" s="552">
        <f t="shared" si="12"/>
        <v>4158960</v>
      </c>
      <c r="DT57" s="553">
        <v>-2429977</v>
      </c>
      <c r="DU57" s="551">
        <v>-416</v>
      </c>
      <c r="DV57" s="551">
        <v>0</v>
      </c>
      <c r="DW57" s="551">
        <v>-33</v>
      </c>
      <c r="DX57" s="552">
        <f t="shared" si="6"/>
        <v>-2430426</v>
      </c>
      <c r="DY57" s="551">
        <f t="shared" si="7"/>
        <v>1599012</v>
      </c>
      <c r="DZ57" s="552">
        <f t="shared" si="13"/>
        <v>1728534</v>
      </c>
      <c r="EB57" s="552">
        <v>1728534</v>
      </c>
      <c r="EC57" s="526" t="b">
        <f t="shared" si="8"/>
        <v>1</v>
      </c>
      <c r="EI57" s="555"/>
      <c r="EJ57" s="555"/>
      <c r="EK57" s="555"/>
      <c r="EL57" s="555"/>
      <c r="EM57" s="555"/>
      <c r="EN57" s="555"/>
      <c r="EO57" s="555"/>
      <c r="EP57" s="555"/>
    </row>
    <row r="58" spans="1:146">
      <c r="A58" s="556" t="s">
        <v>471</v>
      </c>
      <c r="B58" s="557" t="s">
        <v>472</v>
      </c>
      <c r="C58" s="550">
        <v>0</v>
      </c>
      <c r="D58" s="551">
        <v>0</v>
      </c>
      <c r="E58" s="551">
        <v>0</v>
      </c>
      <c r="F58" s="551">
        <v>0</v>
      </c>
      <c r="G58" s="551">
        <v>0</v>
      </c>
      <c r="H58" s="551">
        <v>0</v>
      </c>
      <c r="I58" s="551">
        <v>0</v>
      </c>
      <c r="J58" s="551">
        <v>0</v>
      </c>
      <c r="K58" s="551">
        <v>0</v>
      </c>
      <c r="L58" s="551">
        <v>0</v>
      </c>
      <c r="M58" s="551">
        <v>0</v>
      </c>
      <c r="N58" s="551">
        <v>0</v>
      </c>
      <c r="O58" s="551">
        <v>0</v>
      </c>
      <c r="P58" s="551">
        <v>0</v>
      </c>
      <c r="Q58" s="551">
        <v>0</v>
      </c>
      <c r="R58" s="551">
        <v>0</v>
      </c>
      <c r="S58" s="551">
        <v>0</v>
      </c>
      <c r="T58" s="551">
        <v>0</v>
      </c>
      <c r="U58" s="551">
        <v>0</v>
      </c>
      <c r="V58" s="551">
        <v>0</v>
      </c>
      <c r="W58" s="551">
        <v>0</v>
      </c>
      <c r="X58" s="551">
        <v>0</v>
      </c>
      <c r="Y58" s="551">
        <v>0</v>
      </c>
      <c r="Z58" s="551">
        <v>0</v>
      </c>
      <c r="AA58" s="551">
        <v>0</v>
      </c>
      <c r="AB58" s="551">
        <v>0</v>
      </c>
      <c r="AC58" s="551">
        <v>0</v>
      </c>
      <c r="AD58" s="551">
        <v>0</v>
      </c>
      <c r="AE58" s="551">
        <v>0</v>
      </c>
      <c r="AF58" s="551">
        <v>0</v>
      </c>
      <c r="AG58" s="551">
        <v>0</v>
      </c>
      <c r="AH58" s="551">
        <v>0</v>
      </c>
      <c r="AI58" s="551">
        <v>0</v>
      </c>
      <c r="AJ58" s="551">
        <v>0</v>
      </c>
      <c r="AK58" s="551">
        <v>0</v>
      </c>
      <c r="AL58" s="551">
        <v>0</v>
      </c>
      <c r="AM58" s="551">
        <v>0</v>
      </c>
      <c r="AN58" s="551">
        <v>0</v>
      </c>
      <c r="AO58" s="551">
        <v>0</v>
      </c>
      <c r="AP58" s="551">
        <v>0</v>
      </c>
      <c r="AQ58" s="551">
        <v>0</v>
      </c>
      <c r="AR58" s="551">
        <v>0</v>
      </c>
      <c r="AS58" s="551">
        <v>0</v>
      </c>
      <c r="AT58" s="551">
        <v>0</v>
      </c>
      <c r="AU58" s="551">
        <v>0</v>
      </c>
      <c r="AV58" s="551">
        <v>0</v>
      </c>
      <c r="AW58" s="551">
        <v>0</v>
      </c>
      <c r="AX58" s="551">
        <v>0</v>
      </c>
      <c r="AY58" s="551">
        <v>0</v>
      </c>
      <c r="AZ58" s="551">
        <v>0</v>
      </c>
      <c r="BA58" s="551">
        <v>0</v>
      </c>
      <c r="BB58" s="551">
        <v>0</v>
      </c>
      <c r="BC58" s="551">
        <v>0</v>
      </c>
      <c r="BD58" s="551">
        <v>0</v>
      </c>
      <c r="BE58" s="551">
        <v>0</v>
      </c>
      <c r="BF58" s="551">
        <v>0</v>
      </c>
      <c r="BG58" s="551">
        <v>0</v>
      </c>
      <c r="BH58" s="551">
        <v>0</v>
      </c>
      <c r="BI58" s="551">
        <v>0</v>
      </c>
      <c r="BJ58" s="551">
        <v>0</v>
      </c>
      <c r="BK58" s="551">
        <v>0</v>
      </c>
      <c r="BL58" s="551">
        <v>0</v>
      </c>
      <c r="BM58" s="551">
        <v>0</v>
      </c>
      <c r="BN58" s="551">
        <v>0</v>
      </c>
      <c r="BO58" s="551">
        <v>0</v>
      </c>
      <c r="BP58" s="551">
        <v>0</v>
      </c>
      <c r="BQ58" s="551">
        <v>0</v>
      </c>
      <c r="BR58" s="551">
        <v>0</v>
      </c>
      <c r="BS58" s="551">
        <v>0</v>
      </c>
      <c r="BT58" s="551">
        <v>0</v>
      </c>
      <c r="BU58" s="551">
        <v>0</v>
      </c>
      <c r="BV58" s="551">
        <v>0</v>
      </c>
      <c r="BW58" s="551">
        <v>0</v>
      </c>
      <c r="BX58" s="551">
        <v>0</v>
      </c>
      <c r="BY58" s="551">
        <v>0</v>
      </c>
      <c r="BZ58" s="551">
        <v>0</v>
      </c>
      <c r="CA58" s="551">
        <v>0</v>
      </c>
      <c r="CB58" s="551">
        <v>0</v>
      </c>
      <c r="CC58" s="551">
        <v>0</v>
      </c>
      <c r="CD58" s="551">
        <v>0</v>
      </c>
      <c r="CE58" s="551">
        <v>0</v>
      </c>
      <c r="CF58" s="551">
        <v>0</v>
      </c>
      <c r="CG58" s="551">
        <v>0</v>
      </c>
      <c r="CH58" s="551">
        <v>0</v>
      </c>
      <c r="CI58" s="551">
        <v>0</v>
      </c>
      <c r="CJ58" s="551">
        <v>0</v>
      </c>
      <c r="CK58" s="551">
        <v>0</v>
      </c>
      <c r="CL58" s="551">
        <v>0</v>
      </c>
      <c r="CM58" s="551">
        <v>0</v>
      </c>
      <c r="CN58" s="551">
        <v>0</v>
      </c>
      <c r="CO58" s="551">
        <v>0</v>
      </c>
      <c r="CP58" s="551">
        <v>0</v>
      </c>
      <c r="CQ58" s="551">
        <v>0</v>
      </c>
      <c r="CR58" s="551">
        <v>0</v>
      </c>
      <c r="CS58" s="551">
        <v>0</v>
      </c>
      <c r="CT58" s="551">
        <v>0</v>
      </c>
      <c r="CU58" s="551">
        <v>0</v>
      </c>
      <c r="CV58" s="551">
        <v>0</v>
      </c>
      <c r="CW58" s="551">
        <v>0</v>
      </c>
      <c r="CX58" s="551">
        <v>0</v>
      </c>
      <c r="CY58" s="551">
        <v>0</v>
      </c>
      <c r="CZ58" s="551">
        <v>0</v>
      </c>
      <c r="DA58" s="551">
        <v>0</v>
      </c>
      <c r="DB58" s="551">
        <v>0</v>
      </c>
      <c r="DC58" s="551">
        <v>0</v>
      </c>
      <c r="DD58" s="551">
        <v>0</v>
      </c>
      <c r="DE58" s="550">
        <f t="shared" si="9"/>
        <v>0</v>
      </c>
      <c r="DF58" s="550">
        <v>0</v>
      </c>
      <c r="DG58" s="551">
        <v>7621053</v>
      </c>
      <c r="DH58" s="551">
        <v>0</v>
      </c>
      <c r="DI58" s="551">
        <v>0</v>
      </c>
      <c r="DJ58" s="551">
        <v>150407</v>
      </c>
      <c r="DK58" s="551">
        <v>2292752</v>
      </c>
      <c r="DL58" s="551">
        <v>0</v>
      </c>
      <c r="DM58" s="552">
        <f t="shared" si="10"/>
        <v>10064212</v>
      </c>
      <c r="DN58" s="552">
        <f t="shared" si="11"/>
        <v>10064212</v>
      </c>
      <c r="DO58" s="553">
        <v>0</v>
      </c>
      <c r="DP58" s="551">
        <v>0</v>
      </c>
      <c r="DQ58" s="552">
        <f t="shared" si="4"/>
        <v>0</v>
      </c>
      <c r="DR58" s="551">
        <f t="shared" si="5"/>
        <v>10064212</v>
      </c>
      <c r="DS58" s="552">
        <f t="shared" si="12"/>
        <v>10064212</v>
      </c>
      <c r="DT58" s="553">
        <v>-10063629</v>
      </c>
      <c r="DU58" s="551">
        <v>-540</v>
      </c>
      <c r="DV58" s="551">
        <v>0</v>
      </c>
      <c r="DW58" s="551">
        <v>-43</v>
      </c>
      <c r="DX58" s="552">
        <f t="shared" si="6"/>
        <v>-10064212</v>
      </c>
      <c r="DY58" s="551">
        <f t="shared" si="7"/>
        <v>0</v>
      </c>
      <c r="DZ58" s="552">
        <f t="shared" si="13"/>
        <v>0</v>
      </c>
      <c r="EB58" s="552">
        <v>0</v>
      </c>
      <c r="EC58" s="526" t="b">
        <f t="shared" si="8"/>
        <v>1</v>
      </c>
      <c r="EI58" s="555"/>
      <c r="EJ58" s="555"/>
      <c r="EK58" s="555"/>
      <c r="EL58" s="555"/>
      <c r="EM58" s="555"/>
      <c r="EN58" s="555"/>
      <c r="EO58" s="555"/>
      <c r="EP58" s="555"/>
    </row>
    <row r="59" spans="1:146">
      <c r="A59" s="556" t="s">
        <v>473</v>
      </c>
      <c r="B59" s="557" t="s">
        <v>474</v>
      </c>
      <c r="C59" s="550">
        <v>0</v>
      </c>
      <c r="D59" s="551">
        <v>0</v>
      </c>
      <c r="E59" s="551">
        <v>0</v>
      </c>
      <c r="F59" s="551">
        <v>0</v>
      </c>
      <c r="G59" s="551">
        <v>0</v>
      </c>
      <c r="H59" s="551">
        <v>0</v>
      </c>
      <c r="I59" s="551">
        <v>0</v>
      </c>
      <c r="J59" s="551">
        <v>0</v>
      </c>
      <c r="K59" s="551">
        <v>0</v>
      </c>
      <c r="L59" s="551">
        <v>0</v>
      </c>
      <c r="M59" s="551">
        <v>0</v>
      </c>
      <c r="N59" s="551">
        <v>0</v>
      </c>
      <c r="O59" s="551">
        <v>0</v>
      </c>
      <c r="P59" s="551">
        <v>0</v>
      </c>
      <c r="Q59" s="551">
        <v>0</v>
      </c>
      <c r="R59" s="551">
        <v>0</v>
      </c>
      <c r="S59" s="551">
        <v>0</v>
      </c>
      <c r="T59" s="551">
        <v>0</v>
      </c>
      <c r="U59" s="551">
        <v>0</v>
      </c>
      <c r="V59" s="551">
        <v>0</v>
      </c>
      <c r="W59" s="551">
        <v>0</v>
      </c>
      <c r="X59" s="551">
        <v>0</v>
      </c>
      <c r="Y59" s="551">
        <v>0</v>
      </c>
      <c r="Z59" s="551">
        <v>0</v>
      </c>
      <c r="AA59" s="551">
        <v>0</v>
      </c>
      <c r="AB59" s="551">
        <v>0</v>
      </c>
      <c r="AC59" s="551">
        <v>0</v>
      </c>
      <c r="AD59" s="551">
        <v>0</v>
      </c>
      <c r="AE59" s="551">
        <v>0</v>
      </c>
      <c r="AF59" s="551">
        <v>0</v>
      </c>
      <c r="AG59" s="551">
        <v>0</v>
      </c>
      <c r="AH59" s="551">
        <v>0</v>
      </c>
      <c r="AI59" s="551">
        <v>0</v>
      </c>
      <c r="AJ59" s="551">
        <v>0</v>
      </c>
      <c r="AK59" s="551">
        <v>0</v>
      </c>
      <c r="AL59" s="551">
        <v>0</v>
      </c>
      <c r="AM59" s="551">
        <v>0</v>
      </c>
      <c r="AN59" s="551">
        <v>0</v>
      </c>
      <c r="AO59" s="551">
        <v>0</v>
      </c>
      <c r="AP59" s="551">
        <v>0</v>
      </c>
      <c r="AQ59" s="551">
        <v>0</v>
      </c>
      <c r="AR59" s="551">
        <v>0</v>
      </c>
      <c r="AS59" s="551">
        <v>0</v>
      </c>
      <c r="AT59" s="551">
        <v>0</v>
      </c>
      <c r="AU59" s="551">
        <v>0</v>
      </c>
      <c r="AV59" s="551">
        <v>0</v>
      </c>
      <c r="AW59" s="551">
        <v>0</v>
      </c>
      <c r="AX59" s="551">
        <v>0</v>
      </c>
      <c r="AY59" s="551">
        <v>0</v>
      </c>
      <c r="AZ59" s="551">
        <v>0</v>
      </c>
      <c r="BA59" s="551">
        <v>0</v>
      </c>
      <c r="BB59" s="551">
        <v>0</v>
      </c>
      <c r="BC59" s="551">
        <v>0</v>
      </c>
      <c r="BD59" s="551">
        <v>0</v>
      </c>
      <c r="BE59" s="551">
        <v>2306</v>
      </c>
      <c r="BF59" s="551">
        <v>0</v>
      </c>
      <c r="BG59" s="551">
        <v>0</v>
      </c>
      <c r="BH59" s="551">
        <v>0</v>
      </c>
      <c r="BI59" s="551">
        <v>0</v>
      </c>
      <c r="BJ59" s="551">
        <v>0</v>
      </c>
      <c r="BK59" s="551">
        <v>0</v>
      </c>
      <c r="BL59" s="551">
        <v>0</v>
      </c>
      <c r="BM59" s="551">
        <v>0</v>
      </c>
      <c r="BN59" s="551">
        <v>0</v>
      </c>
      <c r="BO59" s="551">
        <v>0</v>
      </c>
      <c r="BP59" s="551">
        <v>0</v>
      </c>
      <c r="BQ59" s="551">
        <v>0</v>
      </c>
      <c r="BR59" s="551">
        <v>0</v>
      </c>
      <c r="BS59" s="551">
        <v>0</v>
      </c>
      <c r="BT59" s="551">
        <v>0</v>
      </c>
      <c r="BU59" s="551">
        <v>0</v>
      </c>
      <c r="BV59" s="551">
        <v>0</v>
      </c>
      <c r="BW59" s="551">
        <v>0</v>
      </c>
      <c r="BX59" s="551">
        <v>0</v>
      </c>
      <c r="BY59" s="551">
        <v>0</v>
      </c>
      <c r="BZ59" s="551">
        <v>0</v>
      </c>
      <c r="CA59" s="551">
        <v>0</v>
      </c>
      <c r="CB59" s="551">
        <v>0</v>
      </c>
      <c r="CC59" s="551">
        <v>0</v>
      </c>
      <c r="CD59" s="551">
        <v>0</v>
      </c>
      <c r="CE59" s="551">
        <v>0</v>
      </c>
      <c r="CF59" s="551">
        <v>0</v>
      </c>
      <c r="CG59" s="551">
        <v>0</v>
      </c>
      <c r="CH59" s="551">
        <v>0</v>
      </c>
      <c r="CI59" s="551">
        <v>0</v>
      </c>
      <c r="CJ59" s="551">
        <v>0</v>
      </c>
      <c r="CK59" s="551">
        <v>0</v>
      </c>
      <c r="CL59" s="551">
        <v>16048</v>
      </c>
      <c r="CM59" s="551">
        <v>0</v>
      </c>
      <c r="CN59" s="551">
        <v>0</v>
      </c>
      <c r="CO59" s="551">
        <v>0</v>
      </c>
      <c r="CP59" s="551">
        <v>0</v>
      </c>
      <c r="CQ59" s="551">
        <v>0</v>
      </c>
      <c r="CR59" s="551">
        <v>0</v>
      </c>
      <c r="CS59" s="551">
        <v>0</v>
      </c>
      <c r="CT59" s="551">
        <v>0</v>
      </c>
      <c r="CU59" s="551">
        <v>0</v>
      </c>
      <c r="CV59" s="551">
        <v>43927</v>
      </c>
      <c r="CW59" s="551">
        <v>0</v>
      </c>
      <c r="CX59" s="551">
        <v>0</v>
      </c>
      <c r="CY59" s="551">
        <v>0</v>
      </c>
      <c r="CZ59" s="551">
        <v>0</v>
      </c>
      <c r="DA59" s="551">
        <v>0</v>
      </c>
      <c r="DB59" s="551">
        <v>0</v>
      </c>
      <c r="DC59" s="551">
        <v>0</v>
      </c>
      <c r="DD59" s="551">
        <v>0</v>
      </c>
      <c r="DE59" s="550">
        <f t="shared" si="9"/>
        <v>62281</v>
      </c>
      <c r="DF59" s="550">
        <v>0</v>
      </c>
      <c r="DG59" s="551">
        <v>451973</v>
      </c>
      <c r="DH59" s="551">
        <v>0</v>
      </c>
      <c r="DI59" s="551">
        <v>0</v>
      </c>
      <c r="DJ59" s="551">
        <v>74770</v>
      </c>
      <c r="DK59" s="551">
        <v>2840022</v>
      </c>
      <c r="DL59" s="551">
        <v>-87</v>
      </c>
      <c r="DM59" s="552">
        <f t="shared" si="10"/>
        <v>3366678</v>
      </c>
      <c r="DN59" s="552">
        <f t="shared" si="11"/>
        <v>3428959</v>
      </c>
      <c r="DO59" s="553">
        <v>12506</v>
      </c>
      <c r="DP59" s="551">
        <v>20277</v>
      </c>
      <c r="DQ59" s="552">
        <f t="shared" si="4"/>
        <v>32783</v>
      </c>
      <c r="DR59" s="551">
        <f t="shared" si="5"/>
        <v>3399461</v>
      </c>
      <c r="DS59" s="552">
        <f t="shared" si="12"/>
        <v>3461742</v>
      </c>
      <c r="DT59" s="553">
        <v>-3407768</v>
      </c>
      <c r="DU59" s="551">
        <v>-3334</v>
      </c>
      <c r="DV59" s="551">
        <v>0</v>
      </c>
      <c r="DW59" s="551">
        <v>-265</v>
      </c>
      <c r="DX59" s="552">
        <f t="shared" si="6"/>
        <v>-3411367</v>
      </c>
      <c r="DY59" s="551">
        <f t="shared" si="7"/>
        <v>-11906</v>
      </c>
      <c r="DZ59" s="552">
        <f t="shared" si="13"/>
        <v>50375</v>
      </c>
      <c r="EB59" s="552">
        <v>50375</v>
      </c>
      <c r="EC59" s="526" t="b">
        <f t="shared" si="8"/>
        <v>1</v>
      </c>
      <c r="EI59" s="555"/>
      <c r="EJ59" s="555"/>
      <c r="EK59" s="555"/>
      <c r="EL59" s="555"/>
      <c r="EM59" s="555"/>
      <c r="EN59" s="555"/>
      <c r="EO59" s="555"/>
      <c r="EP59" s="555"/>
    </row>
    <row r="60" spans="1:146">
      <c r="A60" s="556" t="s">
        <v>475</v>
      </c>
      <c r="B60" s="557" t="s">
        <v>476</v>
      </c>
      <c r="C60" s="550">
        <v>0</v>
      </c>
      <c r="D60" s="551">
        <v>0</v>
      </c>
      <c r="E60" s="551">
        <v>0</v>
      </c>
      <c r="F60" s="551">
        <v>0</v>
      </c>
      <c r="G60" s="551">
        <v>0</v>
      </c>
      <c r="H60" s="551">
        <v>0</v>
      </c>
      <c r="I60" s="551">
        <v>0</v>
      </c>
      <c r="J60" s="551">
        <v>0</v>
      </c>
      <c r="K60" s="551">
        <v>0</v>
      </c>
      <c r="L60" s="551">
        <v>0</v>
      </c>
      <c r="M60" s="551">
        <v>0</v>
      </c>
      <c r="N60" s="551">
        <v>0</v>
      </c>
      <c r="O60" s="551">
        <v>0</v>
      </c>
      <c r="P60" s="551">
        <v>0</v>
      </c>
      <c r="Q60" s="551">
        <v>0</v>
      </c>
      <c r="R60" s="551">
        <v>0</v>
      </c>
      <c r="S60" s="551">
        <v>0</v>
      </c>
      <c r="T60" s="551">
        <v>0</v>
      </c>
      <c r="U60" s="551">
        <v>0</v>
      </c>
      <c r="V60" s="551">
        <v>0</v>
      </c>
      <c r="W60" s="551">
        <v>0</v>
      </c>
      <c r="X60" s="551">
        <v>0</v>
      </c>
      <c r="Y60" s="551">
        <v>0</v>
      </c>
      <c r="Z60" s="551">
        <v>0</v>
      </c>
      <c r="AA60" s="551">
        <v>0</v>
      </c>
      <c r="AB60" s="551">
        <v>0</v>
      </c>
      <c r="AC60" s="551">
        <v>0</v>
      </c>
      <c r="AD60" s="551">
        <v>0</v>
      </c>
      <c r="AE60" s="551">
        <v>0</v>
      </c>
      <c r="AF60" s="551">
        <v>0</v>
      </c>
      <c r="AG60" s="551">
        <v>0</v>
      </c>
      <c r="AH60" s="551">
        <v>0</v>
      </c>
      <c r="AI60" s="551">
        <v>0</v>
      </c>
      <c r="AJ60" s="551">
        <v>0</v>
      </c>
      <c r="AK60" s="551">
        <v>0</v>
      </c>
      <c r="AL60" s="551">
        <v>0</v>
      </c>
      <c r="AM60" s="551">
        <v>0</v>
      </c>
      <c r="AN60" s="551">
        <v>0</v>
      </c>
      <c r="AO60" s="551">
        <v>0</v>
      </c>
      <c r="AP60" s="551">
        <v>0</v>
      </c>
      <c r="AQ60" s="551">
        <v>0</v>
      </c>
      <c r="AR60" s="551">
        <v>0</v>
      </c>
      <c r="AS60" s="551">
        <v>0</v>
      </c>
      <c r="AT60" s="551">
        <v>150</v>
      </c>
      <c r="AU60" s="551">
        <v>0</v>
      </c>
      <c r="AV60" s="551">
        <v>0</v>
      </c>
      <c r="AW60" s="551">
        <v>0</v>
      </c>
      <c r="AX60" s="551">
        <v>0</v>
      </c>
      <c r="AY60" s="551">
        <v>0</v>
      </c>
      <c r="AZ60" s="551">
        <v>0</v>
      </c>
      <c r="BA60" s="551">
        <v>0</v>
      </c>
      <c r="BB60" s="551">
        <v>0</v>
      </c>
      <c r="BC60" s="551">
        <v>0</v>
      </c>
      <c r="BD60" s="551">
        <v>0</v>
      </c>
      <c r="BE60" s="551">
        <v>26585</v>
      </c>
      <c r="BF60" s="551">
        <v>1464573</v>
      </c>
      <c r="BG60" s="551">
        <v>0</v>
      </c>
      <c r="BH60" s="551">
        <v>1164</v>
      </c>
      <c r="BI60" s="551">
        <v>0</v>
      </c>
      <c r="BJ60" s="551">
        <v>0</v>
      </c>
      <c r="BK60" s="551">
        <v>0</v>
      </c>
      <c r="BL60" s="551">
        <v>0</v>
      </c>
      <c r="BM60" s="551">
        <v>0</v>
      </c>
      <c r="BN60" s="551">
        <v>0</v>
      </c>
      <c r="BO60" s="551">
        <v>0</v>
      </c>
      <c r="BP60" s="551">
        <v>0</v>
      </c>
      <c r="BQ60" s="551">
        <v>0</v>
      </c>
      <c r="BR60" s="551">
        <v>0</v>
      </c>
      <c r="BS60" s="551">
        <v>0</v>
      </c>
      <c r="BT60" s="551">
        <v>0</v>
      </c>
      <c r="BU60" s="551">
        <v>0</v>
      </c>
      <c r="BV60" s="551">
        <v>0</v>
      </c>
      <c r="BW60" s="551">
        <v>0</v>
      </c>
      <c r="BX60" s="551">
        <v>0</v>
      </c>
      <c r="BY60" s="551">
        <v>0</v>
      </c>
      <c r="BZ60" s="551">
        <v>2020</v>
      </c>
      <c r="CA60" s="551">
        <v>0</v>
      </c>
      <c r="CB60" s="551">
        <v>0</v>
      </c>
      <c r="CC60" s="551">
        <v>0</v>
      </c>
      <c r="CD60" s="551">
        <v>0</v>
      </c>
      <c r="CE60" s="551">
        <v>0</v>
      </c>
      <c r="CF60" s="551">
        <v>0</v>
      </c>
      <c r="CG60" s="551">
        <v>0</v>
      </c>
      <c r="CH60" s="551">
        <v>0</v>
      </c>
      <c r="CI60" s="551">
        <v>0</v>
      </c>
      <c r="CJ60" s="551">
        <v>0</v>
      </c>
      <c r="CK60" s="551">
        <v>0</v>
      </c>
      <c r="CL60" s="551">
        <v>0</v>
      </c>
      <c r="CM60" s="551">
        <v>0</v>
      </c>
      <c r="CN60" s="551">
        <v>0</v>
      </c>
      <c r="CO60" s="551">
        <v>0</v>
      </c>
      <c r="CP60" s="551">
        <v>0</v>
      </c>
      <c r="CQ60" s="551">
        <v>0</v>
      </c>
      <c r="CR60" s="551">
        <v>0</v>
      </c>
      <c r="CS60" s="551">
        <v>0</v>
      </c>
      <c r="CT60" s="551">
        <v>0</v>
      </c>
      <c r="CU60" s="551">
        <v>0</v>
      </c>
      <c r="CV60" s="551">
        <v>1757919</v>
      </c>
      <c r="CW60" s="551">
        <v>0</v>
      </c>
      <c r="CX60" s="551">
        <v>0</v>
      </c>
      <c r="CY60" s="551">
        <v>0</v>
      </c>
      <c r="CZ60" s="551">
        <v>0</v>
      </c>
      <c r="DA60" s="551">
        <v>0</v>
      </c>
      <c r="DB60" s="551">
        <v>0</v>
      </c>
      <c r="DC60" s="551">
        <v>0</v>
      </c>
      <c r="DD60" s="551">
        <v>0</v>
      </c>
      <c r="DE60" s="550">
        <f t="shared" si="9"/>
        <v>3252411</v>
      </c>
      <c r="DF60" s="550">
        <v>0</v>
      </c>
      <c r="DG60" s="551">
        <v>12880</v>
      </c>
      <c r="DH60" s="551">
        <v>0</v>
      </c>
      <c r="DI60" s="551">
        <v>0</v>
      </c>
      <c r="DJ60" s="551">
        <v>0</v>
      </c>
      <c r="DK60" s="551">
        <v>0</v>
      </c>
      <c r="DL60" s="551">
        <v>17730</v>
      </c>
      <c r="DM60" s="552">
        <f t="shared" si="10"/>
        <v>30610</v>
      </c>
      <c r="DN60" s="552">
        <f t="shared" si="11"/>
        <v>3283021</v>
      </c>
      <c r="DO60" s="553">
        <v>3286508</v>
      </c>
      <c r="DP60" s="551">
        <v>14164</v>
      </c>
      <c r="DQ60" s="552">
        <f t="shared" si="4"/>
        <v>3300672</v>
      </c>
      <c r="DR60" s="551">
        <f t="shared" si="5"/>
        <v>3331282</v>
      </c>
      <c r="DS60" s="552">
        <f t="shared" si="12"/>
        <v>6583693</v>
      </c>
      <c r="DT60" s="553">
        <v>-2189684</v>
      </c>
      <c r="DU60" s="551">
        <v>-13866</v>
      </c>
      <c r="DV60" s="551">
        <v>0</v>
      </c>
      <c r="DW60" s="551">
        <v>-1109</v>
      </c>
      <c r="DX60" s="552">
        <f t="shared" si="6"/>
        <v>-2204659</v>
      </c>
      <c r="DY60" s="551">
        <f t="shared" si="7"/>
        <v>1126623</v>
      </c>
      <c r="DZ60" s="552">
        <f t="shared" si="13"/>
        <v>4379034</v>
      </c>
      <c r="EB60" s="552">
        <v>4379034</v>
      </c>
      <c r="EC60" s="526" t="b">
        <f t="shared" si="8"/>
        <v>1</v>
      </c>
      <c r="EI60" s="555"/>
      <c r="EJ60" s="555"/>
      <c r="EK60" s="555"/>
      <c r="EL60" s="555"/>
      <c r="EM60" s="555"/>
      <c r="EN60" s="555"/>
      <c r="EO60" s="555"/>
      <c r="EP60" s="555"/>
    </row>
    <row r="61" spans="1:146">
      <c r="A61" s="556" t="s">
        <v>477</v>
      </c>
      <c r="B61" s="557" t="s">
        <v>478</v>
      </c>
      <c r="C61" s="550">
        <v>0</v>
      </c>
      <c r="D61" s="551">
        <v>0</v>
      </c>
      <c r="E61" s="551">
        <v>0</v>
      </c>
      <c r="F61" s="551">
        <v>0</v>
      </c>
      <c r="G61" s="551">
        <v>221032</v>
      </c>
      <c r="H61" s="551">
        <v>0</v>
      </c>
      <c r="I61" s="551">
        <v>66</v>
      </c>
      <c r="J61" s="551">
        <v>0</v>
      </c>
      <c r="K61" s="551">
        <v>0</v>
      </c>
      <c r="L61" s="551">
        <v>0</v>
      </c>
      <c r="M61" s="551">
        <v>0</v>
      </c>
      <c r="N61" s="551">
        <v>0</v>
      </c>
      <c r="O61" s="551">
        <v>0</v>
      </c>
      <c r="P61" s="551">
        <v>0</v>
      </c>
      <c r="Q61" s="551">
        <v>0</v>
      </c>
      <c r="R61" s="551">
        <v>0</v>
      </c>
      <c r="S61" s="551">
        <v>0</v>
      </c>
      <c r="T61" s="551">
        <v>0</v>
      </c>
      <c r="U61" s="551">
        <v>0</v>
      </c>
      <c r="V61" s="551">
        <v>0</v>
      </c>
      <c r="W61" s="551">
        <v>0</v>
      </c>
      <c r="X61" s="551">
        <v>0</v>
      </c>
      <c r="Y61" s="551">
        <v>0</v>
      </c>
      <c r="Z61" s="551">
        <v>0</v>
      </c>
      <c r="AA61" s="551">
        <v>0</v>
      </c>
      <c r="AB61" s="551">
        <v>0</v>
      </c>
      <c r="AC61" s="551">
        <v>0</v>
      </c>
      <c r="AD61" s="551">
        <v>0</v>
      </c>
      <c r="AE61" s="551">
        <v>0</v>
      </c>
      <c r="AF61" s="551">
        <v>0</v>
      </c>
      <c r="AG61" s="551">
        <v>0</v>
      </c>
      <c r="AH61" s="551">
        <v>0</v>
      </c>
      <c r="AI61" s="551">
        <v>0</v>
      </c>
      <c r="AJ61" s="551">
        <v>0</v>
      </c>
      <c r="AK61" s="551">
        <v>0</v>
      </c>
      <c r="AL61" s="551">
        <v>0</v>
      </c>
      <c r="AM61" s="551">
        <v>0</v>
      </c>
      <c r="AN61" s="551">
        <v>0</v>
      </c>
      <c r="AO61" s="551">
        <v>0</v>
      </c>
      <c r="AP61" s="551">
        <v>0</v>
      </c>
      <c r="AQ61" s="551">
        <v>0</v>
      </c>
      <c r="AR61" s="551">
        <v>0</v>
      </c>
      <c r="AS61" s="551">
        <v>0</v>
      </c>
      <c r="AT61" s="551">
        <v>0</v>
      </c>
      <c r="AU61" s="551">
        <v>0</v>
      </c>
      <c r="AV61" s="551">
        <v>0</v>
      </c>
      <c r="AW61" s="551">
        <v>0</v>
      </c>
      <c r="AX61" s="551">
        <v>0</v>
      </c>
      <c r="AY61" s="551">
        <v>0</v>
      </c>
      <c r="AZ61" s="551">
        <v>0</v>
      </c>
      <c r="BA61" s="551">
        <v>0</v>
      </c>
      <c r="BB61" s="551">
        <v>0</v>
      </c>
      <c r="BC61" s="551">
        <v>0</v>
      </c>
      <c r="BD61" s="551">
        <v>0</v>
      </c>
      <c r="BE61" s="551">
        <v>0</v>
      </c>
      <c r="BF61" s="551">
        <v>0</v>
      </c>
      <c r="BG61" s="551">
        <v>91054</v>
      </c>
      <c r="BH61" s="551">
        <v>0</v>
      </c>
      <c r="BI61" s="551">
        <v>0</v>
      </c>
      <c r="BJ61" s="551">
        <v>0</v>
      </c>
      <c r="BK61" s="551">
        <v>0</v>
      </c>
      <c r="BL61" s="551">
        <v>0</v>
      </c>
      <c r="BM61" s="551">
        <v>0</v>
      </c>
      <c r="BN61" s="551">
        <v>0</v>
      </c>
      <c r="BO61" s="551">
        <v>0</v>
      </c>
      <c r="BP61" s="551">
        <v>0</v>
      </c>
      <c r="BQ61" s="551">
        <v>0</v>
      </c>
      <c r="BR61" s="551">
        <v>0</v>
      </c>
      <c r="BS61" s="551">
        <v>0</v>
      </c>
      <c r="BT61" s="551">
        <v>0</v>
      </c>
      <c r="BU61" s="551">
        <v>0</v>
      </c>
      <c r="BV61" s="551">
        <v>0</v>
      </c>
      <c r="BW61" s="551">
        <v>0</v>
      </c>
      <c r="BX61" s="551">
        <v>0</v>
      </c>
      <c r="BY61" s="551">
        <v>0</v>
      </c>
      <c r="BZ61" s="551">
        <v>0</v>
      </c>
      <c r="CA61" s="551">
        <v>312807</v>
      </c>
      <c r="CB61" s="551">
        <v>0</v>
      </c>
      <c r="CC61" s="551">
        <v>0</v>
      </c>
      <c r="CD61" s="551">
        <v>0</v>
      </c>
      <c r="CE61" s="551">
        <v>3823</v>
      </c>
      <c r="CF61" s="551">
        <v>0</v>
      </c>
      <c r="CG61" s="551">
        <v>0</v>
      </c>
      <c r="CH61" s="551">
        <v>0</v>
      </c>
      <c r="CI61" s="551">
        <v>0</v>
      </c>
      <c r="CJ61" s="551">
        <v>0</v>
      </c>
      <c r="CK61" s="551">
        <v>0</v>
      </c>
      <c r="CL61" s="551">
        <v>55857</v>
      </c>
      <c r="CM61" s="551">
        <v>2096</v>
      </c>
      <c r="CN61" s="551">
        <v>412</v>
      </c>
      <c r="CO61" s="551">
        <v>0</v>
      </c>
      <c r="CP61" s="551">
        <v>0</v>
      </c>
      <c r="CQ61" s="551">
        <v>0</v>
      </c>
      <c r="CR61" s="551">
        <v>0</v>
      </c>
      <c r="CS61" s="551">
        <v>0</v>
      </c>
      <c r="CT61" s="551">
        <v>32</v>
      </c>
      <c r="CU61" s="551">
        <v>0</v>
      </c>
      <c r="CV61" s="551">
        <v>0</v>
      </c>
      <c r="CW61" s="551">
        <v>20</v>
      </c>
      <c r="CX61" s="551">
        <v>0</v>
      </c>
      <c r="CY61" s="551">
        <v>0</v>
      </c>
      <c r="CZ61" s="551">
        <v>0</v>
      </c>
      <c r="DA61" s="551">
        <v>95</v>
      </c>
      <c r="DB61" s="551">
        <v>0</v>
      </c>
      <c r="DC61" s="551">
        <v>0</v>
      </c>
      <c r="DD61" s="551">
        <v>0</v>
      </c>
      <c r="DE61" s="550">
        <f t="shared" si="9"/>
        <v>687294</v>
      </c>
      <c r="DF61" s="550">
        <v>0</v>
      </c>
      <c r="DG61" s="551">
        <v>7851</v>
      </c>
      <c r="DH61" s="551">
        <v>0</v>
      </c>
      <c r="DI61" s="551">
        <v>0</v>
      </c>
      <c r="DJ61" s="551">
        <v>304559</v>
      </c>
      <c r="DK61" s="551">
        <v>678056</v>
      </c>
      <c r="DL61" s="551">
        <v>-33</v>
      </c>
      <c r="DM61" s="552">
        <f t="shared" si="10"/>
        <v>990433</v>
      </c>
      <c r="DN61" s="552">
        <f t="shared" si="11"/>
        <v>1677727</v>
      </c>
      <c r="DO61" s="553">
        <v>614900</v>
      </c>
      <c r="DP61" s="551">
        <v>48654</v>
      </c>
      <c r="DQ61" s="552">
        <f t="shared" si="4"/>
        <v>663554</v>
      </c>
      <c r="DR61" s="551">
        <f t="shared" si="5"/>
        <v>1653987</v>
      </c>
      <c r="DS61" s="552">
        <f t="shared" si="12"/>
        <v>2341281</v>
      </c>
      <c r="DT61" s="553">
        <v>-1597786</v>
      </c>
      <c r="DU61" s="551">
        <v>-15134</v>
      </c>
      <c r="DV61" s="551">
        <v>0</v>
      </c>
      <c r="DW61" s="551">
        <v>-46</v>
      </c>
      <c r="DX61" s="552">
        <f t="shared" si="6"/>
        <v>-1612966</v>
      </c>
      <c r="DY61" s="551">
        <f t="shared" si="7"/>
        <v>41021</v>
      </c>
      <c r="DZ61" s="552">
        <f t="shared" si="13"/>
        <v>728315</v>
      </c>
      <c r="EB61" s="552">
        <v>728315</v>
      </c>
      <c r="EC61" s="526" t="b">
        <f t="shared" si="8"/>
        <v>1</v>
      </c>
      <c r="EI61" s="555"/>
      <c r="EJ61" s="555"/>
      <c r="EK61" s="555"/>
      <c r="EL61" s="555"/>
      <c r="EM61" s="555"/>
      <c r="EN61" s="555"/>
      <c r="EO61" s="555"/>
      <c r="EP61" s="555"/>
    </row>
    <row r="62" spans="1:146">
      <c r="A62" s="556" t="s">
        <v>479</v>
      </c>
      <c r="B62" s="557" t="s">
        <v>480</v>
      </c>
      <c r="C62" s="550">
        <v>0</v>
      </c>
      <c r="D62" s="551">
        <v>0</v>
      </c>
      <c r="E62" s="551">
        <v>0</v>
      </c>
      <c r="F62" s="551">
        <v>0</v>
      </c>
      <c r="G62" s="551">
        <v>0</v>
      </c>
      <c r="H62" s="551">
        <v>0</v>
      </c>
      <c r="I62" s="551">
        <v>0</v>
      </c>
      <c r="J62" s="551">
        <v>0</v>
      </c>
      <c r="K62" s="551">
        <v>0</v>
      </c>
      <c r="L62" s="551">
        <v>0</v>
      </c>
      <c r="M62" s="551">
        <v>0</v>
      </c>
      <c r="N62" s="551">
        <v>0</v>
      </c>
      <c r="O62" s="551">
        <v>0</v>
      </c>
      <c r="P62" s="551">
        <v>0</v>
      </c>
      <c r="Q62" s="551">
        <v>0</v>
      </c>
      <c r="R62" s="551">
        <v>0</v>
      </c>
      <c r="S62" s="551">
        <v>0</v>
      </c>
      <c r="T62" s="551">
        <v>0</v>
      </c>
      <c r="U62" s="551">
        <v>0</v>
      </c>
      <c r="V62" s="551">
        <v>0</v>
      </c>
      <c r="W62" s="551">
        <v>0</v>
      </c>
      <c r="X62" s="551">
        <v>0</v>
      </c>
      <c r="Y62" s="551">
        <v>0</v>
      </c>
      <c r="Z62" s="551">
        <v>0</v>
      </c>
      <c r="AA62" s="551">
        <v>0</v>
      </c>
      <c r="AB62" s="551">
        <v>0</v>
      </c>
      <c r="AC62" s="551">
        <v>0</v>
      </c>
      <c r="AD62" s="551">
        <v>0</v>
      </c>
      <c r="AE62" s="551">
        <v>0</v>
      </c>
      <c r="AF62" s="551">
        <v>0</v>
      </c>
      <c r="AG62" s="551">
        <v>0</v>
      </c>
      <c r="AH62" s="551">
        <v>0</v>
      </c>
      <c r="AI62" s="551">
        <v>0</v>
      </c>
      <c r="AJ62" s="551">
        <v>0</v>
      </c>
      <c r="AK62" s="551">
        <v>0</v>
      </c>
      <c r="AL62" s="551">
        <v>0</v>
      </c>
      <c r="AM62" s="551">
        <v>0</v>
      </c>
      <c r="AN62" s="551">
        <v>0</v>
      </c>
      <c r="AO62" s="551">
        <v>0</v>
      </c>
      <c r="AP62" s="551">
        <v>0</v>
      </c>
      <c r="AQ62" s="551">
        <v>0</v>
      </c>
      <c r="AR62" s="551">
        <v>0</v>
      </c>
      <c r="AS62" s="551">
        <v>0</v>
      </c>
      <c r="AT62" s="551">
        <v>0</v>
      </c>
      <c r="AU62" s="551">
        <v>0</v>
      </c>
      <c r="AV62" s="551">
        <v>0</v>
      </c>
      <c r="AW62" s="551">
        <v>0</v>
      </c>
      <c r="AX62" s="551">
        <v>0</v>
      </c>
      <c r="AY62" s="551">
        <v>0</v>
      </c>
      <c r="AZ62" s="551">
        <v>0</v>
      </c>
      <c r="BA62" s="551">
        <v>0</v>
      </c>
      <c r="BB62" s="551">
        <v>0</v>
      </c>
      <c r="BC62" s="551">
        <v>0</v>
      </c>
      <c r="BD62" s="551">
        <v>0</v>
      </c>
      <c r="BE62" s="551">
        <v>0</v>
      </c>
      <c r="BF62" s="551">
        <v>0</v>
      </c>
      <c r="BG62" s="551">
        <v>0</v>
      </c>
      <c r="BH62" s="551">
        <v>6236</v>
      </c>
      <c r="BI62" s="551">
        <v>0</v>
      </c>
      <c r="BJ62" s="551">
        <v>0</v>
      </c>
      <c r="BK62" s="551">
        <v>0</v>
      </c>
      <c r="BL62" s="551">
        <v>0</v>
      </c>
      <c r="BM62" s="551">
        <v>0</v>
      </c>
      <c r="BN62" s="551">
        <v>0</v>
      </c>
      <c r="BO62" s="551">
        <v>0</v>
      </c>
      <c r="BP62" s="551">
        <v>0</v>
      </c>
      <c r="BQ62" s="551">
        <v>0</v>
      </c>
      <c r="BR62" s="551">
        <v>0</v>
      </c>
      <c r="BS62" s="551">
        <v>0</v>
      </c>
      <c r="BT62" s="551">
        <v>0</v>
      </c>
      <c r="BU62" s="551">
        <v>0</v>
      </c>
      <c r="BV62" s="551">
        <v>0</v>
      </c>
      <c r="BW62" s="551">
        <v>0</v>
      </c>
      <c r="BX62" s="551">
        <v>106493</v>
      </c>
      <c r="BY62" s="551">
        <v>0</v>
      </c>
      <c r="BZ62" s="551">
        <v>0</v>
      </c>
      <c r="CA62" s="551">
        <v>0</v>
      </c>
      <c r="CB62" s="551">
        <v>528779</v>
      </c>
      <c r="CC62" s="551">
        <v>0</v>
      </c>
      <c r="CD62" s="551">
        <v>0</v>
      </c>
      <c r="CE62" s="551">
        <v>18842</v>
      </c>
      <c r="CF62" s="551">
        <v>0</v>
      </c>
      <c r="CG62" s="551">
        <v>0</v>
      </c>
      <c r="CH62" s="551">
        <v>0</v>
      </c>
      <c r="CI62" s="551">
        <v>0</v>
      </c>
      <c r="CJ62" s="551">
        <v>0</v>
      </c>
      <c r="CK62" s="551">
        <v>0</v>
      </c>
      <c r="CL62" s="551">
        <v>179816</v>
      </c>
      <c r="CM62" s="551">
        <v>0</v>
      </c>
      <c r="CN62" s="551">
        <v>0</v>
      </c>
      <c r="CO62" s="551">
        <v>0</v>
      </c>
      <c r="CP62" s="551">
        <v>0</v>
      </c>
      <c r="CQ62" s="551">
        <v>0</v>
      </c>
      <c r="CR62" s="551">
        <v>0</v>
      </c>
      <c r="CS62" s="551">
        <v>0</v>
      </c>
      <c r="CT62" s="551">
        <v>10</v>
      </c>
      <c r="CU62" s="551">
        <v>0</v>
      </c>
      <c r="CV62" s="551">
        <v>44403</v>
      </c>
      <c r="CW62" s="551">
        <v>245</v>
      </c>
      <c r="CX62" s="551">
        <v>0</v>
      </c>
      <c r="CY62" s="551">
        <v>0</v>
      </c>
      <c r="CZ62" s="551">
        <v>0</v>
      </c>
      <c r="DA62" s="551">
        <v>15</v>
      </c>
      <c r="DB62" s="551">
        <v>443</v>
      </c>
      <c r="DC62" s="551">
        <v>0</v>
      </c>
      <c r="DD62" s="551">
        <v>0</v>
      </c>
      <c r="DE62" s="550">
        <f t="shared" si="9"/>
        <v>885282</v>
      </c>
      <c r="DF62" s="550">
        <v>0</v>
      </c>
      <c r="DG62" s="551">
        <v>185861</v>
      </c>
      <c r="DH62" s="551">
        <v>0</v>
      </c>
      <c r="DI62" s="551">
        <v>0</v>
      </c>
      <c r="DJ62" s="551">
        <v>750451</v>
      </c>
      <c r="DK62" s="551">
        <v>1875274</v>
      </c>
      <c r="DL62" s="551">
        <v>-18</v>
      </c>
      <c r="DM62" s="552">
        <f t="shared" si="10"/>
        <v>2811568</v>
      </c>
      <c r="DN62" s="552">
        <f t="shared" si="11"/>
        <v>3696850</v>
      </c>
      <c r="DO62" s="553">
        <v>3091</v>
      </c>
      <c r="DP62" s="551">
        <v>181</v>
      </c>
      <c r="DQ62" s="552">
        <f t="shared" si="4"/>
        <v>3272</v>
      </c>
      <c r="DR62" s="551">
        <f t="shared" si="5"/>
        <v>2814840</v>
      </c>
      <c r="DS62" s="552">
        <f t="shared" si="12"/>
        <v>3700122</v>
      </c>
      <c r="DT62" s="553">
        <v>-3388245</v>
      </c>
      <c r="DU62" s="551">
        <v>-270631</v>
      </c>
      <c r="DV62" s="551">
        <v>0</v>
      </c>
      <c r="DW62" s="551">
        <v>-18354</v>
      </c>
      <c r="DX62" s="552">
        <f t="shared" si="6"/>
        <v>-3677230</v>
      </c>
      <c r="DY62" s="551">
        <f t="shared" si="7"/>
        <v>-862390</v>
      </c>
      <c r="DZ62" s="552">
        <f t="shared" si="13"/>
        <v>22892</v>
      </c>
      <c r="EB62" s="552">
        <v>22892</v>
      </c>
      <c r="EC62" s="526" t="b">
        <f t="shared" si="8"/>
        <v>1</v>
      </c>
      <c r="EI62" s="555"/>
      <c r="EJ62" s="555"/>
      <c r="EK62" s="555"/>
      <c r="EL62" s="555"/>
      <c r="EM62" s="555"/>
      <c r="EN62" s="555"/>
      <c r="EO62" s="555"/>
      <c r="EP62" s="555"/>
    </row>
    <row r="63" spans="1:146">
      <c r="A63" s="556" t="s">
        <v>481</v>
      </c>
      <c r="B63" s="589" t="s">
        <v>29</v>
      </c>
      <c r="C63" s="550">
        <v>1144</v>
      </c>
      <c r="D63" s="551">
        <v>195</v>
      </c>
      <c r="E63" s="551">
        <v>191</v>
      </c>
      <c r="F63" s="551">
        <v>1118</v>
      </c>
      <c r="G63" s="551">
        <v>20134</v>
      </c>
      <c r="H63" s="551">
        <v>0</v>
      </c>
      <c r="I63" s="551">
        <v>8032</v>
      </c>
      <c r="J63" s="551">
        <v>9052</v>
      </c>
      <c r="K63" s="551">
        <v>3558</v>
      </c>
      <c r="L63" s="551">
        <v>40</v>
      </c>
      <c r="M63" s="551">
        <v>0</v>
      </c>
      <c r="N63" s="551">
        <v>144</v>
      </c>
      <c r="O63" s="551">
        <v>44055</v>
      </c>
      <c r="P63" s="551">
        <v>2090</v>
      </c>
      <c r="Q63" s="551">
        <v>6228</v>
      </c>
      <c r="R63" s="551">
        <v>486</v>
      </c>
      <c r="S63" s="551">
        <v>267</v>
      </c>
      <c r="T63" s="551">
        <v>111</v>
      </c>
      <c r="U63" s="551">
        <v>7</v>
      </c>
      <c r="V63" s="551">
        <v>16</v>
      </c>
      <c r="W63" s="551">
        <v>0</v>
      </c>
      <c r="X63" s="551">
        <v>1904</v>
      </c>
      <c r="Y63" s="551">
        <v>0</v>
      </c>
      <c r="Z63" s="551">
        <v>5</v>
      </c>
      <c r="AA63" s="551">
        <v>95</v>
      </c>
      <c r="AB63" s="551">
        <v>0</v>
      </c>
      <c r="AC63" s="551">
        <v>166</v>
      </c>
      <c r="AD63" s="551">
        <v>333</v>
      </c>
      <c r="AE63" s="551">
        <v>24</v>
      </c>
      <c r="AF63" s="551">
        <v>176</v>
      </c>
      <c r="AG63" s="551">
        <v>254</v>
      </c>
      <c r="AH63" s="551">
        <v>614</v>
      </c>
      <c r="AI63" s="551">
        <v>45611</v>
      </c>
      <c r="AJ63" s="551">
        <v>5426</v>
      </c>
      <c r="AK63" s="551">
        <v>0</v>
      </c>
      <c r="AL63" s="551">
        <v>0</v>
      </c>
      <c r="AM63" s="551">
        <v>0</v>
      </c>
      <c r="AN63" s="551">
        <v>6</v>
      </c>
      <c r="AO63" s="551">
        <v>2</v>
      </c>
      <c r="AP63" s="551">
        <v>138</v>
      </c>
      <c r="AQ63" s="551">
        <v>79</v>
      </c>
      <c r="AR63" s="551">
        <v>485</v>
      </c>
      <c r="AS63" s="551">
        <v>17</v>
      </c>
      <c r="AT63" s="551">
        <v>69034</v>
      </c>
      <c r="AU63" s="551">
        <v>866</v>
      </c>
      <c r="AV63" s="551">
        <v>2255</v>
      </c>
      <c r="AW63" s="551">
        <v>18478</v>
      </c>
      <c r="AX63" s="551">
        <v>7299</v>
      </c>
      <c r="AY63" s="551">
        <v>26</v>
      </c>
      <c r="AZ63" s="551">
        <v>15</v>
      </c>
      <c r="BA63" s="551">
        <v>197</v>
      </c>
      <c r="BB63" s="551">
        <v>863</v>
      </c>
      <c r="BC63" s="551">
        <v>1593</v>
      </c>
      <c r="BD63" s="551">
        <v>0</v>
      </c>
      <c r="BE63" s="551">
        <v>32</v>
      </c>
      <c r="BF63" s="551">
        <v>661</v>
      </c>
      <c r="BG63" s="551">
        <v>395</v>
      </c>
      <c r="BH63" s="551">
        <v>6</v>
      </c>
      <c r="BI63" s="551">
        <v>158130</v>
      </c>
      <c r="BJ63" s="551">
        <v>19</v>
      </c>
      <c r="BK63" s="551">
        <v>35690</v>
      </c>
      <c r="BL63" s="551">
        <v>55585</v>
      </c>
      <c r="BM63" s="551">
        <v>80127</v>
      </c>
      <c r="BN63" s="551">
        <v>26220</v>
      </c>
      <c r="BO63" s="551">
        <v>283</v>
      </c>
      <c r="BP63" s="551">
        <v>3</v>
      </c>
      <c r="BQ63" s="551">
        <v>3719</v>
      </c>
      <c r="BR63" s="551">
        <v>2636</v>
      </c>
      <c r="BS63" s="551">
        <v>27767</v>
      </c>
      <c r="BT63" s="551">
        <v>6064</v>
      </c>
      <c r="BU63" s="551">
        <v>219</v>
      </c>
      <c r="BV63" s="551">
        <v>218</v>
      </c>
      <c r="BW63" s="551">
        <v>0</v>
      </c>
      <c r="BX63" s="551">
        <v>59</v>
      </c>
      <c r="BY63" s="551">
        <v>1786</v>
      </c>
      <c r="BZ63" s="551">
        <v>253</v>
      </c>
      <c r="CA63" s="551">
        <v>4231</v>
      </c>
      <c r="CB63" s="551">
        <v>120</v>
      </c>
      <c r="CC63" s="551">
        <v>5</v>
      </c>
      <c r="CD63" s="551">
        <v>174</v>
      </c>
      <c r="CE63" s="551">
        <v>961</v>
      </c>
      <c r="CF63" s="551">
        <v>217</v>
      </c>
      <c r="CG63" s="551">
        <v>28358</v>
      </c>
      <c r="CH63" s="551">
        <v>6782</v>
      </c>
      <c r="CI63" s="551">
        <v>20531</v>
      </c>
      <c r="CJ63" s="551">
        <v>149</v>
      </c>
      <c r="CK63" s="551">
        <v>3612</v>
      </c>
      <c r="CL63" s="551">
        <v>65167</v>
      </c>
      <c r="CM63" s="551">
        <v>90651</v>
      </c>
      <c r="CN63" s="551">
        <v>39542</v>
      </c>
      <c r="CO63" s="551">
        <v>16004</v>
      </c>
      <c r="CP63" s="551">
        <v>2022</v>
      </c>
      <c r="CQ63" s="551">
        <v>60978</v>
      </c>
      <c r="CR63" s="551">
        <v>36477</v>
      </c>
      <c r="CS63" s="551">
        <v>28590</v>
      </c>
      <c r="CT63" s="551">
        <v>42213</v>
      </c>
      <c r="CU63" s="551">
        <v>6891</v>
      </c>
      <c r="CV63" s="551">
        <v>10726</v>
      </c>
      <c r="CW63" s="551">
        <v>91942</v>
      </c>
      <c r="CX63" s="551">
        <v>22471</v>
      </c>
      <c r="CY63" s="551">
        <v>56983</v>
      </c>
      <c r="CZ63" s="551">
        <v>25337</v>
      </c>
      <c r="DA63" s="551">
        <v>81921</v>
      </c>
      <c r="DB63" s="551">
        <v>33488</v>
      </c>
      <c r="DC63" s="551">
        <v>223491</v>
      </c>
      <c r="DD63" s="551">
        <v>1424</v>
      </c>
      <c r="DE63" s="550">
        <f t="shared" si="9"/>
        <v>1654159</v>
      </c>
      <c r="DF63" s="550">
        <v>142970</v>
      </c>
      <c r="DG63" s="551">
        <v>1911828</v>
      </c>
      <c r="DH63" s="551">
        <v>0</v>
      </c>
      <c r="DI63" s="551">
        <v>0</v>
      </c>
      <c r="DJ63" s="551">
        <v>166218</v>
      </c>
      <c r="DK63" s="551">
        <v>854455</v>
      </c>
      <c r="DL63" s="551">
        <v>17156</v>
      </c>
      <c r="DM63" s="552">
        <f t="shared" si="10"/>
        <v>3092627</v>
      </c>
      <c r="DN63" s="552">
        <f t="shared" si="11"/>
        <v>4746786</v>
      </c>
      <c r="DO63" s="553">
        <v>859563</v>
      </c>
      <c r="DP63" s="551">
        <v>14690</v>
      </c>
      <c r="DQ63" s="552">
        <f t="shared" si="4"/>
        <v>874253</v>
      </c>
      <c r="DR63" s="551">
        <f t="shared" si="5"/>
        <v>3966880</v>
      </c>
      <c r="DS63" s="552">
        <f t="shared" si="12"/>
        <v>5621039</v>
      </c>
      <c r="DT63" s="553">
        <v>-4007677</v>
      </c>
      <c r="DU63" s="551">
        <v>-119536</v>
      </c>
      <c r="DV63" s="551">
        <v>-2056</v>
      </c>
      <c r="DW63" s="551">
        <v>-7520</v>
      </c>
      <c r="DX63" s="552">
        <f t="shared" si="6"/>
        <v>-4136789</v>
      </c>
      <c r="DY63" s="551">
        <f t="shared" si="7"/>
        <v>-169909</v>
      </c>
      <c r="DZ63" s="552">
        <f t="shared" si="13"/>
        <v>1484250</v>
      </c>
      <c r="EB63" s="552">
        <v>1484250</v>
      </c>
      <c r="EC63" s="526" t="b">
        <f t="shared" si="8"/>
        <v>1</v>
      </c>
      <c r="EI63" s="555"/>
      <c r="EJ63" s="555"/>
      <c r="EK63" s="555"/>
      <c r="EL63" s="555"/>
      <c r="EM63" s="555"/>
      <c r="EN63" s="555"/>
      <c r="EO63" s="555"/>
      <c r="EP63" s="555"/>
    </row>
    <row r="64" spans="1:146">
      <c r="A64" s="556" t="s">
        <v>482</v>
      </c>
      <c r="B64" s="589" t="s">
        <v>483</v>
      </c>
      <c r="C64" s="550">
        <v>6672</v>
      </c>
      <c r="D64" s="551">
        <v>64755</v>
      </c>
      <c r="E64" s="551">
        <v>7</v>
      </c>
      <c r="F64" s="551">
        <v>11725</v>
      </c>
      <c r="G64" s="551">
        <v>111</v>
      </c>
      <c r="H64" s="551">
        <v>0</v>
      </c>
      <c r="I64" s="551">
        <v>0</v>
      </c>
      <c r="J64" s="551">
        <v>0</v>
      </c>
      <c r="K64" s="551">
        <v>941</v>
      </c>
      <c r="L64" s="551">
        <v>19649</v>
      </c>
      <c r="M64" s="551">
        <v>0</v>
      </c>
      <c r="N64" s="551">
        <v>252</v>
      </c>
      <c r="O64" s="551">
        <v>0</v>
      </c>
      <c r="P64" s="551">
        <v>32626</v>
      </c>
      <c r="Q64" s="551">
        <v>0</v>
      </c>
      <c r="R64" s="551">
        <v>43721</v>
      </c>
      <c r="S64" s="551">
        <v>0</v>
      </c>
      <c r="T64" s="551">
        <v>0</v>
      </c>
      <c r="U64" s="551">
        <v>12270</v>
      </c>
      <c r="V64" s="551">
        <v>334</v>
      </c>
      <c r="W64" s="551">
        <v>0</v>
      </c>
      <c r="X64" s="551">
        <v>3926</v>
      </c>
      <c r="Y64" s="551">
        <v>0</v>
      </c>
      <c r="Z64" s="551">
        <v>0</v>
      </c>
      <c r="AA64" s="551">
        <v>2</v>
      </c>
      <c r="AB64" s="551">
        <v>1</v>
      </c>
      <c r="AC64" s="551">
        <v>0</v>
      </c>
      <c r="AD64" s="551">
        <v>2119</v>
      </c>
      <c r="AE64" s="551">
        <v>1</v>
      </c>
      <c r="AF64" s="551">
        <v>0</v>
      </c>
      <c r="AG64" s="551">
        <v>1321</v>
      </c>
      <c r="AH64" s="551">
        <v>4512</v>
      </c>
      <c r="AI64" s="551">
        <v>134270</v>
      </c>
      <c r="AJ64" s="551">
        <v>940</v>
      </c>
      <c r="AK64" s="551">
        <v>0</v>
      </c>
      <c r="AL64" s="551">
        <v>0</v>
      </c>
      <c r="AM64" s="551">
        <v>0</v>
      </c>
      <c r="AN64" s="551">
        <v>13</v>
      </c>
      <c r="AO64" s="551">
        <v>107611</v>
      </c>
      <c r="AP64" s="551">
        <v>45</v>
      </c>
      <c r="AQ64" s="551">
        <v>0</v>
      </c>
      <c r="AR64" s="551">
        <v>1635</v>
      </c>
      <c r="AS64" s="551">
        <v>0</v>
      </c>
      <c r="AT64" s="551">
        <v>0</v>
      </c>
      <c r="AU64" s="551">
        <v>0</v>
      </c>
      <c r="AV64" s="551">
        <v>256</v>
      </c>
      <c r="AW64" s="551">
        <v>0</v>
      </c>
      <c r="AX64" s="551">
        <v>0</v>
      </c>
      <c r="AY64" s="551">
        <v>0</v>
      </c>
      <c r="AZ64" s="551">
        <v>0</v>
      </c>
      <c r="BA64" s="551">
        <v>1</v>
      </c>
      <c r="BB64" s="551">
        <v>0</v>
      </c>
      <c r="BC64" s="551">
        <v>0</v>
      </c>
      <c r="BD64" s="551">
        <v>0</v>
      </c>
      <c r="BE64" s="551">
        <v>0</v>
      </c>
      <c r="BF64" s="551">
        <v>312</v>
      </c>
      <c r="BG64" s="551">
        <v>0</v>
      </c>
      <c r="BH64" s="551">
        <v>0</v>
      </c>
      <c r="BI64" s="551">
        <v>16</v>
      </c>
      <c r="BJ64" s="551">
        <v>0</v>
      </c>
      <c r="BK64" s="551">
        <v>0</v>
      </c>
      <c r="BL64" s="551">
        <v>0</v>
      </c>
      <c r="BM64" s="551">
        <v>7289</v>
      </c>
      <c r="BN64" s="551">
        <v>62</v>
      </c>
      <c r="BO64" s="551">
        <v>67570</v>
      </c>
      <c r="BP64" s="551">
        <v>10015</v>
      </c>
      <c r="BQ64" s="551">
        <v>0</v>
      </c>
      <c r="BR64" s="551">
        <v>0</v>
      </c>
      <c r="BS64" s="551">
        <v>0</v>
      </c>
      <c r="BT64" s="551">
        <v>0</v>
      </c>
      <c r="BU64" s="551">
        <v>0</v>
      </c>
      <c r="BV64" s="551">
        <v>0</v>
      </c>
      <c r="BW64" s="551">
        <v>0</v>
      </c>
      <c r="BX64" s="551">
        <v>0</v>
      </c>
      <c r="BY64" s="551">
        <v>3695</v>
      </c>
      <c r="BZ64" s="551">
        <v>0</v>
      </c>
      <c r="CA64" s="551">
        <v>0</v>
      </c>
      <c r="CB64" s="551">
        <v>0</v>
      </c>
      <c r="CC64" s="551">
        <v>0</v>
      </c>
      <c r="CD64" s="551">
        <v>0</v>
      </c>
      <c r="CE64" s="551">
        <v>0</v>
      </c>
      <c r="CF64" s="551">
        <v>0</v>
      </c>
      <c r="CG64" s="551">
        <v>0</v>
      </c>
      <c r="CH64" s="551">
        <v>0</v>
      </c>
      <c r="CI64" s="551">
        <v>0</v>
      </c>
      <c r="CJ64" s="551">
        <v>0</v>
      </c>
      <c r="CK64" s="551">
        <v>0</v>
      </c>
      <c r="CL64" s="551">
        <v>0</v>
      </c>
      <c r="CM64" s="551">
        <v>0</v>
      </c>
      <c r="CN64" s="551">
        <v>0</v>
      </c>
      <c r="CO64" s="551">
        <v>0</v>
      </c>
      <c r="CP64" s="551">
        <v>0</v>
      </c>
      <c r="CQ64" s="551">
        <v>0</v>
      </c>
      <c r="CR64" s="551">
        <v>0</v>
      </c>
      <c r="CS64" s="551">
        <v>0</v>
      </c>
      <c r="CT64" s="551">
        <v>0</v>
      </c>
      <c r="CU64" s="551">
        <v>0</v>
      </c>
      <c r="CV64" s="551">
        <v>0</v>
      </c>
      <c r="CW64" s="551">
        <v>0</v>
      </c>
      <c r="CX64" s="551">
        <v>0</v>
      </c>
      <c r="CY64" s="551">
        <v>1803</v>
      </c>
      <c r="CZ64" s="551">
        <v>0</v>
      </c>
      <c r="DA64" s="551">
        <v>0</v>
      </c>
      <c r="DB64" s="551">
        <v>0</v>
      </c>
      <c r="DC64" s="551">
        <v>0</v>
      </c>
      <c r="DD64" s="551">
        <v>0</v>
      </c>
      <c r="DE64" s="550">
        <f t="shared" si="9"/>
        <v>540478</v>
      </c>
      <c r="DF64" s="550">
        <v>0</v>
      </c>
      <c r="DG64" s="551">
        <v>65875</v>
      </c>
      <c r="DH64" s="551">
        <v>0</v>
      </c>
      <c r="DI64" s="551">
        <v>0</v>
      </c>
      <c r="DJ64" s="551">
        <v>0</v>
      </c>
      <c r="DK64" s="551">
        <v>0</v>
      </c>
      <c r="DL64" s="551">
        <v>0</v>
      </c>
      <c r="DM64" s="552">
        <f t="shared" si="10"/>
        <v>65875</v>
      </c>
      <c r="DN64" s="552">
        <f t="shared" si="11"/>
        <v>606353</v>
      </c>
      <c r="DO64" s="553">
        <v>302976</v>
      </c>
      <c r="DP64" s="551">
        <v>0</v>
      </c>
      <c r="DQ64" s="552">
        <f t="shared" si="4"/>
        <v>302976</v>
      </c>
      <c r="DR64" s="551">
        <f t="shared" si="5"/>
        <v>368851</v>
      </c>
      <c r="DS64" s="552">
        <f t="shared" si="12"/>
        <v>909329</v>
      </c>
      <c r="DT64" s="553">
        <v>-247773</v>
      </c>
      <c r="DU64" s="551">
        <v>0</v>
      </c>
      <c r="DV64" s="551">
        <v>0</v>
      </c>
      <c r="DW64" s="551">
        <v>0</v>
      </c>
      <c r="DX64" s="552">
        <f t="shared" si="6"/>
        <v>-247773</v>
      </c>
      <c r="DY64" s="551">
        <f t="shared" si="7"/>
        <v>121078</v>
      </c>
      <c r="DZ64" s="552">
        <f t="shared" si="13"/>
        <v>661556</v>
      </c>
      <c r="EB64" s="552">
        <v>661556</v>
      </c>
      <c r="EC64" s="526" t="b">
        <f t="shared" si="8"/>
        <v>1</v>
      </c>
      <c r="EI64" s="555"/>
      <c r="EJ64" s="555"/>
      <c r="EK64" s="555"/>
      <c r="EL64" s="555"/>
      <c r="EM64" s="555"/>
      <c r="EN64" s="555"/>
      <c r="EO64" s="555"/>
      <c r="EP64" s="555"/>
    </row>
    <row r="65" spans="1:146">
      <c r="A65" s="556" t="s">
        <v>484</v>
      </c>
      <c r="B65" s="557" t="s">
        <v>485</v>
      </c>
      <c r="C65" s="550">
        <v>0</v>
      </c>
      <c r="D65" s="551">
        <v>0</v>
      </c>
      <c r="E65" s="551">
        <v>0</v>
      </c>
      <c r="F65" s="551">
        <v>0</v>
      </c>
      <c r="G65" s="551">
        <v>0</v>
      </c>
      <c r="H65" s="551">
        <v>0</v>
      </c>
      <c r="I65" s="551">
        <v>0</v>
      </c>
      <c r="J65" s="551">
        <v>0</v>
      </c>
      <c r="K65" s="551">
        <v>0</v>
      </c>
      <c r="L65" s="551">
        <v>0</v>
      </c>
      <c r="M65" s="551">
        <v>0</v>
      </c>
      <c r="N65" s="551">
        <v>0</v>
      </c>
      <c r="O65" s="551">
        <v>0</v>
      </c>
      <c r="P65" s="551">
        <v>0</v>
      </c>
      <c r="Q65" s="551">
        <v>0</v>
      </c>
      <c r="R65" s="551">
        <v>0</v>
      </c>
      <c r="S65" s="551">
        <v>0</v>
      </c>
      <c r="T65" s="551">
        <v>0</v>
      </c>
      <c r="U65" s="551">
        <v>0</v>
      </c>
      <c r="V65" s="551">
        <v>0</v>
      </c>
      <c r="W65" s="551">
        <v>0</v>
      </c>
      <c r="X65" s="551">
        <v>0</v>
      </c>
      <c r="Y65" s="551">
        <v>0</v>
      </c>
      <c r="Z65" s="551">
        <v>0</v>
      </c>
      <c r="AA65" s="551">
        <v>0</v>
      </c>
      <c r="AB65" s="551">
        <v>0</v>
      </c>
      <c r="AC65" s="551">
        <v>0</v>
      </c>
      <c r="AD65" s="551">
        <v>0</v>
      </c>
      <c r="AE65" s="551">
        <v>0</v>
      </c>
      <c r="AF65" s="551">
        <v>0</v>
      </c>
      <c r="AG65" s="551">
        <v>0</v>
      </c>
      <c r="AH65" s="551">
        <v>0</v>
      </c>
      <c r="AI65" s="551">
        <v>0</v>
      </c>
      <c r="AJ65" s="551">
        <v>0</v>
      </c>
      <c r="AK65" s="551">
        <v>0</v>
      </c>
      <c r="AL65" s="551">
        <v>0</v>
      </c>
      <c r="AM65" s="551">
        <v>0</v>
      </c>
      <c r="AN65" s="551">
        <v>0</v>
      </c>
      <c r="AO65" s="551">
        <v>0</v>
      </c>
      <c r="AP65" s="551">
        <v>0</v>
      </c>
      <c r="AQ65" s="551">
        <v>0</v>
      </c>
      <c r="AR65" s="551">
        <v>0</v>
      </c>
      <c r="AS65" s="551">
        <v>0</v>
      </c>
      <c r="AT65" s="551">
        <v>0</v>
      </c>
      <c r="AU65" s="551">
        <v>0</v>
      </c>
      <c r="AV65" s="551">
        <v>0</v>
      </c>
      <c r="AW65" s="551">
        <v>0</v>
      </c>
      <c r="AX65" s="551">
        <v>0</v>
      </c>
      <c r="AY65" s="551">
        <v>0</v>
      </c>
      <c r="AZ65" s="551">
        <v>0</v>
      </c>
      <c r="BA65" s="551">
        <v>0</v>
      </c>
      <c r="BB65" s="551">
        <v>0</v>
      </c>
      <c r="BC65" s="551">
        <v>0</v>
      </c>
      <c r="BD65" s="551">
        <v>0</v>
      </c>
      <c r="BE65" s="551">
        <v>0</v>
      </c>
      <c r="BF65" s="551">
        <v>0</v>
      </c>
      <c r="BG65" s="551">
        <v>0</v>
      </c>
      <c r="BH65" s="551">
        <v>0</v>
      </c>
      <c r="BI65" s="551">
        <v>0</v>
      </c>
      <c r="BJ65" s="551">
        <v>0</v>
      </c>
      <c r="BK65" s="551">
        <v>0</v>
      </c>
      <c r="BL65" s="551">
        <v>0</v>
      </c>
      <c r="BM65" s="551">
        <v>0</v>
      </c>
      <c r="BN65" s="551">
        <v>0</v>
      </c>
      <c r="BO65" s="551">
        <v>0</v>
      </c>
      <c r="BP65" s="551">
        <v>0</v>
      </c>
      <c r="BQ65" s="551">
        <v>0</v>
      </c>
      <c r="BR65" s="551">
        <v>0</v>
      </c>
      <c r="BS65" s="551">
        <v>0</v>
      </c>
      <c r="BT65" s="551">
        <v>0</v>
      </c>
      <c r="BU65" s="551">
        <v>0</v>
      </c>
      <c r="BV65" s="551">
        <v>0</v>
      </c>
      <c r="BW65" s="551">
        <v>0</v>
      </c>
      <c r="BX65" s="551">
        <v>0</v>
      </c>
      <c r="BY65" s="551">
        <v>0</v>
      </c>
      <c r="BZ65" s="551">
        <v>0</v>
      </c>
      <c r="CA65" s="551">
        <v>0</v>
      </c>
      <c r="CB65" s="551">
        <v>0</v>
      </c>
      <c r="CC65" s="551">
        <v>0</v>
      </c>
      <c r="CD65" s="551">
        <v>0</v>
      </c>
      <c r="CE65" s="551">
        <v>0</v>
      </c>
      <c r="CF65" s="551">
        <v>0</v>
      </c>
      <c r="CG65" s="551">
        <v>0</v>
      </c>
      <c r="CH65" s="551">
        <v>0</v>
      </c>
      <c r="CI65" s="551">
        <v>0</v>
      </c>
      <c r="CJ65" s="551">
        <v>0</v>
      </c>
      <c r="CK65" s="551">
        <v>0</v>
      </c>
      <c r="CL65" s="551">
        <v>0</v>
      </c>
      <c r="CM65" s="551">
        <v>0</v>
      </c>
      <c r="CN65" s="551">
        <v>0</v>
      </c>
      <c r="CO65" s="551">
        <v>0</v>
      </c>
      <c r="CP65" s="551">
        <v>0</v>
      </c>
      <c r="CQ65" s="551">
        <v>0</v>
      </c>
      <c r="CR65" s="551">
        <v>0</v>
      </c>
      <c r="CS65" s="551">
        <v>0</v>
      </c>
      <c r="CT65" s="551">
        <v>0</v>
      </c>
      <c r="CU65" s="551">
        <v>0</v>
      </c>
      <c r="CV65" s="551">
        <v>0</v>
      </c>
      <c r="CW65" s="551">
        <v>0</v>
      </c>
      <c r="CX65" s="551">
        <v>0</v>
      </c>
      <c r="CY65" s="551">
        <v>0</v>
      </c>
      <c r="CZ65" s="551">
        <v>0</v>
      </c>
      <c r="DA65" s="551">
        <v>0</v>
      </c>
      <c r="DB65" s="551">
        <v>0</v>
      </c>
      <c r="DC65" s="551">
        <v>0</v>
      </c>
      <c r="DD65" s="551">
        <v>0</v>
      </c>
      <c r="DE65" s="550">
        <f t="shared" si="9"/>
        <v>0</v>
      </c>
      <c r="DF65" s="550">
        <v>0</v>
      </c>
      <c r="DG65" s="551">
        <v>0</v>
      </c>
      <c r="DH65" s="551">
        <v>0</v>
      </c>
      <c r="DI65" s="551">
        <v>0</v>
      </c>
      <c r="DJ65" s="551">
        <v>5175136</v>
      </c>
      <c r="DK65" s="551">
        <v>21517481</v>
      </c>
      <c r="DL65" s="551">
        <v>0</v>
      </c>
      <c r="DM65" s="552">
        <f t="shared" si="10"/>
        <v>26692617</v>
      </c>
      <c r="DN65" s="552">
        <f t="shared" si="11"/>
        <v>26692617</v>
      </c>
      <c r="DO65" s="553">
        <v>0</v>
      </c>
      <c r="DP65" s="551">
        <v>0</v>
      </c>
      <c r="DQ65" s="552">
        <f t="shared" si="4"/>
        <v>0</v>
      </c>
      <c r="DR65" s="551">
        <f t="shared" si="5"/>
        <v>26692617</v>
      </c>
      <c r="DS65" s="552">
        <f t="shared" si="12"/>
        <v>26692617</v>
      </c>
      <c r="DT65" s="553">
        <v>0</v>
      </c>
      <c r="DU65" s="551">
        <v>0</v>
      </c>
      <c r="DV65" s="551">
        <v>0</v>
      </c>
      <c r="DW65" s="551">
        <v>0</v>
      </c>
      <c r="DX65" s="552">
        <f t="shared" si="6"/>
        <v>0</v>
      </c>
      <c r="DY65" s="551">
        <f t="shared" si="7"/>
        <v>26692617</v>
      </c>
      <c r="DZ65" s="552">
        <f t="shared" si="13"/>
        <v>26692617</v>
      </c>
      <c r="EB65" s="552">
        <v>26692617</v>
      </c>
      <c r="EC65" s="526" t="b">
        <f t="shared" si="8"/>
        <v>1</v>
      </c>
      <c r="EI65" s="555"/>
      <c r="EJ65" s="555"/>
      <c r="EK65" s="555"/>
      <c r="EL65" s="555"/>
      <c r="EM65" s="555"/>
      <c r="EN65" s="555"/>
      <c r="EO65" s="555"/>
      <c r="EP65" s="555"/>
    </row>
    <row r="66" spans="1:146">
      <c r="A66" s="556" t="s">
        <v>486</v>
      </c>
      <c r="B66" s="557" t="s">
        <v>487</v>
      </c>
      <c r="C66" s="550">
        <v>41591</v>
      </c>
      <c r="D66" s="551">
        <v>37552</v>
      </c>
      <c r="E66" s="551">
        <v>3350</v>
      </c>
      <c r="F66" s="551">
        <v>3590</v>
      </c>
      <c r="G66" s="551">
        <v>12344</v>
      </c>
      <c r="H66" s="551">
        <v>0</v>
      </c>
      <c r="I66" s="551">
        <v>7560</v>
      </c>
      <c r="J66" s="551">
        <v>50285</v>
      </c>
      <c r="K66" s="551">
        <v>14657</v>
      </c>
      <c r="L66" s="551">
        <v>2786</v>
      </c>
      <c r="M66" s="551">
        <v>0</v>
      </c>
      <c r="N66" s="551">
        <v>434</v>
      </c>
      <c r="O66" s="551">
        <v>3552</v>
      </c>
      <c r="P66" s="551">
        <v>1187</v>
      </c>
      <c r="Q66" s="551">
        <v>1348</v>
      </c>
      <c r="R66" s="551">
        <v>24537</v>
      </c>
      <c r="S66" s="551">
        <v>4488</v>
      </c>
      <c r="T66" s="551">
        <v>3002</v>
      </c>
      <c r="U66" s="551">
        <v>1121</v>
      </c>
      <c r="V66" s="551">
        <v>2683</v>
      </c>
      <c r="W66" s="551">
        <v>0</v>
      </c>
      <c r="X66" s="551">
        <v>6533</v>
      </c>
      <c r="Y66" s="551">
        <v>0</v>
      </c>
      <c r="Z66" s="551">
        <v>76</v>
      </c>
      <c r="AA66" s="551">
        <v>1673</v>
      </c>
      <c r="AB66" s="551">
        <v>4</v>
      </c>
      <c r="AC66" s="551">
        <v>2132</v>
      </c>
      <c r="AD66" s="551">
        <v>4684</v>
      </c>
      <c r="AE66" s="551">
        <v>62</v>
      </c>
      <c r="AF66" s="551">
        <v>57</v>
      </c>
      <c r="AG66" s="551">
        <v>396</v>
      </c>
      <c r="AH66" s="551">
        <v>13192</v>
      </c>
      <c r="AI66" s="551">
        <v>38568</v>
      </c>
      <c r="AJ66" s="551">
        <v>7824</v>
      </c>
      <c r="AK66" s="551">
        <v>0</v>
      </c>
      <c r="AL66" s="551">
        <v>0</v>
      </c>
      <c r="AM66" s="551">
        <v>0</v>
      </c>
      <c r="AN66" s="551">
        <v>538</v>
      </c>
      <c r="AO66" s="551">
        <v>6788</v>
      </c>
      <c r="AP66" s="551">
        <v>139</v>
      </c>
      <c r="AQ66" s="551">
        <v>7218</v>
      </c>
      <c r="AR66" s="551">
        <v>9501</v>
      </c>
      <c r="AS66" s="551">
        <v>828</v>
      </c>
      <c r="AT66" s="551">
        <v>11166</v>
      </c>
      <c r="AU66" s="551">
        <v>721</v>
      </c>
      <c r="AV66" s="551">
        <v>8768</v>
      </c>
      <c r="AW66" s="551">
        <v>75877</v>
      </c>
      <c r="AX66" s="551">
        <v>19147</v>
      </c>
      <c r="AY66" s="551">
        <v>134</v>
      </c>
      <c r="AZ66" s="551">
        <v>36</v>
      </c>
      <c r="BA66" s="551">
        <v>2193</v>
      </c>
      <c r="BB66" s="551">
        <v>1384</v>
      </c>
      <c r="BC66" s="551">
        <v>1972</v>
      </c>
      <c r="BD66" s="551">
        <v>0</v>
      </c>
      <c r="BE66" s="551">
        <v>40</v>
      </c>
      <c r="BF66" s="551">
        <v>2934</v>
      </c>
      <c r="BG66" s="551">
        <v>635</v>
      </c>
      <c r="BH66" s="551">
        <v>27</v>
      </c>
      <c r="BI66" s="551">
        <v>2317</v>
      </c>
      <c r="BJ66" s="551">
        <v>167</v>
      </c>
      <c r="BK66" s="551">
        <v>15798</v>
      </c>
      <c r="BL66" s="551">
        <v>11399</v>
      </c>
      <c r="BM66" s="551">
        <v>10367</v>
      </c>
      <c r="BN66" s="551">
        <v>2523</v>
      </c>
      <c r="BO66" s="551">
        <v>159087</v>
      </c>
      <c r="BP66" s="551">
        <v>46231</v>
      </c>
      <c r="BQ66" s="551">
        <v>129264</v>
      </c>
      <c r="BR66" s="551">
        <v>11344</v>
      </c>
      <c r="BS66" s="551">
        <v>244899</v>
      </c>
      <c r="BT66" s="551">
        <v>76751</v>
      </c>
      <c r="BU66" s="551">
        <v>26371</v>
      </c>
      <c r="BV66" s="551">
        <v>160053</v>
      </c>
      <c r="BW66" s="551">
        <v>692676</v>
      </c>
      <c r="BX66" s="551">
        <v>26734</v>
      </c>
      <c r="BY66" s="551">
        <v>8509</v>
      </c>
      <c r="BZ66" s="551">
        <v>178150</v>
      </c>
      <c r="CA66" s="551">
        <v>34812</v>
      </c>
      <c r="CB66" s="551">
        <v>277</v>
      </c>
      <c r="CC66" s="551">
        <v>1731</v>
      </c>
      <c r="CD66" s="551">
        <v>43096</v>
      </c>
      <c r="CE66" s="551">
        <v>83403</v>
      </c>
      <c r="CF66" s="551">
        <v>4368</v>
      </c>
      <c r="CG66" s="551">
        <v>98699</v>
      </c>
      <c r="CH66" s="551">
        <v>25330</v>
      </c>
      <c r="CI66" s="551">
        <v>1526</v>
      </c>
      <c r="CJ66" s="551">
        <v>1284</v>
      </c>
      <c r="CK66" s="551">
        <v>3267</v>
      </c>
      <c r="CL66" s="551">
        <v>416095</v>
      </c>
      <c r="CM66" s="551">
        <v>206344</v>
      </c>
      <c r="CN66" s="551">
        <v>33422</v>
      </c>
      <c r="CO66" s="551">
        <v>158354</v>
      </c>
      <c r="CP66" s="551">
        <v>4903</v>
      </c>
      <c r="CQ66" s="551">
        <v>58179</v>
      </c>
      <c r="CR66" s="551">
        <v>44824</v>
      </c>
      <c r="CS66" s="551">
        <v>12837</v>
      </c>
      <c r="CT66" s="551">
        <v>9374</v>
      </c>
      <c r="CU66" s="551">
        <v>592</v>
      </c>
      <c r="CV66" s="551">
        <v>7090</v>
      </c>
      <c r="CW66" s="551">
        <v>32704</v>
      </c>
      <c r="CX66" s="551">
        <v>17850</v>
      </c>
      <c r="CY66" s="551">
        <v>33596</v>
      </c>
      <c r="CZ66" s="551">
        <v>15089</v>
      </c>
      <c r="DA66" s="551">
        <v>40126</v>
      </c>
      <c r="DB66" s="551">
        <v>12341</v>
      </c>
      <c r="DC66" s="551">
        <v>0</v>
      </c>
      <c r="DD66" s="551">
        <v>0</v>
      </c>
      <c r="DE66" s="550">
        <f t="shared" si="9"/>
        <v>3645467</v>
      </c>
      <c r="DF66" s="550">
        <v>0</v>
      </c>
      <c r="DG66" s="551">
        <v>0</v>
      </c>
      <c r="DH66" s="551">
        <v>0</v>
      </c>
      <c r="DI66" s="551">
        <v>0</v>
      </c>
      <c r="DJ66" s="551">
        <v>2261181</v>
      </c>
      <c r="DK66" s="551">
        <v>5337917</v>
      </c>
      <c r="DL66" s="551">
        <v>0</v>
      </c>
      <c r="DM66" s="552">
        <f t="shared" si="10"/>
        <v>7599098</v>
      </c>
      <c r="DN66" s="552">
        <f t="shared" si="11"/>
        <v>11244565</v>
      </c>
      <c r="DO66" s="553">
        <v>0</v>
      </c>
      <c r="DP66" s="551">
        <v>0</v>
      </c>
      <c r="DQ66" s="552">
        <f t="shared" si="4"/>
        <v>0</v>
      </c>
      <c r="DR66" s="551">
        <f t="shared" si="5"/>
        <v>7599098</v>
      </c>
      <c r="DS66" s="552">
        <f t="shared" si="12"/>
        <v>11244565</v>
      </c>
      <c r="DT66" s="553">
        <v>-10510</v>
      </c>
      <c r="DU66" s="551">
        <v>0</v>
      </c>
      <c r="DV66" s="551">
        <v>0</v>
      </c>
      <c r="DW66" s="551">
        <v>0</v>
      </c>
      <c r="DX66" s="552">
        <f t="shared" si="6"/>
        <v>-10510</v>
      </c>
      <c r="DY66" s="551">
        <f t="shared" si="7"/>
        <v>7588588</v>
      </c>
      <c r="DZ66" s="552">
        <f t="shared" si="13"/>
        <v>11234055</v>
      </c>
      <c r="EB66" s="552">
        <v>11234055</v>
      </c>
      <c r="EC66" s="526" t="b">
        <f t="shared" si="8"/>
        <v>1</v>
      </c>
      <c r="EI66" s="555"/>
      <c r="EJ66" s="555"/>
      <c r="EK66" s="555"/>
      <c r="EL66" s="555"/>
      <c r="EM66" s="555"/>
      <c r="EN66" s="555"/>
      <c r="EO66" s="555"/>
      <c r="EP66" s="555"/>
    </row>
    <row r="67" spans="1:146">
      <c r="A67" s="556" t="s">
        <v>488</v>
      </c>
      <c r="B67" s="557" t="s">
        <v>489</v>
      </c>
      <c r="C67" s="550">
        <v>0</v>
      </c>
      <c r="D67" s="551">
        <v>0</v>
      </c>
      <c r="E67" s="551">
        <v>0</v>
      </c>
      <c r="F67" s="551">
        <v>0</v>
      </c>
      <c r="G67" s="551">
        <v>0</v>
      </c>
      <c r="H67" s="551">
        <v>0</v>
      </c>
      <c r="I67" s="551">
        <v>0</v>
      </c>
      <c r="J67" s="551">
        <v>0</v>
      </c>
      <c r="K67" s="551">
        <v>0</v>
      </c>
      <c r="L67" s="551">
        <v>0</v>
      </c>
      <c r="M67" s="551">
        <v>0</v>
      </c>
      <c r="N67" s="551">
        <v>0</v>
      </c>
      <c r="O67" s="551">
        <v>0</v>
      </c>
      <c r="P67" s="551">
        <v>0</v>
      </c>
      <c r="Q67" s="551">
        <v>0</v>
      </c>
      <c r="R67" s="551">
        <v>0</v>
      </c>
      <c r="S67" s="551">
        <v>0</v>
      </c>
      <c r="T67" s="551">
        <v>0</v>
      </c>
      <c r="U67" s="551">
        <v>0</v>
      </c>
      <c r="V67" s="551">
        <v>0</v>
      </c>
      <c r="W67" s="551">
        <v>0</v>
      </c>
      <c r="X67" s="551">
        <v>0</v>
      </c>
      <c r="Y67" s="551">
        <v>0</v>
      </c>
      <c r="Z67" s="551">
        <v>0</v>
      </c>
      <c r="AA67" s="551">
        <v>0</v>
      </c>
      <c r="AB67" s="551">
        <v>0</v>
      </c>
      <c r="AC67" s="551">
        <v>0</v>
      </c>
      <c r="AD67" s="551">
        <v>0</v>
      </c>
      <c r="AE67" s="551">
        <v>0</v>
      </c>
      <c r="AF67" s="551">
        <v>0</v>
      </c>
      <c r="AG67" s="551">
        <v>0</v>
      </c>
      <c r="AH67" s="551">
        <v>0</v>
      </c>
      <c r="AI67" s="551">
        <v>0</v>
      </c>
      <c r="AJ67" s="551">
        <v>0</v>
      </c>
      <c r="AK67" s="551">
        <v>0</v>
      </c>
      <c r="AL67" s="551">
        <v>0</v>
      </c>
      <c r="AM67" s="551">
        <v>0</v>
      </c>
      <c r="AN67" s="551">
        <v>0</v>
      </c>
      <c r="AO67" s="551">
        <v>0</v>
      </c>
      <c r="AP67" s="551">
        <v>0</v>
      </c>
      <c r="AQ67" s="551">
        <v>0</v>
      </c>
      <c r="AR67" s="551">
        <v>0</v>
      </c>
      <c r="AS67" s="551">
        <v>0</v>
      </c>
      <c r="AT67" s="551">
        <v>0</v>
      </c>
      <c r="AU67" s="551">
        <v>0</v>
      </c>
      <c r="AV67" s="551">
        <v>0</v>
      </c>
      <c r="AW67" s="551">
        <v>0</v>
      </c>
      <c r="AX67" s="551">
        <v>0</v>
      </c>
      <c r="AY67" s="551">
        <v>0</v>
      </c>
      <c r="AZ67" s="551">
        <v>0</v>
      </c>
      <c r="BA67" s="551">
        <v>0</v>
      </c>
      <c r="BB67" s="551">
        <v>0</v>
      </c>
      <c r="BC67" s="551">
        <v>0</v>
      </c>
      <c r="BD67" s="551">
        <v>0</v>
      </c>
      <c r="BE67" s="551">
        <v>0</v>
      </c>
      <c r="BF67" s="551">
        <v>0</v>
      </c>
      <c r="BG67" s="551">
        <v>0</v>
      </c>
      <c r="BH67" s="551">
        <v>0</v>
      </c>
      <c r="BI67" s="551">
        <v>0</v>
      </c>
      <c r="BJ67" s="551">
        <v>0</v>
      </c>
      <c r="BK67" s="551">
        <v>0</v>
      </c>
      <c r="BL67" s="551">
        <v>0</v>
      </c>
      <c r="BM67" s="551">
        <v>0</v>
      </c>
      <c r="BN67" s="551">
        <v>0</v>
      </c>
      <c r="BO67" s="551">
        <v>0</v>
      </c>
      <c r="BP67" s="551">
        <v>0</v>
      </c>
      <c r="BQ67" s="551">
        <v>0</v>
      </c>
      <c r="BR67" s="551">
        <v>0</v>
      </c>
      <c r="BS67" s="551">
        <v>0</v>
      </c>
      <c r="BT67" s="551">
        <v>0</v>
      </c>
      <c r="BU67" s="551">
        <v>0</v>
      </c>
      <c r="BV67" s="551">
        <v>0</v>
      </c>
      <c r="BW67" s="551">
        <v>0</v>
      </c>
      <c r="BX67" s="551">
        <v>0</v>
      </c>
      <c r="BY67" s="551">
        <v>0</v>
      </c>
      <c r="BZ67" s="551">
        <v>0</v>
      </c>
      <c r="CA67" s="551">
        <v>0</v>
      </c>
      <c r="CB67" s="551">
        <v>0</v>
      </c>
      <c r="CC67" s="551">
        <v>0</v>
      </c>
      <c r="CD67" s="551">
        <v>0</v>
      </c>
      <c r="CE67" s="551">
        <v>0</v>
      </c>
      <c r="CF67" s="551">
        <v>0</v>
      </c>
      <c r="CG67" s="551">
        <v>0</v>
      </c>
      <c r="CH67" s="551">
        <v>0</v>
      </c>
      <c r="CI67" s="551">
        <v>0</v>
      </c>
      <c r="CJ67" s="551">
        <v>0</v>
      </c>
      <c r="CK67" s="551">
        <v>0</v>
      </c>
      <c r="CL67" s="551">
        <v>0</v>
      </c>
      <c r="CM67" s="551">
        <v>0</v>
      </c>
      <c r="CN67" s="551">
        <v>0</v>
      </c>
      <c r="CO67" s="551">
        <v>0</v>
      </c>
      <c r="CP67" s="551">
        <v>0</v>
      </c>
      <c r="CQ67" s="551">
        <v>0</v>
      </c>
      <c r="CR67" s="551">
        <v>0</v>
      </c>
      <c r="CS67" s="551">
        <v>0</v>
      </c>
      <c r="CT67" s="551">
        <v>0</v>
      </c>
      <c r="CU67" s="551">
        <v>0</v>
      </c>
      <c r="CV67" s="551">
        <v>0</v>
      </c>
      <c r="CW67" s="551">
        <v>0</v>
      </c>
      <c r="CX67" s="551">
        <v>0</v>
      </c>
      <c r="CY67" s="551">
        <v>0</v>
      </c>
      <c r="CZ67" s="551">
        <v>0</v>
      </c>
      <c r="DA67" s="551">
        <v>0</v>
      </c>
      <c r="DB67" s="551">
        <v>0</v>
      </c>
      <c r="DC67" s="551">
        <v>0</v>
      </c>
      <c r="DD67" s="551">
        <v>0</v>
      </c>
      <c r="DE67" s="550">
        <f t="shared" si="9"/>
        <v>0</v>
      </c>
      <c r="DF67" s="550">
        <v>0</v>
      </c>
      <c r="DG67" s="551">
        <v>0</v>
      </c>
      <c r="DH67" s="551">
        <v>0</v>
      </c>
      <c r="DI67" s="551">
        <v>0</v>
      </c>
      <c r="DJ67" s="551">
        <v>25750035</v>
      </c>
      <c r="DK67" s="551">
        <v>40437</v>
      </c>
      <c r="DL67" s="551">
        <v>0</v>
      </c>
      <c r="DM67" s="552">
        <f t="shared" si="10"/>
        <v>25790472</v>
      </c>
      <c r="DN67" s="552">
        <f t="shared" si="11"/>
        <v>25790472</v>
      </c>
      <c r="DO67" s="553">
        <v>0</v>
      </c>
      <c r="DP67" s="551">
        <v>0</v>
      </c>
      <c r="DQ67" s="552">
        <f t="shared" si="4"/>
        <v>0</v>
      </c>
      <c r="DR67" s="551">
        <f t="shared" si="5"/>
        <v>25790472</v>
      </c>
      <c r="DS67" s="552">
        <f t="shared" si="12"/>
        <v>25790472</v>
      </c>
      <c r="DT67" s="553">
        <v>0</v>
      </c>
      <c r="DU67" s="551">
        <v>0</v>
      </c>
      <c r="DV67" s="551">
        <v>0</v>
      </c>
      <c r="DW67" s="551">
        <v>0</v>
      </c>
      <c r="DX67" s="552">
        <f t="shared" si="6"/>
        <v>0</v>
      </c>
      <c r="DY67" s="551">
        <f t="shared" si="7"/>
        <v>25790472</v>
      </c>
      <c r="DZ67" s="552">
        <f t="shared" si="13"/>
        <v>25790472</v>
      </c>
      <c r="EB67" s="552">
        <v>25790472</v>
      </c>
      <c r="EC67" s="526" t="b">
        <f t="shared" si="8"/>
        <v>1</v>
      </c>
      <c r="EI67" s="555"/>
      <c r="EJ67" s="555"/>
      <c r="EK67" s="555"/>
      <c r="EL67" s="555"/>
      <c r="EM67" s="555"/>
      <c r="EN67" s="555"/>
      <c r="EO67" s="555"/>
      <c r="EP67" s="555"/>
    </row>
    <row r="68" spans="1:146">
      <c r="A68" s="556" t="s">
        <v>490</v>
      </c>
      <c r="B68" s="557" t="s">
        <v>491</v>
      </c>
      <c r="C68" s="550">
        <v>0</v>
      </c>
      <c r="D68" s="551">
        <v>0</v>
      </c>
      <c r="E68" s="551">
        <v>0</v>
      </c>
      <c r="F68" s="551">
        <v>0</v>
      </c>
      <c r="G68" s="551">
        <v>0</v>
      </c>
      <c r="H68" s="551">
        <v>0</v>
      </c>
      <c r="I68" s="551">
        <v>0</v>
      </c>
      <c r="J68" s="551">
        <v>0</v>
      </c>
      <c r="K68" s="551">
        <v>0</v>
      </c>
      <c r="L68" s="551">
        <v>0</v>
      </c>
      <c r="M68" s="551">
        <v>0</v>
      </c>
      <c r="N68" s="551">
        <v>0</v>
      </c>
      <c r="O68" s="551">
        <v>0</v>
      </c>
      <c r="P68" s="551">
        <v>0</v>
      </c>
      <c r="Q68" s="551">
        <v>0</v>
      </c>
      <c r="R68" s="551">
        <v>0</v>
      </c>
      <c r="S68" s="551">
        <v>0</v>
      </c>
      <c r="T68" s="551">
        <v>0</v>
      </c>
      <c r="U68" s="551">
        <v>0</v>
      </c>
      <c r="V68" s="551">
        <v>0</v>
      </c>
      <c r="W68" s="551">
        <v>0</v>
      </c>
      <c r="X68" s="551">
        <v>0</v>
      </c>
      <c r="Y68" s="551">
        <v>0</v>
      </c>
      <c r="Z68" s="551">
        <v>0</v>
      </c>
      <c r="AA68" s="551">
        <v>0</v>
      </c>
      <c r="AB68" s="551">
        <v>0</v>
      </c>
      <c r="AC68" s="551">
        <v>0</v>
      </c>
      <c r="AD68" s="551">
        <v>0</v>
      </c>
      <c r="AE68" s="551">
        <v>0</v>
      </c>
      <c r="AF68" s="551">
        <v>0</v>
      </c>
      <c r="AG68" s="551">
        <v>0</v>
      </c>
      <c r="AH68" s="551">
        <v>0</v>
      </c>
      <c r="AI68" s="551">
        <v>0</v>
      </c>
      <c r="AJ68" s="551">
        <v>0</v>
      </c>
      <c r="AK68" s="551">
        <v>0</v>
      </c>
      <c r="AL68" s="551">
        <v>0</v>
      </c>
      <c r="AM68" s="551">
        <v>0</v>
      </c>
      <c r="AN68" s="551">
        <v>0</v>
      </c>
      <c r="AO68" s="551">
        <v>0</v>
      </c>
      <c r="AP68" s="551">
        <v>0</v>
      </c>
      <c r="AQ68" s="551">
        <v>0</v>
      </c>
      <c r="AR68" s="551">
        <v>0</v>
      </c>
      <c r="AS68" s="551">
        <v>0</v>
      </c>
      <c r="AT68" s="551">
        <v>0</v>
      </c>
      <c r="AU68" s="551">
        <v>0</v>
      </c>
      <c r="AV68" s="551">
        <v>0</v>
      </c>
      <c r="AW68" s="551">
        <v>0</v>
      </c>
      <c r="AX68" s="551">
        <v>0</v>
      </c>
      <c r="AY68" s="551">
        <v>0</v>
      </c>
      <c r="AZ68" s="551">
        <v>0</v>
      </c>
      <c r="BA68" s="551">
        <v>0</v>
      </c>
      <c r="BB68" s="551">
        <v>0</v>
      </c>
      <c r="BC68" s="551">
        <v>0</v>
      </c>
      <c r="BD68" s="551">
        <v>0</v>
      </c>
      <c r="BE68" s="551">
        <v>0</v>
      </c>
      <c r="BF68" s="551">
        <v>0</v>
      </c>
      <c r="BG68" s="551">
        <v>0</v>
      </c>
      <c r="BH68" s="551">
        <v>0</v>
      </c>
      <c r="BI68" s="551">
        <v>0</v>
      </c>
      <c r="BJ68" s="551">
        <v>0</v>
      </c>
      <c r="BK68" s="551">
        <v>0</v>
      </c>
      <c r="BL68" s="551">
        <v>0</v>
      </c>
      <c r="BM68" s="551">
        <v>0</v>
      </c>
      <c r="BN68" s="551">
        <v>0</v>
      </c>
      <c r="BO68" s="551">
        <v>0</v>
      </c>
      <c r="BP68" s="551">
        <v>0</v>
      </c>
      <c r="BQ68" s="551">
        <v>0</v>
      </c>
      <c r="BR68" s="551">
        <v>0</v>
      </c>
      <c r="BS68" s="551">
        <v>0</v>
      </c>
      <c r="BT68" s="551">
        <v>0</v>
      </c>
      <c r="BU68" s="551">
        <v>0</v>
      </c>
      <c r="BV68" s="551">
        <v>0</v>
      </c>
      <c r="BW68" s="551">
        <v>0</v>
      </c>
      <c r="BX68" s="551">
        <v>0</v>
      </c>
      <c r="BY68" s="551">
        <v>0</v>
      </c>
      <c r="BZ68" s="551">
        <v>0</v>
      </c>
      <c r="CA68" s="551">
        <v>0</v>
      </c>
      <c r="CB68" s="551">
        <v>0</v>
      </c>
      <c r="CC68" s="551">
        <v>0</v>
      </c>
      <c r="CD68" s="551">
        <v>0</v>
      </c>
      <c r="CE68" s="551">
        <v>0</v>
      </c>
      <c r="CF68" s="551">
        <v>0</v>
      </c>
      <c r="CG68" s="551">
        <v>0</v>
      </c>
      <c r="CH68" s="551">
        <v>0</v>
      </c>
      <c r="CI68" s="551">
        <v>0</v>
      </c>
      <c r="CJ68" s="551">
        <v>0</v>
      </c>
      <c r="CK68" s="551">
        <v>0</v>
      </c>
      <c r="CL68" s="551">
        <v>0</v>
      </c>
      <c r="CM68" s="551">
        <v>0</v>
      </c>
      <c r="CN68" s="551">
        <v>0</v>
      </c>
      <c r="CO68" s="551">
        <v>0</v>
      </c>
      <c r="CP68" s="551">
        <v>0</v>
      </c>
      <c r="CQ68" s="551">
        <v>0</v>
      </c>
      <c r="CR68" s="551">
        <v>0</v>
      </c>
      <c r="CS68" s="551">
        <v>0</v>
      </c>
      <c r="CT68" s="551">
        <v>0</v>
      </c>
      <c r="CU68" s="551">
        <v>0</v>
      </c>
      <c r="CV68" s="551">
        <v>0</v>
      </c>
      <c r="CW68" s="551">
        <v>0</v>
      </c>
      <c r="CX68" s="551">
        <v>0</v>
      </c>
      <c r="CY68" s="551">
        <v>0</v>
      </c>
      <c r="CZ68" s="551">
        <v>0</v>
      </c>
      <c r="DA68" s="551">
        <v>0</v>
      </c>
      <c r="DB68" s="551">
        <v>0</v>
      </c>
      <c r="DC68" s="551">
        <v>0</v>
      </c>
      <c r="DD68" s="551">
        <v>0</v>
      </c>
      <c r="DE68" s="550">
        <f t="shared" si="9"/>
        <v>0</v>
      </c>
      <c r="DF68" s="550">
        <v>0</v>
      </c>
      <c r="DG68" s="551">
        <v>0</v>
      </c>
      <c r="DH68" s="551">
        <v>0</v>
      </c>
      <c r="DI68" s="551">
        <v>0</v>
      </c>
      <c r="DJ68" s="551">
        <v>3302907</v>
      </c>
      <c r="DK68" s="551">
        <v>4911601</v>
      </c>
      <c r="DL68" s="551">
        <v>0</v>
      </c>
      <c r="DM68" s="552">
        <f t="shared" si="10"/>
        <v>8214508</v>
      </c>
      <c r="DN68" s="552">
        <f t="shared" si="11"/>
        <v>8214508</v>
      </c>
      <c r="DO68" s="553">
        <v>0</v>
      </c>
      <c r="DP68" s="551">
        <v>0</v>
      </c>
      <c r="DQ68" s="552">
        <f t="shared" si="4"/>
        <v>0</v>
      </c>
      <c r="DR68" s="551">
        <f t="shared" si="5"/>
        <v>8214508</v>
      </c>
      <c r="DS68" s="552">
        <f t="shared" si="12"/>
        <v>8214508</v>
      </c>
      <c r="DT68" s="553">
        <v>0</v>
      </c>
      <c r="DU68" s="551">
        <v>0</v>
      </c>
      <c r="DV68" s="551">
        <v>0</v>
      </c>
      <c r="DW68" s="551">
        <v>0</v>
      </c>
      <c r="DX68" s="552">
        <f t="shared" si="6"/>
        <v>0</v>
      </c>
      <c r="DY68" s="551">
        <f t="shared" si="7"/>
        <v>8214508</v>
      </c>
      <c r="DZ68" s="552">
        <f t="shared" si="13"/>
        <v>8214508</v>
      </c>
      <c r="EB68" s="552">
        <v>8214508</v>
      </c>
      <c r="EC68" s="526" t="b">
        <f t="shared" si="8"/>
        <v>1</v>
      </c>
      <c r="EI68" s="555"/>
      <c r="EJ68" s="555"/>
      <c r="EK68" s="555"/>
      <c r="EL68" s="555"/>
      <c r="EM68" s="555"/>
      <c r="EN68" s="555"/>
      <c r="EO68" s="555"/>
      <c r="EP68" s="555"/>
    </row>
    <row r="69" spans="1:146">
      <c r="A69" s="556" t="s">
        <v>492</v>
      </c>
      <c r="B69" s="557" t="s">
        <v>493</v>
      </c>
      <c r="C69" s="550">
        <v>66844</v>
      </c>
      <c r="D69" s="551">
        <v>119787</v>
      </c>
      <c r="E69" s="551">
        <v>32123</v>
      </c>
      <c r="F69" s="551">
        <v>7117</v>
      </c>
      <c r="G69" s="551">
        <v>97656</v>
      </c>
      <c r="H69" s="551">
        <v>0</v>
      </c>
      <c r="I69" s="551">
        <v>82865</v>
      </c>
      <c r="J69" s="551">
        <v>319362</v>
      </c>
      <c r="K69" s="551">
        <v>74717</v>
      </c>
      <c r="L69" s="551">
        <v>101019</v>
      </c>
      <c r="M69" s="551">
        <v>0</v>
      </c>
      <c r="N69" s="551">
        <v>5835</v>
      </c>
      <c r="O69" s="551">
        <v>20175</v>
      </c>
      <c r="P69" s="551">
        <v>14817</v>
      </c>
      <c r="Q69" s="551">
        <v>4112</v>
      </c>
      <c r="R69" s="551">
        <v>435436</v>
      </c>
      <c r="S69" s="551">
        <v>6936</v>
      </c>
      <c r="T69" s="551">
        <v>21826</v>
      </c>
      <c r="U69" s="551">
        <v>12979</v>
      </c>
      <c r="V69" s="551">
        <v>49904</v>
      </c>
      <c r="W69" s="551">
        <v>0</v>
      </c>
      <c r="X69" s="551">
        <v>31737</v>
      </c>
      <c r="Y69" s="551">
        <v>0</v>
      </c>
      <c r="Z69" s="551">
        <v>279</v>
      </c>
      <c r="AA69" s="551">
        <v>11892</v>
      </c>
      <c r="AB69" s="551">
        <v>121</v>
      </c>
      <c r="AC69" s="551">
        <v>6050</v>
      </c>
      <c r="AD69" s="551">
        <v>19360</v>
      </c>
      <c r="AE69" s="551">
        <v>719</v>
      </c>
      <c r="AF69" s="551">
        <v>258</v>
      </c>
      <c r="AG69" s="551">
        <v>1691</v>
      </c>
      <c r="AH69" s="551">
        <v>68086</v>
      </c>
      <c r="AI69" s="551">
        <v>186896</v>
      </c>
      <c r="AJ69" s="551">
        <v>23750</v>
      </c>
      <c r="AK69" s="551">
        <v>0</v>
      </c>
      <c r="AL69" s="551">
        <v>0</v>
      </c>
      <c r="AM69" s="551">
        <v>0</v>
      </c>
      <c r="AN69" s="551">
        <v>2606</v>
      </c>
      <c r="AO69" s="551">
        <v>54916</v>
      </c>
      <c r="AP69" s="551">
        <v>608</v>
      </c>
      <c r="AQ69" s="551">
        <v>9669</v>
      </c>
      <c r="AR69" s="551">
        <v>37176</v>
      </c>
      <c r="AS69" s="551">
        <v>2382</v>
      </c>
      <c r="AT69" s="551">
        <v>54066</v>
      </c>
      <c r="AU69" s="551">
        <v>1708</v>
      </c>
      <c r="AV69" s="551">
        <v>104130</v>
      </c>
      <c r="AW69" s="551">
        <v>174390</v>
      </c>
      <c r="AX69" s="551">
        <v>56433</v>
      </c>
      <c r="AY69" s="551">
        <v>415</v>
      </c>
      <c r="AZ69" s="551">
        <v>45</v>
      </c>
      <c r="BA69" s="551">
        <v>5377</v>
      </c>
      <c r="BB69" s="551">
        <v>1433</v>
      </c>
      <c r="BC69" s="551">
        <v>5751</v>
      </c>
      <c r="BD69" s="551">
        <v>0</v>
      </c>
      <c r="BE69" s="551">
        <v>119</v>
      </c>
      <c r="BF69" s="551">
        <v>30256</v>
      </c>
      <c r="BG69" s="551">
        <v>3201</v>
      </c>
      <c r="BH69" s="551">
        <v>160</v>
      </c>
      <c r="BI69" s="551">
        <v>5675</v>
      </c>
      <c r="BJ69" s="551">
        <v>8619</v>
      </c>
      <c r="BK69" s="551">
        <v>35099</v>
      </c>
      <c r="BL69" s="551">
        <v>8107</v>
      </c>
      <c r="BM69" s="551">
        <v>22988</v>
      </c>
      <c r="BN69" s="551">
        <v>12503</v>
      </c>
      <c r="BO69" s="551">
        <v>1444881</v>
      </c>
      <c r="BP69" s="551">
        <v>28458</v>
      </c>
      <c r="BQ69" s="551">
        <v>102310</v>
      </c>
      <c r="BR69" s="551">
        <v>234107</v>
      </c>
      <c r="BS69" s="551">
        <v>843782</v>
      </c>
      <c r="BT69" s="551">
        <v>64501</v>
      </c>
      <c r="BU69" s="551">
        <v>51353</v>
      </c>
      <c r="BV69" s="551">
        <v>38041</v>
      </c>
      <c r="BW69" s="551">
        <v>0</v>
      </c>
      <c r="BX69" s="551">
        <v>57031</v>
      </c>
      <c r="BY69" s="551">
        <v>19548</v>
      </c>
      <c r="BZ69" s="551">
        <v>24500</v>
      </c>
      <c r="CA69" s="551">
        <v>6696</v>
      </c>
      <c r="CB69" s="551">
        <v>6125</v>
      </c>
      <c r="CC69" s="551">
        <v>627</v>
      </c>
      <c r="CD69" s="551">
        <v>83558</v>
      </c>
      <c r="CE69" s="551">
        <v>30887</v>
      </c>
      <c r="CF69" s="551">
        <v>8056</v>
      </c>
      <c r="CG69" s="551">
        <v>113496</v>
      </c>
      <c r="CH69" s="551">
        <v>7660</v>
      </c>
      <c r="CI69" s="551">
        <v>3022</v>
      </c>
      <c r="CJ69" s="551">
        <v>379</v>
      </c>
      <c r="CK69" s="551">
        <v>5396</v>
      </c>
      <c r="CL69" s="551">
        <v>223723</v>
      </c>
      <c r="CM69" s="551">
        <v>354401</v>
      </c>
      <c r="CN69" s="551">
        <v>58240</v>
      </c>
      <c r="CO69" s="551">
        <v>291202</v>
      </c>
      <c r="CP69" s="551">
        <v>17090</v>
      </c>
      <c r="CQ69" s="551">
        <v>133926</v>
      </c>
      <c r="CR69" s="551">
        <v>107390</v>
      </c>
      <c r="CS69" s="551">
        <v>7963</v>
      </c>
      <c r="CT69" s="551">
        <v>8279</v>
      </c>
      <c r="CU69" s="551">
        <v>6844</v>
      </c>
      <c r="CV69" s="551">
        <v>14479</v>
      </c>
      <c r="CW69" s="551">
        <v>58528</v>
      </c>
      <c r="CX69" s="551">
        <v>195186</v>
      </c>
      <c r="CY69" s="551">
        <v>249898</v>
      </c>
      <c r="CZ69" s="551">
        <v>94455</v>
      </c>
      <c r="DA69" s="551">
        <v>191147</v>
      </c>
      <c r="DB69" s="551">
        <v>44570</v>
      </c>
      <c r="DC69" s="551">
        <v>0</v>
      </c>
      <c r="DD69" s="551">
        <v>5860</v>
      </c>
      <c r="DE69" s="550">
        <f t="shared" ref="DE69:DE110" si="14">SUM(C69:DD69)</f>
        <v>7699776</v>
      </c>
      <c r="DF69" s="550">
        <v>4650</v>
      </c>
      <c r="DG69" s="551">
        <v>3289835</v>
      </c>
      <c r="DH69" s="551">
        <v>0</v>
      </c>
      <c r="DI69" s="551">
        <v>0</v>
      </c>
      <c r="DJ69" s="551">
        <v>0</v>
      </c>
      <c r="DK69" s="551">
        <v>0</v>
      </c>
      <c r="DL69" s="551">
        <v>0</v>
      </c>
      <c r="DM69" s="552">
        <f t="shared" ref="DM69:DM100" si="15">SUM(DF69:DL69)</f>
        <v>3294485</v>
      </c>
      <c r="DN69" s="552">
        <f t="shared" ref="DN69:DN100" si="16">DE69+DM69</f>
        <v>10994261</v>
      </c>
      <c r="DO69" s="553">
        <v>1728837</v>
      </c>
      <c r="DP69" s="551">
        <v>22828</v>
      </c>
      <c r="DQ69" s="552">
        <f t="shared" si="4"/>
        <v>1751665</v>
      </c>
      <c r="DR69" s="551">
        <f t="shared" si="5"/>
        <v>5046150</v>
      </c>
      <c r="DS69" s="552">
        <f t="shared" ref="DS69:DS100" si="17">DR69+DE69</f>
        <v>12745926</v>
      </c>
      <c r="DT69" s="553">
        <v>0</v>
      </c>
      <c r="DU69" s="551">
        <v>-948</v>
      </c>
      <c r="DV69" s="551">
        <v>0</v>
      </c>
      <c r="DW69" s="551">
        <v>0</v>
      </c>
      <c r="DX69" s="552">
        <f t="shared" si="6"/>
        <v>-948</v>
      </c>
      <c r="DY69" s="551">
        <f t="shared" si="7"/>
        <v>5045202</v>
      </c>
      <c r="DZ69" s="552">
        <f t="shared" ref="DZ69:DZ100" si="18">DE69+DY69</f>
        <v>12744978</v>
      </c>
      <c r="EB69" s="552">
        <v>12744978</v>
      </c>
      <c r="EC69" s="526" t="b">
        <f t="shared" si="8"/>
        <v>1</v>
      </c>
      <c r="EI69" s="555"/>
      <c r="EJ69" s="555"/>
      <c r="EK69" s="555"/>
      <c r="EL69" s="555"/>
      <c r="EM69" s="555"/>
      <c r="EN69" s="555"/>
      <c r="EO69" s="555"/>
      <c r="EP69" s="555"/>
    </row>
    <row r="70" spans="1:146">
      <c r="A70" s="556" t="s">
        <v>494</v>
      </c>
      <c r="B70" s="557" t="s">
        <v>495</v>
      </c>
      <c r="C70" s="550">
        <v>14</v>
      </c>
      <c r="D70" s="551">
        <v>0</v>
      </c>
      <c r="E70" s="551">
        <v>1458</v>
      </c>
      <c r="F70" s="551">
        <v>446</v>
      </c>
      <c r="G70" s="551">
        <v>253</v>
      </c>
      <c r="H70" s="551">
        <v>0</v>
      </c>
      <c r="I70" s="551">
        <v>25</v>
      </c>
      <c r="J70" s="551">
        <v>81541</v>
      </c>
      <c r="K70" s="551">
        <v>7954</v>
      </c>
      <c r="L70" s="551">
        <v>15066</v>
      </c>
      <c r="M70" s="551">
        <v>0</v>
      </c>
      <c r="N70" s="551">
        <v>1273</v>
      </c>
      <c r="O70" s="551">
        <v>2093</v>
      </c>
      <c r="P70" s="551">
        <v>131</v>
      </c>
      <c r="Q70" s="551">
        <v>207</v>
      </c>
      <c r="R70" s="551">
        <v>4251</v>
      </c>
      <c r="S70" s="551">
        <v>670</v>
      </c>
      <c r="T70" s="551">
        <v>912</v>
      </c>
      <c r="U70" s="551">
        <v>3754</v>
      </c>
      <c r="V70" s="551">
        <v>910</v>
      </c>
      <c r="W70" s="551">
        <v>0</v>
      </c>
      <c r="X70" s="551">
        <v>1783</v>
      </c>
      <c r="Y70" s="551">
        <v>0</v>
      </c>
      <c r="Z70" s="551">
        <v>112</v>
      </c>
      <c r="AA70" s="551">
        <v>938</v>
      </c>
      <c r="AB70" s="551">
        <v>0</v>
      </c>
      <c r="AC70" s="551">
        <v>64</v>
      </c>
      <c r="AD70" s="551">
        <v>4452</v>
      </c>
      <c r="AE70" s="551">
        <v>201</v>
      </c>
      <c r="AF70" s="551">
        <v>11</v>
      </c>
      <c r="AG70" s="551">
        <v>899</v>
      </c>
      <c r="AH70" s="551">
        <v>1358</v>
      </c>
      <c r="AI70" s="551">
        <v>107861</v>
      </c>
      <c r="AJ70" s="551">
        <v>1524</v>
      </c>
      <c r="AK70" s="551">
        <v>0</v>
      </c>
      <c r="AL70" s="551">
        <v>0</v>
      </c>
      <c r="AM70" s="551">
        <v>0</v>
      </c>
      <c r="AN70" s="551">
        <v>36</v>
      </c>
      <c r="AO70" s="551">
        <v>1112</v>
      </c>
      <c r="AP70" s="551">
        <v>123</v>
      </c>
      <c r="AQ70" s="551">
        <v>2156</v>
      </c>
      <c r="AR70" s="551">
        <v>7527</v>
      </c>
      <c r="AS70" s="551">
        <v>403</v>
      </c>
      <c r="AT70" s="551">
        <v>5881</v>
      </c>
      <c r="AU70" s="551">
        <v>537</v>
      </c>
      <c r="AV70" s="551">
        <v>10774</v>
      </c>
      <c r="AW70" s="551">
        <v>15171</v>
      </c>
      <c r="AX70" s="551">
        <v>6943</v>
      </c>
      <c r="AY70" s="551">
        <v>8</v>
      </c>
      <c r="AZ70" s="551">
        <v>3</v>
      </c>
      <c r="BA70" s="551">
        <v>933</v>
      </c>
      <c r="BB70" s="551">
        <v>337</v>
      </c>
      <c r="BC70" s="551">
        <v>659</v>
      </c>
      <c r="BD70" s="551">
        <v>0</v>
      </c>
      <c r="BE70" s="551">
        <v>159</v>
      </c>
      <c r="BF70" s="551">
        <v>14971</v>
      </c>
      <c r="BG70" s="551">
        <v>117</v>
      </c>
      <c r="BH70" s="551">
        <v>77</v>
      </c>
      <c r="BI70" s="551">
        <v>1362</v>
      </c>
      <c r="BJ70" s="551">
        <v>1185</v>
      </c>
      <c r="BK70" s="551">
        <v>13140</v>
      </c>
      <c r="BL70" s="551">
        <v>6121</v>
      </c>
      <c r="BM70" s="551">
        <v>7689</v>
      </c>
      <c r="BN70" s="551">
        <v>7026</v>
      </c>
      <c r="BO70" s="551">
        <v>27273</v>
      </c>
      <c r="BP70" s="551">
        <v>14551</v>
      </c>
      <c r="BQ70" s="551">
        <v>3582</v>
      </c>
      <c r="BR70" s="551">
        <v>8598</v>
      </c>
      <c r="BS70" s="551">
        <v>225818</v>
      </c>
      <c r="BT70" s="551">
        <v>16465</v>
      </c>
      <c r="BU70" s="551">
        <v>8615</v>
      </c>
      <c r="BV70" s="551">
        <v>1700</v>
      </c>
      <c r="BW70" s="551">
        <v>0</v>
      </c>
      <c r="BX70" s="551">
        <v>706</v>
      </c>
      <c r="BY70" s="551">
        <v>3247</v>
      </c>
      <c r="BZ70" s="551">
        <v>3897</v>
      </c>
      <c r="CA70" s="551">
        <v>5004</v>
      </c>
      <c r="CB70" s="551">
        <v>1362</v>
      </c>
      <c r="CC70" s="551">
        <v>169</v>
      </c>
      <c r="CD70" s="551">
        <v>321</v>
      </c>
      <c r="CE70" s="551">
        <v>3495</v>
      </c>
      <c r="CF70" s="551">
        <v>1682</v>
      </c>
      <c r="CG70" s="551">
        <v>12222</v>
      </c>
      <c r="CH70" s="551">
        <v>1844</v>
      </c>
      <c r="CI70" s="551">
        <v>290</v>
      </c>
      <c r="CJ70" s="551">
        <v>112</v>
      </c>
      <c r="CK70" s="551">
        <v>1295</v>
      </c>
      <c r="CL70" s="551">
        <v>80064</v>
      </c>
      <c r="CM70" s="551">
        <v>90814</v>
      </c>
      <c r="CN70" s="551">
        <v>10273</v>
      </c>
      <c r="CO70" s="551">
        <v>86718</v>
      </c>
      <c r="CP70" s="551">
        <v>5529</v>
      </c>
      <c r="CQ70" s="551">
        <v>65843</v>
      </c>
      <c r="CR70" s="551">
        <v>60520</v>
      </c>
      <c r="CS70" s="551">
        <v>4795</v>
      </c>
      <c r="CT70" s="551">
        <v>319</v>
      </c>
      <c r="CU70" s="551">
        <v>525</v>
      </c>
      <c r="CV70" s="551">
        <v>9032</v>
      </c>
      <c r="CW70" s="551">
        <v>23043</v>
      </c>
      <c r="CX70" s="551">
        <v>109399</v>
      </c>
      <c r="CY70" s="551">
        <v>269368</v>
      </c>
      <c r="CZ70" s="551">
        <v>37227</v>
      </c>
      <c r="DA70" s="551">
        <v>10534</v>
      </c>
      <c r="DB70" s="551">
        <v>17793</v>
      </c>
      <c r="DC70" s="551">
        <v>0</v>
      </c>
      <c r="DD70" s="551">
        <v>303</v>
      </c>
      <c r="DE70" s="550">
        <f t="shared" si="14"/>
        <v>1568958</v>
      </c>
      <c r="DF70" s="550">
        <v>1207</v>
      </c>
      <c r="DG70" s="551">
        <v>1049065</v>
      </c>
      <c r="DH70" s="551">
        <v>0</v>
      </c>
      <c r="DI70" s="551">
        <v>0</v>
      </c>
      <c r="DJ70" s="551">
        <v>0</v>
      </c>
      <c r="DK70" s="551">
        <v>0</v>
      </c>
      <c r="DL70" s="551">
        <v>0</v>
      </c>
      <c r="DM70" s="552">
        <f t="shared" si="15"/>
        <v>1050272</v>
      </c>
      <c r="DN70" s="552">
        <f t="shared" si="16"/>
        <v>2619230</v>
      </c>
      <c r="DO70" s="553">
        <v>0</v>
      </c>
      <c r="DP70" s="551">
        <v>738</v>
      </c>
      <c r="DQ70" s="552">
        <f t="shared" ref="DQ70:DQ103" si="19">SUM(DO70:DP70)</f>
        <v>738</v>
      </c>
      <c r="DR70" s="551">
        <f t="shared" ref="DR70:DR110" si="20">DM70+DO70+DP70</f>
        <v>1051010</v>
      </c>
      <c r="DS70" s="552">
        <f t="shared" si="17"/>
        <v>2619968</v>
      </c>
      <c r="DT70" s="553">
        <v>-667943</v>
      </c>
      <c r="DU70" s="551">
        <v>-106</v>
      </c>
      <c r="DV70" s="551">
        <v>0</v>
      </c>
      <c r="DW70" s="551">
        <v>0</v>
      </c>
      <c r="DX70" s="552">
        <f t="shared" ref="DX70:DX103" si="21">SUM(DT70:DW70)</f>
        <v>-668049</v>
      </c>
      <c r="DY70" s="551">
        <f t="shared" ref="DY70:DY103" si="22">DR70+DX70</f>
        <v>382961</v>
      </c>
      <c r="DZ70" s="552">
        <f t="shared" si="18"/>
        <v>1951919</v>
      </c>
      <c r="EB70" s="552">
        <v>1951919</v>
      </c>
      <c r="EC70" s="526" t="b">
        <f t="shared" ref="EC70:EC109" si="23">DZ70=EB70</f>
        <v>1</v>
      </c>
      <c r="EI70" s="555"/>
      <c r="EJ70" s="555"/>
      <c r="EK70" s="555"/>
      <c r="EL70" s="555"/>
      <c r="EM70" s="555"/>
      <c r="EN70" s="555"/>
      <c r="EO70" s="555"/>
      <c r="EP70" s="555"/>
    </row>
    <row r="71" spans="1:146">
      <c r="A71" s="556" t="s">
        <v>496</v>
      </c>
      <c r="B71" s="557" t="s">
        <v>399</v>
      </c>
      <c r="C71" s="550">
        <v>1490</v>
      </c>
      <c r="D71" s="551">
        <v>31698</v>
      </c>
      <c r="E71" s="551">
        <v>3480</v>
      </c>
      <c r="F71" s="551">
        <v>563</v>
      </c>
      <c r="G71" s="551">
        <v>3536</v>
      </c>
      <c r="H71" s="551">
        <v>0</v>
      </c>
      <c r="I71" s="551">
        <v>8865</v>
      </c>
      <c r="J71" s="551">
        <v>118499</v>
      </c>
      <c r="K71" s="551">
        <v>14918</v>
      </c>
      <c r="L71" s="551">
        <v>2250</v>
      </c>
      <c r="M71" s="551">
        <v>0</v>
      </c>
      <c r="N71" s="551">
        <v>260</v>
      </c>
      <c r="O71" s="551">
        <v>2600</v>
      </c>
      <c r="P71" s="551">
        <v>714</v>
      </c>
      <c r="Q71" s="551">
        <v>378</v>
      </c>
      <c r="R71" s="551">
        <v>4141</v>
      </c>
      <c r="S71" s="551">
        <v>918</v>
      </c>
      <c r="T71" s="551">
        <v>744</v>
      </c>
      <c r="U71" s="551">
        <v>556</v>
      </c>
      <c r="V71" s="551">
        <v>966</v>
      </c>
      <c r="W71" s="551">
        <v>0</v>
      </c>
      <c r="X71" s="551">
        <v>1103</v>
      </c>
      <c r="Y71" s="551">
        <v>0</v>
      </c>
      <c r="Z71" s="551">
        <v>156</v>
      </c>
      <c r="AA71" s="551">
        <v>1105</v>
      </c>
      <c r="AB71" s="551">
        <v>2</v>
      </c>
      <c r="AC71" s="551">
        <v>307</v>
      </c>
      <c r="AD71" s="551">
        <v>911</v>
      </c>
      <c r="AE71" s="551">
        <v>15</v>
      </c>
      <c r="AF71" s="551">
        <v>32</v>
      </c>
      <c r="AG71" s="551">
        <v>68</v>
      </c>
      <c r="AH71" s="551">
        <v>3620</v>
      </c>
      <c r="AI71" s="551">
        <v>7935</v>
      </c>
      <c r="AJ71" s="551">
        <v>792</v>
      </c>
      <c r="AK71" s="551">
        <v>0</v>
      </c>
      <c r="AL71" s="551">
        <v>0</v>
      </c>
      <c r="AM71" s="551">
        <v>0</v>
      </c>
      <c r="AN71" s="551">
        <v>20</v>
      </c>
      <c r="AO71" s="551">
        <v>1868</v>
      </c>
      <c r="AP71" s="551">
        <v>20</v>
      </c>
      <c r="AQ71" s="551">
        <v>829</v>
      </c>
      <c r="AR71" s="551">
        <v>1799</v>
      </c>
      <c r="AS71" s="551">
        <v>321</v>
      </c>
      <c r="AT71" s="551">
        <v>5539</v>
      </c>
      <c r="AU71" s="551">
        <v>189</v>
      </c>
      <c r="AV71" s="551">
        <v>8015</v>
      </c>
      <c r="AW71" s="551">
        <v>17242</v>
      </c>
      <c r="AX71" s="551">
        <v>2284</v>
      </c>
      <c r="AY71" s="551">
        <v>69</v>
      </c>
      <c r="AZ71" s="551">
        <v>5</v>
      </c>
      <c r="BA71" s="551">
        <v>446</v>
      </c>
      <c r="BB71" s="551">
        <v>107</v>
      </c>
      <c r="BC71" s="551">
        <v>437</v>
      </c>
      <c r="BD71" s="551">
        <v>0</v>
      </c>
      <c r="BE71" s="551">
        <v>15</v>
      </c>
      <c r="BF71" s="551">
        <v>2005</v>
      </c>
      <c r="BG71" s="551">
        <v>822</v>
      </c>
      <c r="BH71" s="551">
        <v>5</v>
      </c>
      <c r="BI71" s="551">
        <v>1030</v>
      </c>
      <c r="BJ71" s="551">
        <v>892</v>
      </c>
      <c r="BK71" s="551">
        <v>16469</v>
      </c>
      <c r="BL71" s="551">
        <v>13328</v>
      </c>
      <c r="BM71" s="551">
        <v>12367</v>
      </c>
      <c r="BN71" s="551">
        <v>5709</v>
      </c>
      <c r="BO71" s="551">
        <v>8453</v>
      </c>
      <c r="BP71" s="551">
        <v>5604</v>
      </c>
      <c r="BQ71" s="551">
        <v>323686</v>
      </c>
      <c r="BR71" s="551">
        <v>37161</v>
      </c>
      <c r="BS71" s="551">
        <v>202584</v>
      </c>
      <c r="BT71" s="551">
        <v>35743</v>
      </c>
      <c r="BU71" s="551">
        <v>14086</v>
      </c>
      <c r="BV71" s="551">
        <v>3762</v>
      </c>
      <c r="BW71" s="551">
        <v>0</v>
      </c>
      <c r="BX71" s="551">
        <v>12224</v>
      </c>
      <c r="BY71" s="551">
        <v>8672</v>
      </c>
      <c r="BZ71" s="551">
        <v>160642</v>
      </c>
      <c r="CA71" s="551">
        <v>8553</v>
      </c>
      <c r="CB71" s="551">
        <v>930</v>
      </c>
      <c r="CC71" s="551">
        <v>411</v>
      </c>
      <c r="CD71" s="551">
        <v>6219</v>
      </c>
      <c r="CE71" s="551">
        <v>25152</v>
      </c>
      <c r="CF71" s="551">
        <v>2017</v>
      </c>
      <c r="CG71" s="551">
        <v>101911</v>
      </c>
      <c r="CH71" s="551">
        <v>1519</v>
      </c>
      <c r="CI71" s="551">
        <v>448</v>
      </c>
      <c r="CJ71" s="551">
        <v>286</v>
      </c>
      <c r="CK71" s="551">
        <v>2172</v>
      </c>
      <c r="CL71" s="551">
        <v>198878</v>
      </c>
      <c r="CM71" s="551">
        <v>285809</v>
      </c>
      <c r="CN71" s="551">
        <v>56326</v>
      </c>
      <c r="CO71" s="551">
        <v>344859</v>
      </c>
      <c r="CP71" s="551">
        <v>11604</v>
      </c>
      <c r="CQ71" s="551">
        <v>100221</v>
      </c>
      <c r="CR71" s="551">
        <v>132077</v>
      </c>
      <c r="CS71" s="551">
        <v>11820</v>
      </c>
      <c r="CT71" s="551">
        <v>1698</v>
      </c>
      <c r="CU71" s="551">
        <v>468</v>
      </c>
      <c r="CV71" s="551">
        <v>8007</v>
      </c>
      <c r="CW71" s="551">
        <v>19519</v>
      </c>
      <c r="CX71" s="551">
        <v>117723</v>
      </c>
      <c r="CY71" s="551">
        <v>248522</v>
      </c>
      <c r="CZ71" s="551">
        <v>104275</v>
      </c>
      <c r="DA71" s="551">
        <v>69666</v>
      </c>
      <c r="DB71" s="551">
        <v>18974</v>
      </c>
      <c r="DC71" s="551">
        <v>0</v>
      </c>
      <c r="DD71" s="551">
        <v>3801</v>
      </c>
      <c r="DE71" s="550">
        <f t="shared" si="14"/>
        <v>3000936</v>
      </c>
      <c r="DF71" s="550">
        <v>2329</v>
      </c>
      <c r="DG71" s="551">
        <v>2136274</v>
      </c>
      <c r="DH71" s="551">
        <v>-366765</v>
      </c>
      <c r="DI71" s="551">
        <v>101783</v>
      </c>
      <c r="DJ71" s="551">
        <v>0</v>
      </c>
      <c r="DK71" s="551">
        <v>0</v>
      </c>
      <c r="DL71" s="551">
        <v>0</v>
      </c>
      <c r="DM71" s="552">
        <f t="shared" si="15"/>
        <v>1873621</v>
      </c>
      <c r="DN71" s="552">
        <f t="shared" si="16"/>
        <v>4874557</v>
      </c>
      <c r="DO71" s="553">
        <v>0</v>
      </c>
      <c r="DP71" s="551">
        <v>8085</v>
      </c>
      <c r="DQ71" s="552">
        <f t="shared" si="19"/>
        <v>8085</v>
      </c>
      <c r="DR71" s="551">
        <f t="shared" si="20"/>
        <v>1881706</v>
      </c>
      <c r="DS71" s="552">
        <f t="shared" si="17"/>
        <v>4882642</v>
      </c>
      <c r="DT71" s="553">
        <v>-4060</v>
      </c>
      <c r="DU71" s="551">
        <v>-698</v>
      </c>
      <c r="DV71" s="551">
        <v>0</v>
      </c>
      <c r="DW71" s="551">
        <v>0</v>
      </c>
      <c r="DX71" s="552">
        <f t="shared" si="21"/>
        <v>-4758</v>
      </c>
      <c r="DY71" s="551">
        <f t="shared" si="22"/>
        <v>1876948</v>
      </c>
      <c r="DZ71" s="552">
        <f t="shared" si="18"/>
        <v>4877884</v>
      </c>
      <c r="EB71" s="552">
        <v>4877884</v>
      </c>
      <c r="EC71" s="526" t="b">
        <f t="shared" si="23"/>
        <v>1</v>
      </c>
      <c r="EI71" s="555"/>
      <c r="EJ71" s="555"/>
      <c r="EK71" s="555"/>
      <c r="EL71" s="555"/>
      <c r="EM71" s="555"/>
      <c r="EN71" s="555"/>
      <c r="EO71" s="555"/>
      <c r="EP71" s="555"/>
    </row>
    <row r="72" spans="1:146">
      <c r="A72" s="556" t="s">
        <v>497</v>
      </c>
      <c r="B72" s="557" t="s">
        <v>403</v>
      </c>
      <c r="C72" s="550">
        <v>32</v>
      </c>
      <c r="D72" s="551">
        <v>10664</v>
      </c>
      <c r="E72" s="551">
        <v>2621</v>
      </c>
      <c r="F72" s="551">
        <v>268</v>
      </c>
      <c r="G72" s="551">
        <v>1174</v>
      </c>
      <c r="H72" s="551">
        <v>0</v>
      </c>
      <c r="I72" s="551">
        <v>4739</v>
      </c>
      <c r="J72" s="551">
        <v>83209</v>
      </c>
      <c r="K72" s="551">
        <v>1573</v>
      </c>
      <c r="L72" s="551">
        <v>3447</v>
      </c>
      <c r="M72" s="551">
        <v>0</v>
      </c>
      <c r="N72" s="551">
        <v>11</v>
      </c>
      <c r="O72" s="551">
        <v>436</v>
      </c>
      <c r="P72" s="551">
        <v>835</v>
      </c>
      <c r="Q72" s="551">
        <v>105</v>
      </c>
      <c r="R72" s="551">
        <v>295</v>
      </c>
      <c r="S72" s="551">
        <v>443</v>
      </c>
      <c r="T72" s="551">
        <v>852</v>
      </c>
      <c r="U72" s="551">
        <v>1546</v>
      </c>
      <c r="V72" s="551">
        <v>1936</v>
      </c>
      <c r="W72" s="551">
        <v>0</v>
      </c>
      <c r="X72" s="551">
        <v>73</v>
      </c>
      <c r="Y72" s="551">
        <v>0</v>
      </c>
      <c r="Z72" s="551">
        <v>144</v>
      </c>
      <c r="AA72" s="551">
        <v>487</v>
      </c>
      <c r="AB72" s="551">
        <v>0</v>
      </c>
      <c r="AC72" s="551">
        <v>5</v>
      </c>
      <c r="AD72" s="551">
        <v>44</v>
      </c>
      <c r="AE72" s="551">
        <v>8</v>
      </c>
      <c r="AF72" s="551">
        <v>22</v>
      </c>
      <c r="AG72" s="551">
        <v>23</v>
      </c>
      <c r="AH72" s="551">
        <v>8264</v>
      </c>
      <c r="AI72" s="551">
        <v>1948</v>
      </c>
      <c r="AJ72" s="551">
        <v>3052</v>
      </c>
      <c r="AK72" s="551">
        <v>0</v>
      </c>
      <c r="AL72" s="551">
        <v>0</v>
      </c>
      <c r="AM72" s="551">
        <v>0</v>
      </c>
      <c r="AN72" s="551">
        <v>0</v>
      </c>
      <c r="AO72" s="551">
        <v>0</v>
      </c>
      <c r="AP72" s="551">
        <v>6</v>
      </c>
      <c r="AQ72" s="551">
        <v>123</v>
      </c>
      <c r="AR72" s="551">
        <v>155</v>
      </c>
      <c r="AS72" s="551">
        <v>78</v>
      </c>
      <c r="AT72" s="551">
        <v>222</v>
      </c>
      <c r="AU72" s="551">
        <v>52</v>
      </c>
      <c r="AV72" s="551">
        <v>3689</v>
      </c>
      <c r="AW72" s="551">
        <v>7322</v>
      </c>
      <c r="AX72" s="551">
        <v>243</v>
      </c>
      <c r="AY72" s="551">
        <v>0</v>
      </c>
      <c r="AZ72" s="551">
        <v>1</v>
      </c>
      <c r="BA72" s="551">
        <v>843</v>
      </c>
      <c r="BB72" s="551">
        <v>59</v>
      </c>
      <c r="BC72" s="551">
        <v>373</v>
      </c>
      <c r="BD72" s="551">
        <v>0</v>
      </c>
      <c r="BE72" s="551">
        <v>4</v>
      </c>
      <c r="BF72" s="551">
        <v>158</v>
      </c>
      <c r="BG72" s="551">
        <v>444</v>
      </c>
      <c r="BH72" s="551">
        <v>57</v>
      </c>
      <c r="BI72" s="551">
        <v>69</v>
      </c>
      <c r="BJ72" s="551">
        <v>0</v>
      </c>
      <c r="BK72" s="551">
        <v>8032</v>
      </c>
      <c r="BL72" s="551">
        <v>55</v>
      </c>
      <c r="BM72" s="551">
        <v>93883</v>
      </c>
      <c r="BN72" s="551">
        <v>33905</v>
      </c>
      <c r="BO72" s="551">
        <v>305653</v>
      </c>
      <c r="BP72" s="551">
        <v>1970</v>
      </c>
      <c r="BQ72" s="551">
        <v>4566</v>
      </c>
      <c r="BR72" s="551">
        <v>0</v>
      </c>
      <c r="BS72" s="551">
        <v>81446</v>
      </c>
      <c r="BT72" s="551">
        <v>58413</v>
      </c>
      <c r="BU72" s="551">
        <v>452</v>
      </c>
      <c r="BV72" s="551">
        <v>0</v>
      </c>
      <c r="BW72" s="551">
        <v>0</v>
      </c>
      <c r="BX72" s="551">
        <v>28015</v>
      </c>
      <c r="BY72" s="551">
        <v>14168</v>
      </c>
      <c r="BZ72" s="551">
        <v>0</v>
      </c>
      <c r="CA72" s="551">
        <v>15079</v>
      </c>
      <c r="CB72" s="551">
        <v>2391</v>
      </c>
      <c r="CC72" s="551">
        <v>1104</v>
      </c>
      <c r="CD72" s="551">
        <v>3769</v>
      </c>
      <c r="CE72" s="551">
        <v>41494</v>
      </c>
      <c r="CF72" s="551">
        <v>2768</v>
      </c>
      <c r="CG72" s="551">
        <v>116971</v>
      </c>
      <c r="CH72" s="551">
        <v>20287</v>
      </c>
      <c r="CI72" s="551">
        <v>600</v>
      </c>
      <c r="CJ72" s="551">
        <v>361</v>
      </c>
      <c r="CK72" s="551">
        <v>1351</v>
      </c>
      <c r="CL72" s="551">
        <v>909644</v>
      </c>
      <c r="CM72" s="551">
        <v>112020</v>
      </c>
      <c r="CN72" s="551">
        <v>17380</v>
      </c>
      <c r="CO72" s="551">
        <v>170421</v>
      </c>
      <c r="CP72" s="551">
        <v>13154</v>
      </c>
      <c r="CQ72" s="551">
        <v>40284</v>
      </c>
      <c r="CR72" s="551">
        <v>47965</v>
      </c>
      <c r="CS72" s="551">
        <v>138</v>
      </c>
      <c r="CT72" s="551">
        <v>1891</v>
      </c>
      <c r="CU72" s="551">
        <v>274</v>
      </c>
      <c r="CV72" s="551">
        <v>4896</v>
      </c>
      <c r="CW72" s="551">
        <v>3322</v>
      </c>
      <c r="CX72" s="551">
        <v>311452</v>
      </c>
      <c r="CY72" s="551">
        <v>280429</v>
      </c>
      <c r="CZ72" s="551">
        <v>57516</v>
      </c>
      <c r="DA72" s="551">
        <v>90994</v>
      </c>
      <c r="DB72" s="551">
        <v>37114</v>
      </c>
      <c r="DC72" s="551">
        <v>0</v>
      </c>
      <c r="DD72" s="551">
        <v>29248</v>
      </c>
      <c r="DE72" s="550">
        <f t="shared" si="14"/>
        <v>3107029</v>
      </c>
      <c r="DF72" s="550">
        <v>0</v>
      </c>
      <c r="DG72" s="551">
        <v>263779</v>
      </c>
      <c r="DH72" s="551">
        <v>785328</v>
      </c>
      <c r="DI72" s="551">
        <v>118326</v>
      </c>
      <c r="DJ72" s="551">
        <v>0</v>
      </c>
      <c r="DK72" s="551">
        <v>0</v>
      </c>
      <c r="DL72" s="551">
        <v>0</v>
      </c>
      <c r="DM72" s="552">
        <f t="shared" si="15"/>
        <v>1167433</v>
      </c>
      <c r="DN72" s="552">
        <f t="shared" si="16"/>
        <v>4274462</v>
      </c>
      <c r="DO72" s="553">
        <v>0</v>
      </c>
      <c r="DP72" s="551">
        <v>3275</v>
      </c>
      <c r="DQ72" s="552">
        <f t="shared" si="19"/>
        <v>3275</v>
      </c>
      <c r="DR72" s="551">
        <f t="shared" si="20"/>
        <v>1170708</v>
      </c>
      <c r="DS72" s="552">
        <f t="shared" si="17"/>
        <v>4277737</v>
      </c>
      <c r="DT72" s="553">
        <v>-1404</v>
      </c>
      <c r="DU72" s="551">
        <v>-194</v>
      </c>
      <c r="DV72" s="551">
        <v>0</v>
      </c>
      <c r="DW72" s="551">
        <v>0</v>
      </c>
      <c r="DX72" s="552">
        <f t="shared" si="21"/>
        <v>-1598</v>
      </c>
      <c r="DY72" s="551">
        <f t="shared" si="22"/>
        <v>1169110</v>
      </c>
      <c r="DZ72" s="552">
        <f t="shared" si="18"/>
        <v>4276139</v>
      </c>
      <c r="EB72" s="552">
        <v>4276139</v>
      </c>
      <c r="EC72" s="526" t="b">
        <f t="shared" si="23"/>
        <v>1</v>
      </c>
      <c r="EI72" s="555"/>
      <c r="EJ72" s="555"/>
      <c r="EK72" s="555"/>
      <c r="EL72" s="555"/>
      <c r="EM72" s="555"/>
      <c r="EN72" s="555"/>
      <c r="EO72" s="555"/>
      <c r="EP72" s="555"/>
    </row>
    <row r="73" spans="1:146">
      <c r="A73" s="556" t="s">
        <v>498</v>
      </c>
      <c r="B73" s="557" t="s">
        <v>14</v>
      </c>
      <c r="C73" s="550">
        <v>1263238</v>
      </c>
      <c r="D73" s="551">
        <v>1515206</v>
      </c>
      <c r="E73" s="551">
        <v>102075</v>
      </c>
      <c r="F73" s="551">
        <v>60462</v>
      </c>
      <c r="G73" s="551">
        <v>858450</v>
      </c>
      <c r="H73" s="551">
        <v>0</v>
      </c>
      <c r="I73" s="551">
        <v>57762</v>
      </c>
      <c r="J73" s="551">
        <v>4168024</v>
      </c>
      <c r="K73" s="551">
        <v>665625</v>
      </c>
      <c r="L73" s="551">
        <v>2769743</v>
      </c>
      <c r="M73" s="551">
        <v>0</v>
      </c>
      <c r="N73" s="551">
        <v>16580</v>
      </c>
      <c r="O73" s="551">
        <v>170909</v>
      </c>
      <c r="P73" s="551">
        <v>108354</v>
      </c>
      <c r="Q73" s="551">
        <v>53520</v>
      </c>
      <c r="R73" s="551">
        <v>276854</v>
      </c>
      <c r="S73" s="551">
        <v>105481</v>
      </c>
      <c r="T73" s="551">
        <v>132683</v>
      </c>
      <c r="U73" s="551">
        <v>14073</v>
      </c>
      <c r="V73" s="551">
        <v>13402</v>
      </c>
      <c r="W73" s="551">
        <v>0</v>
      </c>
      <c r="X73" s="551">
        <v>64549</v>
      </c>
      <c r="Y73" s="551">
        <v>0</v>
      </c>
      <c r="Z73" s="551">
        <v>2306</v>
      </c>
      <c r="AA73" s="551">
        <v>39866</v>
      </c>
      <c r="AB73" s="551">
        <v>169</v>
      </c>
      <c r="AC73" s="551">
        <v>31535</v>
      </c>
      <c r="AD73" s="551">
        <v>80056</v>
      </c>
      <c r="AE73" s="551">
        <v>2678</v>
      </c>
      <c r="AF73" s="551">
        <v>5574</v>
      </c>
      <c r="AG73" s="551">
        <v>3425</v>
      </c>
      <c r="AH73" s="551">
        <v>114007</v>
      </c>
      <c r="AI73" s="551">
        <v>442549</v>
      </c>
      <c r="AJ73" s="551">
        <v>54562</v>
      </c>
      <c r="AK73" s="551">
        <v>0</v>
      </c>
      <c r="AL73" s="551">
        <v>0</v>
      </c>
      <c r="AM73" s="551">
        <v>0</v>
      </c>
      <c r="AN73" s="551">
        <v>22557</v>
      </c>
      <c r="AO73" s="551">
        <v>18163</v>
      </c>
      <c r="AP73" s="551">
        <v>2697</v>
      </c>
      <c r="AQ73" s="551">
        <v>79319</v>
      </c>
      <c r="AR73" s="551">
        <v>123849</v>
      </c>
      <c r="AS73" s="551">
        <v>18192</v>
      </c>
      <c r="AT73" s="551">
        <v>470559</v>
      </c>
      <c r="AU73" s="551">
        <v>21787</v>
      </c>
      <c r="AV73" s="551">
        <v>290623</v>
      </c>
      <c r="AW73" s="551">
        <v>571080</v>
      </c>
      <c r="AX73" s="551">
        <v>532891</v>
      </c>
      <c r="AY73" s="551">
        <v>7095</v>
      </c>
      <c r="AZ73" s="551">
        <v>876</v>
      </c>
      <c r="BA73" s="551">
        <v>34869</v>
      </c>
      <c r="BB73" s="551">
        <v>27545</v>
      </c>
      <c r="BC73" s="551">
        <v>67158</v>
      </c>
      <c r="BD73" s="551">
        <v>0</v>
      </c>
      <c r="BE73" s="551">
        <v>887</v>
      </c>
      <c r="BF73" s="551">
        <v>290454</v>
      </c>
      <c r="BG73" s="551">
        <v>42435</v>
      </c>
      <c r="BH73" s="551">
        <v>879</v>
      </c>
      <c r="BI73" s="551">
        <v>146794</v>
      </c>
      <c r="BJ73" s="551">
        <v>3712</v>
      </c>
      <c r="BK73" s="551">
        <v>1499314</v>
      </c>
      <c r="BL73" s="551">
        <v>748633</v>
      </c>
      <c r="BM73" s="551">
        <v>1076238</v>
      </c>
      <c r="BN73" s="551">
        <v>275992</v>
      </c>
      <c r="BO73" s="551">
        <v>116782</v>
      </c>
      <c r="BP73" s="551">
        <v>46401</v>
      </c>
      <c r="BQ73" s="551">
        <v>93133</v>
      </c>
      <c r="BR73" s="551">
        <v>60895</v>
      </c>
      <c r="BS73" s="551">
        <v>889135</v>
      </c>
      <c r="BT73" s="551">
        <v>154242</v>
      </c>
      <c r="BU73" s="551">
        <v>9175</v>
      </c>
      <c r="BV73" s="551">
        <v>46142</v>
      </c>
      <c r="BW73" s="551">
        <v>49124</v>
      </c>
      <c r="BX73" s="551">
        <v>5157</v>
      </c>
      <c r="BY73" s="551">
        <v>113242</v>
      </c>
      <c r="BZ73" s="551">
        <v>1742384</v>
      </c>
      <c r="CA73" s="551">
        <v>150720</v>
      </c>
      <c r="CB73" s="551">
        <v>36961</v>
      </c>
      <c r="CC73" s="551">
        <v>3303</v>
      </c>
      <c r="CD73" s="551">
        <v>26979</v>
      </c>
      <c r="CE73" s="551">
        <v>49093</v>
      </c>
      <c r="CF73" s="551">
        <v>18610</v>
      </c>
      <c r="CG73" s="551">
        <v>115448</v>
      </c>
      <c r="CH73" s="551">
        <v>14991</v>
      </c>
      <c r="CI73" s="551">
        <v>40490</v>
      </c>
      <c r="CJ73" s="551">
        <v>1091</v>
      </c>
      <c r="CK73" s="551">
        <v>126978</v>
      </c>
      <c r="CL73" s="551">
        <v>483300</v>
      </c>
      <c r="CM73" s="551">
        <v>334369</v>
      </c>
      <c r="CN73" s="551">
        <v>163041</v>
      </c>
      <c r="CO73" s="551">
        <v>4493235</v>
      </c>
      <c r="CP73" s="551">
        <v>62444</v>
      </c>
      <c r="CQ73" s="551">
        <v>485764</v>
      </c>
      <c r="CR73" s="551">
        <v>449933</v>
      </c>
      <c r="CS73" s="551">
        <v>227302</v>
      </c>
      <c r="CT73" s="551">
        <v>77308</v>
      </c>
      <c r="CU73" s="551">
        <v>20875</v>
      </c>
      <c r="CV73" s="551">
        <v>546704</v>
      </c>
      <c r="CW73" s="551">
        <v>267120</v>
      </c>
      <c r="CX73" s="551">
        <v>532442</v>
      </c>
      <c r="CY73" s="551">
        <v>3310722</v>
      </c>
      <c r="CZ73" s="551">
        <v>182940</v>
      </c>
      <c r="DA73" s="551">
        <v>246840</v>
      </c>
      <c r="DB73" s="551">
        <v>140501</v>
      </c>
      <c r="DC73" s="551">
        <v>338339</v>
      </c>
      <c r="DD73" s="551">
        <v>34481</v>
      </c>
      <c r="DE73" s="550">
        <f t="shared" si="14"/>
        <v>35876451</v>
      </c>
      <c r="DF73" s="550">
        <v>1442810</v>
      </c>
      <c r="DG73" s="551">
        <v>50548458</v>
      </c>
      <c r="DH73" s="551">
        <v>2169</v>
      </c>
      <c r="DI73" s="551">
        <v>0</v>
      </c>
      <c r="DJ73" s="551">
        <v>740868</v>
      </c>
      <c r="DK73" s="551">
        <v>7872815</v>
      </c>
      <c r="DL73" s="551">
        <v>164232</v>
      </c>
      <c r="DM73" s="552">
        <f t="shared" si="15"/>
        <v>60771352</v>
      </c>
      <c r="DN73" s="552">
        <f t="shared" si="16"/>
        <v>96647803</v>
      </c>
      <c r="DO73" s="553">
        <v>26071478</v>
      </c>
      <c r="DP73" s="551">
        <v>711865</v>
      </c>
      <c r="DQ73" s="552">
        <f t="shared" si="19"/>
        <v>26783343</v>
      </c>
      <c r="DR73" s="551">
        <f t="shared" si="20"/>
        <v>87554695</v>
      </c>
      <c r="DS73" s="552">
        <f t="shared" si="17"/>
        <v>123431146</v>
      </c>
      <c r="DT73" s="553">
        <v>-31869341</v>
      </c>
      <c r="DU73" s="551">
        <v>-120066</v>
      </c>
      <c r="DV73" s="551">
        <v>0</v>
      </c>
      <c r="DW73" s="551">
        <v>0</v>
      </c>
      <c r="DX73" s="552">
        <f t="shared" si="21"/>
        <v>-31989407</v>
      </c>
      <c r="DY73" s="551">
        <f t="shared" si="22"/>
        <v>55565288</v>
      </c>
      <c r="DZ73" s="552">
        <f t="shared" si="18"/>
        <v>91441739</v>
      </c>
      <c r="EB73" s="552">
        <v>91441739</v>
      </c>
      <c r="EC73" s="526" t="b">
        <f t="shared" si="23"/>
        <v>1</v>
      </c>
      <c r="EI73" s="555"/>
      <c r="EJ73" s="555"/>
      <c r="EK73" s="555"/>
      <c r="EL73" s="555"/>
      <c r="EM73" s="555"/>
      <c r="EN73" s="555"/>
      <c r="EO73" s="555"/>
      <c r="EP73" s="555"/>
    </row>
    <row r="74" spans="1:146">
      <c r="A74" s="556" t="s">
        <v>499</v>
      </c>
      <c r="B74" s="557" t="s">
        <v>15</v>
      </c>
      <c r="C74" s="550">
        <v>64779</v>
      </c>
      <c r="D74" s="551">
        <v>93728</v>
      </c>
      <c r="E74" s="551">
        <v>22526</v>
      </c>
      <c r="F74" s="551">
        <v>52647</v>
      </c>
      <c r="G74" s="551">
        <v>119881</v>
      </c>
      <c r="H74" s="551">
        <v>0</v>
      </c>
      <c r="I74" s="551">
        <v>103024</v>
      </c>
      <c r="J74" s="551">
        <v>200062</v>
      </c>
      <c r="K74" s="551">
        <v>223963</v>
      </c>
      <c r="L74" s="551">
        <v>95386</v>
      </c>
      <c r="M74" s="551">
        <v>0</v>
      </c>
      <c r="N74" s="551">
        <v>4314</v>
      </c>
      <c r="O74" s="551">
        <v>34233</v>
      </c>
      <c r="P74" s="551">
        <v>13714</v>
      </c>
      <c r="Q74" s="551">
        <v>9587</v>
      </c>
      <c r="R74" s="551">
        <v>34613</v>
      </c>
      <c r="S74" s="551">
        <v>11642</v>
      </c>
      <c r="T74" s="551">
        <v>16347</v>
      </c>
      <c r="U74" s="551">
        <v>4044</v>
      </c>
      <c r="V74" s="551">
        <v>4012</v>
      </c>
      <c r="W74" s="551">
        <v>0</v>
      </c>
      <c r="X74" s="551">
        <v>6168</v>
      </c>
      <c r="Y74" s="551">
        <v>0</v>
      </c>
      <c r="Z74" s="551">
        <v>334</v>
      </c>
      <c r="AA74" s="551">
        <v>18105</v>
      </c>
      <c r="AB74" s="551">
        <v>56</v>
      </c>
      <c r="AC74" s="551">
        <v>1149</v>
      </c>
      <c r="AD74" s="551">
        <v>4589</v>
      </c>
      <c r="AE74" s="551">
        <v>278</v>
      </c>
      <c r="AF74" s="551">
        <v>363</v>
      </c>
      <c r="AG74" s="551">
        <v>864</v>
      </c>
      <c r="AH74" s="551">
        <v>32400</v>
      </c>
      <c r="AI74" s="551">
        <v>163218</v>
      </c>
      <c r="AJ74" s="551">
        <v>11633</v>
      </c>
      <c r="AK74" s="551">
        <v>0</v>
      </c>
      <c r="AL74" s="551">
        <v>0</v>
      </c>
      <c r="AM74" s="551">
        <v>0</v>
      </c>
      <c r="AN74" s="551">
        <v>1868</v>
      </c>
      <c r="AO74" s="551">
        <v>15921</v>
      </c>
      <c r="AP74" s="551">
        <v>308</v>
      </c>
      <c r="AQ74" s="551">
        <v>21149</v>
      </c>
      <c r="AR74" s="551">
        <v>23758</v>
      </c>
      <c r="AS74" s="551">
        <v>2711</v>
      </c>
      <c r="AT74" s="551">
        <v>66275</v>
      </c>
      <c r="AU74" s="551">
        <v>5696</v>
      </c>
      <c r="AV74" s="551">
        <v>34297</v>
      </c>
      <c r="AW74" s="551">
        <v>92195</v>
      </c>
      <c r="AX74" s="551">
        <v>45060</v>
      </c>
      <c r="AY74" s="551">
        <v>697</v>
      </c>
      <c r="AZ74" s="551">
        <v>196</v>
      </c>
      <c r="BA74" s="551">
        <v>7372</v>
      </c>
      <c r="BB74" s="551">
        <v>4047</v>
      </c>
      <c r="BC74" s="551">
        <v>14345</v>
      </c>
      <c r="BD74" s="551">
        <v>0</v>
      </c>
      <c r="BE74" s="551">
        <v>143</v>
      </c>
      <c r="BF74" s="551">
        <v>16165</v>
      </c>
      <c r="BG74" s="551">
        <v>10024</v>
      </c>
      <c r="BH74" s="551">
        <v>197</v>
      </c>
      <c r="BI74" s="551">
        <v>29821</v>
      </c>
      <c r="BJ74" s="551">
        <v>1444</v>
      </c>
      <c r="BK74" s="551">
        <v>272966</v>
      </c>
      <c r="BL74" s="551">
        <v>72685</v>
      </c>
      <c r="BM74" s="551">
        <v>432302</v>
      </c>
      <c r="BN74" s="551">
        <v>203320</v>
      </c>
      <c r="BO74" s="551">
        <v>255037</v>
      </c>
      <c r="BP74" s="551">
        <v>11554</v>
      </c>
      <c r="BQ74" s="551">
        <v>124143</v>
      </c>
      <c r="BR74" s="551">
        <v>128284</v>
      </c>
      <c r="BS74" s="551">
        <v>1247961</v>
      </c>
      <c r="BT74" s="551">
        <v>1056735</v>
      </c>
      <c r="BU74" s="551">
        <v>523444</v>
      </c>
      <c r="BV74" s="551">
        <v>928149</v>
      </c>
      <c r="BW74" s="551">
        <v>5046076</v>
      </c>
      <c r="BX74" s="551">
        <v>81371</v>
      </c>
      <c r="BY74" s="551">
        <v>101903</v>
      </c>
      <c r="BZ74" s="551">
        <v>660399</v>
      </c>
      <c r="CA74" s="551">
        <v>490282</v>
      </c>
      <c r="CB74" s="551">
        <v>77031</v>
      </c>
      <c r="CC74" s="551">
        <v>7492</v>
      </c>
      <c r="CD74" s="551">
        <v>15590</v>
      </c>
      <c r="CE74" s="551">
        <v>73484</v>
      </c>
      <c r="CF74" s="551">
        <v>2239</v>
      </c>
      <c r="CG74" s="551">
        <v>173995</v>
      </c>
      <c r="CH74" s="551">
        <v>16564</v>
      </c>
      <c r="CI74" s="551">
        <v>11648</v>
      </c>
      <c r="CJ74" s="551">
        <v>791</v>
      </c>
      <c r="CK74" s="551">
        <v>9601</v>
      </c>
      <c r="CL74" s="551">
        <v>1019009</v>
      </c>
      <c r="CM74" s="551">
        <v>366942</v>
      </c>
      <c r="CN74" s="551">
        <v>6181</v>
      </c>
      <c r="CO74" s="551">
        <v>428100</v>
      </c>
      <c r="CP74" s="551">
        <v>97073</v>
      </c>
      <c r="CQ74" s="551">
        <v>301889</v>
      </c>
      <c r="CR74" s="551">
        <v>98258</v>
      </c>
      <c r="CS74" s="551">
        <v>106939</v>
      </c>
      <c r="CT74" s="551">
        <v>197416</v>
      </c>
      <c r="CU74" s="551">
        <v>5538</v>
      </c>
      <c r="CV74" s="551">
        <v>73163</v>
      </c>
      <c r="CW74" s="551">
        <v>97318</v>
      </c>
      <c r="CX74" s="551">
        <v>179827</v>
      </c>
      <c r="CY74" s="551">
        <v>139834</v>
      </c>
      <c r="CZ74" s="551">
        <v>16215</v>
      </c>
      <c r="DA74" s="551">
        <v>111878</v>
      </c>
      <c r="DB74" s="551">
        <v>15543</v>
      </c>
      <c r="DC74" s="551">
        <v>0</v>
      </c>
      <c r="DD74" s="551">
        <v>7840</v>
      </c>
      <c r="DE74" s="550">
        <f t="shared" si="14"/>
        <v>17035357</v>
      </c>
      <c r="DF74" s="550">
        <v>245</v>
      </c>
      <c r="DG74" s="551">
        <v>16231289</v>
      </c>
      <c r="DH74" s="551">
        <v>0</v>
      </c>
      <c r="DI74" s="551">
        <v>0</v>
      </c>
      <c r="DJ74" s="551">
        <v>0</v>
      </c>
      <c r="DK74" s="551">
        <v>0</v>
      </c>
      <c r="DL74" s="551">
        <v>0</v>
      </c>
      <c r="DM74" s="552">
        <f t="shared" si="15"/>
        <v>16231534</v>
      </c>
      <c r="DN74" s="552">
        <f t="shared" si="16"/>
        <v>33266891</v>
      </c>
      <c r="DO74" s="553">
        <v>1583</v>
      </c>
      <c r="DP74" s="551">
        <v>671687</v>
      </c>
      <c r="DQ74" s="552">
        <f t="shared" si="19"/>
        <v>673270</v>
      </c>
      <c r="DR74" s="551">
        <f t="shared" si="20"/>
        <v>16904804</v>
      </c>
      <c r="DS74" s="552">
        <f t="shared" si="17"/>
        <v>33940161</v>
      </c>
      <c r="DT74" s="553">
        <v>-2904600</v>
      </c>
      <c r="DU74" s="551">
        <v>-886486</v>
      </c>
      <c r="DV74" s="551">
        <v>0</v>
      </c>
      <c r="DW74" s="551">
        <v>0</v>
      </c>
      <c r="DX74" s="552">
        <f t="shared" si="21"/>
        <v>-3791086</v>
      </c>
      <c r="DY74" s="551">
        <f t="shared" si="22"/>
        <v>13113718</v>
      </c>
      <c r="DZ74" s="552">
        <f t="shared" si="18"/>
        <v>30149075</v>
      </c>
      <c r="EB74" s="552">
        <v>30149075</v>
      </c>
      <c r="EC74" s="526" t="b">
        <f t="shared" si="23"/>
        <v>1</v>
      </c>
      <c r="EI74" s="555"/>
      <c r="EJ74" s="555"/>
      <c r="EK74" s="555"/>
      <c r="EL74" s="555"/>
      <c r="EM74" s="555"/>
      <c r="EN74" s="555"/>
      <c r="EO74" s="555"/>
      <c r="EP74" s="555"/>
    </row>
    <row r="75" spans="1:146">
      <c r="A75" s="556" t="s">
        <v>500</v>
      </c>
      <c r="B75" s="557" t="s">
        <v>501</v>
      </c>
      <c r="C75" s="550">
        <v>2650</v>
      </c>
      <c r="D75" s="551">
        <v>0</v>
      </c>
      <c r="E75" s="551">
        <v>12212</v>
      </c>
      <c r="F75" s="551">
        <v>827</v>
      </c>
      <c r="G75" s="551">
        <v>3059</v>
      </c>
      <c r="H75" s="551">
        <v>0</v>
      </c>
      <c r="I75" s="551">
        <v>4026</v>
      </c>
      <c r="J75" s="551">
        <v>48139</v>
      </c>
      <c r="K75" s="551">
        <v>3055</v>
      </c>
      <c r="L75" s="551">
        <v>5228</v>
      </c>
      <c r="M75" s="551">
        <v>0</v>
      </c>
      <c r="N75" s="551">
        <v>182</v>
      </c>
      <c r="O75" s="551">
        <v>2857</v>
      </c>
      <c r="P75" s="551">
        <v>820</v>
      </c>
      <c r="Q75" s="551">
        <v>1271</v>
      </c>
      <c r="R75" s="551">
        <v>2670</v>
      </c>
      <c r="S75" s="551">
        <v>683</v>
      </c>
      <c r="T75" s="551">
        <v>2891</v>
      </c>
      <c r="U75" s="551">
        <v>165</v>
      </c>
      <c r="V75" s="551">
        <v>488</v>
      </c>
      <c r="W75" s="551">
        <v>0</v>
      </c>
      <c r="X75" s="551">
        <v>706</v>
      </c>
      <c r="Y75" s="551">
        <v>0</v>
      </c>
      <c r="Z75" s="551">
        <v>73</v>
      </c>
      <c r="AA75" s="551">
        <v>1569</v>
      </c>
      <c r="AB75" s="551">
        <v>2</v>
      </c>
      <c r="AC75" s="551">
        <v>277</v>
      </c>
      <c r="AD75" s="551">
        <v>1455</v>
      </c>
      <c r="AE75" s="551">
        <v>35</v>
      </c>
      <c r="AF75" s="551">
        <v>46</v>
      </c>
      <c r="AG75" s="551">
        <v>73</v>
      </c>
      <c r="AH75" s="551">
        <v>5385</v>
      </c>
      <c r="AI75" s="551">
        <v>9202</v>
      </c>
      <c r="AJ75" s="551">
        <v>1078</v>
      </c>
      <c r="AK75" s="551">
        <v>0</v>
      </c>
      <c r="AL75" s="551">
        <v>0</v>
      </c>
      <c r="AM75" s="551">
        <v>0</v>
      </c>
      <c r="AN75" s="551">
        <v>100</v>
      </c>
      <c r="AO75" s="551">
        <v>105</v>
      </c>
      <c r="AP75" s="551">
        <v>33</v>
      </c>
      <c r="AQ75" s="551">
        <v>3821</v>
      </c>
      <c r="AR75" s="551">
        <v>2511</v>
      </c>
      <c r="AS75" s="551">
        <v>506</v>
      </c>
      <c r="AT75" s="551">
        <v>6925</v>
      </c>
      <c r="AU75" s="551">
        <v>242</v>
      </c>
      <c r="AV75" s="551">
        <v>3338</v>
      </c>
      <c r="AW75" s="551">
        <v>8723</v>
      </c>
      <c r="AX75" s="551">
        <v>3868</v>
      </c>
      <c r="AY75" s="551">
        <v>157</v>
      </c>
      <c r="AZ75" s="551">
        <v>14</v>
      </c>
      <c r="BA75" s="551">
        <v>920</v>
      </c>
      <c r="BB75" s="551">
        <v>477</v>
      </c>
      <c r="BC75" s="551">
        <v>1158</v>
      </c>
      <c r="BD75" s="551">
        <v>0</v>
      </c>
      <c r="BE75" s="551">
        <v>11</v>
      </c>
      <c r="BF75" s="551">
        <v>1417</v>
      </c>
      <c r="BG75" s="551">
        <v>179</v>
      </c>
      <c r="BH75" s="551">
        <v>8</v>
      </c>
      <c r="BI75" s="551">
        <v>952</v>
      </c>
      <c r="BJ75" s="551">
        <v>33</v>
      </c>
      <c r="BK75" s="551">
        <v>58004</v>
      </c>
      <c r="BL75" s="551">
        <v>8614</v>
      </c>
      <c r="BM75" s="551">
        <v>12975</v>
      </c>
      <c r="BN75" s="551">
        <v>5350</v>
      </c>
      <c r="BO75" s="551">
        <v>41845</v>
      </c>
      <c r="BP75" s="551">
        <v>5771</v>
      </c>
      <c r="BQ75" s="551">
        <v>1553</v>
      </c>
      <c r="BR75" s="551">
        <v>2523</v>
      </c>
      <c r="BS75" s="551">
        <v>707753</v>
      </c>
      <c r="BT75" s="551">
        <v>138429</v>
      </c>
      <c r="BU75" s="551">
        <v>77912</v>
      </c>
      <c r="BV75" s="551">
        <v>468998</v>
      </c>
      <c r="BW75" s="551">
        <v>159018</v>
      </c>
      <c r="BX75" s="551">
        <v>995</v>
      </c>
      <c r="BY75" s="551">
        <v>32607</v>
      </c>
      <c r="BZ75" s="551">
        <v>261702</v>
      </c>
      <c r="CA75" s="551">
        <v>316027</v>
      </c>
      <c r="CB75" s="551">
        <v>5808</v>
      </c>
      <c r="CC75" s="551">
        <v>12517</v>
      </c>
      <c r="CD75" s="551">
        <v>85505</v>
      </c>
      <c r="CE75" s="551">
        <v>54360</v>
      </c>
      <c r="CF75" s="551">
        <v>13390</v>
      </c>
      <c r="CG75" s="551">
        <v>75500</v>
      </c>
      <c r="CH75" s="551">
        <v>8633</v>
      </c>
      <c r="CI75" s="551">
        <v>31856</v>
      </c>
      <c r="CJ75" s="551">
        <v>3183</v>
      </c>
      <c r="CK75" s="551">
        <v>6186</v>
      </c>
      <c r="CL75" s="551">
        <v>24480</v>
      </c>
      <c r="CM75" s="551">
        <v>12765</v>
      </c>
      <c r="CN75" s="551">
        <v>12420</v>
      </c>
      <c r="CO75" s="551">
        <v>478083</v>
      </c>
      <c r="CP75" s="551">
        <v>14853</v>
      </c>
      <c r="CQ75" s="551">
        <v>19110</v>
      </c>
      <c r="CR75" s="551">
        <v>56164</v>
      </c>
      <c r="CS75" s="551">
        <v>34773</v>
      </c>
      <c r="CT75" s="551">
        <v>23983</v>
      </c>
      <c r="CU75" s="551">
        <v>812</v>
      </c>
      <c r="CV75" s="551">
        <v>9404</v>
      </c>
      <c r="CW75" s="551">
        <v>119718</v>
      </c>
      <c r="CX75" s="551">
        <v>34105</v>
      </c>
      <c r="CY75" s="551">
        <v>85805</v>
      </c>
      <c r="CZ75" s="551">
        <v>56936</v>
      </c>
      <c r="DA75" s="551">
        <v>25802</v>
      </c>
      <c r="DB75" s="551">
        <v>38959</v>
      </c>
      <c r="DC75" s="551">
        <v>0</v>
      </c>
      <c r="DD75" s="551">
        <v>27720</v>
      </c>
      <c r="DE75" s="550">
        <f t="shared" si="14"/>
        <v>3819528</v>
      </c>
      <c r="DF75" s="550">
        <v>0</v>
      </c>
      <c r="DG75" s="551">
        <v>155465</v>
      </c>
      <c r="DH75" s="551">
        <v>0</v>
      </c>
      <c r="DI75" s="551">
        <v>0</v>
      </c>
      <c r="DJ75" s="551">
        <v>0</v>
      </c>
      <c r="DK75" s="551">
        <v>794261</v>
      </c>
      <c r="DL75" s="551">
        <v>0</v>
      </c>
      <c r="DM75" s="552">
        <f t="shared" si="15"/>
        <v>949726</v>
      </c>
      <c r="DN75" s="552">
        <f t="shared" si="16"/>
        <v>4769254</v>
      </c>
      <c r="DO75" s="553">
        <v>0</v>
      </c>
      <c r="DP75" s="551">
        <v>728</v>
      </c>
      <c r="DQ75" s="552">
        <f t="shared" si="19"/>
        <v>728</v>
      </c>
      <c r="DR75" s="551">
        <f t="shared" si="20"/>
        <v>950454</v>
      </c>
      <c r="DS75" s="552">
        <f t="shared" si="17"/>
        <v>4769982</v>
      </c>
      <c r="DT75" s="553">
        <v>-5364</v>
      </c>
      <c r="DU75" s="551">
        <v>0</v>
      </c>
      <c r="DV75" s="551">
        <v>0</v>
      </c>
      <c r="DW75" s="551">
        <v>0</v>
      </c>
      <c r="DX75" s="552">
        <f t="shared" si="21"/>
        <v>-5364</v>
      </c>
      <c r="DY75" s="551">
        <f t="shared" si="22"/>
        <v>945090</v>
      </c>
      <c r="DZ75" s="552">
        <f t="shared" si="18"/>
        <v>4764618</v>
      </c>
      <c r="EB75" s="552">
        <v>4764618</v>
      </c>
      <c r="EC75" s="526" t="b">
        <f t="shared" si="23"/>
        <v>1</v>
      </c>
      <c r="EI75" s="555"/>
      <c r="EJ75" s="555"/>
      <c r="EK75" s="555"/>
      <c r="EL75" s="555"/>
      <c r="EM75" s="555"/>
      <c r="EN75" s="555"/>
      <c r="EO75" s="555"/>
      <c r="EP75" s="555"/>
    </row>
    <row r="76" spans="1:146">
      <c r="A76" s="556" t="s">
        <v>502</v>
      </c>
      <c r="B76" s="557" t="s">
        <v>503</v>
      </c>
      <c r="C76" s="550">
        <v>0</v>
      </c>
      <c r="D76" s="551">
        <v>0</v>
      </c>
      <c r="E76" s="551">
        <v>0</v>
      </c>
      <c r="F76" s="551">
        <v>0</v>
      </c>
      <c r="G76" s="551">
        <v>0</v>
      </c>
      <c r="H76" s="551">
        <v>0</v>
      </c>
      <c r="I76" s="551">
        <v>0</v>
      </c>
      <c r="J76" s="551">
        <v>0</v>
      </c>
      <c r="K76" s="551">
        <v>0</v>
      </c>
      <c r="L76" s="551">
        <v>0</v>
      </c>
      <c r="M76" s="551">
        <v>0</v>
      </c>
      <c r="N76" s="551">
        <v>0</v>
      </c>
      <c r="O76" s="551">
        <v>0</v>
      </c>
      <c r="P76" s="551">
        <v>0</v>
      </c>
      <c r="Q76" s="551">
        <v>0</v>
      </c>
      <c r="R76" s="551">
        <v>0</v>
      </c>
      <c r="S76" s="551">
        <v>0</v>
      </c>
      <c r="T76" s="551">
        <v>0</v>
      </c>
      <c r="U76" s="551">
        <v>0</v>
      </c>
      <c r="V76" s="551">
        <v>0</v>
      </c>
      <c r="W76" s="551">
        <v>0</v>
      </c>
      <c r="X76" s="551">
        <v>0</v>
      </c>
      <c r="Y76" s="551">
        <v>0</v>
      </c>
      <c r="Z76" s="551">
        <v>0</v>
      </c>
      <c r="AA76" s="551">
        <v>0</v>
      </c>
      <c r="AB76" s="551">
        <v>0</v>
      </c>
      <c r="AC76" s="551">
        <v>0</v>
      </c>
      <c r="AD76" s="551">
        <v>0</v>
      </c>
      <c r="AE76" s="551">
        <v>0</v>
      </c>
      <c r="AF76" s="551">
        <v>0</v>
      </c>
      <c r="AG76" s="551">
        <v>0</v>
      </c>
      <c r="AH76" s="551">
        <v>0</v>
      </c>
      <c r="AI76" s="551">
        <v>0</v>
      </c>
      <c r="AJ76" s="551">
        <v>0</v>
      </c>
      <c r="AK76" s="551">
        <v>0</v>
      </c>
      <c r="AL76" s="551">
        <v>0</v>
      </c>
      <c r="AM76" s="551">
        <v>0</v>
      </c>
      <c r="AN76" s="551">
        <v>0</v>
      </c>
      <c r="AO76" s="551">
        <v>0</v>
      </c>
      <c r="AP76" s="551">
        <v>0</v>
      </c>
      <c r="AQ76" s="551">
        <v>0</v>
      </c>
      <c r="AR76" s="551">
        <v>0</v>
      </c>
      <c r="AS76" s="551">
        <v>0</v>
      </c>
      <c r="AT76" s="551">
        <v>0</v>
      </c>
      <c r="AU76" s="551">
        <v>0</v>
      </c>
      <c r="AV76" s="551">
        <v>0</v>
      </c>
      <c r="AW76" s="551">
        <v>0</v>
      </c>
      <c r="AX76" s="551">
        <v>0</v>
      </c>
      <c r="AY76" s="551">
        <v>0</v>
      </c>
      <c r="AZ76" s="551">
        <v>0</v>
      </c>
      <c r="BA76" s="551">
        <v>0</v>
      </c>
      <c r="BB76" s="551">
        <v>0</v>
      </c>
      <c r="BC76" s="551">
        <v>0</v>
      </c>
      <c r="BD76" s="551">
        <v>0</v>
      </c>
      <c r="BE76" s="551">
        <v>0</v>
      </c>
      <c r="BF76" s="551">
        <v>0</v>
      </c>
      <c r="BG76" s="551">
        <v>0</v>
      </c>
      <c r="BH76" s="551">
        <v>0</v>
      </c>
      <c r="BI76" s="551">
        <v>0</v>
      </c>
      <c r="BJ76" s="551">
        <v>0</v>
      </c>
      <c r="BK76" s="551">
        <v>0</v>
      </c>
      <c r="BL76" s="551">
        <v>0</v>
      </c>
      <c r="BM76" s="551">
        <v>0</v>
      </c>
      <c r="BN76" s="551">
        <v>0</v>
      </c>
      <c r="BO76" s="551">
        <v>0</v>
      </c>
      <c r="BP76" s="551">
        <v>0</v>
      </c>
      <c r="BQ76" s="551">
        <v>0</v>
      </c>
      <c r="BR76" s="551">
        <v>0</v>
      </c>
      <c r="BS76" s="551">
        <v>0</v>
      </c>
      <c r="BT76" s="551">
        <v>0</v>
      </c>
      <c r="BU76" s="551">
        <v>0</v>
      </c>
      <c r="BV76" s="551">
        <v>0</v>
      </c>
      <c r="BW76" s="551">
        <v>0</v>
      </c>
      <c r="BX76" s="551">
        <v>0</v>
      </c>
      <c r="BY76" s="551">
        <v>0</v>
      </c>
      <c r="BZ76" s="551">
        <v>0</v>
      </c>
      <c r="CA76" s="551">
        <v>0</v>
      </c>
      <c r="CB76" s="551">
        <v>0</v>
      </c>
      <c r="CC76" s="551">
        <v>0</v>
      </c>
      <c r="CD76" s="551">
        <v>0</v>
      </c>
      <c r="CE76" s="551">
        <v>0</v>
      </c>
      <c r="CF76" s="551">
        <v>0</v>
      </c>
      <c r="CG76" s="551">
        <v>0</v>
      </c>
      <c r="CH76" s="551">
        <v>0</v>
      </c>
      <c r="CI76" s="551">
        <v>0</v>
      </c>
      <c r="CJ76" s="551">
        <v>0</v>
      </c>
      <c r="CK76" s="551">
        <v>0</v>
      </c>
      <c r="CL76" s="551">
        <v>0</v>
      </c>
      <c r="CM76" s="551">
        <v>0</v>
      </c>
      <c r="CN76" s="551">
        <v>0</v>
      </c>
      <c r="CO76" s="551">
        <v>0</v>
      </c>
      <c r="CP76" s="551">
        <v>0</v>
      </c>
      <c r="CQ76" s="551">
        <v>0</v>
      </c>
      <c r="CR76" s="551">
        <v>0</v>
      </c>
      <c r="CS76" s="551">
        <v>0</v>
      </c>
      <c r="CT76" s="551">
        <v>0</v>
      </c>
      <c r="CU76" s="551">
        <v>0</v>
      </c>
      <c r="CV76" s="551">
        <v>0</v>
      </c>
      <c r="CW76" s="551">
        <v>0</v>
      </c>
      <c r="CX76" s="551">
        <v>0</v>
      </c>
      <c r="CY76" s="551">
        <v>0</v>
      </c>
      <c r="CZ76" s="551">
        <v>0</v>
      </c>
      <c r="DA76" s="551">
        <v>0</v>
      </c>
      <c r="DB76" s="551">
        <v>0</v>
      </c>
      <c r="DC76" s="551">
        <v>0</v>
      </c>
      <c r="DD76" s="551">
        <v>0</v>
      </c>
      <c r="DE76" s="550">
        <f t="shared" si="14"/>
        <v>0</v>
      </c>
      <c r="DF76" s="550">
        <v>0</v>
      </c>
      <c r="DG76" s="551">
        <v>12376751</v>
      </c>
      <c r="DH76" s="551">
        <v>49470</v>
      </c>
      <c r="DI76" s="551">
        <v>0</v>
      </c>
      <c r="DJ76" s="551">
        <v>0</v>
      </c>
      <c r="DK76" s="551">
        <v>0</v>
      </c>
      <c r="DL76" s="551">
        <v>0</v>
      </c>
      <c r="DM76" s="552">
        <f t="shared" si="15"/>
        <v>12426221</v>
      </c>
      <c r="DN76" s="552">
        <f t="shared" si="16"/>
        <v>12426221</v>
      </c>
      <c r="DO76" s="553">
        <v>0</v>
      </c>
      <c r="DP76" s="551">
        <v>17117</v>
      </c>
      <c r="DQ76" s="552">
        <f t="shared" si="19"/>
        <v>17117</v>
      </c>
      <c r="DR76" s="551">
        <f t="shared" si="20"/>
        <v>12443338</v>
      </c>
      <c r="DS76" s="552">
        <f t="shared" si="17"/>
        <v>12443338</v>
      </c>
      <c r="DT76" s="553">
        <v>0</v>
      </c>
      <c r="DU76" s="551">
        <v>-688</v>
      </c>
      <c r="DV76" s="551">
        <v>0</v>
      </c>
      <c r="DW76" s="551">
        <v>0</v>
      </c>
      <c r="DX76" s="552">
        <f t="shared" si="21"/>
        <v>-688</v>
      </c>
      <c r="DY76" s="551">
        <f t="shared" si="22"/>
        <v>12442650</v>
      </c>
      <c r="DZ76" s="552">
        <f t="shared" si="18"/>
        <v>12442650</v>
      </c>
      <c r="EB76" s="552">
        <v>12442650</v>
      </c>
      <c r="EC76" s="526" t="b">
        <f t="shared" si="23"/>
        <v>1</v>
      </c>
      <c r="EI76" s="555"/>
      <c r="EJ76" s="555"/>
      <c r="EK76" s="555"/>
      <c r="EL76" s="555"/>
      <c r="EM76" s="555"/>
      <c r="EN76" s="555"/>
      <c r="EO76" s="555"/>
      <c r="EP76" s="555"/>
    </row>
    <row r="77" spans="1:146">
      <c r="A77" s="556" t="s">
        <v>504</v>
      </c>
      <c r="B77" s="557" t="s">
        <v>776</v>
      </c>
      <c r="C77" s="550">
        <v>0</v>
      </c>
      <c r="D77" s="551">
        <v>0</v>
      </c>
      <c r="E77" s="551">
        <v>0</v>
      </c>
      <c r="F77" s="551">
        <v>0</v>
      </c>
      <c r="G77" s="551">
        <v>0</v>
      </c>
      <c r="H77" s="551">
        <v>0</v>
      </c>
      <c r="I77" s="551">
        <v>0</v>
      </c>
      <c r="J77" s="551">
        <v>0</v>
      </c>
      <c r="K77" s="551">
        <v>0</v>
      </c>
      <c r="L77" s="551">
        <v>0</v>
      </c>
      <c r="M77" s="551">
        <v>0</v>
      </c>
      <c r="N77" s="551">
        <v>0</v>
      </c>
      <c r="O77" s="551">
        <v>0</v>
      </c>
      <c r="P77" s="551">
        <v>0</v>
      </c>
      <c r="Q77" s="551">
        <v>0</v>
      </c>
      <c r="R77" s="551">
        <v>0</v>
      </c>
      <c r="S77" s="551">
        <v>0</v>
      </c>
      <c r="T77" s="551">
        <v>0</v>
      </c>
      <c r="U77" s="551">
        <v>0</v>
      </c>
      <c r="V77" s="551">
        <v>0</v>
      </c>
      <c r="W77" s="551">
        <v>0</v>
      </c>
      <c r="X77" s="551">
        <v>0</v>
      </c>
      <c r="Y77" s="551">
        <v>0</v>
      </c>
      <c r="Z77" s="551">
        <v>0</v>
      </c>
      <c r="AA77" s="551">
        <v>0</v>
      </c>
      <c r="AB77" s="551">
        <v>0</v>
      </c>
      <c r="AC77" s="551">
        <v>0</v>
      </c>
      <c r="AD77" s="551">
        <v>0</v>
      </c>
      <c r="AE77" s="551">
        <v>0</v>
      </c>
      <c r="AF77" s="551">
        <v>0</v>
      </c>
      <c r="AG77" s="551">
        <v>0</v>
      </c>
      <c r="AH77" s="551">
        <v>0</v>
      </c>
      <c r="AI77" s="551">
        <v>0</v>
      </c>
      <c r="AJ77" s="551">
        <v>0</v>
      </c>
      <c r="AK77" s="551">
        <v>0</v>
      </c>
      <c r="AL77" s="551">
        <v>0</v>
      </c>
      <c r="AM77" s="551">
        <v>0</v>
      </c>
      <c r="AN77" s="551">
        <v>0</v>
      </c>
      <c r="AO77" s="551">
        <v>0</v>
      </c>
      <c r="AP77" s="551">
        <v>0</v>
      </c>
      <c r="AQ77" s="551">
        <v>0</v>
      </c>
      <c r="AR77" s="551">
        <v>0</v>
      </c>
      <c r="AS77" s="551">
        <v>0</v>
      </c>
      <c r="AT77" s="551">
        <v>0</v>
      </c>
      <c r="AU77" s="551">
        <v>0</v>
      </c>
      <c r="AV77" s="551">
        <v>0</v>
      </c>
      <c r="AW77" s="551">
        <v>0</v>
      </c>
      <c r="AX77" s="551">
        <v>0</v>
      </c>
      <c r="AY77" s="551">
        <v>0</v>
      </c>
      <c r="AZ77" s="551">
        <v>0</v>
      </c>
      <c r="BA77" s="551">
        <v>0</v>
      </c>
      <c r="BB77" s="551">
        <v>0</v>
      </c>
      <c r="BC77" s="551">
        <v>0</v>
      </c>
      <c r="BD77" s="551">
        <v>0</v>
      </c>
      <c r="BE77" s="551">
        <v>0</v>
      </c>
      <c r="BF77" s="551">
        <v>0</v>
      </c>
      <c r="BG77" s="551">
        <v>0</v>
      </c>
      <c r="BH77" s="551">
        <v>0</v>
      </c>
      <c r="BI77" s="551">
        <v>0</v>
      </c>
      <c r="BJ77" s="551">
        <v>0</v>
      </c>
      <c r="BK77" s="551">
        <v>0</v>
      </c>
      <c r="BL77" s="551">
        <v>0</v>
      </c>
      <c r="BM77" s="551">
        <v>0</v>
      </c>
      <c r="BN77" s="551">
        <v>0</v>
      </c>
      <c r="BO77" s="551">
        <v>0</v>
      </c>
      <c r="BP77" s="551">
        <v>0</v>
      </c>
      <c r="BQ77" s="551">
        <v>0</v>
      </c>
      <c r="BR77" s="551">
        <v>0</v>
      </c>
      <c r="BS77" s="551">
        <v>0</v>
      </c>
      <c r="BT77" s="551">
        <v>0</v>
      </c>
      <c r="BU77" s="551">
        <v>0</v>
      </c>
      <c r="BV77" s="551">
        <v>0</v>
      </c>
      <c r="BW77" s="551">
        <v>0</v>
      </c>
      <c r="BX77" s="551">
        <v>0</v>
      </c>
      <c r="BY77" s="551">
        <v>0</v>
      </c>
      <c r="BZ77" s="551">
        <v>0</v>
      </c>
      <c r="CA77" s="551">
        <v>0</v>
      </c>
      <c r="CB77" s="551">
        <v>0</v>
      </c>
      <c r="CC77" s="551">
        <v>0</v>
      </c>
      <c r="CD77" s="551">
        <v>0</v>
      </c>
      <c r="CE77" s="551">
        <v>0</v>
      </c>
      <c r="CF77" s="551">
        <v>0</v>
      </c>
      <c r="CG77" s="551">
        <v>0</v>
      </c>
      <c r="CH77" s="551">
        <v>0</v>
      </c>
      <c r="CI77" s="551">
        <v>0</v>
      </c>
      <c r="CJ77" s="551">
        <v>0</v>
      </c>
      <c r="CK77" s="551">
        <v>0</v>
      </c>
      <c r="CL77" s="551">
        <v>0</v>
      </c>
      <c r="CM77" s="551">
        <v>0</v>
      </c>
      <c r="CN77" s="551">
        <v>0</v>
      </c>
      <c r="CO77" s="551">
        <v>0</v>
      </c>
      <c r="CP77" s="551">
        <v>0</v>
      </c>
      <c r="CQ77" s="551">
        <v>0</v>
      </c>
      <c r="CR77" s="551">
        <v>0</v>
      </c>
      <c r="CS77" s="551">
        <v>0</v>
      </c>
      <c r="CT77" s="551">
        <v>0</v>
      </c>
      <c r="CU77" s="551">
        <v>0</v>
      </c>
      <c r="CV77" s="551">
        <v>0</v>
      </c>
      <c r="CW77" s="551">
        <v>0</v>
      </c>
      <c r="CX77" s="551">
        <v>0</v>
      </c>
      <c r="CY77" s="551">
        <v>0</v>
      </c>
      <c r="CZ77" s="551">
        <v>0</v>
      </c>
      <c r="DA77" s="551">
        <v>0</v>
      </c>
      <c r="DB77" s="551">
        <v>0</v>
      </c>
      <c r="DC77" s="551">
        <v>0</v>
      </c>
      <c r="DD77" s="551">
        <v>0</v>
      </c>
      <c r="DE77" s="550">
        <f t="shared" si="14"/>
        <v>0</v>
      </c>
      <c r="DF77" s="550">
        <v>0</v>
      </c>
      <c r="DG77" s="551">
        <v>53676669</v>
      </c>
      <c r="DH77" s="551">
        <v>0</v>
      </c>
      <c r="DI77" s="551">
        <v>0</v>
      </c>
      <c r="DJ77" s="551">
        <v>0</v>
      </c>
      <c r="DK77" s="551">
        <v>0</v>
      </c>
      <c r="DL77" s="551">
        <v>0</v>
      </c>
      <c r="DM77" s="552">
        <f t="shared" si="15"/>
        <v>53676669</v>
      </c>
      <c r="DN77" s="552">
        <f t="shared" si="16"/>
        <v>53676669</v>
      </c>
      <c r="DO77" s="553">
        <v>0</v>
      </c>
      <c r="DP77" s="551">
        <v>0</v>
      </c>
      <c r="DQ77" s="552">
        <f t="shared" si="19"/>
        <v>0</v>
      </c>
      <c r="DR77" s="551">
        <f t="shared" si="20"/>
        <v>53676669</v>
      </c>
      <c r="DS77" s="552">
        <f t="shared" si="17"/>
        <v>53676669</v>
      </c>
      <c r="DT77" s="553">
        <v>0</v>
      </c>
      <c r="DU77" s="551">
        <v>0</v>
      </c>
      <c r="DV77" s="551">
        <v>0</v>
      </c>
      <c r="DW77" s="551">
        <v>0</v>
      </c>
      <c r="DX77" s="552">
        <f t="shared" si="21"/>
        <v>0</v>
      </c>
      <c r="DY77" s="551">
        <f t="shared" si="22"/>
        <v>53676669</v>
      </c>
      <c r="DZ77" s="552">
        <f t="shared" si="18"/>
        <v>53676669</v>
      </c>
      <c r="EB77" s="552">
        <v>53676669</v>
      </c>
      <c r="EC77" s="526" t="b">
        <f t="shared" si="23"/>
        <v>1</v>
      </c>
      <c r="EI77" s="555"/>
      <c r="EJ77" s="555"/>
      <c r="EK77" s="555"/>
      <c r="EL77" s="555"/>
      <c r="EM77" s="555"/>
      <c r="EN77" s="555"/>
      <c r="EO77" s="555"/>
      <c r="EP77" s="555"/>
    </row>
    <row r="78" spans="1:146">
      <c r="A78" s="556" t="s">
        <v>506</v>
      </c>
      <c r="B78" s="557" t="s">
        <v>507</v>
      </c>
      <c r="C78" s="550">
        <v>3235</v>
      </c>
      <c r="D78" s="551">
        <v>2904</v>
      </c>
      <c r="E78" s="551">
        <v>1309</v>
      </c>
      <c r="F78" s="551">
        <v>2444</v>
      </c>
      <c r="G78" s="551">
        <v>3695</v>
      </c>
      <c r="H78" s="551">
        <v>0</v>
      </c>
      <c r="I78" s="551">
        <v>22603</v>
      </c>
      <c r="J78" s="551">
        <v>24808</v>
      </c>
      <c r="K78" s="551">
        <v>4306</v>
      </c>
      <c r="L78" s="551">
        <v>12057</v>
      </c>
      <c r="M78" s="551">
        <v>0</v>
      </c>
      <c r="N78" s="551">
        <v>383</v>
      </c>
      <c r="O78" s="551">
        <v>4915</v>
      </c>
      <c r="P78" s="551">
        <v>1356</v>
      </c>
      <c r="Q78" s="551">
        <v>1260</v>
      </c>
      <c r="R78" s="551">
        <v>4742</v>
      </c>
      <c r="S78" s="551">
        <v>2945</v>
      </c>
      <c r="T78" s="551">
        <v>5264</v>
      </c>
      <c r="U78" s="551">
        <v>576</v>
      </c>
      <c r="V78" s="551">
        <v>429</v>
      </c>
      <c r="W78" s="551">
        <v>0</v>
      </c>
      <c r="X78" s="551">
        <v>2025</v>
      </c>
      <c r="Y78" s="551">
        <v>0</v>
      </c>
      <c r="Z78" s="551">
        <v>254</v>
      </c>
      <c r="AA78" s="551">
        <v>1552</v>
      </c>
      <c r="AB78" s="551">
        <v>4</v>
      </c>
      <c r="AC78" s="551">
        <v>399</v>
      </c>
      <c r="AD78" s="551">
        <v>4244</v>
      </c>
      <c r="AE78" s="551">
        <v>72</v>
      </c>
      <c r="AF78" s="551">
        <v>126</v>
      </c>
      <c r="AG78" s="551">
        <v>231</v>
      </c>
      <c r="AH78" s="551">
        <v>4321</v>
      </c>
      <c r="AI78" s="551">
        <v>33517</v>
      </c>
      <c r="AJ78" s="551">
        <v>7824</v>
      </c>
      <c r="AK78" s="551">
        <v>0</v>
      </c>
      <c r="AL78" s="551">
        <v>0</v>
      </c>
      <c r="AM78" s="551">
        <v>0</v>
      </c>
      <c r="AN78" s="551">
        <v>71</v>
      </c>
      <c r="AO78" s="551">
        <v>937</v>
      </c>
      <c r="AP78" s="551">
        <v>98</v>
      </c>
      <c r="AQ78" s="551">
        <v>7148</v>
      </c>
      <c r="AR78" s="551">
        <v>3937</v>
      </c>
      <c r="AS78" s="551">
        <v>642</v>
      </c>
      <c r="AT78" s="551">
        <v>22522</v>
      </c>
      <c r="AU78" s="551">
        <v>1234</v>
      </c>
      <c r="AV78" s="551">
        <v>21551</v>
      </c>
      <c r="AW78" s="551">
        <v>59150</v>
      </c>
      <c r="AX78" s="551">
        <v>7360</v>
      </c>
      <c r="AY78" s="551">
        <v>216</v>
      </c>
      <c r="AZ78" s="551">
        <v>132</v>
      </c>
      <c r="BA78" s="551">
        <v>854</v>
      </c>
      <c r="BB78" s="551">
        <v>7282</v>
      </c>
      <c r="BC78" s="551">
        <v>7907</v>
      </c>
      <c r="BD78" s="551">
        <v>0</v>
      </c>
      <c r="BE78" s="551">
        <v>16</v>
      </c>
      <c r="BF78" s="551">
        <v>3068</v>
      </c>
      <c r="BG78" s="551">
        <v>4335</v>
      </c>
      <c r="BH78" s="551">
        <v>31</v>
      </c>
      <c r="BI78" s="551">
        <v>2525</v>
      </c>
      <c r="BJ78" s="551">
        <v>1141</v>
      </c>
      <c r="BK78" s="551">
        <v>34446</v>
      </c>
      <c r="BL78" s="551">
        <v>16259</v>
      </c>
      <c r="BM78" s="551">
        <v>33024</v>
      </c>
      <c r="BN78" s="551">
        <v>7651</v>
      </c>
      <c r="BO78" s="551">
        <v>9813</v>
      </c>
      <c r="BP78" s="551">
        <v>1097</v>
      </c>
      <c r="BQ78" s="551">
        <v>10621</v>
      </c>
      <c r="BR78" s="551">
        <v>51443</v>
      </c>
      <c r="BS78" s="551">
        <v>425716</v>
      </c>
      <c r="BT78" s="551">
        <v>347701</v>
      </c>
      <c r="BU78" s="551">
        <v>4395</v>
      </c>
      <c r="BV78" s="551">
        <v>1457</v>
      </c>
      <c r="BW78" s="551">
        <v>61</v>
      </c>
      <c r="BX78" s="551">
        <v>845</v>
      </c>
      <c r="BY78" s="551">
        <v>12851</v>
      </c>
      <c r="BZ78" s="551">
        <v>4834</v>
      </c>
      <c r="CA78" s="551">
        <v>30277</v>
      </c>
      <c r="CB78" s="551">
        <v>3446</v>
      </c>
      <c r="CC78" s="551">
        <v>2622</v>
      </c>
      <c r="CD78" s="551">
        <v>6570</v>
      </c>
      <c r="CE78" s="551">
        <v>16794</v>
      </c>
      <c r="CF78" s="551">
        <v>6489</v>
      </c>
      <c r="CG78" s="551">
        <v>54988</v>
      </c>
      <c r="CH78" s="551">
        <v>13979</v>
      </c>
      <c r="CI78" s="551">
        <v>2296</v>
      </c>
      <c r="CJ78" s="551">
        <v>677</v>
      </c>
      <c r="CK78" s="551">
        <v>5387</v>
      </c>
      <c r="CL78" s="551">
        <v>341412</v>
      </c>
      <c r="CM78" s="551">
        <v>154204</v>
      </c>
      <c r="CN78" s="551">
        <v>71704</v>
      </c>
      <c r="CO78" s="551">
        <v>121765</v>
      </c>
      <c r="CP78" s="551">
        <v>9304</v>
      </c>
      <c r="CQ78" s="551">
        <v>19807</v>
      </c>
      <c r="CR78" s="551">
        <v>13767</v>
      </c>
      <c r="CS78" s="551">
        <v>32333</v>
      </c>
      <c r="CT78" s="551">
        <v>4455</v>
      </c>
      <c r="CU78" s="551">
        <v>1365</v>
      </c>
      <c r="CV78" s="551">
        <v>5407</v>
      </c>
      <c r="CW78" s="551">
        <v>50229</v>
      </c>
      <c r="CX78" s="551">
        <v>13982</v>
      </c>
      <c r="CY78" s="551">
        <v>61416</v>
      </c>
      <c r="CZ78" s="551">
        <v>14402</v>
      </c>
      <c r="DA78" s="551">
        <v>20143</v>
      </c>
      <c r="DB78" s="551">
        <v>9075</v>
      </c>
      <c r="DC78" s="551">
        <v>969</v>
      </c>
      <c r="DD78" s="551">
        <v>42306</v>
      </c>
      <c r="DE78" s="550">
        <f t="shared" si="14"/>
        <v>2399741</v>
      </c>
      <c r="DF78" s="550">
        <v>18811</v>
      </c>
      <c r="DG78" s="551">
        <v>3491128</v>
      </c>
      <c r="DH78" s="551">
        <v>5</v>
      </c>
      <c r="DI78" s="551">
        <v>0</v>
      </c>
      <c r="DJ78" s="551">
        <v>131</v>
      </c>
      <c r="DK78" s="551">
        <v>845</v>
      </c>
      <c r="DL78" s="551">
        <v>202</v>
      </c>
      <c r="DM78" s="552">
        <f t="shared" si="15"/>
        <v>3511122</v>
      </c>
      <c r="DN78" s="552">
        <f t="shared" si="16"/>
        <v>5910863</v>
      </c>
      <c r="DO78" s="553">
        <v>1677101</v>
      </c>
      <c r="DP78" s="551">
        <v>104719</v>
      </c>
      <c r="DQ78" s="552">
        <f t="shared" si="19"/>
        <v>1781820</v>
      </c>
      <c r="DR78" s="551">
        <f t="shared" si="20"/>
        <v>5292942</v>
      </c>
      <c r="DS78" s="552">
        <f t="shared" si="17"/>
        <v>7692683</v>
      </c>
      <c r="DT78" s="553">
        <v>-5791368</v>
      </c>
      <c r="DU78" s="551">
        <v>-16540</v>
      </c>
      <c r="DV78" s="551">
        <v>0</v>
      </c>
      <c r="DW78" s="551">
        <v>0</v>
      </c>
      <c r="DX78" s="552">
        <f t="shared" si="21"/>
        <v>-5807908</v>
      </c>
      <c r="DY78" s="551">
        <f t="shared" si="22"/>
        <v>-514966</v>
      </c>
      <c r="DZ78" s="552">
        <f t="shared" si="18"/>
        <v>1884775</v>
      </c>
      <c r="EB78" s="552">
        <v>1884775</v>
      </c>
      <c r="EC78" s="526" t="b">
        <f t="shared" si="23"/>
        <v>1</v>
      </c>
      <c r="EI78" s="555"/>
      <c r="EJ78" s="555"/>
      <c r="EK78" s="555"/>
      <c r="EL78" s="555"/>
      <c r="EM78" s="555"/>
      <c r="EN78" s="555"/>
      <c r="EO78" s="555"/>
      <c r="EP78" s="555"/>
    </row>
    <row r="79" spans="1:146">
      <c r="A79" s="556" t="s">
        <v>508</v>
      </c>
      <c r="B79" s="557" t="s">
        <v>777</v>
      </c>
      <c r="C79" s="550">
        <v>142330</v>
      </c>
      <c r="D79" s="551">
        <v>1224989</v>
      </c>
      <c r="E79" s="551">
        <v>15499</v>
      </c>
      <c r="F79" s="551">
        <v>135130</v>
      </c>
      <c r="G79" s="551">
        <v>189137</v>
      </c>
      <c r="H79" s="551">
        <v>0</v>
      </c>
      <c r="I79" s="551">
        <v>60172</v>
      </c>
      <c r="J79" s="551">
        <v>1061722</v>
      </c>
      <c r="K79" s="551">
        <v>236525</v>
      </c>
      <c r="L79" s="551">
        <v>747109</v>
      </c>
      <c r="M79" s="551">
        <v>0</v>
      </c>
      <c r="N79" s="551">
        <v>2253</v>
      </c>
      <c r="O79" s="551">
        <v>21085</v>
      </c>
      <c r="P79" s="551">
        <v>33422</v>
      </c>
      <c r="Q79" s="551">
        <v>13782</v>
      </c>
      <c r="R79" s="551">
        <v>100920</v>
      </c>
      <c r="S79" s="551">
        <v>36597</v>
      </c>
      <c r="T79" s="551">
        <v>26481</v>
      </c>
      <c r="U79" s="551">
        <v>5651</v>
      </c>
      <c r="V79" s="551">
        <v>4840</v>
      </c>
      <c r="W79" s="551">
        <v>0</v>
      </c>
      <c r="X79" s="551">
        <v>18095</v>
      </c>
      <c r="Y79" s="551">
        <v>0</v>
      </c>
      <c r="Z79" s="551">
        <v>611</v>
      </c>
      <c r="AA79" s="551">
        <v>10917</v>
      </c>
      <c r="AB79" s="551">
        <v>52</v>
      </c>
      <c r="AC79" s="551">
        <v>28625</v>
      </c>
      <c r="AD79" s="551">
        <v>13311</v>
      </c>
      <c r="AE79" s="551">
        <v>439</v>
      </c>
      <c r="AF79" s="551">
        <v>686</v>
      </c>
      <c r="AG79" s="551">
        <v>1413</v>
      </c>
      <c r="AH79" s="551">
        <v>147103</v>
      </c>
      <c r="AI79" s="551">
        <v>187745</v>
      </c>
      <c r="AJ79" s="551">
        <v>26479</v>
      </c>
      <c r="AK79" s="551">
        <v>0</v>
      </c>
      <c r="AL79" s="551">
        <v>0</v>
      </c>
      <c r="AM79" s="551">
        <v>0</v>
      </c>
      <c r="AN79" s="551">
        <v>6191</v>
      </c>
      <c r="AO79" s="551">
        <v>13031</v>
      </c>
      <c r="AP79" s="551">
        <v>705</v>
      </c>
      <c r="AQ79" s="551">
        <v>23044</v>
      </c>
      <c r="AR79" s="551">
        <v>31619</v>
      </c>
      <c r="AS79" s="551">
        <v>4151</v>
      </c>
      <c r="AT79" s="551">
        <v>91846</v>
      </c>
      <c r="AU79" s="551">
        <v>4508</v>
      </c>
      <c r="AV79" s="551">
        <v>68629</v>
      </c>
      <c r="AW79" s="551">
        <v>141301</v>
      </c>
      <c r="AX79" s="551">
        <v>86375</v>
      </c>
      <c r="AY79" s="551">
        <v>1205</v>
      </c>
      <c r="AZ79" s="551">
        <v>147</v>
      </c>
      <c r="BA79" s="551">
        <v>6405</v>
      </c>
      <c r="BB79" s="551">
        <v>5174</v>
      </c>
      <c r="BC79" s="551">
        <v>20726</v>
      </c>
      <c r="BD79" s="551">
        <v>0</v>
      </c>
      <c r="BE79" s="551">
        <v>623</v>
      </c>
      <c r="BF79" s="551">
        <v>40638</v>
      </c>
      <c r="BG79" s="551">
        <v>8580</v>
      </c>
      <c r="BH79" s="551">
        <v>158</v>
      </c>
      <c r="BI79" s="551">
        <v>21147</v>
      </c>
      <c r="BJ79" s="551">
        <v>248995</v>
      </c>
      <c r="BK79" s="551">
        <v>503616</v>
      </c>
      <c r="BL79" s="551">
        <v>209687</v>
      </c>
      <c r="BM79" s="551">
        <v>528094</v>
      </c>
      <c r="BN79" s="551">
        <v>157539</v>
      </c>
      <c r="BO79" s="551">
        <v>69251</v>
      </c>
      <c r="BP79" s="551">
        <v>46302</v>
      </c>
      <c r="BQ79" s="551">
        <v>45055</v>
      </c>
      <c r="BR79" s="551">
        <v>90169</v>
      </c>
      <c r="BS79" s="551">
        <v>369729</v>
      </c>
      <c r="BT79" s="551">
        <v>236119</v>
      </c>
      <c r="BU79" s="551">
        <v>4970</v>
      </c>
      <c r="BV79" s="551">
        <v>9947</v>
      </c>
      <c r="BW79" s="551">
        <v>3195</v>
      </c>
      <c r="BX79" s="551">
        <v>1624</v>
      </c>
      <c r="BY79" s="551">
        <v>32095</v>
      </c>
      <c r="BZ79" s="551">
        <v>52862</v>
      </c>
      <c r="CA79" s="551">
        <v>36875</v>
      </c>
      <c r="CB79" s="551">
        <v>19545</v>
      </c>
      <c r="CC79" s="551">
        <v>987</v>
      </c>
      <c r="CD79" s="551">
        <v>7758</v>
      </c>
      <c r="CE79" s="551">
        <v>32429</v>
      </c>
      <c r="CF79" s="551">
        <v>218959</v>
      </c>
      <c r="CG79" s="551">
        <v>122775</v>
      </c>
      <c r="CH79" s="551">
        <v>13294</v>
      </c>
      <c r="CI79" s="551">
        <v>17464</v>
      </c>
      <c r="CJ79" s="551">
        <v>1457</v>
      </c>
      <c r="CK79" s="551">
        <v>37843</v>
      </c>
      <c r="CL79" s="551">
        <v>308929</v>
      </c>
      <c r="CM79" s="551">
        <v>107891</v>
      </c>
      <c r="CN79" s="551">
        <v>61637</v>
      </c>
      <c r="CO79" s="551">
        <v>557110</v>
      </c>
      <c r="CP79" s="551">
        <v>12291</v>
      </c>
      <c r="CQ79" s="551">
        <v>79682</v>
      </c>
      <c r="CR79" s="551">
        <v>64156</v>
      </c>
      <c r="CS79" s="551">
        <v>65987</v>
      </c>
      <c r="CT79" s="551">
        <v>15017</v>
      </c>
      <c r="CU79" s="551">
        <v>8721</v>
      </c>
      <c r="CV79" s="551">
        <v>75071</v>
      </c>
      <c r="CW79" s="551">
        <v>80839</v>
      </c>
      <c r="CX79" s="551">
        <v>61623</v>
      </c>
      <c r="CY79" s="551">
        <v>375528</v>
      </c>
      <c r="CZ79" s="551">
        <v>19685</v>
      </c>
      <c r="DA79" s="551">
        <v>39229</v>
      </c>
      <c r="DB79" s="551">
        <v>89012</v>
      </c>
      <c r="DC79" s="551">
        <v>60959</v>
      </c>
      <c r="DD79" s="551">
        <v>110132</v>
      </c>
      <c r="DE79" s="550">
        <f t="shared" si="14"/>
        <v>10381457</v>
      </c>
      <c r="DF79" s="550">
        <v>300364</v>
      </c>
      <c r="DG79" s="551">
        <v>5948348</v>
      </c>
      <c r="DH79" s="551">
        <v>2836</v>
      </c>
      <c r="DI79" s="551">
        <v>0</v>
      </c>
      <c r="DJ79" s="551">
        <v>75570</v>
      </c>
      <c r="DK79" s="551">
        <v>619082</v>
      </c>
      <c r="DL79" s="551">
        <v>59850</v>
      </c>
      <c r="DM79" s="552">
        <f t="shared" si="15"/>
        <v>7006050</v>
      </c>
      <c r="DN79" s="552">
        <f t="shared" si="16"/>
        <v>17387507</v>
      </c>
      <c r="DO79" s="553">
        <v>12570807</v>
      </c>
      <c r="DP79" s="551">
        <v>44135</v>
      </c>
      <c r="DQ79" s="552">
        <f t="shared" si="19"/>
        <v>12614942</v>
      </c>
      <c r="DR79" s="551">
        <f t="shared" si="20"/>
        <v>19620992</v>
      </c>
      <c r="DS79" s="552">
        <f t="shared" si="17"/>
        <v>30002449</v>
      </c>
      <c r="DT79" s="553">
        <v>-5440596</v>
      </c>
      <c r="DU79" s="551">
        <v>-31380</v>
      </c>
      <c r="DV79" s="551">
        <v>0</v>
      </c>
      <c r="DW79" s="551">
        <v>0</v>
      </c>
      <c r="DX79" s="552">
        <f t="shared" si="21"/>
        <v>-5471976</v>
      </c>
      <c r="DY79" s="551">
        <f t="shared" si="22"/>
        <v>14149016</v>
      </c>
      <c r="DZ79" s="552">
        <f t="shared" si="18"/>
        <v>24530473</v>
      </c>
      <c r="EB79" s="552">
        <v>24530473</v>
      </c>
      <c r="EC79" s="526" t="b">
        <f t="shared" si="23"/>
        <v>1</v>
      </c>
      <c r="EI79" s="555"/>
      <c r="EJ79" s="555"/>
      <c r="EK79" s="555"/>
      <c r="EL79" s="555"/>
      <c r="EM79" s="555"/>
      <c r="EN79" s="555"/>
      <c r="EO79" s="555"/>
      <c r="EP79" s="555"/>
    </row>
    <row r="80" spans="1:146">
      <c r="A80" s="556" t="s">
        <v>510</v>
      </c>
      <c r="B80" s="557" t="s">
        <v>511</v>
      </c>
      <c r="C80" s="550">
        <v>838579</v>
      </c>
      <c r="D80" s="551">
        <v>369433</v>
      </c>
      <c r="E80" s="551">
        <v>40936</v>
      </c>
      <c r="F80" s="551">
        <v>103306</v>
      </c>
      <c r="G80" s="551">
        <v>228941</v>
      </c>
      <c r="H80" s="551">
        <v>0</v>
      </c>
      <c r="I80" s="551">
        <v>971440</v>
      </c>
      <c r="J80" s="551">
        <v>754189</v>
      </c>
      <c r="K80" s="551">
        <v>146110</v>
      </c>
      <c r="L80" s="551">
        <v>123056</v>
      </c>
      <c r="M80" s="551">
        <v>0</v>
      </c>
      <c r="N80" s="551">
        <v>3502</v>
      </c>
      <c r="O80" s="551">
        <v>15146</v>
      </c>
      <c r="P80" s="551">
        <v>42018</v>
      </c>
      <c r="Q80" s="551">
        <v>6353</v>
      </c>
      <c r="R80" s="551">
        <v>22691</v>
      </c>
      <c r="S80" s="551">
        <v>5356</v>
      </c>
      <c r="T80" s="551">
        <v>25648</v>
      </c>
      <c r="U80" s="551">
        <v>1869</v>
      </c>
      <c r="V80" s="551">
        <v>2494</v>
      </c>
      <c r="W80" s="551">
        <v>0</v>
      </c>
      <c r="X80" s="551">
        <v>4954</v>
      </c>
      <c r="Y80" s="551">
        <v>0</v>
      </c>
      <c r="Z80" s="551">
        <v>174</v>
      </c>
      <c r="AA80" s="551">
        <v>1575</v>
      </c>
      <c r="AB80" s="551">
        <v>9</v>
      </c>
      <c r="AC80" s="551">
        <v>174</v>
      </c>
      <c r="AD80" s="551">
        <v>2560</v>
      </c>
      <c r="AE80" s="551">
        <v>78</v>
      </c>
      <c r="AF80" s="551">
        <v>1093</v>
      </c>
      <c r="AG80" s="551">
        <v>703</v>
      </c>
      <c r="AH80" s="551">
        <v>151667</v>
      </c>
      <c r="AI80" s="551">
        <v>50557</v>
      </c>
      <c r="AJ80" s="551">
        <v>6875</v>
      </c>
      <c r="AK80" s="551">
        <v>0</v>
      </c>
      <c r="AL80" s="551">
        <v>0</v>
      </c>
      <c r="AM80" s="551">
        <v>0</v>
      </c>
      <c r="AN80" s="551">
        <v>1603</v>
      </c>
      <c r="AO80" s="551">
        <v>5504</v>
      </c>
      <c r="AP80" s="551">
        <v>360</v>
      </c>
      <c r="AQ80" s="551">
        <v>22694</v>
      </c>
      <c r="AR80" s="551">
        <v>35885</v>
      </c>
      <c r="AS80" s="551">
        <v>3185</v>
      </c>
      <c r="AT80" s="551">
        <v>44864</v>
      </c>
      <c r="AU80" s="551">
        <v>3750</v>
      </c>
      <c r="AV80" s="551">
        <v>40376</v>
      </c>
      <c r="AW80" s="551">
        <v>17942</v>
      </c>
      <c r="AX80" s="551">
        <v>25750</v>
      </c>
      <c r="AY80" s="551">
        <v>487</v>
      </c>
      <c r="AZ80" s="551">
        <v>111</v>
      </c>
      <c r="BA80" s="551">
        <v>3151</v>
      </c>
      <c r="BB80" s="551">
        <v>29</v>
      </c>
      <c r="BC80" s="551">
        <v>7541</v>
      </c>
      <c r="BD80" s="551">
        <v>0</v>
      </c>
      <c r="BE80" s="551">
        <v>29</v>
      </c>
      <c r="BF80" s="551">
        <v>3540</v>
      </c>
      <c r="BG80" s="551">
        <v>406</v>
      </c>
      <c r="BH80" s="551">
        <v>6</v>
      </c>
      <c r="BI80" s="551">
        <v>32381</v>
      </c>
      <c r="BJ80" s="551">
        <v>5182</v>
      </c>
      <c r="BK80" s="551">
        <v>651085</v>
      </c>
      <c r="BL80" s="551">
        <v>278497</v>
      </c>
      <c r="BM80" s="551">
        <v>815843</v>
      </c>
      <c r="BN80" s="551">
        <v>173091</v>
      </c>
      <c r="BO80" s="551">
        <v>133656</v>
      </c>
      <c r="BP80" s="551">
        <v>12175</v>
      </c>
      <c r="BQ80" s="551">
        <v>48277</v>
      </c>
      <c r="BR80" s="551">
        <v>111634</v>
      </c>
      <c r="BS80" s="551">
        <v>4243712</v>
      </c>
      <c r="BT80" s="551">
        <v>334310</v>
      </c>
      <c r="BU80" s="551">
        <v>57489</v>
      </c>
      <c r="BV80" s="551">
        <v>67166</v>
      </c>
      <c r="BW80" s="551">
        <v>78666</v>
      </c>
      <c r="BX80" s="551">
        <v>6569</v>
      </c>
      <c r="BY80" s="551">
        <v>24376</v>
      </c>
      <c r="BZ80" s="551">
        <v>0</v>
      </c>
      <c r="CA80" s="551">
        <v>92223</v>
      </c>
      <c r="CB80" s="551">
        <v>9045</v>
      </c>
      <c r="CC80" s="551">
        <v>1436</v>
      </c>
      <c r="CD80" s="551">
        <v>11327</v>
      </c>
      <c r="CE80" s="551">
        <v>38738</v>
      </c>
      <c r="CF80" s="551">
        <v>28548</v>
      </c>
      <c r="CG80" s="551">
        <v>233148</v>
      </c>
      <c r="CH80" s="551">
        <v>29087</v>
      </c>
      <c r="CI80" s="551">
        <v>60178</v>
      </c>
      <c r="CJ80" s="551">
        <v>567</v>
      </c>
      <c r="CK80" s="551">
        <v>39621</v>
      </c>
      <c r="CL80" s="551">
        <v>870931</v>
      </c>
      <c r="CM80" s="551">
        <v>444284</v>
      </c>
      <c r="CN80" s="551">
        <v>77590</v>
      </c>
      <c r="CO80" s="551">
        <v>446275</v>
      </c>
      <c r="CP80" s="551">
        <v>18257</v>
      </c>
      <c r="CQ80" s="551">
        <v>151001</v>
      </c>
      <c r="CR80" s="551">
        <v>174230</v>
      </c>
      <c r="CS80" s="551">
        <v>99704</v>
      </c>
      <c r="CT80" s="551">
        <v>90190</v>
      </c>
      <c r="CU80" s="551">
        <v>43092</v>
      </c>
      <c r="CV80" s="551">
        <v>61372</v>
      </c>
      <c r="CW80" s="551">
        <v>255644</v>
      </c>
      <c r="CX80" s="551">
        <v>485837</v>
      </c>
      <c r="CY80" s="551">
        <v>67300</v>
      </c>
      <c r="CZ80" s="551">
        <v>117560</v>
      </c>
      <c r="DA80" s="551">
        <v>454366</v>
      </c>
      <c r="DB80" s="551">
        <v>136440</v>
      </c>
      <c r="DC80" s="551">
        <v>0</v>
      </c>
      <c r="DD80" s="551">
        <v>47012</v>
      </c>
      <c r="DE80" s="550">
        <f t="shared" si="14"/>
        <v>15797811</v>
      </c>
      <c r="DF80" s="550">
        <v>0</v>
      </c>
      <c r="DG80" s="551">
        <v>0</v>
      </c>
      <c r="DH80" s="551">
        <v>0</v>
      </c>
      <c r="DI80" s="551">
        <v>0</v>
      </c>
      <c r="DJ80" s="551">
        <v>0</v>
      </c>
      <c r="DK80" s="551">
        <v>0</v>
      </c>
      <c r="DL80" s="551">
        <v>0</v>
      </c>
      <c r="DM80" s="552">
        <f t="shared" si="15"/>
        <v>0</v>
      </c>
      <c r="DN80" s="552">
        <f t="shared" si="16"/>
        <v>15797811</v>
      </c>
      <c r="DO80" s="553">
        <v>0</v>
      </c>
      <c r="DP80" s="551">
        <v>0</v>
      </c>
      <c r="DQ80" s="552">
        <f t="shared" si="19"/>
        <v>0</v>
      </c>
      <c r="DR80" s="551">
        <f t="shared" si="20"/>
        <v>0</v>
      </c>
      <c r="DS80" s="552">
        <f t="shared" si="17"/>
        <v>15797811</v>
      </c>
      <c r="DT80" s="553">
        <v>0</v>
      </c>
      <c r="DU80" s="551">
        <v>0</v>
      </c>
      <c r="DV80" s="551">
        <v>0</v>
      </c>
      <c r="DW80" s="551">
        <v>0</v>
      </c>
      <c r="DX80" s="552">
        <f t="shared" si="21"/>
        <v>0</v>
      </c>
      <c r="DY80" s="551">
        <f t="shared" si="22"/>
        <v>0</v>
      </c>
      <c r="DZ80" s="552">
        <f t="shared" si="18"/>
        <v>15797811</v>
      </c>
      <c r="EB80" s="552">
        <v>15797811</v>
      </c>
      <c r="EC80" s="526" t="b">
        <f t="shared" si="23"/>
        <v>1</v>
      </c>
      <c r="EI80" s="555"/>
      <c r="EJ80" s="555"/>
      <c r="EK80" s="555"/>
      <c r="EL80" s="555"/>
      <c r="EM80" s="555"/>
      <c r="EN80" s="555"/>
      <c r="EO80" s="555"/>
      <c r="EP80" s="555"/>
    </row>
    <row r="81" spans="1:146">
      <c r="A81" s="556" t="s">
        <v>512</v>
      </c>
      <c r="B81" s="557" t="s">
        <v>513</v>
      </c>
      <c r="C81" s="550">
        <v>47284</v>
      </c>
      <c r="D81" s="551">
        <v>249674</v>
      </c>
      <c r="E81" s="551">
        <v>2664</v>
      </c>
      <c r="F81" s="551">
        <v>2587</v>
      </c>
      <c r="G81" s="551">
        <v>43941</v>
      </c>
      <c r="H81" s="551">
        <v>0</v>
      </c>
      <c r="I81" s="551">
        <v>31659</v>
      </c>
      <c r="J81" s="551">
        <v>80525</v>
      </c>
      <c r="K81" s="551">
        <v>403288</v>
      </c>
      <c r="L81" s="551">
        <v>167539</v>
      </c>
      <c r="M81" s="551">
        <v>0</v>
      </c>
      <c r="N81" s="551">
        <v>509</v>
      </c>
      <c r="O81" s="551">
        <v>3429</v>
      </c>
      <c r="P81" s="551">
        <v>8712</v>
      </c>
      <c r="Q81" s="551">
        <v>1416</v>
      </c>
      <c r="R81" s="551">
        <v>19664</v>
      </c>
      <c r="S81" s="551">
        <v>4727</v>
      </c>
      <c r="T81" s="551">
        <v>2768</v>
      </c>
      <c r="U81" s="551">
        <v>2208</v>
      </c>
      <c r="V81" s="551">
        <v>2047</v>
      </c>
      <c r="W81" s="551">
        <v>0</v>
      </c>
      <c r="X81" s="551">
        <v>6415</v>
      </c>
      <c r="Y81" s="551">
        <v>0</v>
      </c>
      <c r="Z81" s="551">
        <v>220</v>
      </c>
      <c r="AA81" s="551">
        <v>2462</v>
      </c>
      <c r="AB81" s="551">
        <v>213</v>
      </c>
      <c r="AC81" s="551">
        <v>3336</v>
      </c>
      <c r="AD81" s="551">
        <v>1815</v>
      </c>
      <c r="AE81" s="551">
        <v>106</v>
      </c>
      <c r="AF81" s="551">
        <v>100</v>
      </c>
      <c r="AG81" s="551">
        <v>606</v>
      </c>
      <c r="AH81" s="551">
        <v>61391</v>
      </c>
      <c r="AI81" s="551">
        <v>35934</v>
      </c>
      <c r="AJ81" s="551">
        <v>14554</v>
      </c>
      <c r="AK81" s="551">
        <v>0</v>
      </c>
      <c r="AL81" s="551">
        <v>0</v>
      </c>
      <c r="AM81" s="551">
        <v>0</v>
      </c>
      <c r="AN81" s="551">
        <v>2193</v>
      </c>
      <c r="AO81" s="551">
        <v>32837</v>
      </c>
      <c r="AP81" s="551">
        <v>74</v>
      </c>
      <c r="AQ81" s="551">
        <v>7599</v>
      </c>
      <c r="AR81" s="551">
        <v>8024</v>
      </c>
      <c r="AS81" s="551">
        <v>874</v>
      </c>
      <c r="AT81" s="551">
        <v>23394</v>
      </c>
      <c r="AU81" s="551">
        <v>774</v>
      </c>
      <c r="AV81" s="551">
        <v>17847</v>
      </c>
      <c r="AW81" s="551">
        <v>26094</v>
      </c>
      <c r="AX81" s="551">
        <v>19123</v>
      </c>
      <c r="AY81" s="551">
        <v>261</v>
      </c>
      <c r="AZ81" s="551">
        <v>28</v>
      </c>
      <c r="BA81" s="551">
        <v>1192</v>
      </c>
      <c r="BB81" s="551">
        <v>1151</v>
      </c>
      <c r="BC81" s="551">
        <v>4037</v>
      </c>
      <c r="BD81" s="551">
        <v>0</v>
      </c>
      <c r="BE81" s="551">
        <v>194</v>
      </c>
      <c r="BF81" s="551">
        <v>7233</v>
      </c>
      <c r="BG81" s="551">
        <v>1753</v>
      </c>
      <c r="BH81" s="551">
        <v>27</v>
      </c>
      <c r="BI81" s="551">
        <v>2232</v>
      </c>
      <c r="BJ81" s="551">
        <v>92922</v>
      </c>
      <c r="BK81" s="551">
        <v>43578</v>
      </c>
      <c r="BL81" s="551">
        <v>14789</v>
      </c>
      <c r="BM81" s="551">
        <v>91330</v>
      </c>
      <c r="BN81" s="551">
        <v>36739</v>
      </c>
      <c r="BO81" s="551">
        <v>45464</v>
      </c>
      <c r="BP81" s="551">
        <v>19273</v>
      </c>
      <c r="BQ81" s="551">
        <v>6683</v>
      </c>
      <c r="BR81" s="551">
        <v>10376</v>
      </c>
      <c r="BS81" s="551">
        <v>110938</v>
      </c>
      <c r="BT81" s="551">
        <v>88779</v>
      </c>
      <c r="BU81" s="551">
        <v>1682</v>
      </c>
      <c r="BV81" s="551">
        <v>809</v>
      </c>
      <c r="BW81" s="551">
        <v>1441</v>
      </c>
      <c r="BX81" s="551">
        <v>244</v>
      </c>
      <c r="BY81" s="551">
        <v>60210</v>
      </c>
      <c r="BZ81" s="551">
        <v>97172</v>
      </c>
      <c r="CA81" s="551">
        <v>1735418</v>
      </c>
      <c r="CB81" s="551">
        <v>20509</v>
      </c>
      <c r="CC81" s="551">
        <v>208</v>
      </c>
      <c r="CD81" s="551">
        <v>1693</v>
      </c>
      <c r="CE81" s="551">
        <v>7567</v>
      </c>
      <c r="CF81" s="551">
        <v>7682</v>
      </c>
      <c r="CG81" s="551">
        <v>6879</v>
      </c>
      <c r="CH81" s="551">
        <v>2174</v>
      </c>
      <c r="CI81" s="551">
        <v>12678</v>
      </c>
      <c r="CJ81" s="551">
        <v>174</v>
      </c>
      <c r="CK81" s="551">
        <v>3861</v>
      </c>
      <c r="CL81" s="551">
        <v>57647</v>
      </c>
      <c r="CM81" s="551">
        <v>42806</v>
      </c>
      <c r="CN81" s="551">
        <v>36228</v>
      </c>
      <c r="CO81" s="551">
        <v>31725</v>
      </c>
      <c r="CP81" s="551">
        <v>1813</v>
      </c>
      <c r="CQ81" s="551">
        <v>10252</v>
      </c>
      <c r="CR81" s="551">
        <v>9861</v>
      </c>
      <c r="CS81" s="551">
        <v>21388</v>
      </c>
      <c r="CT81" s="551">
        <v>3611</v>
      </c>
      <c r="CU81" s="551">
        <v>1037</v>
      </c>
      <c r="CV81" s="551">
        <v>16357</v>
      </c>
      <c r="CW81" s="551">
        <v>22872</v>
      </c>
      <c r="CX81" s="551">
        <v>6965</v>
      </c>
      <c r="CY81" s="551">
        <v>48312</v>
      </c>
      <c r="CZ81" s="551">
        <v>8832</v>
      </c>
      <c r="DA81" s="551">
        <v>11745</v>
      </c>
      <c r="DB81" s="551">
        <v>7337</v>
      </c>
      <c r="DC81" s="551">
        <v>5720</v>
      </c>
      <c r="DD81" s="551">
        <v>7335</v>
      </c>
      <c r="DE81" s="550">
        <f t="shared" si="14"/>
        <v>4231849</v>
      </c>
      <c r="DF81" s="550">
        <v>1841</v>
      </c>
      <c r="DG81" s="551">
        <v>282591</v>
      </c>
      <c r="DH81" s="551">
        <v>5</v>
      </c>
      <c r="DI81" s="551">
        <v>0</v>
      </c>
      <c r="DJ81" s="551">
        <v>2886</v>
      </c>
      <c r="DK81" s="551">
        <v>29640</v>
      </c>
      <c r="DL81" s="551">
        <v>10977</v>
      </c>
      <c r="DM81" s="552">
        <f t="shared" si="15"/>
        <v>327940</v>
      </c>
      <c r="DN81" s="552">
        <f t="shared" si="16"/>
        <v>4559789</v>
      </c>
      <c r="DO81" s="553">
        <v>4128725</v>
      </c>
      <c r="DP81" s="551">
        <v>1558621</v>
      </c>
      <c r="DQ81" s="552">
        <f t="shared" si="19"/>
        <v>5687346</v>
      </c>
      <c r="DR81" s="551">
        <f t="shared" si="20"/>
        <v>6015286</v>
      </c>
      <c r="DS81" s="552">
        <f t="shared" si="17"/>
        <v>10247135</v>
      </c>
      <c r="DT81" s="553">
        <v>-529028</v>
      </c>
      <c r="DU81" s="551">
        <v>-635983</v>
      </c>
      <c r="DV81" s="551">
        <v>0</v>
      </c>
      <c r="DW81" s="551">
        <v>0</v>
      </c>
      <c r="DX81" s="552">
        <f t="shared" si="21"/>
        <v>-1165011</v>
      </c>
      <c r="DY81" s="551">
        <f t="shared" si="22"/>
        <v>4850275</v>
      </c>
      <c r="DZ81" s="552">
        <f t="shared" si="18"/>
        <v>9082124</v>
      </c>
      <c r="EB81" s="552">
        <v>9082124</v>
      </c>
      <c r="EC81" s="526" t="b">
        <f t="shared" si="23"/>
        <v>1</v>
      </c>
      <c r="EI81" s="555"/>
      <c r="EJ81" s="555"/>
      <c r="EK81" s="555"/>
      <c r="EL81" s="555"/>
      <c r="EM81" s="555"/>
      <c r="EN81" s="555"/>
      <c r="EO81" s="555"/>
      <c r="EP81" s="555"/>
    </row>
    <row r="82" spans="1:146">
      <c r="A82" s="556" t="s">
        <v>514</v>
      </c>
      <c r="B82" s="557" t="s">
        <v>515</v>
      </c>
      <c r="C82" s="550">
        <v>46</v>
      </c>
      <c r="D82" s="551">
        <v>0</v>
      </c>
      <c r="E82" s="551">
        <v>3229</v>
      </c>
      <c r="F82" s="551">
        <v>595</v>
      </c>
      <c r="G82" s="551">
        <v>1630</v>
      </c>
      <c r="H82" s="551">
        <v>0</v>
      </c>
      <c r="I82" s="551">
        <v>20997</v>
      </c>
      <c r="J82" s="551">
        <v>5024</v>
      </c>
      <c r="K82" s="551">
        <v>1035</v>
      </c>
      <c r="L82" s="551">
        <v>4617</v>
      </c>
      <c r="M82" s="551">
        <v>0</v>
      </c>
      <c r="N82" s="551">
        <v>363</v>
      </c>
      <c r="O82" s="551">
        <v>4799</v>
      </c>
      <c r="P82" s="551">
        <v>598</v>
      </c>
      <c r="Q82" s="551">
        <v>962</v>
      </c>
      <c r="R82" s="551">
        <v>1314</v>
      </c>
      <c r="S82" s="551">
        <v>921</v>
      </c>
      <c r="T82" s="551">
        <v>2962</v>
      </c>
      <c r="U82" s="551">
        <v>179</v>
      </c>
      <c r="V82" s="551">
        <v>133</v>
      </c>
      <c r="W82" s="551">
        <v>0</v>
      </c>
      <c r="X82" s="551">
        <v>645</v>
      </c>
      <c r="Y82" s="551">
        <v>0</v>
      </c>
      <c r="Z82" s="551">
        <v>269</v>
      </c>
      <c r="AA82" s="551">
        <v>716</v>
      </c>
      <c r="AB82" s="551">
        <v>2</v>
      </c>
      <c r="AC82" s="551">
        <v>145</v>
      </c>
      <c r="AD82" s="551">
        <v>943</v>
      </c>
      <c r="AE82" s="551">
        <v>55</v>
      </c>
      <c r="AF82" s="551">
        <v>78</v>
      </c>
      <c r="AG82" s="551">
        <v>66</v>
      </c>
      <c r="AH82" s="551">
        <v>1916</v>
      </c>
      <c r="AI82" s="551">
        <v>6472</v>
      </c>
      <c r="AJ82" s="551">
        <v>1121</v>
      </c>
      <c r="AK82" s="551">
        <v>0</v>
      </c>
      <c r="AL82" s="551">
        <v>0</v>
      </c>
      <c r="AM82" s="551">
        <v>0</v>
      </c>
      <c r="AN82" s="551">
        <v>42</v>
      </c>
      <c r="AO82" s="551">
        <v>339</v>
      </c>
      <c r="AP82" s="551">
        <v>29</v>
      </c>
      <c r="AQ82" s="551">
        <v>2002</v>
      </c>
      <c r="AR82" s="551">
        <v>2274</v>
      </c>
      <c r="AS82" s="551">
        <v>634</v>
      </c>
      <c r="AT82" s="551">
        <v>12379</v>
      </c>
      <c r="AU82" s="551">
        <v>596</v>
      </c>
      <c r="AV82" s="551">
        <v>3107</v>
      </c>
      <c r="AW82" s="551">
        <v>10363</v>
      </c>
      <c r="AX82" s="551">
        <v>5839</v>
      </c>
      <c r="AY82" s="551">
        <v>167</v>
      </c>
      <c r="AZ82" s="551">
        <v>70</v>
      </c>
      <c r="BA82" s="551">
        <v>588</v>
      </c>
      <c r="BB82" s="551">
        <v>775</v>
      </c>
      <c r="BC82" s="551">
        <v>1556</v>
      </c>
      <c r="BD82" s="551">
        <v>0</v>
      </c>
      <c r="BE82" s="551">
        <v>11</v>
      </c>
      <c r="BF82" s="551">
        <v>2380</v>
      </c>
      <c r="BG82" s="551">
        <v>166</v>
      </c>
      <c r="BH82" s="551">
        <v>8</v>
      </c>
      <c r="BI82" s="551">
        <v>1142</v>
      </c>
      <c r="BJ82" s="551">
        <v>0</v>
      </c>
      <c r="BK82" s="551">
        <v>2399</v>
      </c>
      <c r="BL82" s="551">
        <v>4377</v>
      </c>
      <c r="BM82" s="551">
        <v>4022</v>
      </c>
      <c r="BN82" s="551">
        <v>4602</v>
      </c>
      <c r="BO82" s="551">
        <v>12997</v>
      </c>
      <c r="BP82" s="551">
        <v>344</v>
      </c>
      <c r="BQ82" s="551">
        <v>4746</v>
      </c>
      <c r="BR82" s="551">
        <v>15329</v>
      </c>
      <c r="BS82" s="551">
        <v>286651</v>
      </c>
      <c r="BT82" s="551">
        <v>34264</v>
      </c>
      <c r="BU82" s="551">
        <v>1562</v>
      </c>
      <c r="BV82" s="551">
        <v>1507</v>
      </c>
      <c r="BW82" s="551">
        <v>1</v>
      </c>
      <c r="BX82" s="551">
        <v>85</v>
      </c>
      <c r="BY82" s="551">
        <v>4168</v>
      </c>
      <c r="BZ82" s="551">
        <v>32</v>
      </c>
      <c r="CA82" s="551">
        <v>5156</v>
      </c>
      <c r="CB82" s="551">
        <v>20301</v>
      </c>
      <c r="CC82" s="551">
        <v>899</v>
      </c>
      <c r="CD82" s="551">
        <v>1188</v>
      </c>
      <c r="CE82" s="551">
        <v>4577</v>
      </c>
      <c r="CF82" s="551">
        <v>67859</v>
      </c>
      <c r="CG82" s="551">
        <v>32723</v>
      </c>
      <c r="CH82" s="551">
        <v>15422</v>
      </c>
      <c r="CI82" s="551">
        <v>12915</v>
      </c>
      <c r="CJ82" s="551">
        <v>393</v>
      </c>
      <c r="CK82" s="551">
        <v>48328</v>
      </c>
      <c r="CL82" s="551">
        <v>42975</v>
      </c>
      <c r="CM82" s="551">
        <v>85933</v>
      </c>
      <c r="CN82" s="551">
        <v>37492</v>
      </c>
      <c r="CO82" s="551">
        <v>55980</v>
      </c>
      <c r="CP82" s="551">
        <v>381</v>
      </c>
      <c r="CQ82" s="551">
        <v>2436</v>
      </c>
      <c r="CR82" s="551">
        <v>5776</v>
      </c>
      <c r="CS82" s="551">
        <v>20367</v>
      </c>
      <c r="CT82" s="551">
        <v>9155</v>
      </c>
      <c r="CU82" s="551">
        <v>7556</v>
      </c>
      <c r="CV82" s="551">
        <v>2310</v>
      </c>
      <c r="CW82" s="551">
        <v>69160</v>
      </c>
      <c r="CX82" s="551">
        <v>7637</v>
      </c>
      <c r="CY82" s="551">
        <v>10284</v>
      </c>
      <c r="CZ82" s="551">
        <v>7940</v>
      </c>
      <c r="DA82" s="551">
        <v>18869</v>
      </c>
      <c r="DB82" s="551">
        <v>3977</v>
      </c>
      <c r="DC82" s="551">
        <v>110</v>
      </c>
      <c r="DD82" s="551">
        <v>15850</v>
      </c>
      <c r="DE82" s="550">
        <f t="shared" si="14"/>
        <v>1097334</v>
      </c>
      <c r="DF82" s="550">
        <v>11916</v>
      </c>
      <c r="DG82" s="551">
        <v>2084473</v>
      </c>
      <c r="DH82" s="551">
        <v>5</v>
      </c>
      <c r="DI82" s="551">
        <v>0</v>
      </c>
      <c r="DJ82" s="551">
        <v>683</v>
      </c>
      <c r="DK82" s="551">
        <v>2779</v>
      </c>
      <c r="DL82" s="551">
        <v>274</v>
      </c>
      <c r="DM82" s="552">
        <f t="shared" si="15"/>
        <v>2100130</v>
      </c>
      <c r="DN82" s="552">
        <f t="shared" si="16"/>
        <v>3197464</v>
      </c>
      <c r="DO82" s="553">
        <v>3967633</v>
      </c>
      <c r="DP82" s="551">
        <v>23681</v>
      </c>
      <c r="DQ82" s="552">
        <f t="shared" si="19"/>
        <v>3991314</v>
      </c>
      <c r="DR82" s="551">
        <f t="shared" si="20"/>
        <v>6091444</v>
      </c>
      <c r="DS82" s="552">
        <f t="shared" si="17"/>
        <v>7188778</v>
      </c>
      <c r="DT82" s="553">
        <v>-2121933</v>
      </c>
      <c r="DU82" s="551">
        <v>-583317</v>
      </c>
      <c r="DV82" s="551">
        <v>0</v>
      </c>
      <c r="DW82" s="551">
        <v>0</v>
      </c>
      <c r="DX82" s="552">
        <f t="shared" si="21"/>
        <v>-2705250</v>
      </c>
      <c r="DY82" s="551">
        <f t="shared" si="22"/>
        <v>3386194</v>
      </c>
      <c r="DZ82" s="552">
        <f t="shared" si="18"/>
        <v>4483528</v>
      </c>
      <c r="EB82" s="552">
        <v>4483528</v>
      </c>
      <c r="EC82" s="526" t="b">
        <f t="shared" si="23"/>
        <v>1</v>
      </c>
      <c r="EI82" s="555"/>
      <c r="EJ82" s="555"/>
      <c r="EK82" s="555"/>
      <c r="EL82" s="555"/>
      <c r="EM82" s="555"/>
      <c r="EN82" s="555"/>
      <c r="EO82" s="555"/>
      <c r="EP82" s="555"/>
    </row>
    <row r="83" spans="1:146">
      <c r="A83" s="556" t="s">
        <v>516</v>
      </c>
      <c r="B83" s="557" t="s">
        <v>517</v>
      </c>
      <c r="C83" s="550">
        <v>11895</v>
      </c>
      <c r="D83" s="551">
        <v>87062</v>
      </c>
      <c r="E83" s="551">
        <v>1086</v>
      </c>
      <c r="F83" s="551">
        <v>838</v>
      </c>
      <c r="G83" s="551">
        <v>15086</v>
      </c>
      <c r="H83" s="551">
        <v>0</v>
      </c>
      <c r="I83" s="551">
        <v>1452</v>
      </c>
      <c r="J83" s="551">
        <v>91358</v>
      </c>
      <c r="K83" s="551">
        <v>8202</v>
      </c>
      <c r="L83" s="551">
        <v>56183</v>
      </c>
      <c r="M83" s="551">
        <v>0</v>
      </c>
      <c r="N83" s="551">
        <v>143</v>
      </c>
      <c r="O83" s="551">
        <v>1358</v>
      </c>
      <c r="P83" s="551">
        <v>2150</v>
      </c>
      <c r="Q83" s="551">
        <v>914</v>
      </c>
      <c r="R83" s="551">
        <v>7532</v>
      </c>
      <c r="S83" s="551">
        <v>2726</v>
      </c>
      <c r="T83" s="551">
        <v>2786</v>
      </c>
      <c r="U83" s="551">
        <v>527</v>
      </c>
      <c r="V83" s="551">
        <v>419</v>
      </c>
      <c r="W83" s="551">
        <v>0</v>
      </c>
      <c r="X83" s="551">
        <v>1605</v>
      </c>
      <c r="Y83" s="551">
        <v>0</v>
      </c>
      <c r="Z83" s="551">
        <v>38</v>
      </c>
      <c r="AA83" s="551">
        <v>925</v>
      </c>
      <c r="AB83" s="551">
        <v>13</v>
      </c>
      <c r="AC83" s="551">
        <v>1884</v>
      </c>
      <c r="AD83" s="551">
        <v>887</v>
      </c>
      <c r="AE83" s="551">
        <v>29</v>
      </c>
      <c r="AF83" s="551">
        <v>46</v>
      </c>
      <c r="AG83" s="551">
        <v>124</v>
      </c>
      <c r="AH83" s="551">
        <v>13409</v>
      </c>
      <c r="AI83" s="551">
        <v>13821</v>
      </c>
      <c r="AJ83" s="551">
        <v>2619</v>
      </c>
      <c r="AK83" s="551">
        <v>0</v>
      </c>
      <c r="AL83" s="551">
        <v>0</v>
      </c>
      <c r="AM83" s="551">
        <v>0</v>
      </c>
      <c r="AN83" s="551">
        <v>433</v>
      </c>
      <c r="AO83" s="551">
        <v>1076</v>
      </c>
      <c r="AP83" s="551">
        <v>46</v>
      </c>
      <c r="AQ83" s="551">
        <v>1400</v>
      </c>
      <c r="AR83" s="551">
        <v>2006</v>
      </c>
      <c r="AS83" s="551">
        <v>251</v>
      </c>
      <c r="AT83" s="551">
        <v>5440</v>
      </c>
      <c r="AU83" s="551">
        <v>279</v>
      </c>
      <c r="AV83" s="551">
        <v>3669</v>
      </c>
      <c r="AW83" s="551">
        <v>8091</v>
      </c>
      <c r="AX83" s="551">
        <v>5761</v>
      </c>
      <c r="AY83" s="551">
        <v>87</v>
      </c>
      <c r="AZ83" s="551">
        <v>13</v>
      </c>
      <c r="BA83" s="551">
        <v>460</v>
      </c>
      <c r="BB83" s="551">
        <v>369</v>
      </c>
      <c r="BC83" s="551">
        <v>1007</v>
      </c>
      <c r="BD83" s="551">
        <v>0</v>
      </c>
      <c r="BE83" s="551">
        <v>55</v>
      </c>
      <c r="BF83" s="551">
        <v>2898</v>
      </c>
      <c r="BG83" s="551">
        <v>560</v>
      </c>
      <c r="BH83" s="551">
        <v>9</v>
      </c>
      <c r="BI83" s="551">
        <v>1346</v>
      </c>
      <c r="BJ83" s="551">
        <v>918</v>
      </c>
      <c r="BK83" s="551">
        <v>29149</v>
      </c>
      <c r="BL83" s="551">
        <v>11916</v>
      </c>
      <c r="BM83" s="551">
        <v>30696</v>
      </c>
      <c r="BN83" s="551">
        <v>8660</v>
      </c>
      <c r="BO83" s="551">
        <v>6049</v>
      </c>
      <c r="BP83" s="551">
        <v>3742</v>
      </c>
      <c r="BQ83" s="551">
        <v>1251</v>
      </c>
      <c r="BR83" s="551">
        <v>856</v>
      </c>
      <c r="BS83" s="551">
        <v>11665</v>
      </c>
      <c r="BT83" s="551">
        <v>2971</v>
      </c>
      <c r="BU83" s="551">
        <v>268</v>
      </c>
      <c r="BV83" s="551">
        <v>350</v>
      </c>
      <c r="BW83" s="551">
        <v>333</v>
      </c>
      <c r="BX83" s="551">
        <v>2862</v>
      </c>
      <c r="BY83" s="551">
        <v>10860</v>
      </c>
      <c r="BZ83" s="551">
        <v>11259</v>
      </c>
      <c r="CA83" s="551">
        <v>3375</v>
      </c>
      <c r="CB83" s="551">
        <v>3905</v>
      </c>
      <c r="CC83" s="551">
        <v>2004</v>
      </c>
      <c r="CD83" s="551">
        <v>320</v>
      </c>
      <c r="CE83" s="551">
        <v>720</v>
      </c>
      <c r="CF83" s="551">
        <v>30012</v>
      </c>
      <c r="CG83" s="551">
        <v>1331</v>
      </c>
      <c r="CH83" s="551">
        <v>288</v>
      </c>
      <c r="CI83" s="551">
        <v>918</v>
      </c>
      <c r="CJ83" s="551">
        <v>11</v>
      </c>
      <c r="CK83" s="551">
        <v>3018</v>
      </c>
      <c r="CL83" s="551">
        <v>5751</v>
      </c>
      <c r="CM83" s="551">
        <v>5053</v>
      </c>
      <c r="CN83" s="551">
        <v>1730</v>
      </c>
      <c r="CO83" s="551">
        <v>43798</v>
      </c>
      <c r="CP83" s="551">
        <v>928</v>
      </c>
      <c r="CQ83" s="551">
        <v>5536</v>
      </c>
      <c r="CR83" s="551">
        <v>4874</v>
      </c>
      <c r="CS83" s="551">
        <v>2393</v>
      </c>
      <c r="CT83" s="551">
        <v>571</v>
      </c>
      <c r="CU83" s="551">
        <v>2242</v>
      </c>
      <c r="CV83" s="551">
        <v>5957</v>
      </c>
      <c r="CW83" s="551">
        <v>3313</v>
      </c>
      <c r="CX83" s="551">
        <v>4741</v>
      </c>
      <c r="CY83" s="551">
        <v>29281</v>
      </c>
      <c r="CZ83" s="551">
        <v>1350</v>
      </c>
      <c r="DA83" s="551">
        <v>2075</v>
      </c>
      <c r="DB83" s="551">
        <v>1101</v>
      </c>
      <c r="DC83" s="551">
        <v>4911</v>
      </c>
      <c r="DD83" s="551">
        <v>426</v>
      </c>
      <c r="DE83" s="550">
        <f t="shared" si="14"/>
        <v>668111</v>
      </c>
      <c r="DF83" s="550">
        <v>5220</v>
      </c>
      <c r="DG83" s="551">
        <v>268018</v>
      </c>
      <c r="DH83" s="551">
        <v>17</v>
      </c>
      <c r="DI83" s="551">
        <v>0</v>
      </c>
      <c r="DJ83" s="551">
        <v>5269</v>
      </c>
      <c r="DK83" s="551">
        <v>41274</v>
      </c>
      <c r="DL83" s="551">
        <v>1325</v>
      </c>
      <c r="DM83" s="552">
        <f t="shared" si="15"/>
        <v>321123</v>
      </c>
      <c r="DN83" s="552">
        <f t="shared" si="16"/>
        <v>989234</v>
      </c>
      <c r="DO83" s="553">
        <v>409050</v>
      </c>
      <c r="DP83" s="551">
        <v>948</v>
      </c>
      <c r="DQ83" s="552">
        <f t="shared" si="19"/>
        <v>409998</v>
      </c>
      <c r="DR83" s="551">
        <f t="shared" si="20"/>
        <v>731121</v>
      </c>
      <c r="DS83" s="552">
        <f t="shared" si="17"/>
        <v>1399232</v>
      </c>
      <c r="DT83" s="553">
        <v>-981794</v>
      </c>
      <c r="DU83" s="551">
        <v>0</v>
      </c>
      <c r="DV83" s="551">
        <v>0</v>
      </c>
      <c r="DW83" s="551">
        <v>0</v>
      </c>
      <c r="DX83" s="552">
        <f t="shared" si="21"/>
        <v>-981794</v>
      </c>
      <c r="DY83" s="551">
        <f t="shared" si="22"/>
        <v>-250673</v>
      </c>
      <c r="DZ83" s="552">
        <f t="shared" si="18"/>
        <v>417438</v>
      </c>
      <c r="EB83" s="552">
        <v>417438</v>
      </c>
      <c r="EC83" s="526" t="b">
        <f t="shared" si="23"/>
        <v>1</v>
      </c>
      <c r="EI83" s="555"/>
      <c r="EJ83" s="555"/>
      <c r="EK83" s="555"/>
      <c r="EL83" s="555"/>
      <c r="EM83" s="555"/>
      <c r="EN83" s="555"/>
      <c r="EO83" s="555"/>
      <c r="EP83" s="555"/>
    </row>
    <row r="84" spans="1:146">
      <c r="A84" s="556" t="s">
        <v>518</v>
      </c>
      <c r="B84" s="557" t="s">
        <v>519</v>
      </c>
      <c r="C84" s="550">
        <v>23378</v>
      </c>
      <c r="D84" s="551">
        <v>154060</v>
      </c>
      <c r="E84" s="551">
        <v>2009</v>
      </c>
      <c r="F84" s="551">
        <v>1626</v>
      </c>
      <c r="G84" s="551">
        <v>30463</v>
      </c>
      <c r="H84" s="551">
        <v>0</v>
      </c>
      <c r="I84" s="551">
        <v>3256</v>
      </c>
      <c r="J84" s="551">
        <v>229618</v>
      </c>
      <c r="K84" s="551">
        <v>25370</v>
      </c>
      <c r="L84" s="551">
        <v>623239</v>
      </c>
      <c r="M84" s="551">
        <v>0</v>
      </c>
      <c r="N84" s="551">
        <v>553</v>
      </c>
      <c r="O84" s="551">
        <v>3564</v>
      </c>
      <c r="P84" s="551">
        <v>4272</v>
      </c>
      <c r="Q84" s="551">
        <v>1388</v>
      </c>
      <c r="R84" s="551">
        <v>11803</v>
      </c>
      <c r="S84" s="551">
        <v>5207</v>
      </c>
      <c r="T84" s="551">
        <v>4388</v>
      </c>
      <c r="U84" s="551">
        <v>2433</v>
      </c>
      <c r="V84" s="551">
        <v>778</v>
      </c>
      <c r="W84" s="551">
        <v>0</v>
      </c>
      <c r="X84" s="551">
        <v>2114</v>
      </c>
      <c r="Y84" s="551">
        <v>0</v>
      </c>
      <c r="Z84" s="551">
        <v>71</v>
      </c>
      <c r="AA84" s="551">
        <v>1564</v>
      </c>
      <c r="AB84" s="551">
        <v>138</v>
      </c>
      <c r="AC84" s="551">
        <v>2650</v>
      </c>
      <c r="AD84" s="551">
        <v>2686</v>
      </c>
      <c r="AE84" s="551">
        <v>70</v>
      </c>
      <c r="AF84" s="551">
        <v>295</v>
      </c>
      <c r="AG84" s="551">
        <v>349</v>
      </c>
      <c r="AH84" s="551">
        <v>14562</v>
      </c>
      <c r="AI84" s="551">
        <v>45553</v>
      </c>
      <c r="AJ84" s="551">
        <v>6860</v>
      </c>
      <c r="AK84" s="551">
        <v>0</v>
      </c>
      <c r="AL84" s="551">
        <v>0</v>
      </c>
      <c r="AM84" s="551">
        <v>0</v>
      </c>
      <c r="AN84" s="551">
        <v>832</v>
      </c>
      <c r="AO84" s="551">
        <v>8706</v>
      </c>
      <c r="AP84" s="551">
        <v>246</v>
      </c>
      <c r="AQ84" s="551">
        <v>2825</v>
      </c>
      <c r="AR84" s="551">
        <v>5428</v>
      </c>
      <c r="AS84" s="551">
        <v>544</v>
      </c>
      <c r="AT84" s="551">
        <v>13486</v>
      </c>
      <c r="AU84" s="551">
        <v>987</v>
      </c>
      <c r="AV84" s="551">
        <v>8560</v>
      </c>
      <c r="AW84" s="551">
        <v>18600</v>
      </c>
      <c r="AX84" s="551">
        <v>14445</v>
      </c>
      <c r="AY84" s="551">
        <v>189</v>
      </c>
      <c r="AZ84" s="551">
        <v>32</v>
      </c>
      <c r="BA84" s="551">
        <v>1685</v>
      </c>
      <c r="BB84" s="551">
        <v>864</v>
      </c>
      <c r="BC84" s="551">
        <v>2641</v>
      </c>
      <c r="BD84" s="551">
        <v>0</v>
      </c>
      <c r="BE84" s="551">
        <v>74</v>
      </c>
      <c r="BF84" s="551">
        <v>5842</v>
      </c>
      <c r="BG84" s="551">
        <v>1037</v>
      </c>
      <c r="BH84" s="551">
        <v>21</v>
      </c>
      <c r="BI84" s="551">
        <v>2743</v>
      </c>
      <c r="BJ84" s="551">
        <v>15912</v>
      </c>
      <c r="BK84" s="551">
        <v>32577</v>
      </c>
      <c r="BL84" s="551">
        <v>13984</v>
      </c>
      <c r="BM84" s="551">
        <v>38690</v>
      </c>
      <c r="BN84" s="551">
        <v>11251</v>
      </c>
      <c r="BO84" s="551">
        <v>43182</v>
      </c>
      <c r="BP84" s="551">
        <v>36138</v>
      </c>
      <c r="BQ84" s="551">
        <v>2310</v>
      </c>
      <c r="BR84" s="551">
        <v>1667</v>
      </c>
      <c r="BS84" s="551">
        <v>25418</v>
      </c>
      <c r="BT84" s="551">
        <v>7155</v>
      </c>
      <c r="BU84" s="551">
        <v>802</v>
      </c>
      <c r="BV84" s="551">
        <v>639</v>
      </c>
      <c r="BW84" s="551">
        <v>354</v>
      </c>
      <c r="BX84" s="551">
        <v>268</v>
      </c>
      <c r="BY84" s="551">
        <v>2546</v>
      </c>
      <c r="BZ84" s="551">
        <v>14496</v>
      </c>
      <c r="CA84" s="551">
        <v>2827</v>
      </c>
      <c r="CB84" s="551">
        <v>4441</v>
      </c>
      <c r="CC84" s="551">
        <v>56</v>
      </c>
      <c r="CD84" s="551">
        <v>630</v>
      </c>
      <c r="CE84" s="551">
        <v>1814</v>
      </c>
      <c r="CF84" s="551">
        <v>436</v>
      </c>
      <c r="CG84" s="551">
        <v>5490</v>
      </c>
      <c r="CH84" s="551">
        <v>2214</v>
      </c>
      <c r="CI84" s="551">
        <v>2367</v>
      </c>
      <c r="CJ84" s="551">
        <v>44</v>
      </c>
      <c r="CK84" s="551">
        <v>4485</v>
      </c>
      <c r="CL84" s="551">
        <v>197044</v>
      </c>
      <c r="CM84" s="551">
        <v>11425</v>
      </c>
      <c r="CN84" s="551">
        <v>3242</v>
      </c>
      <c r="CO84" s="551">
        <v>45175</v>
      </c>
      <c r="CP84" s="551">
        <v>1849</v>
      </c>
      <c r="CQ84" s="551">
        <v>10965</v>
      </c>
      <c r="CR84" s="551">
        <v>8268</v>
      </c>
      <c r="CS84" s="551">
        <v>4059</v>
      </c>
      <c r="CT84" s="551">
        <v>960</v>
      </c>
      <c r="CU84" s="551">
        <v>1010</v>
      </c>
      <c r="CV84" s="551">
        <v>7693</v>
      </c>
      <c r="CW84" s="551">
        <v>5323</v>
      </c>
      <c r="CX84" s="551">
        <v>7765</v>
      </c>
      <c r="CY84" s="551">
        <v>55695</v>
      </c>
      <c r="CZ84" s="551">
        <v>1937</v>
      </c>
      <c r="DA84" s="551">
        <v>3430</v>
      </c>
      <c r="DB84" s="551">
        <v>1656</v>
      </c>
      <c r="DC84" s="551">
        <v>6306</v>
      </c>
      <c r="DD84" s="551">
        <v>628</v>
      </c>
      <c r="DE84" s="550">
        <f t="shared" si="14"/>
        <v>1940727</v>
      </c>
      <c r="DF84" s="550">
        <v>8103</v>
      </c>
      <c r="DG84" s="551">
        <v>225507</v>
      </c>
      <c r="DH84" s="551">
        <v>184</v>
      </c>
      <c r="DI84" s="551">
        <v>0</v>
      </c>
      <c r="DJ84" s="551">
        <v>4690</v>
      </c>
      <c r="DK84" s="551">
        <v>45360</v>
      </c>
      <c r="DL84" s="551">
        <v>10221</v>
      </c>
      <c r="DM84" s="552">
        <f t="shared" si="15"/>
        <v>294065</v>
      </c>
      <c r="DN84" s="552">
        <f t="shared" si="16"/>
        <v>2234792</v>
      </c>
      <c r="DO84" s="553">
        <v>3632878</v>
      </c>
      <c r="DP84" s="551">
        <v>1487</v>
      </c>
      <c r="DQ84" s="552">
        <f t="shared" si="19"/>
        <v>3634365</v>
      </c>
      <c r="DR84" s="551">
        <f t="shared" si="20"/>
        <v>3928430</v>
      </c>
      <c r="DS84" s="552">
        <f t="shared" si="17"/>
        <v>5869157</v>
      </c>
      <c r="DT84" s="553">
        <v>-2213583</v>
      </c>
      <c r="DU84" s="551">
        <v>0</v>
      </c>
      <c r="DV84" s="551">
        <v>0</v>
      </c>
      <c r="DW84" s="551">
        <v>0</v>
      </c>
      <c r="DX84" s="552">
        <f t="shared" si="21"/>
        <v>-2213583</v>
      </c>
      <c r="DY84" s="551">
        <f t="shared" si="22"/>
        <v>1714847</v>
      </c>
      <c r="DZ84" s="552">
        <f t="shared" si="18"/>
        <v>3655574</v>
      </c>
      <c r="EB84" s="552">
        <v>3655574</v>
      </c>
      <c r="EC84" s="526" t="b">
        <f t="shared" si="23"/>
        <v>1</v>
      </c>
      <c r="EI84" s="555"/>
      <c r="EJ84" s="555"/>
      <c r="EK84" s="555"/>
      <c r="EL84" s="555"/>
      <c r="EM84" s="555"/>
      <c r="EN84" s="555"/>
      <c r="EO84" s="555"/>
      <c r="EP84" s="555"/>
    </row>
    <row r="85" spans="1:146">
      <c r="A85" s="556" t="s">
        <v>520</v>
      </c>
      <c r="B85" s="557" t="s">
        <v>521</v>
      </c>
      <c r="C85" s="550">
        <v>389</v>
      </c>
      <c r="D85" s="551">
        <v>0</v>
      </c>
      <c r="E85" s="551">
        <v>72</v>
      </c>
      <c r="F85" s="551">
        <v>0</v>
      </c>
      <c r="G85" s="551">
        <v>24689</v>
      </c>
      <c r="H85" s="551">
        <v>0</v>
      </c>
      <c r="I85" s="551">
        <v>5284</v>
      </c>
      <c r="J85" s="551">
        <v>41585</v>
      </c>
      <c r="K85" s="551">
        <v>6590</v>
      </c>
      <c r="L85" s="551">
        <v>25557</v>
      </c>
      <c r="M85" s="551">
        <v>0</v>
      </c>
      <c r="N85" s="551">
        <v>28</v>
      </c>
      <c r="O85" s="551">
        <v>526</v>
      </c>
      <c r="P85" s="551">
        <v>722</v>
      </c>
      <c r="Q85" s="551">
        <v>808</v>
      </c>
      <c r="R85" s="551">
        <v>14692</v>
      </c>
      <c r="S85" s="551">
        <v>193</v>
      </c>
      <c r="T85" s="551">
        <v>3243</v>
      </c>
      <c r="U85" s="551">
        <v>1574</v>
      </c>
      <c r="V85" s="551">
        <v>410</v>
      </c>
      <c r="W85" s="551">
        <v>0</v>
      </c>
      <c r="X85" s="551">
        <v>401</v>
      </c>
      <c r="Y85" s="551">
        <v>0</v>
      </c>
      <c r="Z85" s="551">
        <v>55</v>
      </c>
      <c r="AA85" s="551">
        <v>3248</v>
      </c>
      <c r="AB85" s="551">
        <v>0</v>
      </c>
      <c r="AC85" s="551">
        <v>2</v>
      </c>
      <c r="AD85" s="551">
        <v>2716</v>
      </c>
      <c r="AE85" s="551">
        <v>35</v>
      </c>
      <c r="AF85" s="551">
        <v>24</v>
      </c>
      <c r="AG85" s="551">
        <v>755</v>
      </c>
      <c r="AH85" s="551">
        <v>41</v>
      </c>
      <c r="AI85" s="551">
        <v>44909</v>
      </c>
      <c r="AJ85" s="551">
        <v>552</v>
      </c>
      <c r="AK85" s="551">
        <v>0</v>
      </c>
      <c r="AL85" s="551">
        <v>0</v>
      </c>
      <c r="AM85" s="551">
        <v>0</v>
      </c>
      <c r="AN85" s="551">
        <v>109</v>
      </c>
      <c r="AO85" s="551">
        <v>78</v>
      </c>
      <c r="AP85" s="551">
        <v>21</v>
      </c>
      <c r="AQ85" s="551">
        <v>104</v>
      </c>
      <c r="AR85" s="551">
        <v>2631</v>
      </c>
      <c r="AS85" s="551">
        <v>200</v>
      </c>
      <c r="AT85" s="551">
        <v>3790</v>
      </c>
      <c r="AU85" s="551">
        <v>75</v>
      </c>
      <c r="AV85" s="551">
        <v>3150</v>
      </c>
      <c r="AW85" s="551">
        <v>11100</v>
      </c>
      <c r="AX85" s="551">
        <v>66866</v>
      </c>
      <c r="AY85" s="551">
        <v>24</v>
      </c>
      <c r="AZ85" s="551">
        <v>47</v>
      </c>
      <c r="BA85" s="551">
        <v>1451</v>
      </c>
      <c r="BB85" s="551">
        <v>145</v>
      </c>
      <c r="BC85" s="551">
        <v>3463</v>
      </c>
      <c r="BD85" s="551">
        <v>0</v>
      </c>
      <c r="BE85" s="551">
        <v>23</v>
      </c>
      <c r="BF85" s="551">
        <v>1539</v>
      </c>
      <c r="BG85" s="551">
        <v>17</v>
      </c>
      <c r="BH85" s="551">
        <v>12</v>
      </c>
      <c r="BI85" s="551">
        <v>2227</v>
      </c>
      <c r="BJ85" s="551">
        <v>259</v>
      </c>
      <c r="BK85" s="551">
        <v>0</v>
      </c>
      <c r="BL85" s="551">
        <v>0</v>
      </c>
      <c r="BM85" s="551">
        <v>549</v>
      </c>
      <c r="BN85" s="551">
        <v>0</v>
      </c>
      <c r="BO85" s="551">
        <v>0</v>
      </c>
      <c r="BP85" s="551">
        <v>0</v>
      </c>
      <c r="BQ85" s="551">
        <v>0</v>
      </c>
      <c r="BR85" s="551">
        <v>0</v>
      </c>
      <c r="BS85" s="551">
        <v>357679</v>
      </c>
      <c r="BT85" s="551">
        <v>915</v>
      </c>
      <c r="BU85" s="551">
        <v>0</v>
      </c>
      <c r="BV85" s="551">
        <v>0</v>
      </c>
      <c r="BW85" s="551">
        <v>0</v>
      </c>
      <c r="BX85" s="551">
        <v>80756</v>
      </c>
      <c r="BY85" s="551">
        <v>270746</v>
      </c>
      <c r="BZ85" s="551">
        <v>1960873</v>
      </c>
      <c r="CA85" s="551">
        <v>848021</v>
      </c>
      <c r="CB85" s="551">
        <v>1333275</v>
      </c>
      <c r="CC85" s="551">
        <v>17333</v>
      </c>
      <c r="CD85" s="551">
        <v>37266</v>
      </c>
      <c r="CE85" s="551">
        <v>104612</v>
      </c>
      <c r="CF85" s="551">
        <v>0</v>
      </c>
      <c r="CG85" s="551">
        <v>0</v>
      </c>
      <c r="CH85" s="551">
        <v>0</v>
      </c>
      <c r="CI85" s="551">
        <v>0</v>
      </c>
      <c r="CJ85" s="551">
        <v>0</v>
      </c>
      <c r="CK85" s="551">
        <v>4872</v>
      </c>
      <c r="CL85" s="551">
        <v>10649</v>
      </c>
      <c r="CM85" s="551">
        <v>14</v>
      </c>
      <c r="CN85" s="551">
        <v>36</v>
      </c>
      <c r="CO85" s="551">
        <v>0</v>
      </c>
      <c r="CP85" s="551">
        <v>0</v>
      </c>
      <c r="CQ85" s="551">
        <v>0</v>
      </c>
      <c r="CR85" s="551">
        <v>0</v>
      </c>
      <c r="CS85" s="551">
        <v>0</v>
      </c>
      <c r="CT85" s="551">
        <v>29914</v>
      </c>
      <c r="CU85" s="551">
        <v>0</v>
      </c>
      <c r="CV85" s="551">
        <v>6</v>
      </c>
      <c r="CW85" s="551">
        <v>2</v>
      </c>
      <c r="CX85" s="551">
        <v>697334</v>
      </c>
      <c r="CY85" s="551">
        <v>89036</v>
      </c>
      <c r="CZ85" s="551">
        <v>0</v>
      </c>
      <c r="DA85" s="551">
        <v>16979</v>
      </c>
      <c r="DB85" s="551">
        <v>0</v>
      </c>
      <c r="DC85" s="551">
        <v>0</v>
      </c>
      <c r="DD85" s="551">
        <v>54307</v>
      </c>
      <c r="DE85" s="550">
        <f t="shared" si="14"/>
        <v>6191605</v>
      </c>
      <c r="DF85" s="550">
        <v>4344</v>
      </c>
      <c r="DG85" s="551">
        <v>3243557</v>
      </c>
      <c r="DH85" s="551">
        <v>264770</v>
      </c>
      <c r="DI85" s="551">
        <v>7422</v>
      </c>
      <c r="DJ85" s="551">
        <v>0</v>
      </c>
      <c r="DK85" s="551">
        <v>0</v>
      </c>
      <c r="DL85" s="551">
        <v>0</v>
      </c>
      <c r="DM85" s="552">
        <f t="shared" si="15"/>
        <v>3520093</v>
      </c>
      <c r="DN85" s="552">
        <f t="shared" si="16"/>
        <v>9711698</v>
      </c>
      <c r="DO85" s="553">
        <v>1591669</v>
      </c>
      <c r="DP85" s="551">
        <v>846914</v>
      </c>
      <c r="DQ85" s="552">
        <f t="shared" si="19"/>
        <v>2438583</v>
      </c>
      <c r="DR85" s="551">
        <f t="shared" si="20"/>
        <v>5958676</v>
      </c>
      <c r="DS85" s="552">
        <f t="shared" si="17"/>
        <v>12150281</v>
      </c>
      <c r="DT85" s="553">
        <v>-4952296</v>
      </c>
      <c r="DU85" s="551">
        <v>-164365</v>
      </c>
      <c r="DV85" s="551">
        <v>0</v>
      </c>
      <c r="DW85" s="551">
        <v>0</v>
      </c>
      <c r="DX85" s="552">
        <f t="shared" si="21"/>
        <v>-5116661</v>
      </c>
      <c r="DY85" s="551">
        <f t="shared" si="22"/>
        <v>842015</v>
      </c>
      <c r="DZ85" s="552">
        <f t="shared" si="18"/>
        <v>7033620</v>
      </c>
      <c r="EB85" s="552">
        <v>7033620</v>
      </c>
      <c r="EC85" s="526" t="b">
        <f t="shared" si="23"/>
        <v>1</v>
      </c>
      <c r="EI85" s="555"/>
      <c r="EJ85" s="555"/>
      <c r="EK85" s="555"/>
      <c r="EL85" s="555"/>
      <c r="EM85" s="555"/>
      <c r="EN85" s="555"/>
      <c r="EO85" s="555"/>
      <c r="EP85" s="555"/>
    </row>
    <row r="86" spans="1:146">
      <c r="A86" s="556" t="s">
        <v>522</v>
      </c>
      <c r="B86" s="557" t="s">
        <v>523</v>
      </c>
      <c r="C86" s="550">
        <v>1417</v>
      </c>
      <c r="D86" s="551">
        <v>4271</v>
      </c>
      <c r="E86" s="551">
        <v>904</v>
      </c>
      <c r="F86" s="551">
        <v>599</v>
      </c>
      <c r="G86" s="551">
        <v>1078</v>
      </c>
      <c r="H86" s="551">
        <v>0</v>
      </c>
      <c r="I86" s="551">
        <v>4334</v>
      </c>
      <c r="J86" s="551">
        <v>4127</v>
      </c>
      <c r="K86" s="551">
        <v>1316</v>
      </c>
      <c r="L86" s="551">
        <v>945</v>
      </c>
      <c r="M86" s="551">
        <v>0</v>
      </c>
      <c r="N86" s="551">
        <v>48</v>
      </c>
      <c r="O86" s="551">
        <v>360</v>
      </c>
      <c r="P86" s="551">
        <v>164</v>
      </c>
      <c r="Q86" s="551">
        <v>112</v>
      </c>
      <c r="R86" s="551">
        <v>541</v>
      </c>
      <c r="S86" s="551">
        <v>295</v>
      </c>
      <c r="T86" s="551">
        <v>452</v>
      </c>
      <c r="U86" s="551">
        <v>43</v>
      </c>
      <c r="V86" s="551">
        <v>23</v>
      </c>
      <c r="W86" s="551">
        <v>0</v>
      </c>
      <c r="X86" s="551">
        <v>170</v>
      </c>
      <c r="Y86" s="551">
        <v>0</v>
      </c>
      <c r="Z86" s="551">
        <v>54</v>
      </c>
      <c r="AA86" s="551">
        <v>123</v>
      </c>
      <c r="AB86" s="551">
        <v>0</v>
      </c>
      <c r="AC86" s="551">
        <v>141</v>
      </c>
      <c r="AD86" s="551">
        <v>241</v>
      </c>
      <c r="AE86" s="551">
        <v>4</v>
      </c>
      <c r="AF86" s="551">
        <v>10</v>
      </c>
      <c r="AG86" s="551">
        <v>9</v>
      </c>
      <c r="AH86" s="551">
        <v>428</v>
      </c>
      <c r="AI86" s="551">
        <v>1288</v>
      </c>
      <c r="AJ86" s="551">
        <v>239</v>
      </c>
      <c r="AK86" s="551">
        <v>0</v>
      </c>
      <c r="AL86" s="551">
        <v>0</v>
      </c>
      <c r="AM86" s="551">
        <v>0</v>
      </c>
      <c r="AN86" s="551">
        <v>20</v>
      </c>
      <c r="AO86" s="551">
        <v>70</v>
      </c>
      <c r="AP86" s="551">
        <v>4</v>
      </c>
      <c r="AQ86" s="551">
        <v>268</v>
      </c>
      <c r="AR86" s="551">
        <v>394</v>
      </c>
      <c r="AS86" s="551">
        <v>78</v>
      </c>
      <c r="AT86" s="551">
        <v>1443</v>
      </c>
      <c r="AU86" s="551">
        <v>113</v>
      </c>
      <c r="AV86" s="551">
        <v>292</v>
      </c>
      <c r="AW86" s="551">
        <v>1098</v>
      </c>
      <c r="AX86" s="551">
        <v>1089</v>
      </c>
      <c r="AY86" s="551">
        <v>11</v>
      </c>
      <c r="AZ86" s="551">
        <v>15</v>
      </c>
      <c r="BA86" s="551">
        <v>84</v>
      </c>
      <c r="BB86" s="551">
        <v>97</v>
      </c>
      <c r="BC86" s="551">
        <v>107</v>
      </c>
      <c r="BD86" s="551">
        <v>0</v>
      </c>
      <c r="BE86" s="551">
        <v>2</v>
      </c>
      <c r="BF86" s="551">
        <v>157</v>
      </c>
      <c r="BG86" s="551">
        <v>87</v>
      </c>
      <c r="BH86" s="551">
        <v>0</v>
      </c>
      <c r="BI86" s="551">
        <v>205</v>
      </c>
      <c r="BJ86" s="551">
        <v>521</v>
      </c>
      <c r="BK86" s="551">
        <v>6065</v>
      </c>
      <c r="BL86" s="551">
        <v>8747</v>
      </c>
      <c r="BM86" s="551">
        <v>12190</v>
      </c>
      <c r="BN86" s="551">
        <v>4357</v>
      </c>
      <c r="BO86" s="551">
        <v>24796</v>
      </c>
      <c r="BP86" s="551">
        <v>4456</v>
      </c>
      <c r="BQ86" s="551">
        <v>3636</v>
      </c>
      <c r="BR86" s="551">
        <v>3175</v>
      </c>
      <c r="BS86" s="551">
        <v>108088</v>
      </c>
      <c r="BT86" s="551">
        <v>195177</v>
      </c>
      <c r="BU86" s="551">
        <v>2493</v>
      </c>
      <c r="BV86" s="551">
        <v>11492</v>
      </c>
      <c r="BW86" s="551">
        <v>0</v>
      </c>
      <c r="BX86" s="551">
        <v>1211</v>
      </c>
      <c r="BY86" s="551">
        <v>1134</v>
      </c>
      <c r="BZ86" s="551">
        <v>0</v>
      </c>
      <c r="CA86" s="551">
        <v>22582</v>
      </c>
      <c r="CB86" s="551">
        <v>2555</v>
      </c>
      <c r="CC86" s="551">
        <v>640</v>
      </c>
      <c r="CD86" s="551">
        <v>3552</v>
      </c>
      <c r="CE86" s="551">
        <v>8340</v>
      </c>
      <c r="CF86" s="551">
        <v>51065</v>
      </c>
      <c r="CG86" s="551">
        <v>182852</v>
      </c>
      <c r="CH86" s="551">
        <v>7601</v>
      </c>
      <c r="CI86" s="551">
        <v>2729</v>
      </c>
      <c r="CJ86" s="551">
        <v>387</v>
      </c>
      <c r="CK86" s="551">
        <v>4489</v>
      </c>
      <c r="CL86" s="551">
        <v>206562</v>
      </c>
      <c r="CM86" s="551">
        <v>35777</v>
      </c>
      <c r="CN86" s="551">
        <v>17134</v>
      </c>
      <c r="CO86" s="551">
        <v>24788</v>
      </c>
      <c r="CP86" s="551">
        <v>12212</v>
      </c>
      <c r="CQ86" s="551">
        <v>58147</v>
      </c>
      <c r="CR86" s="551">
        <v>21381</v>
      </c>
      <c r="CS86" s="551">
        <v>24874</v>
      </c>
      <c r="CT86" s="551">
        <v>2687</v>
      </c>
      <c r="CU86" s="551">
        <v>559</v>
      </c>
      <c r="CV86" s="551">
        <v>8198</v>
      </c>
      <c r="CW86" s="551">
        <v>31137</v>
      </c>
      <c r="CX86" s="551">
        <v>12181</v>
      </c>
      <c r="CY86" s="551">
        <v>27410</v>
      </c>
      <c r="CZ86" s="551">
        <v>7621</v>
      </c>
      <c r="DA86" s="551">
        <v>6763</v>
      </c>
      <c r="DB86" s="551">
        <v>8586</v>
      </c>
      <c r="DC86" s="551">
        <v>0</v>
      </c>
      <c r="DD86" s="551">
        <v>1672</v>
      </c>
      <c r="DE86" s="550">
        <f t="shared" si="14"/>
        <v>1211389</v>
      </c>
      <c r="DF86" s="550">
        <v>10307</v>
      </c>
      <c r="DG86" s="551">
        <v>363847</v>
      </c>
      <c r="DH86" s="551">
        <v>0</v>
      </c>
      <c r="DI86" s="551">
        <v>0</v>
      </c>
      <c r="DJ86" s="551">
        <v>0</v>
      </c>
      <c r="DK86" s="551">
        <v>0</v>
      </c>
      <c r="DL86" s="551">
        <v>0</v>
      </c>
      <c r="DM86" s="552">
        <f t="shared" si="15"/>
        <v>374154</v>
      </c>
      <c r="DN86" s="552">
        <f t="shared" si="16"/>
        <v>1585543</v>
      </c>
      <c r="DO86" s="553">
        <v>759740</v>
      </c>
      <c r="DP86" s="551">
        <v>18056</v>
      </c>
      <c r="DQ86" s="552">
        <f t="shared" si="19"/>
        <v>777796</v>
      </c>
      <c r="DR86" s="551">
        <f t="shared" si="20"/>
        <v>1151950</v>
      </c>
      <c r="DS86" s="552">
        <f t="shared" si="17"/>
        <v>2363339</v>
      </c>
      <c r="DT86" s="553">
        <v>-138816</v>
      </c>
      <c r="DU86" s="551">
        <v>-25350</v>
      </c>
      <c r="DV86" s="551">
        <v>0</v>
      </c>
      <c r="DW86" s="551">
        <v>0</v>
      </c>
      <c r="DX86" s="552">
        <f t="shared" si="21"/>
        <v>-164166</v>
      </c>
      <c r="DY86" s="551">
        <f t="shared" si="22"/>
        <v>987784</v>
      </c>
      <c r="DZ86" s="552">
        <f t="shared" si="18"/>
        <v>2199173</v>
      </c>
      <c r="EB86" s="552">
        <v>2199173</v>
      </c>
      <c r="EC86" s="526" t="b">
        <f t="shared" si="23"/>
        <v>1</v>
      </c>
      <c r="EI86" s="555"/>
      <c r="EJ86" s="555"/>
      <c r="EK86" s="555"/>
      <c r="EL86" s="555"/>
      <c r="EM86" s="555"/>
      <c r="EN86" s="555"/>
      <c r="EO86" s="555"/>
      <c r="EP86" s="555"/>
    </row>
    <row r="87" spans="1:146">
      <c r="A87" s="556" t="s">
        <v>524</v>
      </c>
      <c r="B87" s="557" t="s">
        <v>525</v>
      </c>
      <c r="C87" s="550">
        <v>3422</v>
      </c>
      <c r="D87" s="551">
        <v>6406</v>
      </c>
      <c r="E87" s="551">
        <v>4803</v>
      </c>
      <c r="F87" s="551">
        <v>2020</v>
      </c>
      <c r="G87" s="551">
        <v>16136</v>
      </c>
      <c r="H87" s="551">
        <v>0</v>
      </c>
      <c r="I87" s="551">
        <v>13327</v>
      </c>
      <c r="J87" s="551">
        <v>29332</v>
      </c>
      <c r="K87" s="551">
        <v>7424</v>
      </c>
      <c r="L87" s="551">
        <v>5628</v>
      </c>
      <c r="M87" s="551">
        <v>0</v>
      </c>
      <c r="N87" s="551">
        <v>263</v>
      </c>
      <c r="O87" s="551">
        <v>2154</v>
      </c>
      <c r="P87" s="551">
        <v>1162</v>
      </c>
      <c r="Q87" s="551">
        <v>674</v>
      </c>
      <c r="R87" s="551">
        <v>1986</v>
      </c>
      <c r="S87" s="551">
        <v>1393</v>
      </c>
      <c r="T87" s="551">
        <v>2867</v>
      </c>
      <c r="U87" s="551">
        <v>175</v>
      </c>
      <c r="V87" s="551">
        <v>114</v>
      </c>
      <c r="W87" s="551">
        <v>0</v>
      </c>
      <c r="X87" s="551">
        <v>579</v>
      </c>
      <c r="Y87" s="551">
        <v>0</v>
      </c>
      <c r="Z87" s="551">
        <v>793</v>
      </c>
      <c r="AA87" s="551">
        <v>1026</v>
      </c>
      <c r="AB87" s="551">
        <v>1</v>
      </c>
      <c r="AC87" s="551">
        <v>775</v>
      </c>
      <c r="AD87" s="551">
        <v>865</v>
      </c>
      <c r="AE87" s="551">
        <v>40</v>
      </c>
      <c r="AF87" s="551">
        <v>61</v>
      </c>
      <c r="AG87" s="551">
        <v>47</v>
      </c>
      <c r="AH87" s="551">
        <v>2215</v>
      </c>
      <c r="AI87" s="551">
        <v>11070</v>
      </c>
      <c r="AJ87" s="551">
        <v>1198</v>
      </c>
      <c r="AK87" s="551">
        <v>0</v>
      </c>
      <c r="AL87" s="551">
        <v>0</v>
      </c>
      <c r="AM87" s="551">
        <v>0</v>
      </c>
      <c r="AN87" s="551">
        <v>106</v>
      </c>
      <c r="AO87" s="551">
        <v>133</v>
      </c>
      <c r="AP87" s="551">
        <v>24</v>
      </c>
      <c r="AQ87" s="551">
        <v>1137</v>
      </c>
      <c r="AR87" s="551">
        <v>2011</v>
      </c>
      <c r="AS87" s="551">
        <v>573</v>
      </c>
      <c r="AT87" s="551">
        <v>9588</v>
      </c>
      <c r="AU87" s="551">
        <v>562</v>
      </c>
      <c r="AV87" s="551">
        <v>2131</v>
      </c>
      <c r="AW87" s="551">
        <v>7917</v>
      </c>
      <c r="AX87" s="551">
        <v>6059</v>
      </c>
      <c r="AY87" s="551">
        <v>80</v>
      </c>
      <c r="AZ87" s="551">
        <v>90</v>
      </c>
      <c r="BA87" s="551">
        <v>493</v>
      </c>
      <c r="BB87" s="551">
        <v>658</v>
      </c>
      <c r="BC87" s="551">
        <v>715</v>
      </c>
      <c r="BD87" s="551">
        <v>0</v>
      </c>
      <c r="BE87" s="551">
        <v>12</v>
      </c>
      <c r="BF87" s="551">
        <v>1069</v>
      </c>
      <c r="BG87" s="551">
        <v>762</v>
      </c>
      <c r="BH87" s="551">
        <v>4</v>
      </c>
      <c r="BI87" s="551">
        <v>1265</v>
      </c>
      <c r="BJ87" s="551">
        <v>152</v>
      </c>
      <c r="BK87" s="551">
        <v>12880</v>
      </c>
      <c r="BL87" s="551">
        <v>150110</v>
      </c>
      <c r="BM87" s="551">
        <v>107044</v>
      </c>
      <c r="BN87" s="551">
        <v>37322</v>
      </c>
      <c r="BO87" s="551">
        <v>6453</v>
      </c>
      <c r="BP87" s="551">
        <v>1444</v>
      </c>
      <c r="BQ87" s="551">
        <v>6857</v>
      </c>
      <c r="BR87" s="551">
        <v>13606</v>
      </c>
      <c r="BS87" s="551">
        <v>1017301</v>
      </c>
      <c r="BT87" s="551">
        <v>341052</v>
      </c>
      <c r="BU87" s="551">
        <v>29181</v>
      </c>
      <c r="BV87" s="551">
        <v>67883</v>
      </c>
      <c r="BW87" s="551">
        <v>0</v>
      </c>
      <c r="BX87" s="551">
        <v>5418</v>
      </c>
      <c r="BY87" s="551">
        <v>21297</v>
      </c>
      <c r="BZ87" s="551">
        <v>0</v>
      </c>
      <c r="CA87" s="551">
        <v>153276</v>
      </c>
      <c r="CB87" s="551">
        <v>9805</v>
      </c>
      <c r="CC87" s="551">
        <v>1292</v>
      </c>
      <c r="CD87" s="551">
        <v>4759</v>
      </c>
      <c r="CE87" s="551">
        <v>16280</v>
      </c>
      <c r="CF87" s="551">
        <v>9114</v>
      </c>
      <c r="CG87" s="551">
        <v>4070578</v>
      </c>
      <c r="CH87" s="551">
        <v>143275</v>
      </c>
      <c r="CI87" s="551">
        <v>10954</v>
      </c>
      <c r="CJ87" s="551">
        <v>6816</v>
      </c>
      <c r="CK87" s="551">
        <v>27488</v>
      </c>
      <c r="CL87" s="551">
        <v>366921</v>
      </c>
      <c r="CM87" s="551">
        <v>20479</v>
      </c>
      <c r="CN87" s="551">
        <v>40665</v>
      </c>
      <c r="CO87" s="551">
        <v>132383</v>
      </c>
      <c r="CP87" s="551">
        <v>13781</v>
      </c>
      <c r="CQ87" s="551">
        <v>116081</v>
      </c>
      <c r="CR87" s="551">
        <v>36070</v>
      </c>
      <c r="CS87" s="551">
        <v>77402</v>
      </c>
      <c r="CT87" s="551">
        <v>6161</v>
      </c>
      <c r="CU87" s="551">
        <v>17432</v>
      </c>
      <c r="CV87" s="551">
        <v>21503</v>
      </c>
      <c r="CW87" s="551">
        <v>101573</v>
      </c>
      <c r="CX87" s="551">
        <v>58094</v>
      </c>
      <c r="CY87" s="551">
        <v>165224</v>
      </c>
      <c r="CZ87" s="551">
        <v>41214</v>
      </c>
      <c r="DA87" s="551">
        <v>24201</v>
      </c>
      <c r="DB87" s="551">
        <v>11303</v>
      </c>
      <c r="DC87" s="551">
        <v>0</v>
      </c>
      <c r="DD87" s="551">
        <v>135630</v>
      </c>
      <c r="DE87" s="550">
        <f t="shared" si="14"/>
        <v>7811099</v>
      </c>
      <c r="DF87" s="550">
        <v>82986</v>
      </c>
      <c r="DG87" s="551">
        <v>11457732</v>
      </c>
      <c r="DH87" s="551">
        <v>0</v>
      </c>
      <c r="DI87" s="551">
        <v>0</v>
      </c>
      <c r="DJ87" s="551">
        <v>0</v>
      </c>
      <c r="DK87" s="551">
        <v>0</v>
      </c>
      <c r="DL87" s="551">
        <v>0</v>
      </c>
      <c r="DM87" s="552">
        <f t="shared" si="15"/>
        <v>11540718</v>
      </c>
      <c r="DN87" s="552">
        <f t="shared" si="16"/>
        <v>19351817</v>
      </c>
      <c r="DO87" s="553">
        <v>3589054</v>
      </c>
      <c r="DP87" s="551">
        <v>39925</v>
      </c>
      <c r="DQ87" s="552">
        <f t="shared" si="19"/>
        <v>3628979</v>
      </c>
      <c r="DR87" s="551">
        <f t="shared" si="20"/>
        <v>15169697</v>
      </c>
      <c r="DS87" s="552">
        <f t="shared" si="17"/>
        <v>22980796</v>
      </c>
      <c r="DT87" s="553">
        <v>-572782</v>
      </c>
      <c r="DU87" s="551">
        <v>-115583</v>
      </c>
      <c r="DV87" s="551">
        <v>0</v>
      </c>
      <c r="DW87" s="551">
        <v>0</v>
      </c>
      <c r="DX87" s="552">
        <f t="shared" si="21"/>
        <v>-688365</v>
      </c>
      <c r="DY87" s="551">
        <f t="shared" si="22"/>
        <v>14481332</v>
      </c>
      <c r="DZ87" s="552">
        <f t="shared" si="18"/>
        <v>22292431</v>
      </c>
      <c r="EB87" s="552">
        <v>22292431</v>
      </c>
      <c r="EC87" s="526" t="b">
        <f t="shared" si="23"/>
        <v>1</v>
      </c>
      <c r="EI87" s="555"/>
      <c r="EJ87" s="555"/>
      <c r="EK87" s="555"/>
      <c r="EL87" s="555"/>
      <c r="EM87" s="555"/>
      <c r="EN87" s="555"/>
      <c r="EO87" s="555"/>
      <c r="EP87" s="555"/>
    </row>
    <row r="88" spans="1:146">
      <c r="A88" s="556" t="s">
        <v>526</v>
      </c>
      <c r="B88" s="557" t="s">
        <v>527</v>
      </c>
      <c r="C88" s="550">
        <v>1555</v>
      </c>
      <c r="D88" s="551">
        <v>1152</v>
      </c>
      <c r="E88" s="551">
        <v>219</v>
      </c>
      <c r="F88" s="551">
        <v>69</v>
      </c>
      <c r="G88" s="551">
        <v>8</v>
      </c>
      <c r="H88" s="551">
        <v>0</v>
      </c>
      <c r="I88" s="551">
        <v>300</v>
      </c>
      <c r="J88" s="551">
        <v>714</v>
      </c>
      <c r="K88" s="551">
        <v>107</v>
      </c>
      <c r="L88" s="551">
        <v>131</v>
      </c>
      <c r="M88" s="551">
        <v>0</v>
      </c>
      <c r="N88" s="551">
        <v>5</v>
      </c>
      <c r="O88" s="551">
        <v>49</v>
      </c>
      <c r="P88" s="551">
        <v>25</v>
      </c>
      <c r="Q88" s="551">
        <v>15</v>
      </c>
      <c r="R88" s="551">
        <v>18</v>
      </c>
      <c r="S88" s="551">
        <v>32</v>
      </c>
      <c r="T88" s="551">
        <v>54</v>
      </c>
      <c r="U88" s="551">
        <v>8</v>
      </c>
      <c r="V88" s="551">
        <v>1</v>
      </c>
      <c r="W88" s="551">
        <v>0</v>
      </c>
      <c r="X88" s="551">
        <v>3</v>
      </c>
      <c r="Y88" s="551">
        <v>0</v>
      </c>
      <c r="Z88" s="551">
        <v>0</v>
      </c>
      <c r="AA88" s="551">
        <v>8</v>
      </c>
      <c r="AB88" s="551">
        <v>0</v>
      </c>
      <c r="AC88" s="551">
        <v>10</v>
      </c>
      <c r="AD88" s="551">
        <v>0</v>
      </c>
      <c r="AE88" s="551">
        <v>0</v>
      </c>
      <c r="AF88" s="551">
        <v>1</v>
      </c>
      <c r="AG88" s="551">
        <v>0</v>
      </c>
      <c r="AH88" s="551">
        <v>67</v>
      </c>
      <c r="AI88" s="551">
        <v>161</v>
      </c>
      <c r="AJ88" s="551">
        <v>17</v>
      </c>
      <c r="AK88" s="551">
        <v>0</v>
      </c>
      <c r="AL88" s="551">
        <v>0</v>
      </c>
      <c r="AM88" s="551">
        <v>0</v>
      </c>
      <c r="AN88" s="551">
        <v>4</v>
      </c>
      <c r="AO88" s="551">
        <v>27</v>
      </c>
      <c r="AP88" s="551">
        <v>1</v>
      </c>
      <c r="AQ88" s="551">
        <v>43</v>
      </c>
      <c r="AR88" s="551">
        <v>2</v>
      </c>
      <c r="AS88" s="551">
        <v>6</v>
      </c>
      <c r="AT88" s="551">
        <v>150</v>
      </c>
      <c r="AU88" s="551">
        <v>1</v>
      </c>
      <c r="AV88" s="551">
        <v>36</v>
      </c>
      <c r="AW88" s="551">
        <v>32</v>
      </c>
      <c r="AX88" s="551">
        <v>254</v>
      </c>
      <c r="AY88" s="551">
        <v>5</v>
      </c>
      <c r="AZ88" s="551">
        <v>0</v>
      </c>
      <c r="BA88" s="551">
        <v>21</v>
      </c>
      <c r="BB88" s="551">
        <v>3</v>
      </c>
      <c r="BC88" s="551">
        <v>1</v>
      </c>
      <c r="BD88" s="551">
        <v>0</v>
      </c>
      <c r="BE88" s="551">
        <v>0</v>
      </c>
      <c r="BF88" s="551">
        <v>0</v>
      </c>
      <c r="BG88" s="551">
        <v>19</v>
      </c>
      <c r="BH88" s="551">
        <v>0</v>
      </c>
      <c r="BI88" s="551">
        <v>26</v>
      </c>
      <c r="BJ88" s="551">
        <v>30</v>
      </c>
      <c r="BK88" s="551">
        <v>2196</v>
      </c>
      <c r="BL88" s="551">
        <v>860</v>
      </c>
      <c r="BM88" s="551">
        <v>1415</v>
      </c>
      <c r="BN88" s="551">
        <v>679</v>
      </c>
      <c r="BO88" s="551">
        <v>84</v>
      </c>
      <c r="BP88" s="551">
        <v>9</v>
      </c>
      <c r="BQ88" s="551">
        <v>39</v>
      </c>
      <c r="BR88" s="551">
        <v>830</v>
      </c>
      <c r="BS88" s="551">
        <v>27210</v>
      </c>
      <c r="BT88" s="551">
        <v>8498</v>
      </c>
      <c r="BU88" s="551">
        <v>906</v>
      </c>
      <c r="BV88" s="551">
        <v>1299</v>
      </c>
      <c r="BW88" s="551">
        <v>0</v>
      </c>
      <c r="BX88" s="551">
        <v>362</v>
      </c>
      <c r="BY88" s="551">
        <v>194</v>
      </c>
      <c r="BZ88" s="551">
        <v>0</v>
      </c>
      <c r="CA88" s="551">
        <v>1221</v>
      </c>
      <c r="CB88" s="551">
        <v>130</v>
      </c>
      <c r="CC88" s="551">
        <v>11</v>
      </c>
      <c r="CD88" s="551">
        <v>48</v>
      </c>
      <c r="CE88" s="551">
        <v>5453</v>
      </c>
      <c r="CF88" s="551">
        <v>238</v>
      </c>
      <c r="CG88" s="551">
        <v>1851</v>
      </c>
      <c r="CH88" s="551">
        <v>133669</v>
      </c>
      <c r="CI88" s="551">
        <v>60</v>
      </c>
      <c r="CJ88" s="551">
        <v>37731</v>
      </c>
      <c r="CK88" s="551">
        <v>603</v>
      </c>
      <c r="CL88" s="551">
        <v>350</v>
      </c>
      <c r="CM88" s="551">
        <v>2746</v>
      </c>
      <c r="CN88" s="551">
        <v>651</v>
      </c>
      <c r="CO88" s="551">
        <v>7298</v>
      </c>
      <c r="CP88" s="551">
        <v>418</v>
      </c>
      <c r="CQ88" s="551">
        <v>2923</v>
      </c>
      <c r="CR88" s="551">
        <v>3448</v>
      </c>
      <c r="CS88" s="551">
        <v>2532</v>
      </c>
      <c r="CT88" s="551">
        <v>804</v>
      </c>
      <c r="CU88" s="551">
        <v>858046</v>
      </c>
      <c r="CV88" s="551">
        <v>1021</v>
      </c>
      <c r="CW88" s="551">
        <v>1867</v>
      </c>
      <c r="CX88" s="551">
        <v>14500</v>
      </c>
      <c r="CY88" s="551">
        <v>160656</v>
      </c>
      <c r="CZ88" s="551">
        <v>44691</v>
      </c>
      <c r="DA88" s="551">
        <v>19791</v>
      </c>
      <c r="DB88" s="551">
        <v>341</v>
      </c>
      <c r="DC88" s="551">
        <v>0</v>
      </c>
      <c r="DD88" s="551">
        <v>1627</v>
      </c>
      <c r="DE88" s="550">
        <f t="shared" si="14"/>
        <v>1354696</v>
      </c>
      <c r="DF88" s="550">
        <v>6565</v>
      </c>
      <c r="DG88" s="551">
        <v>1954471</v>
      </c>
      <c r="DH88" s="551">
        <v>0</v>
      </c>
      <c r="DI88" s="551">
        <v>0</v>
      </c>
      <c r="DJ88" s="551">
        <v>0</v>
      </c>
      <c r="DK88" s="551">
        <v>0</v>
      </c>
      <c r="DL88" s="551">
        <v>0</v>
      </c>
      <c r="DM88" s="552">
        <f t="shared" si="15"/>
        <v>1961036</v>
      </c>
      <c r="DN88" s="552">
        <f t="shared" si="16"/>
        <v>3315732</v>
      </c>
      <c r="DO88" s="553">
        <v>631403</v>
      </c>
      <c r="DP88" s="551">
        <v>32</v>
      </c>
      <c r="DQ88" s="552">
        <f t="shared" si="19"/>
        <v>631435</v>
      </c>
      <c r="DR88" s="551">
        <f t="shared" si="20"/>
        <v>2592471</v>
      </c>
      <c r="DS88" s="552">
        <f t="shared" si="17"/>
        <v>3947167</v>
      </c>
      <c r="DT88" s="553">
        <v>-431042</v>
      </c>
      <c r="DU88" s="551">
        <v>0</v>
      </c>
      <c r="DV88" s="551">
        <v>0</v>
      </c>
      <c r="DW88" s="551">
        <v>0</v>
      </c>
      <c r="DX88" s="552">
        <f t="shared" si="21"/>
        <v>-431042</v>
      </c>
      <c r="DY88" s="551">
        <f t="shared" si="22"/>
        <v>2161429</v>
      </c>
      <c r="DZ88" s="552">
        <f t="shared" si="18"/>
        <v>3516125</v>
      </c>
      <c r="EB88" s="552">
        <v>3516125</v>
      </c>
      <c r="EC88" s="526" t="b">
        <f t="shared" si="23"/>
        <v>1</v>
      </c>
      <c r="EI88" s="555"/>
      <c r="EJ88" s="555"/>
      <c r="EK88" s="555"/>
      <c r="EL88" s="555"/>
      <c r="EM88" s="555"/>
      <c r="EN88" s="555"/>
      <c r="EO88" s="555"/>
      <c r="EP88" s="555"/>
    </row>
    <row r="89" spans="1:146">
      <c r="A89" s="556" t="s">
        <v>528</v>
      </c>
      <c r="B89" s="557" t="s">
        <v>529</v>
      </c>
      <c r="C89" s="550">
        <v>27230</v>
      </c>
      <c r="D89" s="551">
        <v>74529</v>
      </c>
      <c r="E89" s="551">
        <v>7999</v>
      </c>
      <c r="F89" s="551">
        <v>359</v>
      </c>
      <c r="G89" s="551">
        <v>10707</v>
      </c>
      <c r="H89" s="551">
        <v>0</v>
      </c>
      <c r="I89" s="551">
        <v>14611</v>
      </c>
      <c r="J89" s="551">
        <v>109528</v>
      </c>
      <c r="K89" s="551">
        <v>28409</v>
      </c>
      <c r="L89" s="551">
        <v>73975</v>
      </c>
      <c r="M89" s="551">
        <v>0</v>
      </c>
      <c r="N89" s="551">
        <v>189</v>
      </c>
      <c r="O89" s="551">
        <v>3216</v>
      </c>
      <c r="P89" s="551">
        <v>3210</v>
      </c>
      <c r="Q89" s="551">
        <v>3570</v>
      </c>
      <c r="R89" s="551">
        <v>15685</v>
      </c>
      <c r="S89" s="551">
        <v>4277</v>
      </c>
      <c r="T89" s="551">
        <v>7055</v>
      </c>
      <c r="U89" s="551">
        <v>2932</v>
      </c>
      <c r="V89" s="551">
        <v>1667</v>
      </c>
      <c r="W89" s="551">
        <v>0</v>
      </c>
      <c r="X89" s="551">
        <v>6758</v>
      </c>
      <c r="Y89" s="551">
        <v>0</v>
      </c>
      <c r="Z89" s="551">
        <v>829</v>
      </c>
      <c r="AA89" s="551">
        <v>4097</v>
      </c>
      <c r="AB89" s="551">
        <v>6</v>
      </c>
      <c r="AC89" s="551">
        <v>628</v>
      </c>
      <c r="AD89" s="551">
        <v>5138</v>
      </c>
      <c r="AE89" s="551">
        <v>291</v>
      </c>
      <c r="AF89" s="551">
        <v>78</v>
      </c>
      <c r="AG89" s="551">
        <v>335</v>
      </c>
      <c r="AH89" s="551">
        <v>8700</v>
      </c>
      <c r="AI89" s="551">
        <v>83959</v>
      </c>
      <c r="AJ89" s="551">
        <v>6770</v>
      </c>
      <c r="AK89" s="551">
        <v>0</v>
      </c>
      <c r="AL89" s="551">
        <v>0</v>
      </c>
      <c r="AM89" s="551">
        <v>0</v>
      </c>
      <c r="AN89" s="551">
        <v>1055</v>
      </c>
      <c r="AO89" s="551">
        <v>2793</v>
      </c>
      <c r="AP89" s="551">
        <v>185</v>
      </c>
      <c r="AQ89" s="551">
        <v>6004</v>
      </c>
      <c r="AR89" s="551">
        <v>10382</v>
      </c>
      <c r="AS89" s="551">
        <v>1596</v>
      </c>
      <c r="AT89" s="551">
        <v>57519</v>
      </c>
      <c r="AU89" s="551">
        <v>2147</v>
      </c>
      <c r="AV89" s="551">
        <v>38386</v>
      </c>
      <c r="AW89" s="551">
        <v>116991</v>
      </c>
      <c r="AX89" s="551">
        <v>140918</v>
      </c>
      <c r="AY89" s="551">
        <v>39</v>
      </c>
      <c r="AZ89" s="551">
        <v>173</v>
      </c>
      <c r="BA89" s="551">
        <v>5874</v>
      </c>
      <c r="BB89" s="551">
        <v>3965</v>
      </c>
      <c r="BC89" s="551">
        <v>46592</v>
      </c>
      <c r="BD89" s="551">
        <v>0</v>
      </c>
      <c r="BE89" s="551">
        <v>47</v>
      </c>
      <c r="BF89" s="551">
        <v>7368</v>
      </c>
      <c r="BG89" s="551">
        <v>1478</v>
      </c>
      <c r="BH89" s="551">
        <v>62</v>
      </c>
      <c r="BI89" s="551">
        <v>6250</v>
      </c>
      <c r="BJ89" s="551">
        <v>40</v>
      </c>
      <c r="BK89" s="551">
        <v>44037</v>
      </c>
      <c r="BL89" s="551">
        <v>20473</v>
      </c>
      <c r="BM89" s="551">
        <v>69075</v>
      </c>
      <c r="BN89" s="551">
        <v>38130</v>
      </c>
      <c r="BO89" s="551">
        <v>228846</v>
      </c>
      <c r="BP89" s="551">
        <v>15818</v>
      </c>
      <c r="BQ89" s="551">
        <v>187850</v>
      </c>
      <c r="BR89" s="551">
        <v>15719</v>
      </c>
      <c r="BS89" s="551">
        <v>1453727</v>
      </c>
      <c r="BT89" s="551">
        <v>1137196</v>
      </c>
      <c r="BU89" s="551">
        <v>25632</v>
      </c>
      <c r="BV89" s="551">
        <v>39434</v>
      </c>
      <c r="BW89" s="551">
        <v>0</v>
      </c>
      <c r="BX89" s="551">
        <v>1542</v>
      </c>
      <c r="BY89" s="551">
        <v>33984</v>
      </c>
      <c r="BZ89" s="551">
        <v>0</v>
      </c>
      <c r="CA89" s="551">
        <v>51099</v>
      </c>
      <c r="CB89" s="551">
        <v>26731</v>
      </c>
      <c r="CC89" s="551">
        <v>1746</v>
      </c>
      <c r="CD89" s="551">
        <v>33881</v>
      </c>
      <c r="CE89" s="551">
        <v>123883</v>
      </c>
      <c r="CF89" s="551">
        <v>9334</v>
      </c>
      <c r="CG89" s="551">
        <v>698033</v>
      </c>
      <c r="CH89" s="551">
        <v>20665</v>
      </c>
      <c r="CI89" s="551">
        <v>76600</v>
      </c>
      <c r="CJ89" s="551">
        <v>14015</v>
      </c>
      <c r="CK89" s="551">
        <v>69526</v>
      </c>
      <c r="CL89" s="551">
        <v>776074</v>
      </c>
      <c r="CM89" s="551">
        <v>88925</v>
      </c>
      <c r="CN89" s="551">
        <v>101858</v>
      </c>
      <c r="CO89" s="551">
        <v>489172</v>
      </c>
      <c r="CP89" s="551">
        <v>58618</v>
      </c>
      <c r="CQ89" s="551">
        <v>132181</v>
      </c>
      <c r="CR89" s="551">
        <v>19895</v>
      </c>
      <c r="CS89" s="551">
        <v>205316</v>
      </c>
      <c r="CT89" s="551">
        <v>59051</v>
      </c>
      <c r="CU89" s="551">
        <v>21717</v>
      </c>
      <c r="CV89" s="551">
        <v>13514</v>
      </c>
      <c r="CW89" s="551">
        <v>422281</v>
      </c>
      <c r="CX89" s="551">
        <v>137226</v>
      </c>
      <c r="CY89" s="551">
        <v>49541</v>
      </c>
      <c r="CZ89" s="551">
        <v>1137</v>
      </c>
      <c r="DA89" s="551">
        <v>61498</v>
      </c>
      <c r="DB89" s="551">
        <v>29974</v>
      </c>
      <c r="DC89" s="551">
        <v>0</v>
      </c>
      <c r="DD89" s="551">
        <v>11175</v>
      </c>
      <c r="DE89" s="550">
        <f t="shared" si="14"/>
        <v>8072730</v>
      </c>
      <c r="DF89" s="550">
        <v>2136</v>
      </c>
      <c r="DG89" s="551">
        <v>1188445</v>
      </c>
      <c r="DH89" s="551">
        <v>0</v>
      </c>
      <c r="DI89" s="551">
        <v>0</v>
      </c>
      <c r="DJ89" s="551">
        <v>1574613</v>
      </c>
      <c r="DK89" s="551">
        <v>7328536</v>
      </c>
      <c r="DL89" s="551">
        <v>884</v>
      </c>
      <c r="DM89" s="552">
        <f t="shared" si="15"/>
        <v>10094614</v>
      </c>
      <c r="DN89" s="552">
        <f t="shared" si="16"/>
        <v>18167344</v>
      </c>
      <c r="DO89" s="553">
        <v>963</v>
      </c>
      <c r="DP89" s="551">
        <v>70572</v>
      </c>
      <c r="DQ89" s="552">
        <f t="shared" si="19"/>
        <v>71535</v>
      </c>
      <c r="DR89" s="551">
        <f t="shared" si="20"/>
        <v>10166149</v>
      </c>
      <c r="DS89" s="552">
        <f t="shared" si="17"/>
        <v>18238879</v>
      </c>
      <c r="DT89" s="553">
        <v>-14284548</v>
      </c>
      <c r="DU89" s="551">
        <v>-1156602</v>
      </c>
      <c r="DV89" s="551">
        <v>0</v>
      </c>
      <c r="DW89" s="551">
        <v>0</v>
      </c>
      <c r="DX89" s="552">
        <f t="shared" si="21"/>
        <v>-15441150</v>
      </c>
      <c r="DY89" s="551">
        <f t="shared" si="22"/>
        <v>-5275001</v>
      </c>
      <c r="DZ89" s="552">
        <f t="shared" si="18"/>
        <v>2797729</v>
      </c>
      <c r="EB89" s="552">
        <v>2797729</v>
      </c>
      <c r="EC89" s="526" t="b">
        <f t="shared" si="23"/>
        <v>1</v>
      </c>
      <c r="EI89" s="555"/>
      <c r="EJ89" s="555"/>
      <c r="EK89" s="555"/>
      <c r="EL89" s="555"/>
      <c r="EM89" s="555"/>
      <c r="EN89" s="555"/>
      <c r="EO89" s="555"/>
      <c r="EP89" s="555"/>
    </row>
    <row r="90" spans="1:146">
      <c r="A90" s="556" t="s">
        <v>530</v>
      </c>
      <c r="B90" s="557" t="s">
        <v>531</v>
      </c>
      <c r="C90" s="550">
        <v>785</v>
      </c>
      <c r="D90" s="551">
        <v>1652</v>
      </c>
      <c r="E90" s="551">
        <v>964</v>
      </c>
      <c r="F90" s="551">
        <v>103</v>
      </c>
      <c r="G90" s="551">
        <v>376</v>
      </c>
      <c r="H90" s="551">
        <v>0</v>
      </c>
      <c r="I90" s="551">
        <v>948</v>
      </c>
      <c r="J90" s="551">
        <v>10708</v>
      </c>
      <c r="K90" s="551">
        <v>1338</v>
      </c>
      <c r="L90" s="551">
        <v>5160</v>
      </c>
      <c r="M90" s="551">
        <v>0</v>
      </c>
      <c r="N90" s="551">
        <v>8</v>
      </c>
      <c r="O90" s="551">
        <v>258</v>
      </c>
      <c r="P90" s="551">
        <v>212</v>
      </c>
      <c r="Q90" s="551">
        <v>66</v>
      </c>
      <c r="R90" s="551">
        <v>10514</v>
      </c>
      <c r="S90" s="551">
        <v>682</v>
      </c>
      <c r="T90" s="551">
        <v>194</v>
      </c>
      <c r="U90" s="551">
        <v>303</v>
      </c>
      <c r="V90" s="551">
        <v>60</v>
      </c>
      <c r="W90" s="551">
        <v>0</v>
      </c>
      <c r="X90" s="551">
        <v>449</v>
      </c>
      <c r="Y90" s="551">
        <v>0</v>
      </c>
      <c r="Z90" s="551">
        <v>149</v>
      </c>
      <c r="AA90" s="551">
        <v>828</v>
      </c>
      <c r="AB90" s="551">
        <v>1</v>
      </c>
      <c r="AC90" s="551">
        <v>13</v>
      </c>
      <c r="AD90" s="551">
        <v>524</v>
      </c>
      <c r="AE90" s="551">
        <v>11</v>
      </c>
      <c r="AF90" s="551">
        <v>4</v>
      </c>
      <c r="AG90" s="551">
        <v>4</v>
      </c>
      <c r="AH90" s="551">
        <v>531</v>
      </c>
      <c r="AI90" s="551">
        <v>424</v>
      </c>
      <c r="AJ90" s="551">
        <v>357</v>
      </c>
      <c r="AK90" s="551">
        <v>0</v>
      </c>
      <c r="AL90" s="551">
        <v>0</v>
      </c>
      <c r="AM90" s="551">
        <v>0</v>
      </c>
      <c r="AN90" s="551">
        <v>36</v>
      </c>
      <c r="AO90" s="551">
        <v>356</v>
      </c>
      <c r="AP90" s="551">
        <v>17</v>
      </c>
      <c r="AQ90" s="551">
        <v>247</v>
      </c>
      <c r="AR90" s="551">
        <v>4056</v>
      </c>
      <c r="AS90" s="551">
        <v>166</v>
      </c>
      <c r="AT90" s="551">
        <v>1511</v>
      </c>
      <c r="AU90" s="551">
        <v>540</v>
      </c>
      <c r="AV90" s="551">
        <v>5836</v>
      </c>
      <c r="AW90" s="551">
        <v>12874</v>
      </c>
      <c r="AX90" s="551">
        <v>2821</v>
      </c>
      <c r="AY90" s="551">
        <v>5</v>
      </c>
      <c r="AZ90" s="551">
        <v>95</v>
      </c>
      <c r="BA90" s="551">
        <v>237</v>
      </c>
      <c r="BB90" s="551">
        <v>3301</v>
      </c>
      <c r="BC90" s="551">
        <v>343</v>
      </c>
      <c r="BD90" s="551">
        <v>0</v>
      </c>
      <c r="BE90" s="551">
        <v>14</v>
      </c>
      <c r="BF90" s="551">
        <v>1099</v>
      </c>
      <c r="BG90" s="551">
        <v>1937</v>
      </c>
      <c r="BH90" s="551">
        <v>2</v>
      </c>
      <c r="BI90" s="551">
        <v>446</v>
      </c>
      <c r="BJ90" s="551">
        <v>29</v>
      </c>
      <c r="BK90" s="551">
        <v>2886</v>
      </c>
      <c r="BL90" s="551">
        <v>3503</v>
      </c>
      <c r="BM90" s="551">
        <v>510</v>
      </c>
      <c r="BN90" s="551">
        <v>169</v>
      </c>
      <c r="BO90" s="551">
        <v>376</v>
      </c>
      <c r="BP90" s="551">
        <v>70</v>
      </c>
      <c r="BQ90" s="551">
        <v>1462</v>
      </c>
      <c r="BR90" s="551">
        <v>1137</v>
      </c>
      <c r="BS90" s="551">
        <v>426004</v>
      </c>
      <c r="BT90" s="551">
        <v>91889</v>
      </c>
      <c r="BU90" s="551">
        <v>1328</v>
      </c>
      <c r="BV90" s="551">
        <v>17600</v>
      </c>
      <c r="BW90" s="551">
        <v>0</v>
      </c>
      <c r="BX90" s="551">
        <v>1924</v>
      </c>
      <c r="BY90" s="551">
        <v>9370</v>
      </c>
      <c r="BZ90" s="551">
        <v>0</v>
      </c>
      <c r="CA90" s="551">
        <v>8127</v>
      </c>
      <c r="CB90" s="551">
        <v>1275</v>
      </c>
      <c r="CC90" s="551">
        <v>568</v>
      </c>
      <c r="CD90" s="551">
        <v>2857</v>
      </c>
      <c r="CE90" s="551">
        <v>7492</v>
      </c>
      <c r="CF90" s="551">
        <v>4601</v>
      </c>
      <c r="CG90" s="551">
        <v>439349</v>
      </c>
      <c r="CH90" s="551">
        <v>32461</v>
      </c>
      <c r="CI90" s="551">
        <v>32648</v>
      </c>
      <c r="CJ90" s="551">
        <v>23660</v>
      </c>
      <c r="CK90" s="551">
        <v>17559</v>
      </c>
      <c r="CL90" s="551">
        <v>27272</v>
      </c>
      <c r="CM90" s="551">
        <v>3558</v>
      </c>
      <c r="CN90" s="551">
        <v>5635</v>
      </c>
      <c r="CO90" s="551">
        <v>3789</v>
      </c>
      <c r="CP90" s="551">
        <v>1207</v>
      </c>
      <c r="CQ90" s="551">
        <v>10085</v>
      </c>
      <c r="CR90" s="551">
        <v>854</v>
      </c>
      <c r="CS90" s="551">
        <v>3813</v>
      </c>
      <c r="CT90" s="551">
        <v>4024</v>
      </c>
      <c r="CU90" s="551">
        <v>123869</v>
      </c>
      <c r="CV90" s="551">
        <v>15570</v>
      </c>
      <c r="CW90" s="551">
        <v>219865</v>
      </c>
      <c r="CX90" s="551">
        <v>4392</v>
      </c>
      <c r="CY90" s="551">
        <v>6073</v>
      </c>
      <c r="CZ90" s="551">
        <v>3269</v>
      </c>
      <c r="DA90" s="551">
        <v>12770</v>
      </c>
      <c r="DB90" s="551">
        <v>1802</v>
      </c>
      <c r="DC90" s="551">
        <v>0</v>
      </c>
      <c r="DD90" s="551">
        <v>41251</v>
      </c>
      <c r="DE90" s="550">
        <f t="shared" si="14"/>
        <v>1691517</v>
      </c>
      <c r="DF90" s="550">
        <v>19370</v>
      </c>
      <c r="DG90" s="551">
        <v>774861</v>
      </c>
      <c r="DH90" s="551">
        <v>0</v>
      </c>
      <c r="DI90" s="551">
        <v>0</v>
      </c>
      <c r="DJ90" s="551">
        <v>0</v>
      </c>
      <c r="DK90" s="551">
        <v>0</v>
      </c>
      <c r="DL90" s="551">
        <v>0</v>
      </c>
      <c r="DM90" s="552">
        <f t="shared" si="15"/>
        <v>794231</v>
      </c>
      <c r="DN90" s="552">
        <f t="shared" si="16"/>
        <v>2485748</v>
      </c>
      <c r="DO90" s="553">
        <v>16100</v>
      </c>
      <c r="DP90" s="551">
        <v>354</v>
      </c>
      <c r="DQ90" s="552">
        <f t="shared" si="19"/>
        <v>16454</v>
      </c>
      <c r="DR90" s="551">
        <f t="shared" si="20"/>
        <v>810685</v>
      </c>
      <c r="DS90" s="552">
        <f t="shared" si="17"/>
        <v>2502202</v>
      </c>
      <c r="DT90" s="553">
        <v>-2321161</v>
      </c>
      <c r="DU90" s="551">
        <v>-2858</v>
      </c>
      <c r="DV90" s="551">
        <v>0</v>
      </c>
      <c r="DW90" s="551">
        <v>0</v>
      </c>
      <c r="DX90" s="552">
        <f t="shared" si="21"/>
        <v>-2324019</v>
      </c>
      <c r="DY90" s="551">
        <f t="shared" si="22"/>
        <v>-1513334</v>
      </c>
      <c r="DZ90" s="552">
        <f t="shared" si="18"/>
        <v>178183</v>
      </c>
      <c r="EB90" s="552">
        <v>178183</v>
      </c>
      <c r="EC90" s="526" t="b">
        <f t="shared" si="23"/>
        <v>1</v>
      </c>
      <c r="EI90" s="555"/>
      <c r="EJ90" s="555"/>
      <c r="EK90" s="555"/>
      <c r="EL90" s="555"/>
      <c r="EM90" s="555"/>
      <c r="EN90" s="555"/>
      <c r="EO90" s="555"/>
      <c r="EP90" s="555"/>
    </row>
    <row r="91" spans="1:146">
      <c r="A91" s="556" t="s">
        <v>532</v>
      </c>
      <c r="B91" s="557" t="s">
        <v>533</v>
      </c>
      <c r="C91" s="550">
        <v>4673</v>
      </c>
      <c r="D91" s="551">
        <v>7996</v>
      </c>
      <c r="E91" s="551">
        <v>5893</v>
      </c>
      <c r="F91" s="551">
        <v>5252</v>
      </c>
      <c r="G91" s="551">
        <v>7898</v>
      </c>
      <c r="H91" s="551">
        <v>0</v>
      </c>
      <c r="I91" s="551">
        <v>4943</v>
      </c>
      <c r="J91" s="551">
        <v>69180</v>
      </c>
      <c r="K91" s="551">
        <v>14549</v>
      </c>
      <c r="L91" s="551">
        <v>23843</v>
      </c>
      <c r="M91" s="551">
        <v>0</v>
      </c>
      <c r="N91" s="551">
        <v>829</v>
      </c>
      <c r="O91" s="551">
        <v>6608</v>
      </c>
      <c r="P91" s="551">
        <v>2587</v>
      </c>
      <c r="Q91" s="551">
        <v>1717</v>
      </c>
      <c r="R91" s="551">
        <v>1587</v>
      </c>
      <c r="S91" s="551">
        <v>1702</v>
      </c>
      <c r="T91" s="551">
        <v>3908</v>
      </c>
      <c r="U91" s="551">
        <v>2264</v>
      </c>
      <c r="V91" s="551">
        <v>793</v>
      </c>
      <c r="W91" s="551">
        <v>0</v>
      </c>
      <c r="X91" s="551">
        <v>97</v>
      </c>
      <c r="Y91" s="551">
        <v>0</v>
      </c>
      <c r="Z91" s="551">
        <v>156</v>
      </c>
      <c r="AA91" s="551">
        <v>989</v>
      </c>
      <c r="AB91" s="551">
        <v>2</v>
      </c>
      <c r="AC91" s="551">
        <v>786</v>
      </c>
      <c r="AD91" s="551">
        <v>1004</v>
      </c>
      <c r="AE91" s="551">
        <v>90</v>
      </c>
      <c r="AF91" s="551">
        <v>140</v>
      </c>
      <c r="AG91" s="551">
        <v>43</v>
      </c>
      <c r="AH91" s="551">
        <v>1875</v>
      </c>
      <c r="AI91" s="551">
        <v>23035</v>
      </c>
      <c r="AJ91" s="551">
        <v>1417</v>
      </c>
      <c r="AK91" s="551">
        <v>0</v>
      </c>
      <c r="AL91" s="551">
        <v>0</v>
      </c>
      <c r="AM91" s="551">
        <v>0</v>
      </c>
      <c r="AN91" s="551">
        <v>117</v>
      </c>
      <c r="AO91" s="551">
        <v>521</v>
      </c>
      <c r="AP91" s="551">
        <v>46</v>
      </c>
      <c r="AQ91" s="551">
        <v>1825</v>
      </c>
      <c r="AR91" s="551">
        <v>5164</v>
      </c>
      <c r="AS91" s="551">
        <v>428</v>
      </c>
      <c r="AT91" s="551">
        <v>10020</v>
      </c>
      <c r="AU91" s="551">
        <v>835</v>
      </c>
      <c r="AV91" s="551">
        <v>8610</v>
      </c>
      <c r="AW91" s="551">
        <v>31844</v>
      </c>
      <c r="AX91" s="551">
        <v>13911</v>
      </c>
      <c r="AY91" s="551">
        <v>149</v>
      </c>
      <c r="AZ91" s="551">
        <v>29</v>
      </c>
      <c r="BA91" s="551">
        <v>1001</v>
      </c>
      <c r="BB91" s="551">
        <v>939</v>
      </c>
      <c r="BC91" s="551">
        <v>4577</v>
      </c>
      <c r="BD91" s="551">
        <v>0</v>
      </c>
      <c r="BE91" s="551">
        <v>21</v>
      </c>
      <c r="BF91" s="551">
        <v>1439</v>
      </c>
      <c r="BG91" s="551">
        <v>1286</v>
      </c>
      <c r="BH91" s="551">
        <v>18</v>
      </c>
      <c r="BI91" s="551">
        <v>3063</v>
      </c>
      <c r="BJ91" s="551">
        <v>866</v>
      </c>
      <c r="BK91" s="551">
        <v>48137</v>
      </c>
      <c r="BL91" s="551">
        <v>18228</v>
      </c>
      <c r="BM91" s="551">
        <v>51763</v>
      </c>
      <c r="BN91" s="551">
        <v>12359</v>
      </c>
      <c r="BO91" s="551">
        <v>10597</v>
      </c>
      <c r="BP91" s="551">
        <v>483</v>
      </c>
      <c r="BQ91" s="551">
        <v>8407</v>
      </c>
      <c r="BR91" s="551">
        <v>7639</v>
      </c>
      <c r="BS91" s="551">
        <v>216911</v>
      </c>
      <c r="BT91" s="551">
        <v>113968</v>
      </c>
      <c r="BU91" s="551">
        <v>7980</v>
      </c>
      <c r="BV91" s="551">
        <v>11227</v>
      </c>
      <c r="BW91" s="551">
        <v>0</v>
      </c>
      <c r="BX91" s="551">
        <v>3707</v>
      </c>
      <c r="BY91" s="551">
        <v>25317</v>
      </c>
      <c r="BZ91" s="551">
        <v>0</v>
      </c>
      <c r="CA91" s="551">
        <v>13668</v>
      </c>
      <c r="CB91" s="551">
        <v>7865</v>
      </c>
      <c r="CC91" s="551">
        <v>1550</v>
      </c>
      <c r="CD91" s="551">
        <v>10915</v>
      </c>
      <c r="CE91" s="551">
        <v>22507</v>
      </c>
      <c r="CF91" s="551">
        <v>22586</v>
      </c>
      <c r="CG91" s="551">
        <v>229660</v>
      </c>
      <c r="CH91" s="551">
        <v>638488</v>
      </c>
      <c r="CI91" s="551">
        <v>29175</v>
      </c>
      <c r="CJ91" s="551">
        <v>1415</v>
      </c>
      <c r="CK91" s="551">
        <v>66388</v>
      </c>
      <c r="CL91" s="551">
        <v>317998</v>
      </c>
      <c r="CM91" s="551">
        <v>162222</v>
      </c>
      <c r="CN91" s="551">
        <v>56868</v>
      </c>
      <c r="CO91" s="551">
        <v>190648</v>
      </c>
      <c r="CP91" s="551">
        <v>4960</v>
      </c>
      <c r="CQ91" s="551">
        <v>171666</v>
      </c>
      <c r="CR91" s="551">
        <v>38107</v>
      </c>
      <c r="CS91" s="551">
        <v>130388</v>
      </c>
      <c r="CT91" s="551">
        <v>11317</v>
      </c>
      <c r="CU91" s="551">
        <v>523944</v>
      </c>
      <c r="CV91" s="551">
        <v>5710</v>
      </c>
      <c r="CW91" s="551">
        <v>138933</v>
      </c>
      <c r="CX91" s="551">
        <v>45068</v>
      </c>
      <c r="CY91" s="551">
        <v>57732</v>
      </c>
      <c r="CZ91" s="551">
        <v>36753</v>
      </c>
      <c r="DA91" s="551">
        <v>163319</v>
      </c>
      <c r="DB91" s="551">
        <v>17532</v>
      </c>
      <c r="DC91" s="551">
        <v>0</v>
      </c>
      <c r="DD91" s="551">
        <v>17724</v>
      </c>
      <c r="DE91" s="550">
        <f t="shared" si="14"/>
        <v>3954394</v>
      </c>
      <c r="DF91" s="550">
        <v>45608</v>
      </c>
      <c r="DG91" s="551">
        <v>1245501</v>
      </c>
      <c r="DH91" s="551">
        <v>320</v>
      </c>
      <c r="DI91" s="551">
        <v>0</v>
      </c>
      <c r="DJ91" s="551">
        <v>0</v>
      </c>
      <c r="DK91" s="551">
        <v>29977</v>
      </c>
      <c r="DL91" s="551">
        <v>-1095</v>
      </c>
      <c r="DM91" s="552">
        <f t="shared" si="15"/>
        <v>1320311</v>
      </c>
      <c r="DN91" s="552">
        <f t="shared" si="16"/>
        <v>5274705</v>
      </c>
      <c r="DO91" s="553">
        <v>911101</v>
      </c>
      <c r="DP91" s="551">
        <v>27591</v>
      </c>
      <c r="DQ91" s="552">
        <f t="shared" si="19"/>
        <v>938692</v>
      </c>
      <c r="DR91" s="551">
        <f t="shared" si="20"/>
        <v>2259003</v>
      </c>
      <c r="DS91" s="552">
        <f t="shared" si="17"/>
        <v>6213397</v>
      </c>
      <c r="DT91" s="553">
        <v>-3659800</v>
      </c>
      <c r="DU91" s="551">
        <v>-131755</v>
      </c>
      <c r="DV91" s="551">
        <v>0</v>
      </c>
      <c r="DW91" s="551">
        <v>-2598</v>
      </c>
      <c r="DX91" s="552">
        <f t="shared" si="21"/>
        <v>-3794153</v>
      </c>
      <c r="DY91" s="551">
        <f t="shared" si="22"/>
        <v>-1535150</v>
      </c>
      <c r="DZ91" s="552">
        <f t="shared" si="18"/>
        <v>2419244</v>
      </c>
      <c r="EB91" s="552">
        <v>2419244</v>
      </c>
      <c r="EC91" s="526" t="b">
        <f t="shared" si="23"/>
        <v>1</v>
      </c>
      <c r="EI91" s="555"/>
      <c r="EJ91" s="555"/>
      <c r="EK91" s="555"/>
      <c r="EL91" s="555"/>
      <c r="EM91" s="555"/>
      <c r="EN91" s="555"/>
      <c r="EO91" s="555"/>
      <c r="EP91" s="555"/>
    </row>
    <row r="92" spans="1:146">
      <c r="A92" s="556" t="s">
        <v>534</v>
      </c>
      <c r="B92" s="557" t="s">
        <v>17</v>
      </c>
      <c r="C92" s="550">
        <v>0</v>
      </c>
      <c r="D92" s="551">
        <v>0</v>
      </c>
      <c r="E92" s="551">
        <v>0</v>
      </c>
      <c r="F92" s="551">
        <v>0</v>
      </c>
      <c r="G92" s="551">
        <v>0</v>
      </c>
      <c r="H92" s="551">
        <v>0</v>
      </c>
      <c r="I92" s="551">
        <v>0</v>
      </c>
      <c r="J92" s="551">
        <v>0</v>
      </c>
      <c r="K92" s="551">
        <v>0</v>
      </c>
      <c r="L92" s="551">
        <v>0</v>
      </c>
      <c r="M92" s="551">
        <v>0</v>
      </c>
      <c r="N92" s="551">
        <v>0</v>
      </c>
      <c r="O92" s="551">
        <v>0</v>
      </c>
      <c r="P92" s="551">
        <v>0</v>
      </c>
      <c r="Q92" s="551">
        <v>0</v>
      </c>
      <c r="R92" s="551">
        <v>0</v>
      </c>
      <c r="S92" s="551">
        <v>0</v>
      </c>
      <c r="T92" s="551">
        <v>0</v>
      </c>
      <c r="U92" s="551">
        <v>0</v>
      </c>
      <c r="V92" s="551">
        <v>0</v>
      </c>
      <c r="W92" s="551">
        <v>0</v>
      </c>
      <c r="X92" s="551">
        <v>0</v>
      </c>
      <c r="Y92" s="551">
        <v>0</v>
      </c>
      <c r="Z92" s="551">
        <v>0</v>
      </c>
      <c r="AA92" s="551">
        <v>0</v>
      </c>
      <c r="AB92" s="551">
        <v>0</v>
      </c>
      <c r="AC92" s="551">
        <v>0</v>
      </c>
      <c r="AD92" s="551">
        <v>0</v>
      </c>
      <c r="AE92" s="551">
        <v>0</v>
      </c>
      <c r="AF92" s="551">
        <v>0</v>
      </c>
      <c r="AG92" s="551">
        <v>0</v>
      </c>
      <c r="AH92" s="551">
        <v>0</v>
      </c>
      <c r="AI92" s="551">
        <v>0</v>
      </c>
      <c r="AJ92" s="551">
        <v>0</v>
      </c>
      <c r="AK92" s="551">
        <v>0</v>
      </c>
      <c r="AL92" s="551">
        <v>0</v>
      </c>
      <c r="AM92" s="551">
        <v>0</v>
      </c>
      <c r="AN92" s="551">
        <v>0</v>
      </c>
      <c r="AO92" s="551">
        <v>0</v>
      </c>
      <c r="AP92" s="551">
        <v>0</v>
      </c>
      <c r="AQ92" s="551">
        <v>0</v>
      </c>
      <c r="AR92" s="551">
        <v>0</v>
      </c>
      <c r="AS92" s="551">
        <v>0</v>
      </c>
      <c r="AT92" s="551">
        <v>0</v>
      </c>
      <c r="AU92" s="551">
        <v>0</v>
      </c>
      <c r="AV92" s="551">
        <v>0</v>
      </c>
      <c r="AW92" s="551">
        <v>0</v>
      </c>
      <c r="AX92" s="551">
        <v>0</v>
      </c>
      <c r="AY92" s="551">
        <v>0</v>
      </c>
      <c r="AZ92" s="551">
        <v>0</v>
      </c>
      <c r="BA92" s="551">
        <v>0</v>
      </c>
      <c r="BB92" s="551">
        <v>0</v>
      </c>
      <c r="BC92" s="551">
        <v>0</v>
      </c>
      <c r="BD92" s="551">
        <v>0</v>
      </c>
      <c r="BE92" s="551">
        <v>0</v>
      </c>
      <c r="BF92" s="551">
        <v>0</v>
      </c>
      <c r="BG92" s="551">
        <v>0</v>
      </c>
      <c r="BH92" s="551">
        <v>0</v>
      </c>
      <c r="BI92" s="551">
        <v>0</v>
      </c>
      <c r="BJ92" s="551">
        <v>0</v>
      </c>
      <c r="BK92" s="551">
        <v>0</v>
      </c>
      <c r="BL92" s="551">
        <v>0</v>
      </c>
      <c r="BM92" s="551">
        <v>0</v>
      </c>
      <c r="BN92" s="551">
        <v>0</v>
      </c>
      <c r="BO92" s="551">
        <v>0</v>
      </c>
      <c r="BP92" s="551">
        <v>0</v>
      </c>
      <c r="BQ92" s="551">
        <v>0</v>
      </c>
      <c r="BR92" s="551">
        <v>0</v>
      </c>
      <c r="BS92" s="551">
        <v>0</v>
      </c>
      <c r="BT92" s="551">
        <v>0</v>
      </c>
      <c r="BU92" s="551">
        <v>0</v>
      </c>
      <c r="BV92" s="551">
        <v>0</v>
      </c>
      <c r="BW92" s="551">
        <v>0</v>
      </c>
      <c r="BX92" s="551">
        <v>0</v>
      </c>
      <c r="BY92" s="551">
        <v>0</v>
      </c>
      <c r="BZ92" s="551">
        <v>0</v>
      </c>
      <c r="CA92" s="551">
        <v>0</v>
      </c>
      <c r="CB92" s="551">
        <v>0</v>
      </c>
      <c r="CC92" s="551">
        <v>0</v>
      </c>
      <c r="CD92" s="551">
        <v>0</v>
      </c>
      <c r="CE92" s="551">
        <v>0</v>
      </c>
      <c r="CF92" s="551">
        <v>0</v>
      </c>
      <c r="CG92" s="551">
        <v>0</v>
      </c>
      <c r="CH92" s="551">
        <v>0</v>
      </c>
      <c r="CI92" s="551">
        <v>0</v>
      </c>
      <c r="CJ92" s="551">
        <v>0</v>
      </c>
      <c r="CK92" s="551">
        <v>0</v>
      </c>
      <c r="CL92" s="551">
        <v>0</v>
      </c>
      <c r="CM92" s="551">
        <v>0</v>
      </c>
      <c r="CN92" s="551">
        <v>0</v>
      </c>
      <c r="CO92" s="551">
        <v>0</v>
      </c>
      <c r="CP92" s="551">
        <v>0</v>
      </c>
      <c r="CQ92" s="551">
        <v>0</v>
      </c>
      <c r="CR92" s="551">
        <v>0</v>
      </c>
      <c r="CS92" s="551">
        <v>0</v>
      </c>
      <c r="CT92" s="551">
        <v>0</v>
      </c>
      <c r="CU92" s="551">
        <v>0</v>
      </c>
      <c r="CV92" s="551">
        <v>0</v>
      </c>
      <c r="CW92" s="551">
        <v>0</v>
      </c>
      <c r="CX92" s="551">
        <v>0</v>
      </c>
      <c r="CY92" s="551">
        <v>0</v>
      </c>
      <c r="CZ92" s="551">
        <v>0</v>
      </c>
      <c r="DA92" s="551">
        <v>0</v>
      </c>
      <c r="DB92" s="551">
        <v>0</v>
      </c>
      <c r="DC92" s="551">
        <v>0</v>
      </c>
      <c r="DD92" s="551">
        <v>677173</v>
      </c>
      <c r="DE92" s="550">
        <f t="shared" si="14"/>
        <v>677173</v>
      </c>
      <c r="DF92" s="550">
        <v>0</v>
      </c>
      <c r="DG92" s="551">
        <v>1309704</v>
      </c>
      <c r="DH92" s="551">
        <v>40429430</v>
      </c>
      <c r="DI92" s="551">
        <v>15231398</v>
      </c>
      <c r="DJ92" s="551">
        <v>0</v>
      </c>
      <c r="DK92" s="551">
        <v>0</v>
      </c>
      <c r="DL92" s="551">
        <v>0</v>
      </c>
      <c r="DM92" s="552">
        <f t="shared" si="15"/>
        <v>56970532</v>
      </c>
      <c r="DN92" s="552">
        <f t="shared" si="16"/>
        <v>57647705</v>
      </c>
      <c r="DO92" s="553">
        <v>0</v>
      </c>
      <c r="DP92" s="551">
        <v>0</v>
      </c>
      <c r="DQ92" s="552">
        <f t="shared" si="19"/>
        <v>0</v>
      </c>
      <c r="DR92" s="551">
        <f t="shared" si="20"/>
        <v>56970532</v>
      </c>
      <c r="DS92" s="552">
        <f t="shared" si="17"/>
        <v>57647705</v>
      </c>
      <c r="DT92" s="553">
        <v>0</v>
      </c>
      <c r="DU92" s="551">
        <v>0</v>
      </c>
      <c r="DV92" s="551">
        <v>0</v>
      </c>
      <c r="DW92" s="551">
        <v>0</v>
      </c>
      <c r="DX92" s="552">
        <f t="shared" si="21"/>
        <v>0</v>
      </c>
      <c r="DY92" s="551">
        <f t="shared" si="22"/>
        <v>56970532</v>
      </c>
      <c r="DZ92" s="552">
        <f t="shared" si="18"/>
        <v>57647705</v>
      </c>
      <c r="EB92" s="552">
        <v>57647705</v>
      </c>
      <c r="EC92" s="526" t="b">
        <f t="shared" si="23"/>
        <v>1</v>
      </c>
      <c r="EI92" s="555"/>
      <c r="EJ92" s="555"/>
      <c r="EK92" s="555"/>
      <c r="EL92" s="555"/>
      <c r="EM92" s="555"/>
      <c r="EN92" s="555"/>
      <c r="EO92" s="555"/>
      <c r="EP92" s="555"/>
    </row>
    <row r="93" spans="1:146">
      <c r="A93" s="556" t="s">
        <v>535</v>
      </c>
      <c r="B93" s="557" t="s">
        <v>536</v>
      </c>
      <c r="C93" s="550">
        <v>0</v>
      </c>
      <c r="D93" s="551">
        <v>0</v>
      </c>
      <c r="E93" s="551">
        <v>806</v>
      </c>
      <c r="F93" s="551">
        <v>455</v>
      </c>
      <c r="G93" s="551">
        <v>56</v>
      </c>
      <c r="H93" s="551">
        <v>0</v>
      </c>
      <c r="I93" s="551">
        <v>3947</v>
      </c>
      <c r="J93" s="551">
        <v>18971</v>
      </c>
      <c r="K93" s="551">
        <v>1138</v>
      </c>
      <c r="L93" s="551">
        <v>6718</v>
      </c>
      <c r="M93" s="551">
        <v>0</v>
      </c>
      <c r="N93" s="551">
        <v>6</v>
      </c>
      <c r="O93" s="551">
        <v>136</v>
      </c>
      <c r="P93" s="551">
        <v>150</v>
      </c>
      <c r="Q93" s="551">
        <v>182</v>
      </c>
      <c r="R93" s="551">
        <v>1074</v>
      </c>
      <c r="S93" s="551">
        <v>5</v>
      </c>
      <c r="T93" s="551">
        <v>34</v>
      </c>
      <c r="U93" s="551">
        <v>38</v>
      </c>
      <c r="V93" s="551">
        <v>48</v>
      </c>
      <c r="W93" s="551">
        <v>0</v>
      </c>
      <c r="X93" s="551">
        <v>66</v>
      </c>
      <c r="Y93" s="551">
        <v>0</v>
      </c>
      <c r="Z93" s="551">
        <v>17</v>
      </c>
      <c r="AA93" s="551">
        <v>661</v>
      </c>
      <c r="AB93" s="551">
        <v>0</v>
      </c>
      <c r="AC93" s="551">
        <v>0</v>
      </c>
      <c r="AD93" s="551">
        <v>198</v>
      </c>
      <c r="AE93" s="551">
        <v>1</v>
      </c>
      <c r="AF93" s="551">
        <v>0</v>
      </c>
      <c r="AG93" s="551">
        <v>6</v>
      </c>
      <c r="AH93" s="551">
        <v>461</v>
      </c>
      <c r="AI93" s="551">
        <v>14379</v>
      </c>
      <c r="AJ93" s="551">
        <v>165</v>
      </c>
      <c r="AK93" s="551">
        <v>0</v>
      </c>
      <c r="AL93" s="551">
        <v>0</v>
      </c>
      <c r="AM93" s="551">
        <v>0</v>
      </c>
      <c r="AN93" s="551">
        <v>0</v>
      </c>
      <c r="AO93" s="551">
        <v>0</v>
      </c>
      <c r="AP93" s="551">
        <v>4</v>
      </c>
      <c r="AQ93" s="551">
        <v>1292</v>
      </c>
      <c r="AR93" s="551">
        <v>726</v>
      </c>
      <c r="AS93" s="551">
        <v>329</v>
      </c>
      <c r="AT93" s="551">
        <v>3288</v>
      </c>
      <c r="AU93" s="551">
        <v>161</v>
      </c>
      <c r="AV93" s="551">
        <v>5572</v>
      </c>
      <c r="AW93" s="551">
        <v>24889</v>
      </c>
      <c r="AX93" s="551">
        <v>6444</v>
      </c>
      <c r="AY93" s="551">
        <v>243</v>
      </c>
      <c r="AZ93" s="551">
        <v>18</v>
      </c>
      <c r="BA93" s="551">
        <v>603</v>
      </c>
      <c r="BB93" s="551">
        <v>1776</v>
      </c>
      <c r="BC93" s="551">
        <v>683</v>
      </c>
      <c r="BD93" s="551">
        <v>0</v>
      </c>
      <c r="BE93" s="551">
        <v>11</v>
      </c>
      <c r="BF93" s="551">
        <v>2280</v>
      </c>
      <c r="BG93" s="551">
        <v>154</v>
      </c>
      <c r="BH93" s="551">
        <v>2</v>
      </c>
      <c r="BI93" s="551">
        <v>355</v>
      </c>
      <c r="BJ93" s="551">
        <v>20</v>
      </c>
      <c r="BK93" s="551">
        <v>5326</v>
      </c>
      <c r="BL93" s="551">
        <v>270</v>
      </c>
      <c r="BM93" s="551">
        <v>3306</v>
      </c>
      <c r="BN93" s="551">
        <v>1391</v>
      </c>
      <c r="BO93" s="551">
        <v>15283</v>
      </c>
      <c r="BP93" s="551">
        <v>800</v>
      </c>
      <c r="BQ93" s="551">
        <v>374</v>
      </c>
      <c r="BR93" s="551">
        <v>581</v>
      </c>
      <c r="BS93" s="551">
        <v>17731</v>
      </c>
      <c r="BT93" s="551">
        <v>6035</v>
      </c>
      <c r="BU93" s="551">
        <v>35</v>
      </c>
      <c r="BV93" s="551">
        <v>11</v>
      </c>
      <c r="BW93" s="551">
        <v>0</v>
      </c>
      <c r="BX93" s="551">
        <v>13155</v>
      </c>
      <c r="BY93" s="551">
        <v>2450</v>
      </c>
      <c r="BZ93" s="551">
        <v>5194</v>
      </c>
      <c r="CA93" s="551">
        <v>1458</v>
      </c>
      <c r="CB93" s="551">
        <v>286</v>
      </c>
      <c r="CC93" s="551">
        <v>238</v>
      </c>
      <c r="CD93" s="551">
        <v>1148</v>
      </c>
      <c r="CE93" s="551">
        <v>4275</v>
      </c>
      <c r="CF93" s="551">
        <v>713</v>
      </c>
      <c r="CG93" s="551">
        <v>136268</v>
      </c>
      <c r="CH93" s="551">
        <v>2563</v>
      </c>
      <c r="CI93" s="551">
        <v>11768</v>
      </c>
      <c r="CJ93" s="551">
        <v>1409</v>
      </c>
      <c r="CK93" s="551">
        <v>1244</v>
      </c>
      <c r="CL93" s="551">
        <v>5911</v>
      </c>
      <c r="CM93" s="551">
        <v>48</v>
      </c>
      <c r="CN93" s="551">
        <v>8</v>
      </c>
      <c r="CO93" s="551">
        <v>8618</v>
      </c>
      <c r="CP93" s="551">
        <v>0</v>
      </c>
      <c r="CQ93" s="551">
        <v>1362</v>
      </c>
      <c r="CR93" s="551">
        <v>430</v>
      </c>
      <c r="CS93" s="551">
        <v>0</v>
      </c>
      <c r="CT93" s="551">
        <v>2307</v>
      </c>
      <c r="CU93" s="551">
        <v>2956</v>
      </c>
      <c r="CV93" s="551">
        <v>19</v>
      </c>
      <c r="CW93" s="551">
        <v>16634</v>
      </c>
      <c r="CX93" s="551">
        <v>2312</v>
      </c>
      <c r="CY93" s="551">
        <v>11569</v>
      </c>
      <c r="CZ93" s="551">
        <v>5694</v>
      </c>
      <c r="DA93" s="551">
        <v>1953</v>
      </c>
      <c r="DB93" s="551">
        <v>1573</v>
      </c>
      <c r="DC93" s="551">
        <v>0</v>
      </c>
      <c r="DD93" s="551">
        <v>431</v>
      </c>
      <c r="DE93" s="550">
        <f t="shared" si="14"/>
        <v>393705</v>
      </c>
      <c r="DF93" s="550">
        <v>0</v>
      </c>
      <c r="DG93" s="551">
        <v>7841097</v>
      </c>
      <c r="DH93" s="551">
        <v>20632316</v>
      </c>
      <c r="DI93" s="551">
        <v>5070702</v>
      </c>
      <c r="DJ93" s="551">
        <v>0</v>
      </c>
      <c r="DK93" s="551">
        <v>0</v>
      </c>
      <c r="DL93" s="551">
        <v>0</v>
      </c>
      <c r="DM93" s="552">
        <f t="shared" si="15"/>
        <v>33544115</v>
      </c>
      <c r="DN93" s="552">
        <f t="shared" si="16"/>
        <v>33937820</v>
      </c>
      <c r="DO93" s="553">
        <v>941</v>
      </c>
      <c r="DP93" s="551">
        <v>13822</v>
      </c>
      <c r="DQ93" s="552">
        <f t="shared" si="19"/>
        <v>14763</v>
      </c>
      <c r="DR93" s="551">
        <f t="shared" si="20"/>
        <v>33558878</v>
      </c>
      <c r="DS93" s="552">
        <f t="shared" si="17"/>
        <v>33952583</v>
      </c>
      <c r="DT93" s="553">
        <v>-359646</v>
      </c>
      <c r="DU93" s="551">
        <v>-171935</v>
      </c>
      <c r="DV93" s="551">
        <v>0</v>
      </c>
      <c r="DW93" s="551">
        <v>0</v>
      </c>
      <c r="DX93" s="552">
        <f t="shared" si="21"/>
        <v>-531581</v>
      </c>
      <c r="DY93" s="551">
        <f t="shared" si="22"/>
        <v>33027297</v>
      </c>
      <c r="DZ93" s="552">
        <f t="shared" si="18"/>
        <v>33421002</v>
      </c>
      <c r="EB93" s="552">
        <v>33421002</v>
      </c>
      <c r="EC93" s="526" t="b">
        <f t="shared" si="23"/>
        <v>1</v>
      </c>
      <c r="EI93" s="555"/>
      <c r="EJ93" s="555"/>
      <c r="EK93" s="555"/>
      <c r="EL93" s="555"/>
      <c r="EM93" s="555"/>
      <c r="EN93" s="555"/>
      <c r="EO93" s="555"/>
      <c r="EP93" s="555"/>
    </row>
    <row r="94" spans="1:146">
      <c r="A94" s="556" t="s">
        <v>537</v>
      </c>
      <c r="B94" s="557" t="s">
        <v>538</v>
      </c>
      <c r="C94" s="550">
        <v>0</v>
      </c>
      <c r="D94" s="551">
        <v>0</v>
      </c>
      <c r="E94" s="551">
        <v>0</v>
      </c>
      <c r="F94" s="551">
        <v>0</v>
      </c>
      <c r="G94" s="551">
        <v>0</v>
      </c>
      <c r="H94" s="551">
        <v>0</v>
      </c>
      <c r="I94" s="551">
        <v>0</v>
      </c>
      <c r="J94" s="551">
        <v>0</v>
      </c>
      <c r="K94" s="551">
        <v>0</v>
      </c>
      <c r="L94" s="551">
        <v>0</v>
      </c>
      <c r="M94" s="551">
        <v>0</v>
      </c>
      <c r="N94" s="551">
        <v>0</v>
      </c>
      <c r="O94" s="551">
        <v>0</v>
      </c>
      <c r="P94" s="551">
        <v>0</v>
      </c>
      <c r="Q94" s="551">
        <v>0</v>
      </c>
      <c r="R94" s="551">
        <v>0</v>
      </c>
      <c r="S94" s="551">
        <v>0</v>
      </c>
      <c r="T94" s="551">
        <v>0</v>
      </c>
      <c r="U94" s="551">
        <v>0</v>
      </c>
      <c r="V94" s="551">
        <v>0</v>
      </c>
      <c r="W94" s="551">
        <v>0</v>
      </c>
      <c r="X94" s="551">
        <v>0</v>
      </c>
      <c r="Y94" s="551">
        <v>0</v>
      </c>
      <c r="Z94" s="551">
        <v>0</v>
      </c>
      <c r="AA94" s="551">
        <v>0</v>
      </c>
      <c r="AB94" s="551">
        <v>0</v>
      </c>
      <c r="AC94" s="551">
        <v>0</v>
      </c>
      <c r="AD94" s="551">
        <v>0</v>
      </c>
      <c r="AE94" s="551">
        <v>0</v>
      </c>
      <c r="AF94" s="551">
        <v>0</v>
      </c>
      <c r="AG94" s="551">
        <v>0</v>
      </c>
      <c r="AH94" s="551">
        <v>0</v>
      </c>
      <c r="AI94" s="551">
        <v>0</v>
      </c>
      <c r="AJ94" s="551">
        <v>0</v>
      </c>
      <c r="AK94" s="551">
        <v>0</v>
      </c>
      <c r="AL94" s="551">
        <v>0</v>
      </c>
      <c r="AM94" s="551">
        <v>0</v>
      </c>
      <c r="AN94" s="551">
        <v>0</v>
      </c>
      <c r="AO94" s="551">
        <v>0</v>
      </c>
      <c r="AP94" s="551">
        <v>0</v>
      </c>
      <c r="AQ94" s="551">
        <v>0</v>
      </c>
      <c r="AR94" s="551">
        <v>0</v>
      </c>
      <c r="AS94" s="551">
        <v>0</v>
      </c>
      <c r="AT94" s="551">
        <v>0</v>
      </c>
      <c r="AU94" s="551">
        <v>0</v>
      </c>
      <c r="AV94" s="551">
        <v>0</v>
      </c>
      <c r="AW94" s="551">
        <v>0</v>
      </c>
      <c r="AX94" s="551">
        <v>0</v>
      </c>
      <c r="AY94" s="551">
        <v>0</v>
      </c>
      <c r="AZ94" s="551">
        <v>0</v>
      </c>
      <c r="BA94" s="551">
        <v>0</v>
      </c>
      <c r="BB94" s="551">
        <v>0</v>
      </c>
      <c r="BC94" s="551">
        <v>0</v>
      </c>
      <c r="BD94" s="551">
        <v>0</v>
      </c>
      <c r="BE94" s="551">
        <v>0</v>
      </c>
      <c r="BF94" s="551">
        <v>0</v>
      </c>
      <c r="BG94" s="551">
        <v>0</v>
      </c>
      <c r="BH94" s="551">
        <v>0</v>
      </c>
      <c r="BI94" s="551">
        <v>0</v>
      </c>
      <c r="BJ94" s="551">
        <v>0</v>
      </c>
      <c r="BK94" s="551">
        <v>0</v>
      </c>
      <c r="BL94" s="551">
        <v>0</v>
      </c>
      <c r="BM94" s="551">
        <v>0</v>
      </c>
      <c r="BN94" s="551">
        <v>0</v>
      </c>
      <c r="BO94" s="551">
        <v>0</v>
      </c>
      <c r="BP94" s="551">
        <v>0</v>
      </c>
      <c r="BQ94" s="551">
        <v>0</v>
      </c>
      <c r="BR94" s="551">
        <v>0</v>
      </c>
      <c r="BS94" s="551">
        <v>0</v>
      </c>
      <c r="BT94" s="551">
        <v>0</v>
      </c>
      <c r="BU94" s="551">
        <v>0</v>
      </c>
      <c r="BV94" s="551">
        <v>0</v>
      </c>
      <c r="BW94" s="551">
        <v>0</v>
      </c>
      <c r="BX94" s="551">
        <v>0</v>
      </c>
      <c r="BY94" s="551">
        <v>0</v>
      </c>
      <c r="BZ94" s="551">
        <v>0</v>
      </c>
      <c r="CA94" s="551">
        <v>0</v>
      </c>
      <c r="CB94" s="551">
        <v>0</v>
      </c>
      <c r="CC94" s="551">
        <v>0</v>
      </c>
      <c r="CD94" s="551">
        <v>0</v>
      </c>
      <c r="CE94" s="551">
        <v>0</v>
      </c>
      <c r="CF94" s="551">
        <v>0</v>
      </c>
      <c r="CG94" s="551">
        <v>0</v>
      </c>
      <c r="CH94" s="551">
        <v>0</v>
      </c>
      <c r="CI94" s="551">
        <v>0</v>
      </c>
      <c r="CJ94" s="551">
        <v>0</v>
      </c>
      <c r="CK94" s="551">
        <v>0</v>
      </c>
      <c r="CL94" s="551">
        <v>0</v>
      </c>
      <c r="CM94" s="551">
        <v>0</v>
      </c>
      <c r="CN94" s="551">
        <v>0</v>
      </c>
      <c r="CO94" s="551">
        <v>0</v>
      </c>
      <c r="CP94" s="551">
        <v>0</v>
      </c>
      <c r="CQ94" s="551">
        <v>0</v>
      </c>
      <c r="CR94" s="551">
        <v>0</v>
      </c>
      <c r="CS94" s="551">
        <v>0</v>
      </c>
      <c r="CT94" s="551">
        <v>0</v>
      </c>
      <c r="CU94" s="551">
        <v>0</v>
      </c>
      <c r="CV94" s="551">
        <v>0</v>
      </c>
      <c r="CW94" s="551">
        <v>0</v>
      </c>
      <c r="CX94" s="551">
        <v>0</v>
      </c>
      <c r="CY94" s="551">
        <v>0</v>
      </c>
      <c r="CZ94" s="551">
        <v>0</v>
      </c>
      <c r="DA94" s="551">
        <v>0</v>
      </c>
      <c r="DB94" s="551">
        <v>0</v>
      </c>
      <c r="DC94" s="551">
        <v>0</v>
      </c>
      <c r="DD94" s="551">
        <v>0</v>
      </c>
      <c r="DE94" s="550">
        <f t="shared" si="14"/>
        <v>0</v>
      </c>
      <c r="DF94" s="550">
        <v>0</v>
      </c>
      <c r="DG94" s="551">
        <v>257584</v>
      </c>
      <c r="DH94" s="551">
        <v>64200</v>
      </c>
      <c r="DI94" s="551">
        <v>526842</v>
      </c>
      <c r="DJ94" s="551">
        <v>1596251</v>
      </c>
      <c r="DK94" s="551">
        <v>14752645</v>
      </c>
      <c r="DL94" s="551">
        <v>0</v>
      </c>
      <c r="DM94" s="552">
        <f t="shared" si="15"/>
        <v>17197522</v>
      </c>
      <c r="DN94" s="552">
        <f t="shared" si="16"/>
        <v>17197522</v>
      </c>
      <c r="DO94" s="553">
        <v>0</v>
      </c>
      <c r="DP94" s="551">
        <v>266393</v>
      </c>
      <c r="DQ94" s="552">
        <f t="shared" si="19"/>
        <v>266393</v>
      </c>
      <c r="DR94" s="551">
        <f t="shared" si="20"/>
        <v>17463915</v>
      </c>
      <c r="DS94" s="552">
        <f t="shared" si="17"/>
        <v>17463915</v>
      </c>
      <c r="DT94" s="553">
        <v>-1033536</v>
      </c>
      <c r="DU94" s="551">
        <v>-1125503</v>
      </c>
      <c r="DV94" s="551">
        <v>0</v>
      </c>
      <c r="DW94" s="551">
        <v>0</v>
      </c>
      <c r="DX94" s="552">
        <f t="shared" si="21"/>
        <v>-2159039</v>
      </c>
      <c r="DY94" s="551">
        <f t="shared" si="22"/>
        <v>15304876</v>
      </c>
      <c r="DZ94" s="552">
        <f t="shared" si="18"/>
        <v>15304876</v>
      </c>
      <c r="EB94" s="552">
        <v>15304876</v>
      </c>
      <c r="EC94" s="526" t="b">
        <f t="shared" si="23"/>
        <v>1</v>
      </c>
      <c r="EI94" s="555"/>
      <c r="EJ94" s="555"/>
      <c r="EK94" s="555"/>
      <c r="EL94" s="555"/>
      <c r="EM94" s="555"/>
      <c r="EN94" s="555"/>
      <c r="EO94" s="555"/>
      <c r="EP94" s="555"/>
    </row>
    <row r="95" spans="1:146">
      <c r="A95" s="556" t="s">
        <v>539</v>
      </c>
      <c r="B95" s="557" t="s">
        <v>540</v>
      </c>
      <c r="C95" s="550">
        <v>0</v>
      </c>
      <c r="D95" s="551">
        <v>0</v>
      </c>
      <c r="E95" s="551">
        <v>0</v>
      </c>
      <c r="F95" s="551">
        <v>0</v>
      </c>
      <c r="G95" s="551">
        <v>0</v>
      </c>
      <c r="H95" s="551">
        <v>0</v>
      </c>
      <c r="I95" s="551">
        <v>0</v>
      </c>
      <c r="J95" s="551">
        <v>0</v>
      </c>
      <c r="K95" s="551">
        <v>0</v>
      </c>
      <c r="L95" s="551">
        <v>0</v>
      </c>
      <c r="M95" s="551">
        <v>0</v>
      </c>
      <c r="N95" s="551">
        <v>0</v>
      </c>
      <c r="O95" s="551">
        <v>0</v>
      </c>
      <c r="P95" s="551">
        <v>0</v>
      </c>
      <c r="Q95" s="551">
        <v>0</v>
      </c>
      <c r="R95" s="551">
        <v>0</v>
      </c>
      <c r="S95" s="551">
        <v>0</v>
      </c>
      <c r="T95" s="551">
        <v>0</v>
      </c>
      <c r="U95" s="551">
        <v>0</v>
      </c>
      <c r="V95" s="551">
        <v>0</v>
      </c>
      <c r="W95" s="551">
        <v>0</v>
      </c>
      <c r="X95" s="551">
        <v>0</v>
      </c>
      <c r="Y95" s="551">
        <v>0</v>
      </c>
      <c r="Z95" s="551">
        <v>0</v>
      </c>
      <c r="AA95" s="551">
        <v>0</v>
      </c>
      <c r="AB95" s="551">
        <v>0</v>
      </c>
      <c r="AC95" s="551">
        <v>0</v>
      </c>
      <c r="AD95" s="551">
        <v>0</v>
      </c>
      <c r="AE95" s="551">
        <v>0</v>
      </c>
      <c r="AF95" s="551">
        <v>0</v>
      </c>
      <c r="AG95" s="551">
        <v>0</v>
      </c>
      <c r="AH95" s="551">
        <v>0</v>
      </c>
      <c r="AI95" s="551">
        <v>0</v>
      </c>
      <c r="AJ95" s="551">
        <v>0</v>
      </c>
      <c r="AK95" s="551">
        <v>0</v>
      </c>
      <c r="AL95" s="551">
        <v>0</v>
      </c>
      <c r="AM95" s="551">
        <v>0</v>
      </c>
      <c r="AN95" s="551">
        <v>0</v>
      </c>
      <c r="AO95" s="551">
        <v>0</v>
      </c>
      <c r="AP95" s="551">
        <v>0</v>
      </c>
      <c r="AQ95" s="551">
        <v>0</v>
      </c>
      <c r="AR95" s="551">
        <v>0</v>
      </c>
      <c r="AS95" s="551">
        <v>0</v>
      </c>
      <c r="AT95" s="551">
        <v>0</v>
      </c>
      <c r="AU95" s="551">
        <v>0</v>
      </c>
      <c r="AV95" s="551">
        <v>0</v>
      </c>
      <c r="AW95" s="551">
        <v>0</v>
      </c>
      <c r="AX95" s="551">
        <v>0</v>
      </c>
      <c r="AY95" s="551">
        <v>0</v>
      </c>
      <c r="AZ95" s="551">
        <v>0</v>
      </c>
      <c r="BA95" s="551">
        <v>0</v>
      </c>
      <c r="BB95" s="551">
        <v>0</v>
      </c>
      <c r="BC95" s="551">
        <v>0</v>
      </c>
      <c r="BD95" s="551">
        <v>0</v>
      </c>
      <c r="BE95" s="551">
        <v>0</v>
      </c>
      <c r="BF95" s="551">
        <v>0</v>
      </c>
      <c r="BG95" s="551">
        <v>0</v>
      </c>
      <c r="BH95" s="551">
        <v>0</v>
      </c>
      <c r="BI95" s="551">
        <v>0</v>
      </c>
      <c r="BJ95" s="551">
        <v>0</v>
      </c>
      <c r="BK95" s="551">
        <v>0</v>
      </c>
      <c r="BL95" s="551">
        <v>0</v>
      </c>
      <c r="BM95" s="551">
        <v>0</v>
      </c>
      <c r="BN95" s="551">
        <v>0</v>
      </c>
      <c r="BO95" s="551">
        <v>0</v>
      </c>
      <c r="BP95" s="551">
        <v>0</v>
      </c>
      <c r="BQ95" s="551">
        <v>0</v>
      </c>
      <c r="BR95" s="551">
        <v>0</v>
      </c>
      <c r="BS95" s="551">
        <v>0</v>
      </c>
      <c r="BT95" s="551">
        <v>0</v>
      </c>
      <c r="BU95" s="551">
        <v>0</v>
      </c>
      <c r="BV95" s="551">
        <v>0</v>
      </c>
      <c r="BW95" s="551">
        <v>0</v>
      </c>
      <c r="BX95" s="551">
        <v>0</v>
      </c>
      <c r="BY95" s="551">
        <v>0</v>
      </c>
      <c r="BZ95" s="551">
        <v>0</v>
      </c>
      <c r="CA95" s="551">
        <v>0</v>
      </c>
      <c r="CB95" s="551">
        <v>0</v>
      </c>
      <c r="CC95" s="551">
        <v>0</v>
      </c>
      <c r="CD95" s="551">
        <v>0</v>
      </c>
      <c r="CE95" s="551">
        <v>0</v>
      </c>
      <c r="CF95" s="551">
        <v>0</v>
      </c>
      <c r="CG95" s="551">
        <v>0</v>
      </c>
      <c r="CH95" s="551">
        <v>0</v>
      </c>
      <c r="CI95" s="551">
        <v>0</v>
      </c>
      <c r="CJ95" s="551">
        <v>0</v>
      </c>
      <c r="CK95" s="551">
        <v>0</v>
      </c>
      <c r="CL95" s="551">
        <v>0</v>
      </c>
      <c r="CM95" s="551">
        <v>0</v>
      </c>
      <c r="CN95" s="551">
        <v>0</v>
      </c>
      <c r="CO95" s="551">
        <v>545071</v>
      </c>
      <c r="CP95" s="551">
        <v>0</v>
      </c>
      <c r="CQ95" s="551">
        <v>0</v>
      </c>
      <c r="CR95" s="551">
        <v>12612</v>
      </c>
      <c r="CS95" s="551">
        <v>0</v>
      </c>
      <c r="CT95" s="551">
        <v>0</v>
      </c>
      <c r="CU95" s="551">
        <v>0</v>
      </c>
      <c r="CV95" s="551">
        <v>0</v>
      </c>
      <c r="CW95" s="551">
        <v>0</v>
      </c>
      <c r="CX95" s="551">
        <v>0</v>
      </c>
      <c r="CY95" s="551">
        <v>0</v>
      </c>
      <c r="CZ95" s="551">
        <v>0</v>
      </c>
      <c r="DA95" s="551">
        <v>0</v>
      </c>
      <c r="DB95" s="551">
        <v>0</v>
      </c>
      <c r="DC95" s="551">
        <v>0</v>
      </c>
      <c r="DD95" s="551">
        <v>0</v>
      </c>
      <c r="DE95" s="550">
        <f>SUM(C95:DD95)</f>
        <v>557683</v>
      </c>
      <c r="DF95" s="550">
        <v>412184</v>
      </c>
      <c r="DG95" s="551">
        <v>9295663</v>
      </c>
      <c r="DH95" s="551">
        <v>60333494</v>
      </c>
      <c r="DI95" s="551">
        <v>0</v>
      </c>
      <c r="DJ95" s="551">
        <v>0</v>
      </c>
      <c r="DK95" s="551">
        <v>0</v>
      </c>
      <c r="DL95" s="551">
        <v>0</v>
      </c>
      <c r="DM95" s="552">
        <f t="shared" si="15"/>
        <v>70041341</v>
      </c>
      <c r="DN95" s="552">
        <f t="shared" si="16"/>
        <v>70599024</v>
      </c>
      <c r="DO95" s="553">
        <v>2283</v>
      </c>
      <c r="DP95" s="551">
        <v>146</v>
      </c>
      <c r="DQ95" s="552">
        <f t="shared" si="19"/>
        <v>2429</v>
      </c>
      <c r="DR95" s="551">
        <f t="shared" si="20"/>
        <v>70043770</v>
      </c>
      <c r="DS95" s="552">
        <f t="shared" si="17"/>
        <v>70601453</v>
      </c>
      <c r="DT95" s="553">
        <v>0</v>
      </c>
      <c r="DU95" s="551">
        <v>-1374</v>
      </c>
      <c r="DV95" s="551">
        <v>0</v>
      </c>
      <c r="DW95" s="551">
        <v>0</v>
      </c>
      <c r="DX95" s="552">
        <f t="shared" si="21"/>
        <v>-1374</v>
      </c>
      <c r="DY95" s="551">
        <f t="shared" si="22"/>
        <v>70042396</v>
      </c>
      <c r="DZ95" s="552">
        <f t="shared" si="18"/>
        <v>70600079</v>
      </c>
      <c r="EB95" s="552">
        <v>70600079</v>
      </c>
      <c r="EC95" s="526" t="b">
        <f t="shared" si="23"/>
        <v>1</v>
      </c>
      <c r="EI95" s="555"/>
      <c r="EJ95" s="555"/>
      <c r="EK95" s="555"/>
      <c r="EL95" s="555"/>
      <c r="EM95" s="555"/>
      <c r="EN95" s="555"/>
      <c r="EO95" s="555"/>
      <c r="EP95" s="555"/>
    </row>
    <row r="96" spans="1:146">
      <c r="A96" s="556" t="s">
        <v>541</v>
      </c>
      <c r="B96" s="557" t="s">
        <v>542</v>
      </c>
      <c r="C96" s="550">
        <v>0</v>
      </c>
      <c r="D96" s="551">
        <v>0</v>
      </c>
      <c r="E96" s="551">
        <v>11002</v>
      </c>
      <c r="F96" s="551">
        <v>0</v>
      </c>
      <c r="G96" s="551">
        <v>0</v>
      </c>
      <c r="H96" s="551">
        <v>0</v>
      </c>
      <c r="I96" s="551">
        <v>0</v>
      </c>
      <c r="J96" s="551">
        <v>0</v>
      </c>
      <c r="K96" s="551">
        <v>0</v>
      </c>
      <c r="L96" s="551">
        <v>0</v>
      </c>
      <c r="M96" s="551">
        <v>0</v>
      </c>
      <c r="N96" s="551">
        <v>0</v>
      </c>
      <c r="O96" s="551">
        <v>0</v>
      </c>
      <c r="P96" s="551">
        <v>0</v>
      </c>
      <c r="Q96" s="551">
        <v>0</v>
      </c>
      <c r="R96" s="551">
        <v>5</v>
      </c>
      <c r="S96" s="551">
        <v>2</v>
      </c>
      <c r="T96" s="551">
        <v>48</v>
      </c>
      <c r="U96" s="551">
        <v>0</v>
      </c>
      <c r="V96" s="551">
        <v>0</v>
      </c>
      <c r="W96" s="551">
        <v>0</v>
      </c>
      <c r="X96" s="551">
        <v>0</v>
      </c>
      <c r="Y96" s="551">
        <v>0</v>
      </c>
      <c r="Z96" s="551">
        <v>3</v>
      </c>
      <c r="AA96" s="551">
        <v>0</v>
      </c>
      <c r="AB96" s="551">
        <v>0</v>
      </c>
      <c r="AC96" s="551">
        <v>0</v>
      </c>
      <c r="AD96" s="551">
        <v>2</v>
      </c>
      <c r="AE96" s="551">
        <v>0</v>
      </c>
      <c r="AF96" s="551">
        <v>0</v>
      </c>
      <c r="AG96" s="551">
        <v>0</v>
      </c>
      <c r="AH96" s="551">
        <v>0</v>
      </c>
      <c r="AI96" s="551">
        <v>0</v>
      </c>
      <c r="AJ96" s="551">
        <v>0</v>
      </c>
      <c r="AK96" s="551">
        <v>0</v>
      </c>
      <c r="AL96" s="551">
        <v>0</v>
      </c>
      <c r="AM96" s="551">
        <v>0</v>
      </c>
      <c r="AN96" s="551">
        <v>0</v>
      </c>
      <c r="AO96" s="551">
        <v>0</v>
      </c>
      <c r="AP96" s="551">
        <v>0</v>
      </c>
      <c r="AQ96" s="551">
        <v>0</v>
      </c>
      <c r="AR96" s="551">
        <v>0</v>
      </c>
      <c r="AS96" s="551">
        <v>0</v>
      </c>
      <c r="AT96" s="551">
        <v>0</v>
      </c>
      <c r="AU96" s="551">
        <v>0</v>
      </c>
      <c r="AV96" s="551">
        <v>0</v>
      </c>
      <c r="AW96" s="551">
        <v>0</v>
      </c>
      <c r="AX96" s="551">
        <v>0</v>
      </c>
      <c r="AY96" s="551">
        <v>0</v>
      </c>
      <c r="AZ96" s="551">
        <v>0</v>
      </c>
      <c r="BA96" s="551">
        <v>0</v>
      </c>
      <c r="BB96" s="551">
        <v>0</v>
      </c>
      <c r="BC96" s="551">
        <v>0</v>
      </c>
      <c r="BD96" s="551">
        <v>0</v>
      </c>
      <c r="BE96" s="551">
        <v>0</v>
      </c>
      <c r="BF96" s="551">
        <v>0</v>
      </c>
      <c r="BG96" s="551">
        <v>0</v>
      </c>
      <c r="BH96" s="551">
        <v>0</v>
      </c>
      <c r="BI96" s="551">
        <v>0</v>
      </c>
      <c r="BJ96" s="551">
        <v>0</v>
      </c>
      <c r="BK96" s="551">
        <v>22</v>
      </c>
      <c r="BL96" s="551">
        <v>18</v>
      </c>
      <c r="BM96" s="551">
        <v>81</v>
      </c>
      <c r="BN96" s="551">
        <v>65</v>
      </c>
      <c r="BO96" s="551">
        <v>3053</v>
      </c>
      <c r="BP96" s="551">
        <v>13</v>
      </c>
      <c r="BQ96" s="551">
        <v>1143</v>
      </c>
      <c r="BR96" s="551">
        <v>0</v>
      </c>
      <c r="BS96" s="551">
        <v>2416</v>
      </c>
      <c r="BT96" s="551">
        <v>4869</v>
      </c>
      <c r="BU96" s="551">
        <v>146</v>
      </c>
      <c r="BV96" s="551">
        <v>303</v>
      </c>
      <c r="BW96" s="551">
        <v>0</v>
      </c>
      <c r="BX96" s="551">
        <v>196</v>
      </c>
      <c r="BY96" s="551">
        <v>47</v>
      </c>
      <c r="BZ96" s="551">
        <v>0</v>
      </c>
      <c r="CA96" s="551">
        <v>6144</v>
      </c>
      <c r="CB96" s="551">
        <v>0</v>
      </c>
      <c r="CC96" s="551">
        <v>0</v>
      </c>
      <c r="CD96" s="551">
        <v>97754</v>
      </c>
      <c r="CE96" s="551">
        <v>9860</v>
      </c>
      <c r="CF96" s="551">
        <v>188</v>
      </c>
      <c r="CG96" s="551">
        <v>34201</v>
      </c>
      <c r="CH96" s="551">
        <v>1688</v>
      </c>
      <c r="CI96" s="551">
        <v>143</v>
      </c>
      <c r="CJ96" s="551">
        <v>93</v>
      </c>
      <c r="CK96" s="551">
        <v>146</v>
      </c>
      <c r="CL96" s="551">
        <v>1446</v>
      </c>
      <c r="CM96" s="551">
        <v>833</v>
      </c>
      <c r="CN96" s="551">
        <v>35</v>
      </c>
      <c r="CO96" s="551">
        <v>1093147</v>
      </c>
      <c r="CP96" s="551">
        <v>205262</v>
      </c>
      <c r="CQ96" s="551">
        <v>55925</v>
      </c>
      <c r="CR96" s="551">
        <v>27733</v>
      </c>
      <c r="CS96" s="551">
        <v>78</v>
      </c>
      <c r="CT96" s="551">
        <v>0</v>
      </c>
      <c r="CU96" s="551">
        <v>97</v>
      </c>
      <c r="CV96" s="551">
        <v>0</v>
      </c>
      <c r="CW96" s="551">
        <v>1846</v>
      </c>
      <c r="CX96" s="551">
        <v>45</v>
      </c>
      <c r="CY96" s="551">
        <v>2936</v>
      </c>
      <c r="CZ96" s="551">
        <v>29</v>
      </c>
      <c r="DA96" s="551">
        <v>1423</v>
      </c>
      <c r="DB96" s="551">
        <v>223</v>
      </c>
      <c r="DC96" s="551">
        <v>0</v>
      </c>
      <c r="DD96" s="551">
        <v>7349</v>
      </c>
      <c r="DE96" s="550">
        <f t="shared" si="14"/>
        <v>1572058</v>
      </c>
      <c r="DF96" s="550">
        <v>774346</v>
      </c>
      <c r="DG96" s="551">
        <v>387368</v>
      </c>
      <c r="DH96" s="551">
        <v>1000315</v>
      </c>
      <c r="DI96" s="551">
        <v>128917</v>
      </c>
      <c r="DJ96" s="551">
        <v>0</v>
      </c>
      <c r="DK96" s="551">
        <v>0</v>
      </c>
      <c r="DL96" s="551">
        <v>0</v>
      </c>
      <c r="DM96" s="552">
        <f t="shared" si="15"/>
        <v>2290946</v>
      </c>
      <c r="DN96" s="552">
        <f t="shared" si="16"/>
        <v>3863004</v>
      </c>
      <c r="DO96" s="553">
        <v>4288</v>
      </c>
      <c r="DP96" s="551">
        <v>0</v>
      </c>
      <c r="DQ96" s="552">
        <f t="shared" si="19"/>
        <v>4288</v>
      </c>
      <c r="DR96" s="551">
        <f t="shared" si="20"/>
        <v>2295234</v>
      </c>
      <c r="DS96" s="552">
        <f t="shared" si="17"/>
        <v>3867292</v>
      </c>
      <c r="DT96" s="553">
        <v>0</v>
      </c>
      <c r="DU96" s="551">
        <v>0</v>
      </c>
      <c r="DV96" s="551">
        <v>0</v>
      </c>
      <c r="DW96" s="551">
        <v>0</v>
      </c>
      <c r="DX96" s="552">
        <f t="shared" si="21"/>
        <v>0</v>
      </c>
      <c r="DY96" s="551">
        <f t="shared" si="22"/>
        <v>2295234</v>
      </c>
      <c r="DZ96" s="552">
        <f t="shared" si="18"/>
        <v>3867292</v>
      </c>
      <c r="EB96" s="552">
        <v>3867292</v>
      </c>
      <c r="EC96" s="526" t="b">
        <f t="shared" si="23"/>
        <v>1</v>
      </c>
      <c r="EI96" s="555"/>
      <c r="EJ96" s="555"/>
      <c r="EK96" s="555"/>
      <c r="EL96" s="555"/>
      <c r="EM96" s="555"/>
      <c r="EN96" s="555"/>
      <c r="EO96" s="555"/>
      <c r="EP96" s="555"/>
    </row>
    <row r="97" spans="1:146">
      <c r="A97" s="556" t="s">
        <v>543</v>
      </c>
      <c r="B97" s="557" t="s">
        <v>544</v>
      </c>
      <c r="C97" s="550">
        <v>0</v>
      </c>
      <c r="D97" s="551">
        <v>0</v>
      </c>
      <c r="E97" s="551">
        <v>0</v>
      </c>
      <c r="F97" s="551">
        <v>0</v>
      </c>
      <c r="G97" s="551">
        <v>0</v>
      </c>
      <c r="H97" s="551">
        <v>0</v>
      </c>
      <c r="I97" s="551">
        <v>0</v>
      </c>
      <c r="J97" s="551">
        <v>0</v>
      </c>
      <c r="K97" s="551">
        <v>0</v>
      </c>
      <c r="L97" s="551">
        <v>0</v>
      </c>
      <c r="M97" s="551">
        <v>0</v>
      </c>
      <c r="N97" s="551">
        <v>0</v>
      </c>
      <c r="O97" s="551">
        <v>0</v>
      </c>
      <c r="P97" s="551">
        <v>0</v>
      </c>
      <c r="Q97" s="551">
        <v>0</v>
      </c>
      <c r="R97" s="551">
        <v>0</v>
      </c>
      <c r="S97" s="551">
        <v>0</v>
      </c>
      <c r="T97" s="551">
        <v>0</v>
      </c>
      <c r="U97" s="551">
        <v>0</v>
      </c>
      <c r="V97" s="551">
        <v>0</v>
      </c>
      <c r="W97" s="551">
        <v>0</v>
      </c>
      <c r="X97" s="551">
        <v>0</v>
      </c>
      <c r="Y97" s="551">
        <v>0</v>
      </c>
      <c r="Z97" s="551">
        <v>0</v>
      </c>
      <c r="AA97" s="551">
        <v>0</v>
      </c>
      <c r="AB97" s="551">
        <v>0</v>
      </c>
      <c r="AC97" s="551">
        <v>0</v>
      </c>
      <c r="AD97" s="551">
        <v>0</v>
      </c>
      <c r="AE97" s="551">
        <v>0</v>
      </c>
      <c r="AF97" s="551">
        <v>0</v>
      </c>
      <c r="AG97" s="551">
        <v>0</v>
      </c>
      <c r="AH97" s="551">
        <v>0</v>
      </c>
      <c r="AI97" s="551">
        <v>0</v>
      </c>
      <c r="AJ97" s="551">
        <v>0</v>
      </c>
      <c r="AK97" s="551">
        <v>0</v>
      </c>
      <c r="AL97" s="551">
        <v>0</v>
      </c>
      <c r="AM97" s="551">
        <v>0</v>
      </c>
      <c r="AN97" s="551">
        <v>0</v>
      </c>
      <c r="AO97" s="551">
        <v>0</v>
      </c>
      <c r="AP97" s="551">
        <v>0</v>
      </c>
      <c r="AQ97" s="551">
        <v>0</v>
      </c>
      <c r="AR97" s="551">
        <v>0</v>
      </c>
      <c r="AS97" s="551">
        <v>0</v>
      </c>
      <c r="AT97" s="551">
        <v>0</v>
      </c>
      <c r="AU97" s="551">
        <v>0</v>
      </c>
      <c r="AV97" s="551">
        <v>0</v>
      </c>
      <c r="AW97" s="551">
        <v>0</v>
      </c>
      <c r="AX97" s="551">
        <v>0</v>
      </c>
      <c r="AY97" s="551">
        <v>0</v>
      </c>
      <c r="AZ97" s="551">
        <v>0</v>
      </c>
      <c r="BA97" s="551">
        <v>0</v>
      </c>
      <c r="BB97" s="551">
        <v>0</v>
      </c>
      <c r="BC97" s="551">
        <v>0</v>
      </c>
      <c r="BD97" s="551">
        <v>0</v>
      </c>
      <c r="BE97" s="551">
        <v>0</v>
      </c>
      <c r="BF97" s="551">
        <v>0</v>
      </c>
      <c r="BG97" s="551">
        <v>0</v>
      </c>
      <c r="BH97" s="551">
        <v>0</v>
      </c>
      <c r="BI97" s="551">
        <v>0</v>
      </c>
      <c r="BJ97" s="551">
        <v>0</v>
      </c>
      <c r="BK97" s="551">
        <v>0</v>
      </c>
      <c r="BL97" s="551">
        <v>0</v>
      </c>
      <c r="BM97" s="551">
        <v>0</v>
      </c>
      <c r="BN97" s="551">
        <v>0</v>
      </c>
      <c r="BO97" s="551">
        <v>0</v>
      </c>
      <c r="BP97" s="551">
        <v>0</v>
      </c>
      <c r="BQ97" s="551">
        <v>0</v>
      </c>
      <c r="BR97" s="551">
        <v>0</v>
      </c>
      <c r="BS97" s="551">
        <v>0</v>
      </c>
      <c r="BT97" s="551">
        <v>0</v>
      </c>
      <c r="BU97" s="551">
        <v>0</v>
      </c>
      <c r="BV97" s="551">
        <v>0</v>
      </c>
      <c r="BW97" s="551">
        <v>0</v>
      </c>
      <c r="BX97" s="551">
        <v>0</v>
      </c>
      <c r="BY97" s="551">
        <v>0</v>
      </c>
      <c r="BZ97" s="551">
        <v>0</v>
      </c>
      <c r="CA97" s="551">
        <v>0</v>
      </c>
      <c r="CB97" s="551">
        <v>0</v>
      </c>
      <c r="CC97" s="551">
        <v>0</v>
      </c>
      <c r="CD97" s="551">
        <v>0</v>
      </c>
      <c r="CE97" s="551">
        <v>0</v>
      </c>
      <c r="CF97" s="551">
        <v>0</v>
      </c>
      <c r="CG97" s="551">
        <v>0</v>
      </c>
      <c r="CH97" s="551">
        <v>0</v>
      </c>
      <c r="CI97" s="551">
        <v>0</v>
      </c>
      <c r="CJ97" s="551">
        <v>0</v>
      </c>
      <c r="CK97" s="551">
        <v>0</v>
      </c>
      <c r="CL97" s="551">
        <v>0</v>
      </c>
      <c r="CM97" s="551">
        <v>0</v>
      </c>
      <c r="CN97" s="551">
        <v>0</v>
      </c>
      <c r="CO97" s="551">
        <v>0</v>
      </c>
      <c r="CP97" s="551">
        <v>0</v>
      </c>
      <c r="CQ97" s="551">
        <v>0</v>
      </c>
      <c r="CR97" s="551">
        <v>0</v>
      </c>
      <c r="CS97" s="551">
        <v>0</v>
      </c>
      <c r="CT97" s="551">
        <v>0</v>
      </c>
      <c r="CU97" s="551">
        <v>0</v>
      </c>
      <c r="CV97" s="551">
        <v>0</v>
      </c>
      <c r="CW97" s="551">
        <v>0</v>
      </c>
      <c r="CX97" s="551">
        <v>0</v>
      </c>
      <c r="CY97" s="551">
        <v>0</v>
      </c>
      <c r="CZ97" s="551">
        <v>0</v>
      </c>
      <c r="DA97" s="551">
        <v>0</v>
      </c>
      <c r="DB97" s="551">
        <v>0</v>
      </c>
      <c r="DC97" s="551">
        <v>0</v>
      </c>
      <c r="DD97" s="551">
        <v>0</v>
      </c>
      <c r="DE97" s="550">
        <f t="shared" si="14"/>
        <v>0</v>
      </c>
      <c r="DF97" s="550">
        <v>152790</v>
      </c>
      <c r="DG97" s="551">
        <v>9260737</v>
      </c>
      <c r="DH97" s="551">
        <v>6157727</v>
      </c>
      <c r="DI97" s="551">
        <v>541243</v>
      </c>
      <c r="DJ97" s="551">
        <v>0</v>
      </c>
      <c r="DK97" s="551">
        <v>0</v>
      </c>
      <c r="DL97" s="551">
        <v>0</v>
      </c>
      <c r="DM97" s="552">
        <f t="shared" si="15"/>
        <v>16112497</v>
      </c>
      <c r="DN97" s="552">
        <f t="shared" si="16"/>
        <v>16112497</v>
      </c>
      <c r="DO97" s="553">
        <v>847</v>
      </c>
      <c r="DP97" s="551">
        <v>0</v>
      </c>
      <c r="DQ97" s="552">
        <f t="shared" si="19"/>
        <v>847</v>
      </c>
      <c r="DR97" s="551">
        <f t="shared" si="20"/>
        <v>16113344</v>
      </c>
      <c r="DS97" s="552">
        <f t="shared" si="17"/>
        <v>16113344</v>
      </c>
      <c r="DT97" s="553">
        <v>0</v>
      </c>
      <c r="DU97" s="551">
        <v>0</v>
      </c>
      <c r="DV97" s="551">
        <v>0</v>
      </c>
      <c r="DW97" s="551">
        <v>0</v>
      </c>
      <c r="DX97" s="552">
        <f t="shared" si="21"/>
        <v>0</v>
      </c>
      <c r="DY97" s="551">
        <f t="shared" si="22"/>
        <v>16113344</v>
      </c>
      <c r="DZ97" s="552">
        <f t="shared" si="18"/>
        <v>16113344</v>
      </c>
      <c r="EB97" s="552">
        <v>16113344</v>
      </c>
      <c r="EC97" s="526" t="b">
        <f t="shared" si="23"/>
        <v>1</v>
      </c>
      <c r="EI97" s="555"/>
      <c r="EJ97" s="555"/>
      <c r="EK97" s="555"/>
      <c r="EL97" s="555"/>
      <c r="EM97" s="555"/>
      <c r="EN97" s="555"/>
      <c r="EO97" s="555"/>
      <c r="EP97" s="555"/>
    </row>
    <row r="98" spans="1:146">
      <c r="A98" s="556" t="s">
        <v>545</v>
      </c>
      <c r="B98" s="557" t="s">
        <v>546</v>
      </c>
      <c r="C98" s="550">
        <v>0</v>
      </c>
      <c r="D98" s="551">
        <v>0</v>
      </c>
      <c r="E98" s="551">
        <v>0</v>
      </c>
      <c r="F98" s="551">
        <v>0</v>
      </c>
      <c r="G98" s="551">
        <v>0</v>
      </c>
      <c r="H98" s="551">
        <v>0</v>
      </c>
      <c r="I98" s="551">
        <v>0</v>
      </c>
      <c r="J98" s="551">
        <v>0</v>
      </c>
      <c r="K98" s="551">
        <v>0</v>
      </c>
      <c r="L98" s="551">
        <v>0</v>
      </c>
      <c r="M98" s="551">
        <v>0</v>
      </c>
      <c r="N98" s="551">
        <v>0</v>
      </c>
      <c r="O98" s="551">
        <v>0</v>
      </c>
      <c r="P98" s="551">
        <v>0</v>
      </c>
      <c r="Q98" s="551">
        <v>0</v>
      </c>
      <c r="R98" s="551">
        <v>0</v>
      </c>
      <c r="S98" s="551">
        <v>0</v>
      </c>
      <c r="T98" s="551">
        <v>0</v>
      </c>
      <c r="U98" s="551">
        <v>0</v>
      </c>
      <c r="V98" s="551">
        <v>0</v>
      </c>
      <c r="W98" s="551">
        <v>0</v>
      </c>
      <c r="X98" s="551">
        <v>0</v>
      </c>
      <c r="Y98" s="551">
        <v>0</v>
      </c>
      <c r="Z98" s="551">
        <v>0</v>
      </c>
      <c r="AA98" s="551">
        <v>0</v>
      </c>
      <c r="AB98" s="551">
        <v>0</v>
      </c>
      <c r="AC98" s="551">
        <v>0</v>
      </c>
      <c r="AD98" s="551">
        <v>0</v>
      </c>
      <c r="AE98" s="551">
        <v>0</v>
      </c>
      <c r="AF98" s="551">
        <v>0</v>
      </c>
      <c r="AG98" s="551">
        <v>0</v>
      </c>
      <c r="AH98" s="551">
        <v>0</v>
      </c>
      <c r="AI98" s="551">
        <v>0</v>
      </c>
      <c r="AJ98" s="551">
        <v>0</v>
      </c>
      <c r="AK98" s="551">
        <v>0</v>
      </c>
      <c r="AL98" s="551">
        <v>0</v>
      </c>
      <c r="AM98" s="551">
        <v>0</v>
      </c>
      <c r="AN98" s="551">
        <v>0</v>
      </c>
      <c r="AO98" s="551">
        <v>0</v>
      </c>
      <c r="AP98" s="551">
        <v>0</v>
      </c>
      <c r="AQ98" s="551">
        <v>0</v>
      </c>
      <c r="AR98" s="551">
        <v>0</v>
      </c>
      <c r="AS98" s="551">
        <v>0</v>
      </c>
      <c r="AT98" s="551">
        <v>0</v>
      </c>
      <c r="AU98" s="551">
        <v>0</v>
      </c>
      <c r="AV98" s="551">
        <v>0</v>
      </c>
      <c r="AW98" s="551">
        <v>0</v>
      </c>
      <c r="AX98" s="551">
        <v>0</v>
      </c>
      <c r="AY98" s="551">
        <v>0</v>
      </c>
      <c r="AZ98" s="551">
        <v>0</v>
      </c>
      <c r="BA98" s="551">
        <v>0</v>
      </c>
      <c r="BB98" s="551">
        <v>0</v>
      </c>
      <c r="BC98" s="551">
        <v>0</v>
      </c>
      <c r="BD98" s="551">
        <v>0</v>
      </c>
      <c r="BE98" s="551">
        <v>0</v>
      </c>
      <c r="BF98" s="551">
        <v>0</v>
      </c>
      <c r="BG98" s="551">
        <v>0</v>
      </c>
      <c r="BH98" s="551">
        <v>0</v>
      </c>
      <c r="BI98" s="551">
        <v>0</v>
      </c>
      <c r="BJ98" s="551">
        <v>0</v>
      </c>
      <c r="BK98" s="551">
        <v>0</v>
      </c>
      <c r="BL98" s="551">
        <v>0</v>
      </c>
      <c r="BM98" s="551">
        <v>0</v>
      </c>
      <c r="BN98" s="551">
        <v>0</v>
      </c>
      <c r="BO98" s="551">
        <v>0</v>
      </c>
      <c r="BP98" s="551">
        <v>0</v>
      </c>
      <c r="BQ98" s="551">
        <v>0</v>
      </c>
      <c r="BR98" s="551">
        <v>0</v>
      </c>
      <c r="BS98" s="551">
        <v>0</v>
      </c>
      <c r="BT98" s="551">
        <v>0</v>
      </c>
      <c r="BU98" s="551">
        <v>0</v>
      </c>
      <c r="BV98" s="551">
        <v>0</v>
      </c>
      <c r="BW98" s="551">
        <v>0</v>
      </c>
      <c r="BX98" s="551">
        <v>0</v>
      </c>
      <c r="BY98" s="551">
        <v>0</v>
      </c>
      <c r="BZ98" s="551">
        <v>0</v>
      </c>
      <c r="CA98" s="551">
        <v>0</v>
      </c>
      <c r="CB98" s="551">
        <v>0</v>
      </c>
      <c r="CC98" s="551">
        <v>0</v>
      </c>
      <c r="CD98" s="551">
        <v>0</v>
      </c>
      <c r="CE98" s="551">
        <v>0</v>
      </c>
      <c r="CF98" s="551">
        <v>0</v>
      </c>
      <c r="CG98" s="551">
        <v>0</v>
      </c>
      <c r="CH98" s="551">
        <v>0</v>
      </c>
      <c r="CI98" s="551">
        <v>0</v>
      </c>
      <c r="CJ98" s="551">
        <v>0</v>
      </c>
      <c r="CK98" s="551">
        <v>0</v>
      </c>
      <c r="CL98" s="551">
        <v>0</v>
      </c>
      <c r="CM98" s="551">
        <v>0</v>
      </c>
      <c r="CN98" s="551">
        <v>0</v>
      </c>
      <c r="CO98" s="551">
        <v>0</v>
      </c>
      <c r="CP98" s="551">
        <v>0</v>
      </c>
      <c r="CQ98" s="551">
        <v>0</v>
      </c>
      <c r="CR98" s="551">
        <v>0</v>
      </c>
      <c r="CS98" s="551">
        <v>0</v>
      </c>
      <c r="CT98" s="551">
        <v>0</v>
      </c>
      <c r="CU98" s="551">
        <v>0</v>
      </c>
      <c r="CV98" s="551">
        <v>0</v>
      </c>
      <c r="CW98" s="551">
        <v>0</v>
      </c>
      <c r="CX98" s="551">
        <v>0</v>
      </c>
      <c r="CY98" s="551">
        <v>0</v>
      </c>
      <c r="CZ98" s="551">
        <v>0</v>
      </c>
      <c r="DA98" s="551">
        <v>0</v>
      </c>
      <c r="DB98" s="551">
        <v>0</v>
      </c>
      <c r="DC98" s="551">
        <v>0</v>
      </c>
      <c r="DD98" s="551">
        <v>0</v>
      </c>
      <c r="DE98" s="550">
        <f t="shared" si="14"/>
        <v>0</v>
      </c>
      <c r="DF98" s="550">
        <v>0</v>
      </c>
      <c r="DG98" s="551">
        <v>1178864</v>
      </c>
      <c r="DH98" s="551">
        <v>15151596</v>
      </c>
      <c r="DI98" s="551">
        <v>0</v>
      </c>
      <c r="DJ98" s="551">
        <v>0</v>
      </c>
      <c r="DK98" s="551">
        <v>0</v>
      </c>
      <c r="DL98" s="551">
        <v>0</v>
      </c>
      <c r="DM98" s="552">
        <f t="shared" si="15"/>
        <v>16330460</v>
      </c>
      <c r="DN98" s="552">
        <f t="shared" si="16"/>
        <v>16330460</v>
      </c>
      <c r="DO98" s="553">
        <v>0</v>
      </c>
      <c r="DP98" s="551">
        <v>0</v>
      </c>
      <c r="DQ98" s="552">
        <f t="shared" si="19"/>
        <v>0</v>
      </c>
      <c r="DR98" s="551">
        <f t="shared" si="20"/>
        <v>16330460</v>
      </c>
      <c r="DS98" s="552">
        <f t="shared" si="17"/>
        <v>16330460</v>
      </c>
      <c r="DT98" s="553">
        <v>0</v>
      </c>
      <c r="DU98" s="551">
        <v>0</v>
      </c>
      <c r="DV98" s="551">
        <v>0</v>
      </c>
      <c r="DW98" s="551">
        <v>0</v>
      </c>
      <c r="DX98" s="552">
        <f t="shared" si="21"/>
        <v>0</v>
      </c>
      <c r="DY98" s="551">
        <f t="shared" si="22"/>
        <v>16330460</v>
      </c>
      <c r="DZ98" s="552">
        <f t="shared" si="18"/>
        <v>16330460</v>
      </c>
      <c r="EB98" s="552">
        <v>16330460</v>
      </c>
      <c r="EC98" s="526" t="b">
        <f t="shared" si="23"/>
        <v>1</v>
      </c>
      <c r="EI98" s="555"/>
      <c r="EJ98" s="555"/>
      <c r="EK98" s="555"/>
      <c r="EL98" s="555"/>
      <c r="EM98" s="555"/>
      <c r="EN98" s="555"/>
      <c r="EO98" s="555"/>
      <c r="EP98" s="555"/>
    </row>
    <row r="99" spans="1:146">
      <c r="A99" s="556" t="s">
        <v>547</v>
      </c>
      <c r="B99" s="557" t="s">
        <v>741</v>
      </c>
      <c r="C99" s="550">
        <v>222</v>
      </c>
      <c r="D99" s="551">
        <v>0</v>
      </c>
      <c r="E99" s="551">
        <v>3983</v>
      </c>
      <c r="F99" s="551">
        <v>499</v>
      </c>
      <c r="G99" s="551">
        <v>155146</v>
      </c>
      <c r="H99" s="551">
        <v>0</v>
      </c>
      <c r="I99" s="551">
        <v>16777</v>
      </c>
      <c r="J99" s="551">
        <v>109247</v>
      </c>
      <c r="K99" s="551">
        <v>79939</v>
      </c>
      <c r="L99" s="551">
        <v>109343</v>
      </c>
      <c r="M99" s="551">
        <v>0</v>
      </c>
      <c r="N99" s="551">
        <v>461</v>
      </c>
      <c r="O99" s="551">
        <v>3706</v>
      </c>
      <c r="P99" s="551">
        <v>2358</v>
      </c>
      <c r="Q99" s="551">
        <v>2450</v>
      </c>
      <c r="R99" s="551">
        <v>6332</v>
      </c>
      <c r="S99" s="551">
        <v>3017</v>
      </c>
      <c r="T99" s="551">
        <v>2136</v>
      </c>
      <c r="U99" s="551">
        <v>777</v>
      </c>
      <c r="V99" s="551">
        <v>2477</v>
      </c>
      <c r="W99" s="551">
        <v>0</v>
      </c>
      <c r="X99" s="551">
        <v>1669</v>
      </c>
      <c r="Y99" s="551">
        <v>0</v>
      </c>
      <c r="Z99" s="551">
        <v>320</v>
      </c>
      <c r="AA99" s="551">
        <v>1263</v>
      </c>
      <c r="AB99" s="551">
        <v>4</v>
      </c>
      <c r="AC99" s="551">
        <v>922</v>
      </c>
      <c r="AD99" s="551">
        <v>1141</v>
      </c>
      <c r="AE99" s="551">
        <v>110</v>
      </c>
      <c r="AF99" s="551">
        <v>21</v>
      </c>
      <c r="AG99" s="551">
        <v>36</v>
      </c>
      <c r="AH99" s="551">
        <v>10998</v>
      </c>
      <c r="AI99" s="551">
        <v>10729</v>
      </c>
      <c r="AJ99" s="551">
        <v>720</v>
      </c>
      <c r="AK99" s="551">
        <v>0</v>
      </c>
      <c r="AL99" s="551">
        <v>0</v>
      </c>
      <c r="AM99" s="551">
        <v>0</v>
      </c>
      <c r="AN99" s="551">
        <v>376</v>
      </c>
      <c r="AO99" s="551">
        <v>1031</v>
      </c>
      <c r="AP99" s="551">
        <v>40</v>
      </c>
      <c r="AQ99" s="551">
        <v>2444</v>
      </c>
      <c r="AR99" s="551">
        <v>4687</v>
      </c>
      <c r="AS99" s="551">
        <v>1556</v>
      </c>
      <c r="AT99" s="551">
        <v>43175</v>
      </c>
      <c r="AU99" s="551">
        <v>817</v>
      </c>
      <c r="AV99" s="551">
        <v>8990</v>
      </c>
      <c r="AW99" s="551">
        <v>18742</v>
      </c>
      <c r="AX99" s="551">
        <v>13106</v>
      </c>
      <c r="AY99" s="551">
        <v>28</v>
      </c>
      <c r="AZ99" s="551">
        <v>33</v>
      </c>
      <c r="BA99" s="551">
        <v>536</v>
      </c>
      <c r="BB99" s="551">
        <v>1000</v>
      </c>
      <c r="BC99" s="551">
        <v>1010</v>
      </c>
      <c r="BD99" s="551">
        <v>0</v>
      </c>
      <c r="BE99" s="551">
        <v>21</v>
      </c>
      <c r="BF99" s="551">
        <v>1007</v>
      </c>
      <c r="BG99" s="551">
        <v>699</v>
      </c>
      <c r="BH99" s="551">
        <v>30</v>
      </c>
      <c r="BI99" s="551">
        <v>1922</v>
      </c>
      <c r="BJ99" s="551">
        <v>1889</v>
      </c>
      <c r="BK99" s="551">
        <v>28066</v>
      </c>
      <c r="BL99" s="551">
        <v>39638</v>
      </c>
      <c r="BM99" s="551">
        <v>63259</v>
      </c>
      <c r="BN99" s="551">
        <v>12494</v>
      </c>
      <c r="BO99" s="551">
        <v>46702</v>
      </c>
      <c r="BP99" s="551">
        <v>12196</v>
      </c>
      <c r="BQ99" s="551">
        <v>55874</v>
      </c>
      <c r="BR99" s="551">
        <v>13491</v>
      </c>
      <c r="BS99" s="551">
        <v>85169</v>
      </c>
      <c r="BT99" s="551">
        <v>162996</v>
      </c>
      <c r="BU99" s="551">
        <v>9917</v>
      </c>
      <c r="BV99" s="551">
        <v>24598</v>
      </c>
      <c r="BW99" s="551">
        <v>0</v>
      </c>
      <c r="BX99" s="551">
        <v>3286</v>
      </c>
      <c r="BY99" s="551">
        <v>24150</v>
      </c>
      <c r="BZ99" s="551">
        <v>0</v>
      </c>
      <c r="CA99" s="551">
        <v>27319</v>
      </c>
      <c r="CB99" s="551">
        <v>733</v>
      </c>
      <c r="CC99" s="551">
        <v>714</v>
      </c>
      <c r="CD99" s="551">
        <v>27759</v>
      </c>
      <c r="CE99" s="551">
        <v>29905</v>
      </c>
      <c r="CF99" s="551">
        <v>328</v>
      </c>
      <c r="CG99" s="551">
        <v>41786</v>
      </c>
      <c r="CH99" s="551">
        <v>16045</v>
      </c>
      <c r="CI99" s="551">
        <v>4837</v>
      </c>
      <c r="CJ99" s="551">
        <v>331</v>
      </c>
      <c r="CK99" s="551">
        <v>12880</v>
      </c>
      <c r="CL99" s="551">
        <v>222</v>
      </c>
      <c r="CM99" s="551">
        <v>20464</v>
      </c>
      <c r="CN99" s="551">
        <v>52796</v>
      </c>
      <c r="CO99" s="551">
        <v>175322</v>
      </c>
      <c r="CP99" s="551">
        <v>4609</v>
      </c>
      <c r="CQ99" s="551">
        <v>529</v>
      </c>
      <c r="CR99" s="551">
        <v>13300</v>
      </c>
      <c r="CS99" s="551">
        <v>0</v>
      </c>
      <c r="CT99" s="551">
        <v>21594</v>
      </c>
      <c r="CU99" s="551">
        <v>10777</v>
      </c>
      <c r="CV99" s="551">
        <v>25960</v>
      </c>
      <c r="CW99" s="551">
        <v>121347</v>
      </c>
      <c r="CX99" s="551">
        <v>26189</v>
      </c>
      <c r="CY99" s="551">
        <v>71267</v>
      </c>
      <c r="CZ99" s="551">
        <v>16627</v>
      </c>
      <c r="DA99" s="551">
        <v>176504</v>
      </c>
      <c r="DB99" s="551">
        <v>13274</v>
      </c>
      <c r="DC99" s="551">
        <v>0</v>
      </c>
      <c r="DD99" s="551">
        <v>22815</v>
      </c>
      <c r="DE99" s="550">
        <f t="shared" si="14"/>
        <v>2148011</v>
      </c>
      <c r="DF99" s="550">
        <v>0</v>
      </c>
      <c r="DG99" s="551">
        <v>3316178</v>
      </c>
      <c r="DH99" s="551">
        <v>0</v>
      </c>
      <c r="DI99" s="551">
        <v>0</v>
      </c>
      <c r="DJ99" s="551">
        <v>0</v>
      </c>
      <c r="DK99" s="551">
        <v>0</v>
      </c>
      <c r="DL99" s="551">
        <v>0</v>
      </c>
      <c r="DM99" s="552">
        <f t="shared" si="15"/>
        <v>3316178</v>
      </c>
      <c r="DN99" s="552">
        <f t="shared" si="16"/>
        <v>5464189</v>
      </c>
      <c r="DO99" s="553">
        <v>0</v>
      </c>
      <c r="DP99" s="551">
        <v>13310</v>
      </c>
      <c r="DQ99" s="552">
        <f t="shared" si="19"/>
        <v>13310</v>
      </c>
      <c r="DR99" s="551">
        <f t="shared" si="20"/>
        <v>3329488</v>
      </c>
      <c r="DS99" s="552">
        <f t="shared" si="17"/>
        <v>5477499</v>
      </c>
      <c r="DT99" s="553">
        <v>-17933</v>
      </c>
      <c r="DU99" s="551">
        <v>-81147</v>
      </c>
      <c r="DV99" s="551">
        <v>0</v>
      </c>
      <c r="DW99" s="551">
        <v>0</v>
      </c>
      <c r="DX99" s="552">
        <f t="shared" si="21"/>
        <v>-99080</v>
      </c>
      <c r="DY99" s="551">
        <f t="shared" si="22"/>
        <v>3230408</v>
      </c>
      <c r="DZ99" s="552">
        <f t="shared" si="18"/>
        <v>5378419</v>
      </c>
      <c r="EB99" s="552">
        <v>5378419</v>
      </c>
      <c r="EC99" s="526" t="b">
        <f t="shared" si="23"/>
        <v>1</v>
      </c>
      <c r="EI99" s="555"/>
      <c r="EJ99" s="555"/>
      <c r="EK99" s="555"/>
      <c r="EL99" s="555"/>
      <c r="EM99" s="555"/>
      <c r="EN99" s="555"/>
      <c r="EO99" s="555"/>
      <c r="EP99" s="555"/>
    </row>
    <row r="100" spans="1:146">
      <c r="A100" s="556" t="s">
        <v>548</v>
      </c>
      <c r="B100" s="557" t="s">
        <v>549</v>
      </c>
      <c r="C100" s="550">
        <v>24986</v>
      </c>
      <c r="D100" s="551">
        <v>168224</v>
      </c>
      <c r="E100" s="551">
        <v>15162</v>
      </c>
      <c r="F100" s="551">
        <v>9423</v>
      </c>
      <c r="G100" s="551">
        <v>18662</v>
      </c>
      <c r="H100" s="551">
        <v>0</v>
      </c>
      <c r="I100" s="551">
        <v>29521</v>
      </c>
      <c r="J100" s="551">
        <v>106413</v>
      </c>
      <c r="K100" s="551">
        <v>25762</v>
      </c>
      <c r="L100" s="551">
        <v>26460</v>
      </c>
      <c r="M100" s="551">
        <v>0</v>
      </c>
      <c r="N100" s="551">
        <v>504</v>
      </c>
      <c r="O100" s="551">
        <v>6099</v>
      </c>
      <c r="P100" s="551">
        <v>10397</v>
      </c>
      <c r="Q100" s="551">
        <v>3794</v>
      </c>
      <c r="R100" s="551">
        <v>5371</v>
      </c>
      <c r="S100" s="551">
        <v>3283</v>
      </c>
      <c r="T100" s="551">
        <v>16947</v>
      </c>
      <c r="U100" s="551">
        <v>670</v>
      </c>
      <c r="V100" s="551">
        <v>5766</v>
      </c>
      <c r="W100" s="551">
        <v>0</v>
      </c>
      <c r="X100" s="551">
        <v>1720</v>
      </c>
      <c r="Y100" s="551">
        <v>0</v>
      </c>
      <c r="Z100" s="551">
        <v>76</v>
      </c>
      <c r="AA100" s="551">
        <v>2296</v>
      </c>
      <c r="AB100" s="551">
        <v>1</v>
      </c>
      <c r="AC100" s="551">
        <v>10887</v>
      </c>
      <c r="AD100" s="551">
        <v>5438</v>
      </c>
      <c r="AE100" s="551">
        <v>221</v>
      </c>
      <c r="AF100" s="551">
        <v>122</v>
      </c>
      <c r="AG100" s="551">
        <v>325</v>
      </c>
      <c r="AH100" s="551">
        <v>14565</v>
      </c>
      <c r="AI100" s="551">
        <v>20310</v>
      </c>
      <c r="AJ100" s="551">
        <v>14192</v>
      </c>
      <c r="AK100" s="551">
        <v>0</v>
      </c>
      <c r="AL100" s="551">
        <v>0</v>
      </c>
      <c r="AM100" s="551">
        <v>0</v>
      </c>
      <c r="AN100" s="551">
        <v>938</v>
      </c>
      <c r="AO100" s="551">
        <v>1209</v>
      </c>
      <c r="AP100" s="551">
        <v>185</v>
      </c>
      <c r="AQ100" s="551">
        <v>3580</v>
      </c>
      <c r="AR100" s="551">
        <v>13991</v>
      </c>
      <c r="AS100" s="551">
        <v>2194</v>
      </c>
      <c r="AT100" s="551">
        <v>51473</v>
      </c>
      <c r="AU100" s="551">
        <v>1361</v>
      </c>
      <c r="AV100" s="551">
        <v>73135</v>
      </c>
      <c r="AW100" s="551">
        <v>88310</v>
      </c>
      <c r="AX100" s="551">
        <v>123653</v>
      </c>
      <c r="AY100" s="551">
        <v>385</v>
      </c>
      <c r="AZ100" s="551">
        <v>58</v>
      </c>
      <c r="BA100" s="551">
        <v>4258</v>
      </c>
      <c r="BB100" s="551">
        <v>1510</v>
      </c>
      <c r="BC100" s="551">
        <v>2085</v>
      </c>
      <c r="BD100" s="551">
        <v>0</v>
      </c>
      <c r="BE100" s="551">
        <v>125</v>
      </c>
      <c r="BF100" s="551">
        <v>14664</v>
      </c>
      <c r="BG100" s="551">
        <v>4518</v>
      </c>
      <c r="BH100" s="551">
        <v>400</v>
      </c>
      <c r="BI100" s="551">
        <v>7298</v>
      </c>
      <c r="BJ100" s="551">
        <v>32524</v>
      </c>
      <c r="BK100" s="551">
        <v>457325</v>
      </c>
      <c r="BL100" s="551">
        <v>104743</v>
      </c>
      <c r="BM100" s="551">
        <v>924164</v>
      </c>
      <c r="BN100" s="551">
        <v>432532</v>
      </c>
      <c r="BO100" s="551">
        <v>105583</v>
      </c>
      <c r="BP100" s="551">
        <v>13928</v>
      </c>
      <c r="BQ100" s="551">
        <v>12065</v>
      </c>
      <c r="BR100" s="551">
        <v>22569</v>
      </c>
      <c r="BS100" s="551">
        <v>737760</v>
      </c>
      <c r="BT100" s="551">
        <v>278448</v>
      </c>
      <c r="BU100" s="551">
        <v>10749</v>
      </c>
      <c r="BV100" s="551">
        <v>26495</v>
      </c>
      <c r="BW100" s="551">
        <v>0</v>
      </c>
      <c r="BX100" s="551">
        <v>4582</v>
      </c>
      <c r="BY100" s="551">
        <v>90109</v>
      </c>
      <c r="BZ100" s="551">
        <v>2000461</v>
      </c>
      <c r="CA100" s="551">
        <v>36475</v>
      </c>
      <c r="CB100" s="551">
        <v>412221</v>
      </c>
      <c r="CC100" s="551">
        <v>5521</v>
      </c>
      <c r="CD100" s="551">
        <v>20226</v>
      </c>
      <c r="CE100" s="551">
        <v>71661</v>
      </c>
      <c r="CF100" s="551">
        <v>865</v>
      </c>
      <c r="CG100" s="551">
        <v>264575</v>
      </c>
      <c r="CH100" s="551">
        <v>46655</v>
      </c>
      <c r="CI100" s="551">
        <v>28595</v>
      </c>
      <c r="CJ100" s="551">
        <v>10184</v>
      </c>
      <c r="CK100" s="551">
        <v>21822</v>
      </c>
      <c r="CL100" s="551">
        <v>698680</v>
      </c>
      <c r="CM100" s="551">
        <v>83675</v>
      </c>
      <c r="CN100" s="551">
        <v>25069</v>
      </c>
      <c r="CO100" s="551">
        <v>498158</v>
      </c>
      <c r="CP100" s="551">
        <v>44849</v>
      </c>
      <c r="CQ100" s="551">
        <v>141726</v>
      </c>
      <c r="CR100" s="551">
        <v>331692</v>
      </c>
      <c r="CS100" s="551">
        <v>42232</v>
      </c>
      <c r="CT100" s="551">
        <v>15506</v>
      </c>
      <c r="CU100" s="551">
        <v>4365</v>
      </c>
      <c r="CV100" s="551">
        <v>58226</v>
      </c>
      <c r="CW100" s="551">
        <v>264978</v>
      </c>
      <c r="CX100" s="551">
        <v>86681</v>
      </c>
      <c r="CY100" s="551">
        <v>42792</v>
      </c>
      <c r="CZ100" s="551">
        <v>19205</v>
      </c>
      <c r="DA100" s="551">
        <v>52134</v>
      </c>
      <c r="DB100" s="551">
        <v>14523</v>
      </c>
      <c r="DC100" s="551">
        <v>0</v>
      </c>
      <c r="DD100" s="551">
        <v>12689</v>
      </c>
      <c r="DE100" s="550">
        <f t="shared" si="14"/>
        <v>9552944</v>
      </c>
      <c r="DF100" s="550">
        <v>25968</v>
      </c>
      <c r="DG100" s="551">
        <v>686594</v>
      </c>
      <c r="DH100" s="551">
        <v>0</v>
      </c>
      <c r="DI100" s="551">
        <v>0</v>
      </c>
      <c r="DJ100" s="551">
        <v>0</v>
      </c>
      <c r="DK100" s="551">
        <v>0</v>
      </c>
      <c r="DL100" s="551">
        <v>0</v>
      </c>
      <c r="DM100" s="552">
        <f t="shared" si="15"/>
        <v>712562</v>
      </c>
      <c r="DN100" s="552">
        <f t="shared" si="16"/>
        <v>10265506</v>
      </c>
      <c r="DO100" s="553">
        <v>143820</v>
      </c>
      <c r="DP100" s="551">
        <v>322775</v>
      </c>
      <c r="DQ100" s="552">
        <f t="shared" si="19"/>
        <v>466595</v>
      </c>
      <c r="DR100" s="551">
        <f t="shared" si="20"/>
        <v>1179157</v>
      </c>
      <c r="DS100" s="552">
        <f t="shared" si="17"/>
        <v>10732101</v>
      </c>
      <c r="DT100" s="553">
        <v>-3874376</v>
      </c>
      <c r="DU100" s="551">
        <v>-70916</v>
      </c>
      <c r="DV100" s="551">
        <v>0</v>
      </c>
      <c r="DW100" s="551">
        <v>0</v>
      </c>
      <c r="DX100" s="552">
        <f t="shared" si="21"/>
        <v>-3945292</v>
      </c>
      <c r="DY100" s="551">
        <f t="shared" si="22"/>
        <v>-2766135</v>
      </c>
      <c r="DZ100" s="552">
        <f t="shared" si="18"/>
        <v>6786809</v>
      </c>
      <c r="EB100" s="552">
        <v>6786809</v>
      </c>
      <c r="EC100" s="526" t="b">
        <f t="shared" si="23"/>
        <v>1</v>
      </c>
      <c r="EI100" s="555"/>
      <c r="EJ100" s="555"/>
      <c r="EK100" s="555"/>
      <c r="EL100" s="555"/>
      <c r="EM100" s="555"/>
      <c r="EN100" s="555"/>
      <c r="EO100" s="555"/>
      <c r="EP100" s="555"/>
    </row>
    <row r="101" spans="1:146">
      <c r="A101" s="556" t="s">
        <v>550</v>
      </c>
      <c r="B101" s="557" t="s">
        <v>551</v>
      </c>
      <c r="C101" s="550">
        <v>3677</v>
      </c>
      <c r="D101" s="551">
        <v>0</v>
      </c>
      <c r="E101" s="551">
        <v>6759</v>
      </c>
      <c r="F101" s="551">
        <v>3616</v>
      </c>
      <c r="G101" s="551">
        <v>2841</v>
      </c>
      <c r="H101" s="551">
        <v>0</v>
      </c>
      <c r="I101" s="551">
        <v>8702</v>
      </c>
      <c r="J101" s="551">
        <v>233113</v>
      </c>
      <c r="K101" s="551">
        <v>154422</v>
      </c>
      <c r="L101" s="551">
        <v>4370</v>
      </c>
      <c r="M101" s="551">
        <v>0</v>
      </c>
      <c r="N101" s="551">
        <v>180</v>
      </c>
      <c r="O101" s="551">
        <v>10357</v>
      </c>
      <c r="P101" s="551">
        <v>1671</v>
      </c>
      <c r="Q101" s="551">
        <v>4338</v>
      </c>
      <c r="R101" s="551">
        <v>5127</v>
      </c>
      <c r="S101" s="551">
        <v>2090</v>
      </c>
      <c r="T101" s="551">
        <v>2093</v>
      </c>
      <c r="U101" s="551">
        <v>1332</v>
      </c>
      <c r="V101" s="551">
        <v>1468</v>
      </c>
      <c r="W101" s="551">
        <v>0</v>
      </c>
      <c r="X101" s="551">
        <v>940</v>
      </c>
      <c r="Y101" s="551">
        <v>0</v>
      </c>
      <c r="Z101" s="551">
        <v>2830</v>
      </c>
      <c r="AA101" s="551">
        <v>21576</v>
      </c>
      <c r="AB101" s="551">
        <v>3</v>
      </c>
      <c r="AC101" s="551">
        <v>96</v>
      </c>
      <c r="AD101" s="551">
        <v>6687</v>
      </c>
      <c r="AE101" s="551">
        <v>348</v>
      </c>
      <c r="AF101" s="551">
        <v>136</v>
      </c>
      <c r="AG101" s="551">
        <v>71</v>
      </c>
      <c r="AH101" s="551">
        <v>1019</v>
      </c>
      <c r="AI101" s="551">
        <v>66769</v>
      </c>
      <c r="AJ101" s="551">
        <v>4244</v>
      </c>
      <c r="AK101" s="551">
        <v>0</v>
      </c>
      <c r="AL101" s="551">
        <v>0</v>
      </c>
      <c r="AM101" s="551">
        <v>0</v>
      </c>
      <c r="AN101" s="551">
        <v>100</v>
      </c>
      <c r="AO101" s="551">
        <v>751</v>
      </c>
      <c r="AP101" s="551">
        <v>50</v>
      </c>
      <c r="AQ101" s="551">
        <v>2887</v>
      </c>
      <c r="AR101" s="551">
        <v>3756</v>
      </c>
      <c r="AS101" s="551">
        <v>1678</v>
      </c>
      <c r="AT101" s="551">
        <v>23302</v>
      </c>
      <c r="AU101" s="551">
        <v>2894</v>
      </c>
      <c r="AV101" s="551">
        <v>50033</v>
      </c>
      <c r="AW101" s="551">
        <v>44248</v>
      </c>
      <c r="AX101" s="551">
        <v>34923</v>
      </c>
      <c r="AY101" s="551">
        <v>1235</v>
      </c>
      <c r="AZ101" s="551">
        <v>96</v>
      </c>
      <c r="BA101" s="551">
        <v>2488</v>
      </c>
      <c r="BB101" s="551">
        <v>3740</v>
      </c>
      <c r="BC101" s="551">
        <v>11753</v>
      </c>
      <c r="BD101" s="551">
        <v>0</v>
      </c>
      <c r="BE101" s="551">
        <v>403</v>
      </c>
      <c r="BF101" s="551">
        <v>17751</v>
      </c>
      <c r="BG101" s="551">
        <v>478</v>
      </c>
      <c r="BH101" s="551">
        <v>90</v>
      </c>
      <c r="BI101" s="551">
        <v>16141</v>
      </c>
      <c r="BJ101" s="551">
        <v>74</v>
      </c>
      <c r="BK101" s="551">
        <v>74197</v>
      </c>
      <c r="BL101" s="551">
        <v>4715</v>
      </c>
      <c r="BM101" s="551">
        <v>21121</v>
      </c>
      <c r="BN101" s="551">
        <v>10218</v>
      </c>
      <c r="BO101" s="551">
        <v>42186</v>
      </c>
      <c r="BP101" s="551">
        <v>17912</v>
      </c>
      <c r="BQ101" s="551">
        <v>46070</v>
      </c>
      <c r="BR101" s="551">
        <v>3944</v>
      </c>
      <c r="BS101" s="551">
        <v>885326</v>
      </c>
      <c r="BT101" s="551">
        <v>811902</v>
      </c>
      <c r="BU101" s="551">
        <v>93516</v>
      </c>
      <c r="BV101" s="551">
        <v>195449</v>
      </c>
      <c r="BW101" s="551">
        <v>0</v>
      </c>
      <c r="BX101" s="551">
        <v>8856</v>
      </c>
      <c r="BY101" s="551">
        <v>32728</v>
      </c>
      <c r="BZ101" s="551">
        <v>0</v>
      </c>
      <c r="CA101" s="551">
        <v>33471</v>
      </c>
      <c r="CB101" s="551">
        <v>50746</v>
      </c>
      <c r="CC101" s="551">
        <v>1672</v>
      </c>
      <c r="CD101" s="551">
        <v>1918</v>
      </c>
      <c r="CE101" s="551">
        <v>71974</v>
      </c>
      <c r="CF101" s="551">
        <v>2704</v>
      </c>
      <c r="CG101" s="551">
        <v>485898</v>
      </c>
      <c r="CH101" s="551">
        <v>59903</v>
      </c>
      <c r="CI101" s="551">
        <v>49729</v>
      </c>
      <c r="CJ101" s="551">
        <v>6082</v>
      </c>
      <c r="CK101" s="551">
        <v>74353</v>
      </c>
      <c r="CL101" s="551">
        <v>68334</v>
      </c>
      <c r="CM101" s="551">
        <v>130587</v>
      </c>
      <c r="CN101" s="551">
        <v>28063</v>
      </c>
      <c r="CO101" s="551">
        <v>101192</v>
      </c>
      <c r="CP101" s="551">
        <v>27805</v>
      </c>
      <c r="CQ101" s="551">
        <v>11560</v>
      </c>
      <c r="CR101" s="551">
        <v>25520</v>
      </c>
      <c r="CS101" s="551">
        <v>26505</v>
      </c>
      <c r="CT101" s="551">
        <v>44712</v>
      </c>
      <c r="CU101" s="551">
        <v>2183</v>
      </c>
      <c r="CV101" s="551">
        <v>26815</v>
      </c>
      <c r="CW101" s="551">
        <v>389118</v>
      </c>
      <c r="CX101" s="551">
        <v>29466</v>
      </c>
      <c r="CY101" s="551">
        <v>291714</v>
      </c>
      <c r="CZ101" s="551">
        <v>59981</v>
      </c>
      <c r="DA101" s="551">
        <v>119639</v>
      </c>
      <c r="DB101" s="551">
        <v>27306</v>
      </c>
      <c r="DC101" s="551">
        <v>0</v>
      </c>
      <c r="DD101" s="551">
        <v>13857</v>
      </c>
      <c r="DE101" s="550">
        <f t="shared" si="14"/>
        <v>5280693</v>
      </c>
      <c r="DF101" s="550">
        <v>0</v>
      </c>
      <c r="DG101" s="551">
        <v>5033</v>
      </c>
      <c r="DH101" s="551">
        <v>0</v>
      </c>
      <c r="DI101" s="551">
        <v>0</v>
      </c>
      <c r="DJ101" s="551">
        <v>0</v>
      </c>
      <c r="DK101" s="551">
        <v>0</v>
      </c>
      <c r="DL101" s="551">
        <v>0</v>
      </c>
      <c r="DM101" s="552">
        <f t="shared" ref="DM101:DM110" si="24">SUM(DF101:DL101)</f>
        <v>5033</v>
      </c>
      <c r="DN101" s="552">
        <f t="shared" ref="DN101:DN110" si="25">DE101+DM101</f>
        <v>5285726</v>
      </c>
      <c r="DO101" s="553">
        <v>0</v>
      </c>
      <c r="DP101" s="551">
        <v>135352</v>
      </c>
      <c r="DQ101" s="552">
        <f t="shared" si="19"/>
        <v>135352</v>
      </c>
      <c r="DR101" s="551">
        <f t="shared" si="20"/>
        <v>140385</v>
      </c>
      <c r="DS101" s="552">
        <f t="shared" ref="DS101:DS110" si="26">DR101+DE101</f>
        <v>5421078</v>
      </c>
      <c r="DT101" s="553">
        <v>-2317791</v>
      </c>
      <c r="DU101" s="551">
        <v>-458812</v>
      </c>
      <c r="DV101" s="551">
        <v>0</v>
      </c>
      <c r="DW101" s="551">
        <v>0</v>
      </c>
      <c r="DX101" s="552">
        <f t="shared" si="21"/>
        <v>-2776603</v>
      </c>
      <c r="DY101" s="551">
        <f t="shared" si="22"/>
        <v>-2636218</v>
      </c>
      <c r="DZ101" s="552">
        <f t="shared" ref="DZ101:DZ110" si="27">DE101+DY101</f>
        <v>2644475</v>
      </c>
      <c r="EB101" s="552">
        <v>2644475</v>
      </c>
      <c r="EC101" s="526" t="b">
        <f t="shared" si="23"/>
        <v>1</v>
      </c>
      <c r="EI101" s="555"/>
      <c r="EJ101" s="555"/>
      <c r="EK101" s="555"/>
      <c r="EL101" s="555"/>
      <c r="EM101" s="555"/>
      <c r="EN101" s="555"/>
      <c r="EO101" s="555"/>
      <c r="EP101" s="555"/>
    </row>
    <row r="102" spans="1:146">
      <c r="A102" s="556" t="s">
        <v>552</v>
      </c>
      <c r="B102" s="557" t="s">
        <v>553</v>
      </c>
      <c r="C102" s="550">
        <v>279626</v>
      </c>
      <c r="D102" s="551">
        <v>80556</v>
      </c>
      <c r="E102" s="551">
        <v>34313</v>
      </c>
      <c r="F102" s="551">
        <v>62205</v>
      </c>
      <c r="G102" s="551">
        <v>36387</v>
      </c>
      <c r="H102" s="551">
        <v>0</v>
      </c>
      <c r="I102" s="551">
        <v>47496</v>
      </c>
      <c r="J102" s="551">
        <v>225126</v>
      </c>
      <c r="K102" s="551">
        <v>26317</v>
      </c>
      <c r="L102" s="551">
        <v>63646</v>
      </c>
      <c r="M102" s="551">
        <v>0</v>
      </c>
      <c r="N102" s="551">
        <v>1271</v>
      </c>
      <c r="O102" s="551">
        <v>8142</v>
      </c>
      <c r="P102" s="551">
        <v>18304</v>
      </c>
      <c r="Q102" s="551">
        <v>1421</v>
      </c>
      <c r="R102" s="551">
        <v>21758</v>
      </c>
      <c r="S102" s="551">
        <v>2136</v>
      </c>
      <c r="T102" s="551">
        <v>6031</v>
      </c>
      <c r="U102" s="551">
        <v>5012</v>
      </c>
      <c r="V102" s="551">
        <v>8589</v>
      </c>
      <c r="W102" s="551">
        <v>0</v>
      </c>
      <c r="X102" s="551">
        <v>9048</v>
      </c>
      <c r="Y102" s="551">
        <v>0</v>
      </c>
      <c r="Z102" s="551">
        <v>355</v>
      </c>
      <c r="AA102" s="551">
        <v>2269</v>
      </c>
      <c r="AB102" s="551">
        <v>37</v>
      </c>
      <c r="AC102" s="551">
        <v>4762</v>
      </c>
      <c r="AD102" s="551">
        <v>10185</v>
      </c>
      <c r="AE102" s="551">
        <v>581</v>
      </c>
      <c r="AF102" s="551">
        <v>164</v>
      </c>
      <c r="AG102" s="551">
        <v>439</v>
      </c>
      <c r="AH102" s="551">
        <v>40692</v>
      </c>
      <c r="AI102" s="551">
        <v>99524</v>
      </c>
      <c r="AJ102" s="551">
        <v>20259</v>
      </c>
      <c r="AK102" s="551">
        <v>0</v>
      </c>
      <c r="AL102" s="551">
        <v>0</v>
      </c>
      <c r="AM102" s="551">
        <v>0</v>
      </c>
      <c r="AN102" s="551">
        <v>385</v>
      </c>
      <c r="AO102" s="551">
        <v>6288</v>
      </c>
      <c r="AP102" s="551">
        <v>502</v>
      </c>
      <c r="AQ102" s="551">
        <v>12384</v>
      </c>
      <c r="AR102" s="551">
        <v>19273</v>
      </c>
      <c r="AS102" s="551">
        <v>3599</v>
      </c>
      <c r="AT102" s="551">
        <v>59061</v>
      </c>
      <c r="AU102" s="551">
        <v>2511</v>
      </c>
      <c r="AV102" s="551">
        <v>59168</v>
      </c>
      <c r="AW102" s="551">
        <v>147937</v>
      </c>
      <c r="AX102" s="551">
        <v>45583</v>
      </c>
      <c r="AY102" s="551">
        <v>333</v>
      </c>
      <c r="AZ102" s="551">
        <v>70</v>
      </c>
      <c r="BA102" s="551">
        <v>3612</v>
      </c>
      <c r="BB102" s="551">
        <v>2310</v>
      </c>
      <c r="BC102" s="551">
        <v>9258</v>
      </c>
      <c r="BD102" s="551">
        <v>0</v>
      </c>
      <c r="BE102" s="551">
        <v>150</v>
      </c>
      <c r="BF102" s="551">
        <v>18743</v>
      </c>
      <c r="BG102" s="551">
        <v>1130</v>
      </c>
      <c r="BH102" s="551">
        <v>65</v>
      </c>
      <c r="BI102" s="551">
        <v>2607</v>
      </c>
      <c r="BJ102" s="551">
        <v>1324</v>
      </c>
      <c r="BK102" s="551">
        <v>76271</v>
      </c>
      <c r="BL102" s="551">
        <v>90499</v>
      </c>
      <c r="BM102" s="551">
        <v>175070</v>
      </c>
      <c r="BN102" s="551">
        <v>40272</v>
      </c>
      <c r="BO102" s="551">
        <v>883121</v>
      </c>
      <c r="BP102" s="551">
        <v>6519</v>
      </c>
      <c r="BQ102" s="551">
        <v>127459</v>
      </c>
      <c r="BR102" s="551">
        <v>76136</v>
      </c>
      <c r="BS102" s="551">
        <v>45962</v>
      </c>
      <c r="BT102" s="551">
        <v>72141</v>
      </c>
      <c r="BU102" s="551">
        <v>15739</v>
      </c>
      <c r="BV102" s="551">
        <v>21082</v>
      </c>
      <c r="BW102" s="551">
        <v>0</v>
      </c>
      <c r="BX102" s="551">
        <v>3909</v>
      </c>
      <c r="BY102" s="551">
        <v>306055</v>
      </c>
      <c r="BZ102" s="551">
        <v>3140040</v>
      </c>
      <c r="CA102" s="551">
        <v>18640</v>
      </c>
      <c r="CB102" s="551">
        <v>37356</v>
      </c>
      <c r="CC102" s="551">
        <v>5399</v>
      </c>
      <c r="CD102" s="551">
        <v>26555</v>
      </c>
      <c r="CE102" s="551">
        <v>62243</v>
      </c>
      <c r="CF102" s="551">
        <v>1795</v>
      </c>
      <c r="CG102" s="551">
        <v>77400</v>
      </c>
      <c r="CH102" s="551">
        <v>28767</v>
      </c>
      <c r="CI102" s="551">
        <v>44223</v>
      </c>
      <c r="CJ102" s="551">
        <v>899</v>
      </c>
      <c r="CK102" s="551">
        <v>10861</v>
      </c>
      <c r="CL102" s="551">
        <v>612251</v>
      </c>
      <c r="CM102" s="551">
        <v>77567</v>
      </c>
      <c r="CN102" s="551">
        <v>82466</v>
      </c>
      <c r="CO102" s="551">
        <v>149444</v>
      </c>
      <c r="CP102" s="551">
        <v>34499</v>
      </c>
      <c r="CQ102" s="551">
        <v>71167</v>
      </c>
      <c r="CR102" s="551">
        <v>36766</v>
      </c>
      <c r="CS102" s="551">
        <v>44365</v>
      </c>
      <c r="CT102" s="551">
        <v>622263</v>
      </c>
      <c r="CU102" s="551">
        <v>4722</v>
      </c>
      <c r="CV102" s="551">
        <v>77045</v>
      </c>
      <c r="CW102" s="551">
        <v>87609</v>
      </c>
      <c r="CX102" s="551">
        <v>19594</v>
      </c>
      <c r="CY102" s="551">
        <v>113584</v>
      </c>
      <c r="CZ102" s="551">
        <v>46389</v>
      </c>
      <c r="DA102" s="551">
        <v>68196</v>
      </c>
      <c r="DB102" s="551">
        <v>4940</v>
      </c>
      <c r="DC102" s="551">
        <v>0</v>
      </c>
      <c r="DD102" s="551">
        <v>8686</v>
      </c>
      <c r="DE102" s="550">
        <f t="shared" si="14"/>
        <v>9068910</v>
      </c>
      <c r="DF102" s="550">
        <v>4479</v>
      </c>
      <c r="DG102" s="551">
        <v>5502881</v>
      </c>
      <c r="DH102" s="551">
        <v>0</v>
      </c>
      <c r="DI102" s="551">
        <v>0</v>
      </c>
      <c r="DJ102" s="551">
        <v>0</v>
      </c>
      <c r="DK102" s="551">
        <v>0</v>
      </c>
      <c r="DL102" s="551">
        <v>0</v>
      </c>
      <c r="DM102" s="552">
        <f t="shared" si="24"/>
        <v>5507360</v>
      </c>
      <c r="DN102" s="552">
        <f t="shared" si="25"/>
        <v>14576270</v>
      </c>
      <c r="DO102" s="553">
        <v>1333</v>
      </c>
      <c r="DP102" s="551">
        <v>1395</v>
      </c>
      <c r="DQ102" s="552">
        <f t="shared" si="19"/>
        <v>2728</v>
      </c>
      <c r="DR102" s="551">
        <f t="shared" si="20"/>
        <v>5510088</v>
      </c>
      <c r="DS102" s="552">
        <f t="shared" si="26"/>
        <v>14578998</v>
      </c>
      <c r="DT102" s="553">
        <v>-1539665</v>
      </c>
      <c r="DU102" s="551">
        <v>-110</v>
      </c>
      <c r="DV102" s="551">
        <v>0</v>
      </c>
      <c r="DW102" s="551">
        <v>0</v>
      </c>
      <c r="DX102" s="552">
        <f t="shared" si="21"/>
        <v>-1539775</v>
      </c>
      <c r="DY102" s="551">
        <f t="shared" si="22"/>
        <v>3970313</v>
      </c>
      <c r="DZ102" s="552">
        <f t="shared" si="27"/>
        <v>13039223</v>
      </c>
      <c r="EB102" s="552">
        <v>13039223</v>
      </c>
      <c r="EC102" s="526" t="b">
        <f t="shared" si="23"/>
        <v>1</v>
      </c>
      <c r="EI102" s="555"/>
      <c r="EJ102" s="555"/>
      <c r="EK102" s="555"/>
      <c r="EL102" s="555"/>
      <c r="EM102" s="555"/>
      <c r="EN102" s="555"/>
      <c r="EO102" s="555"/>
      <c r="EP102" s="555"/>
    </row>
    <row r="103" spans="1:146">
      <c r="A103" s="556" t="s">
        <v>554</v>
      </c>
      <c r="B103" s="557" t="s">
        <v>555</v>
      </c>
      <c r="C103" s="550">
        <v>10321</v>
      </c>
      <c r="D103" s="551">
        <v>23223</v>
      </c>
      <c r="E103" s="551">
        <v>31622</v>
      </c>
      <c r="F103" s="551">
        <v>1202</v>
      </c>
      <c r="G103" s="551">
        <v>35065</v>
      </c>
      <c r="H103" s="551">
        <v>0</v>
      </c>
      <c r="I103" s="551">
        <v>56259</v>
      </c>
      <c r="J103" s="551">
        <v>652118</v>
      </c>
      <c r="K103" s="551">
        <v>68867</v>
      </c>
      <c r="L103" s="551">
        <v>150745</v>
      </c>
      <c r="M103" s="551">
        <v>0</v>
      </c>
      <c r="N103" s="551">
        <v>1247</v>
      </c>
      <c r="O103" s="551">
        <v>51954</v>
      </c>
      <c r="P103" s="551">
        <v>8440</v>
      </c>
      <c r="Q103" s="551">
        <v>13175</v>
      </c>
      <c r="R103" s="551">
        <v>31340</v>
      </c>
      <c r="S103" s="551">
        <v>12443</v>
      </c>
      <c r="T103" s="551">
        <v>48060</v>
      </c>
      <c r="U103" s="551">
        <v>3880</v>
      </c>
      <c r="V103" s="551">
        <v>14158</v>
      </c>
      <c r="W103" s="551">
        <v>0</v>
      </c>
      <c r="X103" s="551">
        <v>8490</v>
      </c>
      <c r="Y103" s="551">
        <v>0</v>
      </c>
      <c r="Z103" s="551">
        <v>937</v>
      </c>
      <c r="AA103" s="551">
        <v>14996</v>
      </c>
      <c r="AB103" s="551">
        <v>27</v>
      </c>
      <c r="AC103" s="551">
        <v>3237</v>
      </c>
      <c r="AD103" s="551">
        <v>22841</v>
      </c>
      <c r="AE103" s="551">
        <v>604</v>
      </c>
      <c r="AF103" s="551">
        <v>1199</v>
      </c>
      <c r="AG103" s="551">
        <v>1636</v>
      </c>
      <c r="AH103" s="551">
        <v>124437</v>
      </c>
      <c r="AI103" s="551">
        <v>96203</v>
      </c>
      <c r="AJ103" s="551">
        <v>41990</v>
      </c>
      <c r="AK103" s="551">
        <v>0</v>
      </c>
      <c r="AL103" s="551">
        <v>0</v>
      </c>
      <c r="AM103" s="551">
        <v>0</v>
      </c>
      <c r="AN103" s="551">
        <v>1322</v>
      </c>
      <c r="AO103" s="551">
        <v>4398</v>
      </c>
      <c r="AP103" s="551">
        <v>434</v>
      </c>
      <c r="AQ103" s="551">
        <v>16075</v>
      </c>
      <c r="AR103" s="551">
        <v>46070</v>
      </c>
      <c r="AS103" s="551">
        <v>10485</v>
      </c>
      <c r="AT103" s="551">
        <v>114091</v>
      </c>
      <c r="AU103" s="551">
        <v>6631</v>
      </c>
      <c r="AV103" s="551">
        <v>136820</v>
      </c>
      <c r="AW103" s="551">
        <v>262776</v>
      </c>
      <c r="AX103" s="551">
        <v>171822</v>
      </c>
      <c r="AY103" s="551">
        <v>1501</v>
      </c>
      <c r="AZ103" s="551">
        <v>496</v>
      </c>
      <c r="BA103" s="551">
        <v>15371</v>
      </c>
      <c r="BB103" s="551">
        <v>12261</v>
      </c>
      <c r="BC103" s="551">
        <v>35964</v>
      </c>
      <c r="BD103" s="551">
        <v>0</v>
      </c>
      <c r="BE103" s="551">
        <v>608</v>
      </c>
      <c r="BF103" s="551">
        <v>60050</v>
      </c>
      <c r="BG103" s="551">
        <v>3043</v>
      </c>
      <c r="BH103" s="551">
        <v>417</v>
      </c>
      <c r="BI103" s="551">
        <v>13621</v>
      </c>
      <c r="BJ103" s="551">
        <v>10035</v>
      </c>
      <c r="BK103" s="551">
        <v>1492004</v>
      </c>
      <c r="BL103" s="551">
        <v>193997</v>
      </c>
      <c r="BM103" s="551">
        <v>2888055</v>
      </c>
      <c r="BN103" s="551">
        <v>233562</v>
      </c>
      <c r="BO103" s="551">
        <v>1202097</v>
      </c>
      <c r="BP103" s="551">
        <v>40197</v>
      </c>
      <c r="BQ103" s="551">
        <v>520334</v>
      </c>
      <c r="BR103" s="551">
        <v>136424</v>
      </c>
      <c r="BS103" s="551">
        <v>4955722</v>
      </c>
      <c r="BT103" s="551">
        <v>1939786</v>
      </c>
      <c r="BU103" s="551">
        <v>319965</v>
      </c>
      <c r="BV103" s="551">
        <v>379740</v>
      </c>
      <c r="BW103" s="551">
        <v>80108</v>
      </c>
      <c r="BX103" s="551">
        <v>33632</v>
      </c>
      <c r="BY103" s="551">
        <v>80460</v>
      </c>
      <c r="BZ103" s="551">
        <v>9553</v>
      </c>
      <c r="CA103" s="551">
        <v>73089</v>
      </c>
      <c r="CB103" s="551">
        <v>58300</v>
      </c>
      <c r="CC103" s="551">
        <v>11663</v>
      </c>
      <c r="CD103" s="551">
        <v>276014</v>
      </c>
      <c r="CE103" s="551">
        <v>772964</v>
      </c>
      <c r="CF103" s="551">
        <v>13910</v>
      </c>
      <c r="CG103" s="551">
        <v>1840664</v>
      </c>
      <c r="CH103" s="551">
        <v>238691</v>
      </c>
      <c r="CI103" s="551">
        <v>466628</v>
      </c>
      <c r="CJ103" s="551">
        <v>25560</v>
      </c>
      <c r="CK103" s="551">
        <v>70373</v>
      </c>
      <c r="CL103" s="551">
        <v>2477053</v>
      </c>
      <c r="CM103" s="551">
        <v>1093904</v>
      </c>
      <c r="CN103" s="551">
        <v>398650</v>
      </c>
      <c r="CO103" s="551">
        <v>2076127</v>
      </c>
      <c r="CP103" s="551">
        <v>126569</v>
      </c>
      <c r="CQ103" s="551">
        <v>561609</v>
      </c>
      <c r="CR103" s="551">
        <v>379570</v>
      </c>
      <c r="CS103" s="551">
        <v>353214</v>
      </c>
      <c r="CT103" s="551">
        <v>349110</v>
      </c>
      <c r="CU103" s="551">
        <v>139398</v>
      </c>
      <c r="CV103" s="551">
        <v>207325</v>
      </c>
      <c r="CW103" s="551">
        <v>3073575</v>
      </c>
      <c r="CX103" s="551">
        <v>106206</v>
      </c>
      <c r="CY103" s="551">
        <v>355966</v>
      </c>
      <c r="CZ103" s="551">
        <v>166387</v>
      </c>
      <c r="DA103" s="551">
        <v>242105</v>
      </c>
      <c r="DB103" s="551">
        <v>61976</v>
      </c>
      <c r="DC103" s="551">
        <v>0</v>
      </c>
      <c r="DD103" s="551">
        <v>67089</v>
      </c>
      <c r="DE103" s="550">
        <f t="shared" si="14"/>
        <v>33044332</v>
      </c>
      <c r="DF103" s="550">
        <v>39387</v>
      </c>
      <c r="DG103" s="551">
        <v>778450</v>
      </c>
      <c r="DH103" s="551">
        <v>0</v>
      </c>
      <c r="DI103" s="551">
        <v>0</v>
      </c>
      <c r="DJ103" s="551">
        <v>262353</v>
      </c>
      <c r="DK103" s="551">
        <v>2288745</v>
      </c>
      <c r="DL103" s="551">
        <v>0</v>
      </c>
      <c r="DM103" s="552">
        <f t="shared" si="24"/>
        <v>3368935</v>
      </c>
      <c r="DN103" s="552">
        <f t="shared" si="25"/>
        <v>36413267</v>
      </c>
      <c r="DO103" s="553">
        <v>2354276</v>
      </c>
      <c r="DP103" s="551">
        <v>705662</v>
      </c>
      <c r="DQ103" s="552">
        <f t="shared" si="19"/>
        <v>3059938</v>
      </c>
      <c r="DR103" s="551">
        <f t="shared" ref="DR103:DR108" si="28">DM103+DO103+DP103</f>
        <v>6428873</v>
      </c>
      <c r="DS103" s="552">
        <f t="shared" si="26"/>
        <v>39473205</v>
      </c>
      <c r="DT103" s="553">
        <v>-15154079</v>
      </c>
      <c r="DU103" s="551">
        <v>-2332511</v>
      </c>
      <c r="DV103" s="551">
        <v>0</v>
      </c>
      <c r="DW103" s="551">
        <v>0</v>
      </c>
      <c r="DX103" s="552">
        <f t="shared" si="21"/>
        <v>-17486590</v>
      </c>
      <c r="DY103" s="551">
        <f t="shared" si="22"/>
        <v>-11057717</v>
      </c>
      <c r="DZ103" s="552">
        <f t="shared" si="27"/>
        <v>21986615</v>
      </c>
      <c r="EB103" s="552">
        <v>21986615</v>
      </c>
      <c r="EC103" s="526" t="b">
        <f t="shared" si="23"/>
        <v>1</v>
      </c>
      <c r="EI103" s="555"/>
      <c r="EJ103" s="555"/>
      <c r="EK103" s="555"/>
      <c r="EL103" s="555"/>
      <c r="EM103" s="555"/>
      <c r="EN103" s="555"/>
      <c r="EO103" s="555"/>
      <c r="EP103" s="555"/>
    </row>
    <row r="104" spans="1:146">
      <c r="A104" s="571" t="s">
        <v>556</v>
      </c>
      <c r="B104" s="572" t="s">
        <v>557</v>
      </c>
      <c r="C104" s="573">
        <v>0</v>
      </c>
      <c r="D104" s="574">
        <v>0</v>
      </c>
      <c r="E104" s="574">
        <v>0</v>
      </c>
      <c r="F104" s="574">
        <v>0</v>
      </c>
      <c r="G104" s="574">
        <v>0</v>
      </c>
      <c r="H104" s="574">
        <v>0</v>
      </c>
      <c r="I104" s="574">
        <v>0</v>
      </c>
      <c r="J104" s="574">
        <v>0</v>
      </c>
      <c r="K104" s="574">
        <v>0</v>
      </c>
      <c r="L104" s="574">
        <v>0</v>
      </c>
      <c r="M104" s="574">
        <v>0</v>
      </c>
      <c r="N104" s="574">
        <v>0</v>
      </c>
      <c r="O104" s="574">
        <v>0</v>
      </c>
      <c r="P104" s="574">
        <v>0</v>
      </c>
      <c r="Q104" s="574">
        <v>0</v>
      </c>
      <c r="R104" s="574">
        <v>0</v>
      </c>
      <c r="S104" s="574">
        <v>0</v>
      </c>
      <c r="T104" s="574">
        <v>0</v>
      </c>
      <c r="U104" s="574">
        <v>0</v>
      </c>
      <c r="V104" s="574">
        <v>0</v>
      </c>
      <c r="W104" s="574">
        <v>0</v>
      </c>
      <c r="X104" s="574">
        <v>0</v>
      </c>
      <c r="Y104" s="574">
        <v>0</v>
      </c>
      <c r="Z104" s="574">
        <v>0</v>
      </c>
      <c r="AA104" s="574">
        <v>0</v>
      </c>
      <c r="AB104" s="574">
        <v>0</v>
      </c>
      <c r="AC104" s="574">
        <v>0</v>
      </c>
      <c r="AD104" s="574">
        <v>0</v>
      </c>
      <c r="AE104" s="574">
        <v>0</v>
      </c>
      <c r="AF104" s="574">
        <v>0</v>
      </c>
      <c r="AG104" s="574">
        <v>0</v>
      </c>
      <c r="AH104" s="574">
        <v>0</v>
      </c>
      <c r="AI104" s="574">
        <v>0</v>
      </c>
      <c r="AJ104" s="574">
        <v>0</v>
      </c>
      <c r="AK104" s="574">
        <v>0</v>
      </c>
      <c r="AL104" s="574">
        <v>0</v>
      </c>
      <c r="AM104" s="574">
        <v>0</v>
      </c>
      <c r="AN104" s="574">
        <v>0</v>
      </c>
      <c r="AO104" s="574">
        <v>0</v>
      </c>
      <c r="AP104" s="574">
        <v>0</v>
      </c>
      <c r="AQ104" s="574">
        <v>0</v>
      </c>
      <c r="AR104" s="574">
        <v>0</v>
      </c>
      <c r="AS104" s="574">
        <v>0</v>
      </c>
      <c r="AT104" s="574">
        <v>0</v>
      </c>
      <c r="AU104" s="574">
        <v>0</v>
      </c>
      <c r="AV104" s="574">
        <v>0</v>
      </c>
      <c r="AW104" s="574">
        <v>0</v>
      </c>
      <c r="AX104" s="574">
        <v>0</v>
      </c>
      <c r="AY104" s="574">
        <v>0</v>
      </c>
      <c r="AZ104" s="574">
        <v>0</v>
      </c>
      <c r="BA104" s="574">
        <v>0</v>
      </c>
      <c r="BB104" s="574">
        <v>0</v>
      </c>
      <c r="BC104" s="574">
        <v>0</v>
      </c>
      <c r="BD104" s="574">
        <v>0</v>
      </c>
      <c r="BE104" s="574">
        <v>0</v>
      </c>
      <c r="BF104" s="574">
        <v>0</v>
      </c>
      <c r="BG104" s="574">
        <v>0</v>
      </c>
      <c r="BH104" s="574">
        <v>0</v>
      </c>
      <c r="BI104" s="574">
        <v>0</v>
      </c>
      <c r="BJ104" s="574">
        <v>0</v>
      </c>
      <c r="BK104" s="574">
        <v>0</v>
      </c>
      <c r="BL104" s="574">
        <v>0</v>
      </c>
      <c r="BM104" s="574">
        <v>0</v>
      </c>
      <c r="BN104" s="574">
        <v>0</v>
      </c>
      <c r="BO104" s="574">
        <v>0</v>
      </c>
      <c r="BP104" s="574">
        <v>0</v>
      </c>
      <c r="BQ104" s="574">
        <v>0</v>
      </c>
      <c r="BR104" s="574">
        <v>0</v>
      </c>
      <c r="BS104" s="574">
        <v>0</v>
      </c>
      <c r="BT104" s="574">
        <v>0</v>
      </c>
      <c r="BU104" s="574">
        <v>0</v>
      </c>
      <c r="BV104" s="574">
        <v>0</v>
      </c>
      <c r="BW104" s="574">
        <v>0</v>
      </c>
      <c r="BX104" s="574">
        <v>0</v>
      </c>
      <c r="BY104" s="574">
        <v>0</v>
      </c>
      <c r="BZ104" s="574">
        <v>0</v>
      </c>
      <c r="CA104" s="574">
        <v>0</v>
      </c>
      <c r="CB104" s="574">
        <v>0</v>
      </c>
      <c r="CC104" s="574">
        <v>0</v>
      </c>
      <c r="CD104" s="574">
        <v>0</v>
      </c>
      <c r="CE104" s="574">
        <v>0</v>
      </c>
      <c r="CF104" s="574">
        <v>0</v>
      </c>
      <c r="CG104" s="574">
        <v>0</v>
      </c>
      <c r="CH104" s="574">
        <v>0</v>
      </c>
      <c r="CI104" s="574">
        <v>0</v>
      </c>
      <c r="CJ104" s="574">
        <v>0</v>
      </c>
      <c r="CK104" s="574">
        <v>0</v>
      </c>
      <c r="CL104" s="574">
        <v>0</v>
      </c>
      <c r="CM104" s="574">
        <v>0</v>
      </c>
      <c r="CN104" s="574">
        <v>0</v>
      </c>
      <c r="CO104" s="574">
        <v>0</v>
      </c>
      <c r="CP104" s="574">
        <v>0</v>
      </c>
      <c r="CQ104" s="574">
        <v>0</v>
      </c>
      <c r="CR104" s="574">
        <v>0</v>
      </c>
      <c r="CS104" s="574">
        <v>0</v>
      </c>
      <c r="CT104" s="574">
        <v>0</v>
      </c>
      <c r="CU104" s="574">
        <v>0</v>
      </c>
      <c r="CV104" s="574">
        <v>0</v>
      </c>
      <c r="CW104" s="574">
        <v>0</v>
      </c>
      <c r="CX104" s="574">
        <v>0</v>
      </c>
      <c r="CY104" s="574">
        <v>0</v>
      </c>
      <c r="CZ104" s="574">
        <v>0</v>
      </c>
      <c r="DA104" s="574">
        <v>0</v>
      </c>
      <c r="DB104" s="574">
        <v>0</v>
      </c>
      <c r="DC104" s="574">
        <v>0</v>
      </c>
      <c r="DD104" s="574">
        <v>0</v>
      </c>
      <c r="DE104" s="573">
        <f t="shared" si="14"/>
        <v>0</v>
      </c>
      <c r="DF104" s="573">
        <v>1590735</v>
      </c>
      <c r="DG104" s="574">
        <v>2824681</v>
      </c>
      <c r="DH104" s="574">
        <v>0</v>
      </c>
      <c r="DI104" s="574">
        <v>0</v>
      </c>
      <c r="DJ104" s="574">
        <v>0</v>
      </c>
      <c r="DK104" s="574">
        <v>0</v>
      </c>
      <c r="DL104" s="574">
        <v>0</v>
      </c>
      <c r="DM104" s="575">
        <f t="shared" si="24"/>
        <v>4415416</v>
      </c>
      <c r="DN104" s="575">
        <f t="shared" si="25"/>
        <v>4415416</v>
      </c>
      <c r="DO104" s="576">
        <v>8040567</v>
      </c>
      <c r="DP104" s="574">
        <v>476634</v>
      </c>
      <c r="DQ104" s="575">
        <f t="shared" ref="DQ104:DQ110" si="29">SUM(DO104:DP104)</f>
        <v>8517201</v>
      </c>
      <c r="DR104" s="575">
        <f t="shared" si="28"/>
        <v>12932617</v>
      </c>
      <c r="DS104" s="575">
        <f t="shared" si="26"/>
        <v>12932617</v>
      </c>
      <c r="DT104" s="576">
        <v>-3678952</v>
      </c>
      <c r="DU104" s="574">
        <v>-276303</v>
      </c>
      <c r="DV104" s="574">
        <v>0</v>
      </c>
      <c r="DW104" s="574">
        <v>0</v>
      </c>
      <c r="DX104" s="575">
        <f>SUM(DT104:DW104)</f>
        <v>-3955255</v>
      </c>
      <c r="DY104" s="574">
        <f>DR104+DX104</f>
        <v>8977362</v>
      </c>
      <c r="DZ104" s="575">
        <f t="shared" si="27"/>
        <v>8977362</v>
      </c>
      <c r="EB104" s="552">
        <v>8977362</v>
      </c>
      <c r="EC104" s="526" t="b">
        <f t="shared" si="23"/>
        <v>1</v>
      </c>
      <c r="EI104" s="555"/>
      <c r="EJ104" s="555"/>
      <c r="EK104" s="555"/>
      <c r="EL104" s="555"/>
      <c r="EM104" s="555"/>
      <c r="EN104" s="555"/>
      <c r="EO104" s="555"/>
      <c r="EP104" s="555"/>
    </row>
    <row r="105" spans="1:146">
      <c r="A105" s="577" t="s">
        <v>558</v>
      </c>
      <c r="B105" s="578" t="s">
        <v>559</v>
      </c>
      <c r="C105" s="579">
        <v>0</v>
      </c>
      <c r="D105" s="580">
        <v>0</v>
      </c>
      <c r="E105" s="580">
        <v>0</v>
      </c>
      <c r="F105" s="580">
        <v>0</v>
      </c>
      <c r="G105" s="580">
        <v>0</v>
      </c>
      <c r="H105" s="580">
        <v>0</v>
      </c>
      <c r="I105" s="580">
        <v>0</v>
      </c>
      <c r="J105" s="580">
        <v>0</v>
      </c>
      <c r="K105" s="580">
        <v>0</v>
      </c>
      <c r="L105" s="580">
        <v>0</v>
      </c>
      <c r="M105" s="580">
        <v>0</v>
      </c>
      <c r="N105" s="580">
        <v>0</v>
      </c>
      <c r="O105" s="580">
        <v>0</v>
      </c>
      <c r="P105" s="580">
        <v>0</v>
      </c>
      <c r="Q105" s="580">
        <v>0</v>
      </c>
      <c r="R105" s="580">
        <v>0</v>
      </c>
      <c r="S105" s="580">
        <v>0</v>
      </c>
      <c r="T105" s="580">
        <v>0</v>
      </c>
      <c r="U105" s="580">
        <v>0</v>
      </c>
      <c r="V105" s="580">
        <v>0</v>
      </c>
      <c r="W105" s="580">
        <v>0</v>
      </c>
      <c r="X105" s="580">
        <v>0</v>
      </c>
      <c r="Y105" s="580">
        <v>0</v>
      </c>
      <c r="Z105" s="580">
        <v>0</v>
      </c>
      <c r="AA105" s="580">
        <v>0</v>
      </c>
      <c r="AB105" s="580">
        <v>0</v>
      </c>
      <c r="AC105" s="580">
        <v>0</v>
      </c>
      <c r="AD105" s="580">
        <v>0</v>
      </c>
      <c r="AE105" s="580">
        <v>0</v>
      </c>
      <c r="AF105" s="580">
        <v>0</v>
      </c>
      <c r="AG105" s="580">
        <v>0</v>
      </c>
      <c r="AH105" s="580">
        <v>0</v>
      </c>
      <c r="AI105" s="580">
        <v>0</v>
      </c>
      <c r="AJ105" s="580">
        <v>0</v>
      </c>
      <c r="AK105" s="580">
        <v>0</v>
      </c>
      <c r="AL105" s="580">
        <v>0</v>
      </c>
      <c r="AM105" s="580">
        <v>0</v>
      </c>
      <c r="AN105" s="580">
        <v>0</v>
      </c>
      <c r="AO105" s="580">
        <v>0</v>
      </c>
      <c r="AP105" s="580">
        <v>0</v>
      </c>
      <c r="AQ105" s="580">
        <v>0</v>
      </c>
      <c r="AR105" s="580">
        <v>0</v>
      </c>
      <c r="AS105" s="580">
        <v>0</v>
      </c>
      <c r="AT105" s="580">
        <v>0</v>
      </c>
      <c r="AU105" s="580">
        <v>0</v>
      </c>
      <c r="AV105" s="580">
        <v>0</v>
      </c>
      <c r="AW105" s="580">
        <v>0</v>
      </c>
      <c r="AX105" s="580">
        <v>0</v>
      </c>
      <c r="AY105" s="580">
        <v>0</v>
      </c>
      <c r="AZ105" s="580">
        <v>0</v>
      </c>
      <c r="BA105" s="580">
        <v>0</v>
      </c>
      <c r="BB105" s="580">
        <v>0</v>
      </c>
      <c r="BC105" s="580">
        <v>0</v>
      </c>
      <c r="BD105" s="580">
        <v>0</v>
      </c>
      <c r="BE105" s="580">
        <v>0</v>
      </c>
      <c r="BF105" s="580">
        <v>0</v>
      </c>
      <c r="BG105" s="580">
        <v>0</v>
      </c>
      <c r="BH105" s="580">
        <v>0</v>
      </c>
      <c r="BI105" s="580">
        <v>0</v>
      </c>
      <c r="BJ105" s="580">
        <v>0</v>
      </c>
      <c r="BK105" s="580">
        <v>0</v>
      </c>
      <c r="BL105" s="580">
        <v>0</v>
      </c>
      <c r="BM105" s="580">
        <v>0</v>
      </c>
      <c r="BN105" s="580">
        <v>0</v>
      </c>
      <c r="BO105" s="580">
        <v>0</v>
      </c>
      <c r="BP105" s="580">
        <v>0</v>
      </c>
      <c r="BQ105" s="580">
        <v>0</v>
      </c>
      <c r="BR105" s="580">
        <v>0</v>
      </c>
      <c r="BS105" s="580">
        <v>0</v>
      </c>
      <c r="BT105" s="580">
        <v>0</v>
      </c>
      <c r="BU105" s="580">
        <v>0</v>
      </c>
      <c r="BV105" s="580">
        <v>0</v>
      </c>
      <c r="BW105" s="580">
        <v>0</v>
      </c>
      <c r="BX105" s="580">
        <v>0</v>
      </c>
      <c r="BY105" s="580">
        <v>0</v>
      </c>
      <c r="BZ105" s="580">
        <v>0</v>
      </c>
      <c r="CA105" s="580">
        <v>0</v>
      </c>
      <c r="CB105" s="580">
        <v>0</v>
      </c>
      <c r="CC105" s="580">
        <v>0</v>
      </c>
      <c r="CD105" s="580">
        <v>0</v>
      </c>
      <c r="CE105" s="580">
        <v>0</v>
      </c>
      <c r="CF105" s="580">
        <v>0</v>
      </c>
      <c r="CG105" s="580">
        <v>0</v>
      </c>
      <c r="CH105" s="580">
        <v>0</v>
      </c>
      <c r="CI105" s="580">
        <v>0</v>
      </c>
      <c r="CJ105" s="580">
        <v>0</v>
      </c>
      <c r="CK105" s="580">
        <v>0</v>
      </c>
      <c r="CL105" s="580">
        <v>0</v>
      </c>
      <c r="CM105" s="580">
        <v>98340</v>
      </c>
      <c r="CN105" s="580">
        <v>0</v>
      </c>
      <c r="CO105" s="580">
        <v>158310</v>
      </c>
      <c r="CP105" s="580">
        <v>0</v>
      </c>
      <c r="CQ105" s="580">
        <v>29059</v>
      </c>
      <c r="CR105" s="580">
        <v>105956</v>
      </c>
      <c r="CS105" s="580">
        <v>0</v>
      </c>
      <c r="CT105" s="580">
        <v>0</v>
      </c>
      <c r="CU105" s="580">
        <v>0</v>
      </c>
      <c r="CV105" s="580">
        <v>0</v>
      </c>
      <c r="CW105" s="580">
        <v>0</v>
      </c>
      <c r="CX105" s="580">
        <v>149871</v>
      </c>
      <c r="CY105" s="580">
        <v>190296</v>
      </c>
      <c r="CZ105" s="580">
        <v>0</v>
      </c>
      <c r="DA105" s="580">
        <v>0</v>
      </c>
      <c r="DB105" s="580">
        <v>0</v>
      </c>
      <c r="DC105" s="580">
        <v>0</v>
      </c>
      <c r="DD105" s="580">
        <v>0</v>
      </c>
      <c r="DE105" s="579">
        <f t="shared" si="14"/>
        <v>731832</v>
      </c>
      <c r="DF105" s="579">
        <v>6499146</v>
      </c>
      <c r="DG105" s="580">
        <v>20025261</v>
      </c>
      <c r="DH105" s="580">
        <v>0</v>
      </c>
      <c r="DI105" s="580">
        <v>0</v>
      </c>
      <c r="DJ105" s="580">
        <v>0</v>
      </c>
      <c r="DK105" s="580">
        <v>0</v>
      </c>
      <c r="DL105" s="580">
        <v>0</v>
      </c>
      <c r="DM105" s="581">
        <f t="shared" si="24"/>
        <v>26524407</v>
      </c>
      <c r="DN105" s="581">
        <f t="shared" si="25"/>
        <v>27256239</v>
      </c>
      <c r="DO105" s="582">
        <v>7031952</v>
      </c>
      <c r="DP105" s="580">
        <v>314624</v>
      </c>
      <c r="DQ105" s="581">
        <f t="shared" si="29"/>
        <v>7346576</v>
      </c>
      <c r="DR105" s="581">
        <f t="shared" si="28"/>
        <v>33870983</v>
      </c>
      <c r="DS105" s="581">
        <f t="shared" si="26"/>
        <v>34602815</v>
      </c>
      <c r="DT105" s="582">
        <v>-6400403</v>
      </c>
      <c r="DU105" s="580">
        <v>-191982</v>
      </c>
      <c r="DV105" s="580">
        <v>0</v>
      </c>
      <c r="DW105" s="580">
        <v>0</v>
      </c>
      <c r="DX105" s="581">
        <f>SUM(DT105:DW105)</f>
        <v>-6592385</v>
      </c>
      <c r="DY105" s="580">
        <f>DR105+DX105</f>
        <v>27278598</v>
      </c>
      <c r="DZ105" s="581">
        <f t="shared" si="27"/>
        <v>28010430</v>
      </c>
      <c r="EB105" s="552">
        <v>28010430</v>
      </c>
      <c r="EC105" s="526" t="b">
        <f t="shared" si="23"/>
        <v>1</v>
      </c>
      <c r="EI105" s="555"/>
      <c r="EJ105" s="555"/>
      <c r="EK105" s="555"/>
      <c r="EL105" s="555"/>
      <c r="EM105" s="555"/>
      <c r="EN105" s="555"/>
      <c r="EO105" s="555"/>
      <c r="EP105" s="555"/>
    </row>
    <row r="106" spans="1:146">
      <c r="A106" s="583" t="s">
        <v>560</v>
      </c>
      <c r="B106" s="584" t="s">
        <v>561</v>
      </c>
      <c r="C106" s="585">
        <v>8</v>
      </c>
      <c r="D106" s="586">
        <v>0</v>
      </c>
      <c r="E106" s="586">
        <v>466</v>
      </c>
      <c r="F106" s="586">
        <v>3</v>
      </c>
      <c r="G106" s="586">
        <v>293</v>
      </c>
      <c r="H106" s="586">
        <v>0</v>
      </c>
      <c r="I106" s="586">
        <v>147</v>
      </c>
      <c r="J106" s="586">
        <v>7028</v>
      </c>
      <c r="K106" s="586">
        <v>376</v>
      </c>
      <c r="L106" s="586">
        <v>1220</v>
      </c>
      <c r="M106" s="586">
        <v>0</v>
      </c>
      <c r="N106" s="586">
        <v>14</v>
      </c>
      <c r="O106" s="586">
        <v>134</v>
      </c>
      <c r="P106" s="586">
        <v>58</v>
      </c>
      <c r="Q106" s="586">
        <v>26</v>
      </c>
      <c r="R106" s="586">
        <v>228</v>
      </c>
      <c r="S106" s="586">
        <v>62</v>
      </c>
      <c r="T106" s="586">
        <v>85</v>
      </c>
      <c r="U106" s="586">
        <v>11</v>
      </c>
      <c r="V106" s="586">
        <v>21</v>
      </c>
      <c r="W106" s="586">
        <v>0</v>
      </c>
      <c r="X106" s="586">
        <v>35</v>
      </c>
      <c r="Y106" s="586">
        <v>0</v>
      </c>
      <c r="Z106" s="586">
        <v>5</v>
      </c>
      <c r="AA106" s="586">
        <v>10</v>
      </c>
      <c r="AB106" s="586">
        <v>0</v>
      </c>
      <c r="AC106" s="586">
        <v>17</v>
      </c>
      <c r="AD106" s="586">
        <v>54</v>
      </c>
      <c r="AE106" s="586">
        <v>2</v>
      </c>
      <c r="AF106" s="586">
        <v>3</v>
      </c>
      <c r="AG106" s="586">
        <v>0</v>
      </c>
      <c r="AH106" s="586">
        <v>7</v>
      </c>
      <c r="AI106" s="586">
        <v>0</v>
      </c>
      <c r="AJ106" s="586">
        <v>7</v>
      </c>
      <c r="AK106" s="586">
        <v>0</v>
      </c>
      <c r="AL106" s="586">
        <v>0</v>
      </c>
      <c r="AM106" s="586">
        <v>0</v>
      </c>
      <c r="AN106" s="586">
        <v>10</v>
      </c>
      <c r="AO106" s="586">
        <v>5</v>
      </c>
      <c r="AP106" s="586">
        <v>1</v>
      </c>
      <c r="AQ106" s="586">
        <v>60</v>
      </c>
      <c r="AR106" s="586">
        <v>109</v>
      </c>
      <c r="AS106" s="586">
        <v>19</v>
      </c>
      <c r="AT106" s="586">
        <v>160</v>
      </c>
      <c r="AU106" s="586">
        <v>9</v>
      </c>
      <c r="AV106" s="586">
        <v>954</v>
      </c>
      <c r="AW106" s="586">
        <v>1342</v>
      </c>
      <c r="AX106" s="586">
        <v>53</v>
      </c>
      <c r="AY106" s="586">
        <v>6</v>
      </c>
      <c r="AZ106" s="586">
        <v>0</v>
      </c>
      <c r="BA106" s="586">
        <v>6</v>
      </c>
      <c r="BB106" s="586">
        <v>9</v>
      </c>
      <c r="BC106" s="586">
        <v>59</v>
      </c>
      <c r="BD106" s="586">
        <v>0</v>
      </c>
      <c r="BE106" s="586">
        <v>0</v>
      </c>
      <c r="BF106" s="586">
        <v>63</v>
      </c>
      <c r="BG106" s="586">
        <v>198</v>
      </c>
      <c r="BH106" s="586">
        <v>0</v>
      </c>
      <c r="BI106" s="586">
        <v>72</v>
      </c>
      <c r="BJ106" s="586">
        <v>2</v>
      </c>
      <c r="BK106" s="586">
        <v>256</v>
      </c>
      <c r="BL106" s="586">
        <v>187</v>
      </c>
      <c r="BM106" s="586">
        <v>1961</v>
      </c>
      <c r="BN106" s="586">
        <v>295</v>
      </c>
      <c r="BO106" s="586">
        <v>958</v>
      </c>
      <c r="BP106" s="586">
        <v>15</v>
      </c>
      <c r="BQ106" s="586">
        <v>164</v>
      </c>
      <c r="BR106" s="586">
        <v>205</v>
      </c>
      <c r="BS106" s="586">
        <v>5148</v>
      </c>
      <c r="BT106" s="586">
        <v>1757</v>
      </c>
      <c r="BU106" s="586">
        <v>283</v>
      </c>
      <c r="BV106" s="586">
        <v>335</v>
      </c>
      <c r="BW106" s="586">
        <v>0</v>
      </c>
      <c r="BX106" s="586">
        <v>5407</v>
      </c>
      <c r="BY106" s="586">
        <v>845</v>
      </c>
      <c r="BZ106" s="586">
        <v>150</v>
      </c>
      <c r="CA106" s="586">
        <v>1389</v>
      </c>
      <c r="CB106" s="586">
        <v>1128</v>
      </c>
      <c r="CC106" s="586">
        <v>17</v>
      </c>
      <c r="CD106" s="586">
        <v>97</v>
      </c>
      <c r="CE106" s="586">
        <v>499</v>
      </c>
      <c r="CF106" s="586">
        <v>886</v>
      </c>
      <c r="CG106" s="586">
        <v>10136</v>
      </c>
      <c r="CH106" s="586">
        <v>3022</v>
      </c>
      <c r="CI106" s="586">
        <v>115</v>
      </c>
      <c r="CJ106" s="586">
        <v>96</v>
      </c>
      <c r="CK106" s="586">
        <v>125</v>
      </c>
      <c r="CL106" s="586">
        <v>5372</v>
      </c>
      <c r="CM106" s="586">
        <v>3816</v>
      </c>
      <c r="CN106" s="586">
        <v>1269</v>
      </c>
      <c r="CO106" s="586">
        <v>870068</v>
      </c>
      <c r="CP106" s="586">
        <v>14819</v>
      </c>
      <c r="CQ106" s="586">
        <v>186960</v>
      </c>
      <c r="CR106" s="586">
        <v>175625</v>
      </c>
      <c r="CS106" s="586">
        <v>418</v>
      </c>
      <c r="CT106" s="586">
        <v>319</v>
      </c>
      <c r="CU106" s="586">
        <v>2288</v>
      </c>
      <c r="CV106" s="586">
        <v>187</v>
      </c>
      <c r="CW106" s="586">
        <v>1481</v>
      </c>
      <c r="CX106" s="586">
        <v>111143</v>
      </c>
      <c r="CY106" s="586">
        <v>75754</v>
      </c>
      <c r="CZ106" s="586">
        <v>159737</v>
      </c>
      <c r="DA106" s="586">
        <v>843</v>
      </c>
      <c r="DB106" s="586">
        <v>2334</v>
      </c>
      <c r="DC106" s="586">
        <v>0</v>
      </c>
      <c r="DD106" s="586">
        <v>2176</v>
      </c>
      <c r="DE106" s="585">
        <f t="shared" si="14"/>
        <v>1663542</v>
      </c>
      <c r="DF106" s="585">
        <v>19523</v>
      </c>
      <c r="DG106" s="586">
        <v>4348648</v>
      </c>
      <c r="DH106" s="586">
        <v>0</v>
      </c>
      <c r="DI106" s="586">
        <v>0</v>
      </c>
      <c r="DJ106" s="586">
        <v>0</v>
      </c>
      <c r="DK106" s="586">
        <v>0</v>
      </c>
      <c r="DL106" s="586">
        <v>0</v>
      </c>
      <c r="DM106" s="587">
        <f t="shared" si="24"/>
        <v>4368171</v>
      </c>
      <c r="DN106" s="587">
        <f t="shared" si="25"/>
        <v>6031713</v>
      </c>
      <c r="DO106" s="588">
        <v>53642</v>
      </c>
      <c r="DP106" s="586">
        <v>252</v>
      </c>
      <c r="DQ106" s="587">
        <f t="shared" si="29"/>
        <v>53894</v>
      </c>
      <c r="DR106" s="587">
        <f t="shared" si="28"/>
        <v>4422065</v>
      </c>
      <c r="DS106" s="587">
        <f t="shared" si="26"/>
        <v>6085607</v>
      </c>
      <c r="DT106" s="588">
        <v>-540454</v>
      </c>
      <c r="DU106" s="586">
        <v>-1179</v>
      </c>
      <c r="DV106" s="586">
        <v>0</v>
      </c>
      <c r="DW106" s="586">
        <v>0</v>
      </c>
      <c r="DX106" s="587">
        <f>SUM(DT106:DW106)</f>
        <v>-541633</v>
      </c>
      <c r="DY106" s="586">
        <f>DR106+DX106</f>
        <v>3880432</v>
      </c>
      <c r="DZ106" s="587">
        <f t="shared" si="27"/>
        <v>5543974</v>
      </c>
      <c r="EB106" s="552">
        <v>5543974</v>
      </c>
      <c r="EC106" s="526" t="b">
        <f t="shared" si="23"/>
        <v>1</v>
      </c>
      <c r="EI106" s="555"/>
      <c r="EJ106" s="555"/>
      <c r="EK106" s="555"/>
      <c r="EL106" s="555"/>
      <c r="EM106" s="555"/>
      <c r="EN106" s="555"/>
      <c r="EO106" s="555"/>
      <c r="EP106" s="555"/>
    </row>
    <row r="107" spans="1:146">
      <c r="A107" s="583" t="s">
        <v>562</v>
      </c>
      <c r="B107" s="584" t="s">
        <v>93</v>
      </c>
      <c r="C107" s="585">
        <v>0</v>
      </c>
      <c r="D107" s="586">
        <v>0</v>
      </c>
      <c r="E107" s="586">
        <v>0</v>
      </c>
      <c r="F107" s="586">
        <v>0</v>
      </c>
      <c r="G107" s="586">
        <v>0</v>
      </c>
      <c r="H107" s="586">
        <v>0</v>
      </c>
      <c r="I107" s="586">
        <v>0</v>
      </c>
      <c r="J107" s="586">
        <v>0</v>
      </c>
      <c r="K107" s="586">
        <v>0</v>
      </c>
      <c r="L107" s="586">
        <v>0</v>
      </c>
      <c r="M107" s="586">
        <v>0</v>
      </c>
      <c r="N107" s="586">
        <v>0</v>
      </c>
      <c r="O107" s="586">
        <v>0</v>
      </c>
      <c r="P107" s="586">
        <v>0</v>
      </c>
      <c r="Q107" s="586">
        <v>0</v>
      </c>
      <c r="R107" s="586">
        <v>0</v>
      </c>
      <c r="S107" s="586">
        <v>0</v>
      </c>
      <c r="T107" s="586">
        <v>0</v>
      </c>
      <c r="U107" s="586">
        <v>0</v>
      </c>
      <c r="V107" s="586">
        <v>0</v>
      </c>
      <c r="W107" s="586">
        <v>0</v>
      </c>
      <c r="X107" s="586">
        <v>0</v>
      </c>
      <c r="Y107" s="586">
        <v>0</v>
      </c>
      <c r="Z107" s="586">
        <v>0</v>
      </c>
      <c r="AA107" s="586">
        <v>0</v>
      </c>
      <c r="AB107" s="586">
        <v>0</v>
      </c>
      <c r="AC107" s="586">
        <v>0</v>
      </c>
      <c r="AD107" s="586">
        <v>0</v>
      </c>
      <c r="AE107" s="586">
        <v>0</v>
      </c>
      <c r="AF107" s="586">
        <v>0</v>
      </c>
      <c r="AG107" s="586">
        <v>0</v>
      </c>
      <c r="AH107" s="586">
        <v>0</v>
      </c>
      <c r="AI107" s="586">
        <v>0</v>
      </c>
      <c r="AJ107" s="586">
        <v>0</v>
      </c>
      <c r="AK107" s="586">
        <v>0</v>
      </c>
      <c r="AL107" s="586">
        <v>0</v>
      </c>
      <c r="AM107" s="586">
        <v>0</v>
      </c>
      <c r="AN107" s="586">
        <v>0</v>
      </c>
      <c r="AO107" s="586">
        <v>0</v>
      </c>
      <c r="AP107" s="586">
        <v>0</v>
      </c>
      <c r="AQ107" s="586">
        <v>0</v>
      </c>
      <c r="AR107" s="586">
        <v>0</v>
      </c>
      <c r="AS107" s="586">
        <v>0</v>
      </c>
      <c r="AT107" s="586">
        <v>0</v>
      </c>
      <c r="AU107" s="586">
        <v>0</v>
      </c>
      <c r="AV107" s="586">
        <v>0</v>
      </c>
      <c r="AW107" s="586">
        <v>0</v>
      </c>
      <c r="AX107" s="586">
        <v>0</v>
      </c>
      <c r="AY107" s="586">
        <v>0</v>
      </c>
      <c r="AZ107" s="586">
        <v>0</v>
      </c>
      <c r="BA107" s="586">
        <v>0</v>
      </c>
      <c r="BB107" s="586">
        <v>0</v>
      </c>
      <c r="BC107" s="586">
        <v>0</v>
      </c>
      <c r="BD107" s="586">
        <v>0</v>
      </c>
      <c r="BE107" s="586">
        <v>0</v>
      </c>
      <c r="BF107" s="586">
        <v>0</v>
      </c>
      <c r="BG107" s="586">
        <v>0</v>
      </c>
      <c r="BH107" s="586">
        <v>0</v>
      </c>
      <c r="BI107" s="586">
        <v>0</v>
      </c>
      <c r="BJ107" s="586">
        <v>0</v>
      </c>
      <c r="BK107" s="586">
        <v>0</v>
      </c>
      <c r="BL107" s="586">
        <v>0</v>
      </c>
      <c r="BM107" s="586">
        <v>0</v>
      </c>
      <c r="BN107" s="586">
        <v>0</v>
      </c>
      <c r="BO107" s="586">
        <v>0</v>
      </c>
      <c r="BP107" s="586">
        <v>0</v>
      </c>
      <c r="BQ107" s="586">
        <v>0</v>
      </c>
      <c r="BR107" s="586">
        <v>0</v>
      </c>
      <c r="BS107" s="586">
        <v>1470</v>
      </c>
      <c r="BT107" s="586">
        <v>0</v>
      </c>
      <c r="BU107" s="586">
        <v>0</v>
      </c>
      <c r="BV107" s="586">
        <v>0</v>
      </c>
      <c r="BW107" s="586">
        <v>0</v>
      </c>
      <c r="BX107" s="586">
        <v>0</v>
      </c>
      <c r="BY107" s="586">
        <v>0</v>
      </c>
      <c r="BZ107" s="586">
        <v>0</v>
      </c>
      <c r="CA107" s="586">
        <v>0</v>
      </c>
      <c r="CB107" s="586">
        <v>0</v>
      </c>
      <c r="CC107" s="586">
        <v>0</v>
      </c>
      <c r="CD107" s="586">
        <v>0</v>
      </c>
      <c r="CE107" s="586">
        <v>0</v>
      </c>
      <c r="CF107" s="586">
        <v>0</v>
      </c>
      <c r="CG107" s="586">
        <v>2974</v>
      </c>
      <c r="CH107" s="586">
        <v>145453</v>
      </c>
      <c r="CI107" s="586">
        <v>0</v>
      </c>
      <c r="CJ107" s="586">
        <v>45</v>
      </c>
      <c r="CK107" s="586">
        <v>14131</v>
      </c>
      <c r="CL107" s="586">
        <v>0</v>
      </c>
      <c r="CM107" s="586">
        <v>3314</v>
      </c>
      <c r="CN107" s="586">
        <v>216</v>
      </c>
      <c r="CO107" s="586">
        <v>0</v>
      </c>
      <c r="CP107" s="586">
        <v>0</v>
      </c>
      <c r="CQ107" s="586">
        <v>0</v>
      </c>
      <c r="CR107" s="586">
        <v>0</v>
      </c>
      <c r="CS107" s="586">
        <v>0</v>
      </c>
      <c r="CT107" s="586">
        <v>0</v>
      </c>
      <c r="CU107" s="586">
        <v>7564</v>
      </c>
      <c r="CV107" s="586">
        <v>0</v>
      </c>
      <c r="CW107" s="586">
        <v>0</v>
      </c>
      <c r="CX107" s="586">
        <v>26558</v>
      </c>
      <c r="CY107" s="586">
        <v>6229</v>
      </c>
      <c r="CZ107" s="586">
        <v>0</v>
      </c>
      <c r="DA107" s="586">
        <v>21047</v>
      </c>
      <c r="DB107" s="586">
        <v>10077</v>
      </c>
      <c r="DC107" s="586">
        <v>0</v>
      </c>
      <c r="DD107" s="586">
        <v>1254</v>
      </c>
      <c r="DE107" s="585">
        <f t="shared" si="14"/>
        <v>240332</v>
      </c>
      <c r="DF107" s="585">
        <v>674760</v>
      </c>
      <c r="DG107" s="586">
        <v>9893497</v>
      </c>
      <c r="DH107" s="586">
        <v>0</v>
      </c>
      <c r="DI107" s="586">
        <v>0</v>
      </c>
      <c r="DJ107" s="586">
        <v>0</v>
      </c>
      <c r="DK107" s="586">
        <v>0</v>
      </c>
      <c r="DL107" s="586">
        <v>0</v>
      </c>
      <c r="DM107" s="587">
        <f t="shared" si="24"/>
        <v>10568257</v>
      </c>
      <c r="DN107" s="587">
        <f t="shared" si="25"/>
        <v>10808589</v>
      </c>
      <c r="DO107" s="588">
        <v>1183686</v>
      </c>
      <c r="DP107" s="586">
        <v>31968</v>
      </c>
      <c r="DQ107" s="587">
        <f t="shared" si="29"/>
        <v>1215654</v>
      </c>
      <c r="DR107" s="587">
        <f t="shared" si="28"/>
        <v>11783911</v>
      </c>
      <c r="DS107" s="587">
        <f t="shared" si="26"/>
        <v>12024243</v>
      </c>
      <c r="DT107" s="588">
        <v>-2695593</v>
      </c>
      <c r="DU107" s="586">
        <v>-104989</v>
      </c>
      <c r="DV107" s="586">
        <v>0</v>
      </c>
      <c r="DW107" s="586">
        <v>0</v>
      </c>
      <c r="DX107" s="587">
        <f t="shared" ref="DX107" si="30">SUM(DT107:DW107)</f>
        <v>-2800582</v>
      </c>
      <c r="DY107" s="586">
        <f t="shared" ref="DY107:DY110" si="31">DR107+DX107</f>
        <v>8983329</v>
      </c>
      <c r="DZ107" s="587">
        <f t="shared" si="27"/>
        <v>9223661</v>
      </c>
      <c r="EB107" s="552">
        <v>9223661</v>
      </c>
      <c r="EC107" s="526" t="b">
        <f t="shared" si="23"/>
        <v>1</v>
      </c>
      <c r="EI107" s="555"/>
      <c r="EJ107" s="555"/>
      <c r="EK107" s="555"/>
      <c r="EL107" s="555"/>
      <c r="EM107" s="555"/>
      <c r="EN107" s="555"/>
      <c r="EO107" s="555"/>
      <c r="EP107" s="555"/>
    </row>
    <row r="108" spans="1:146">
      <c r="A108" s="583" t="s">
        <v>563</v>
      </c>
      <c r="B108" s="584" t="s">
        <v>94</v>
      </c>
      <c r="C108" s="585">
        <v>64</v>
      </c>
      <c r="D108" s="586">
        <v>0</v>
      </c>
      <c r="E108" s="586">
        <v>2000</v>
      </c>
      <c r="F108" s="586">
        <v>285</v>
      </c>
      <c r="G108" s="586">
        <v>7095</v>
      </c>
      <c r="H108" s="586">
        <v>0</v>
      </c>
      <c r="I108" s="586">
        <v>678</v>
      </c>
      <c r="J108" s="586">
        <v>10471</v>
      </c>
      <c r="K108" s="586">
        <v>415</v>
      </c>
      <c r="L108" s="586">
        <v>2366</v>
      </c>
      <c r="M108" s="586">
        <v>0</v>
      </c>
      <c r="N108" s="586">
        <v>17</v>
      </c>
      <c r="O108" s="586">
        <v>266</v>
      </c>
      <c r="P108" s="586">
        <v>65</v>
      </c>
      <c r="Q108" s="586">
        <v>62</v>
      </c>
      <c r="R108" s="586">
        <v>178</v>
      </c>
      <c r="S108" s="586">
        <v>56</v>
      </c>
      <c r="T108" s="586">
        <v>173</v>
      </c>
      <c r="U108" s="586">
        <v>36</v>
      </c>
      <c r="V108" s="586">
        <v>28</v>
      </c>
      <c r="W108" s="586">
        <v>0</v>
      </c>
      <c r="X108" s="586">
        <v>65</v>
      </c>
      <c r="Y108" s="586">
        <v>0</v>
      </c>
      <c r="Z108" s="586">
        <v>5</v>
      </c>
      <c r="AA108" s="586">
        <v>39</v>
      </c>
      <c r="AB108" s="586">
        <v>0</v>
      </c>
      <c r="AC108" s="586">
        <v>38</v>
      </c>
      <c r="AD108" s="586">
        <v>63</v>
      </c>
      <c r="AE108" s="586">
        <v>3</v>
      </c>
      <c r="AF108" s="586">
        <v>3</v>
      </c>
      <c r="AG108" s="586">
        <v>5</v>
      </c>
      <c r="AH108" s="586">
        <v>175</v>
      </c>
      <c r="AI108" s="586">
        <v>1099</v>
      </c>
      <c r="AJ108" s="586">
        <v>71</v>
      </c>
      <c r="AK108" s="586">
        <v>0</v>
      </c>
      <c r="AL108" s="586">
        <v>0</v>
      </c>
      <c r="AM108" s="586">
        <v>0</v>
      </c>
      <c r="AN108" s="586">
        <v>19</v>
      </c>
      <c r="AO108" s="586">
        <v>90</v>
      </c>
      <c r="AP108" s="586">
        <v>4</v>
      </c>
      <c r="AQ108" s="586">
        <v>101</v>
      </c>
      <c r="AR108" s="586">
        <v>173</v>
      </c>
      <c r="AS108" s="586">
        <v>44</v>
      </c>
      <c r="AT108" s="586">
        <v>763</v>
      </c>
      <c r="AU108" s="586">
        <v>32</v>
      </c>
      <c r="AV108" s="586">
        <v>523</v>
      </c>
      <c r="AW108" s="586">
        <v>1205</v>
      </c>
      <c r="AX108" s="586">
        <v>766</v>
      </c>
      <c r="AY108" s="586">
        <v>11</v>
      </c>
      <c r="AZ108" s="586">
        <v>1</v>
      </c>
      <c r="BA108" s="586">
        <v>69</v>
      </c>
      <c r="BB108" s="586">
        <v>51</v>
      </c>
      <c r="BC108" s="586">
        <v>111</v>
      </c>
      <c r="BD108" s="586">
        <v>0</v>
      </c>
      <c r="BE108" s="586">
        <v>6</v>
      </c>
      <c r="BF108" s="586">
        <v>278</v>
      </c>
      <c r="BG108" s="586">
        <v>218</v>
      </c>
      <c r="BH108" s="586">
        <v>0</v>
      </c>
      <c r="BI108" s="586">
        <v>118</v>
      </c>
      <c r="BJ108" s="586">
        <v>49</v>
      </c>
      <c r="BK108" s="586">
        <v>4615</v>
      </c>
      <c r="BL108" s="586">
        <v>1238</v>
      </c>
      <c r="BM108" s="586">
        <v>7972</v>
      </c>
      <c r="BN108" s="586">
        <v>2598</v>
      </c>
      <c r="BO108" s="586">
        <v>965</v>
      </c>
      <c r="BP108" s="586">
        <v>133</v>
      </c>
      <c r="BQ108" s="586">
        <v>1207</v>
      </c>
      <c r="BR108" s="586">
        <v>0</v>
      </c>
      <c r="BS108" s="586">
        <v>61749</v>
      </c>
      <c r="BT108" s="586">
        <v>4246</v>
      </c>
      <c r="BU108" s="586">
        <v>7928</v>
      </c>
      <c r="BV108" s="586">
        <v>7842</v>
      </c>
      <c r="BW108" s="586">
        <v>21161</v>
      </c>
      <c r="BX108" s="586">
        <v>324</v>
      </c>
      <c r="BY108" s="586">
        <v>2519</v>
      </c>
      <c r="BZ108" s="586">
        <v>0</v>
      </c>
      <c r="CA108" s="586">
        <v>2559</v>
      </c>
      <c r="CB108" s="586">
        <v>592</v>
      </c>
      <c r="CC108" s="586">
        <v>38</v>
      </c>
      <c r="CD108" s="586">
        <v>735</v>
      </c>
      <c r="CE108" s="586">
        <v>2341</v>
      </c>
      <c r="CF108" s="586">
        <v>586</v>
      </c>
      <c r="CG108" s="586">
        <v>6974</v>
      </c>
      <c r="CH108" s="586">
        <v>3723</v>
      </c>
      <c r="CI108" s="586">
        <v>4919</v>
      </c>
      <c r="CJ108" s="586">
        <v>42</v>
      </c>
      <c r="CK108" s="586">
        <v>9938</v>
      </c>
      <c r="CL108" s="586">
        <v>18178</v>
      </c>
      <c r="CM108" s="586">
        <v>10995</v>
      </c>
      <c r="CN108" s="586">
        <v>19566</v>
      </c>
      <c r="CO108" s="586">
        <v>26818</v>
      </c>
      <c r="CP108" s="586">
        <v>667</v>
      </c>
      <c r="CQ108" s="586">
        <v>2846</v>
      </c>
      <c r="CR108" s="586">
        <v>5134</v>
      </c>
      <c r="CS108" s="586">
        <v>13871</v>
      </c>
      <c r="CT108" s="586">
        <v>5607</v>
      </c>
      <c r="CU108" s="586">
        <v>7483</v>
      </c>
      <c r="CV108" s="586">
        <v>2994</v>
      </c>
      <c r="CW108" s="586">
        <v>26031</v>
      </c>
      <c r="CX108" s="586">
        <v>26151</v>
      </c>
      <c r="CY108" s="586">
        <v>10350</v>
      </c>
      <c r="CZ108" s="586">
        <v>12855</v>
      </c>
      <c r="DA108" s="586">
        <v>37615</v>
      </c>
      <c r="DB108" s="586">
        <v>42680</v>
      </c>
      <c r="DC108" s="586">
        <v>0</v>
      </c>
      <c r="DD108" s="586">
        <v>1141</v>
      </c>
      <c r="DE108" s="585">
        <f t="shared" si="14"/>
        <v>458379</v>
      </c>
      <c r="DF108" s="585">
        <v>64179</v>
      </c>
      <c r="DG108" s="586">
        <v>6913766</v>
      </c>
      <c r="DH108" s="586">
        <v>0</v>
      </c>
      <c r="DI108" s="586">
        <v>0</v>
      </c>
      <c r="DJ108" s="586">
        <v>0</v>
      </c>
      <c r="DK108" s="586">
        <v>0</v>
      </c>
      <c r="DL108" s="586">
        <v>0</v>
      </c>
      <c r="DM108" s="587">
        <f t="shared" si="24"/>
        <v>6977945</v>
      </c>
      <c r="DN108" s="587">
        <f t="shared" si="25"/>
        <v>7436324</v>
      </c>
      <c r="DO108" s="588">
        <v>80544</v>
      </c>
      <c r="DP108" s="586">
        <v>2360</v>
      </c>
      <c r="DQ108" s="587">
        <f t="shared" si="29"/>
        <v>82904</v>
      </c>
      <c r="DR108" s="587">
        <f t="shared" si="28"/>
        <v>7060849</v>
      </c>
      <c r="DS108" s="587">
        <f t="shared" si="26"/>
        <v>7519228</v>
      </c>
      <c r="DT108" s="588">
        <v>-1431084</v>
      </c>
      <c r="DU108" s="586">
        <v>-2787</v>
      </c>
      <c r="DV108" s="586">
        <v>0</v>
      </c>
      <c r="DW108" s="586">
        <v>-2</v>
      </c>
      <c r="DX108" s="587">
        <f>SUM(DT108:DW108)</f>
        <v>-1433873</v>
      </c>
      <c r="DY108" s="586">
        <f t="shared" si="31"/>
        <v>5626976</v>
      </c>
      <c r="DZ108" s="587">
        <f t="shared" si="27"/>
        <v>6085355</v>
      </c>
      <c r="EB108" s="552">
        <v>6085355</v>
      </c>
      <c r="EC108" s="526" t="b">
        <f t="shared" si="23"/>
        <v>1</v>
      </c>
      <c r="EI108" s="555"/>
      <c r="EJ108" s="555"/>
      <c r="EK108" s="555"/>
      <c r="EL108" s="555"/>
      <c r="EM108" s="555"/>
      <c r="EN108" s="555"/>
      <c r="EO108" s="555"/>
      <c r="EP108" s="555"/>
    </row>
    <row r="109" spans="1:146">
      <c r="A109" s="556" t="s">
        <v>564</v>
      </c>
      <c r="B109" s="557" t="s">
        <v>30</v>
      </c>
      <c r="C109" s="550">
        <v>2808</v>
      </c>
      <c r="D109" s="551">
        <v>20252</v>
      </c>
      <c r="E109" s="551">
        <v>5344</v>
      </c>
      <c r="F109" s="551">
        <v>9813</v>
      </c>
      <c r="G109" s="551">
        <v>7340</v>
      </c>
      <c r="H109" s="551">
        <v>0</v>
      </c>
      <c r="I109" s="551">
        <v>6949</v>
      </c>
      <c r="J109" s="551">
        <v>49093</v>
      </c>
      <c r="K109" s="551">
        <v>5935</v>
      </c>
      <c r="L109" s="551">
        <v>604</v>
      </c>
      <c r="M109" s="551">
        <v>0</v>
      </c>
      <c r="N109" s="551">
        <v>147</v>
      </c>
      <c r="O109" s="551">
        <v>2071</v>
      </c>
      <c r="P109" s="551">
        <v>1028</v>
      </c>
      <c r="Q109" s="551">
        <v>796</v>
      </c>
      <c r="R109" s="551">
        <v>2968</v>
      </c>
      <c r="S109" s="551">
        <v>794</v>
      </c>
      <c r="T109" s="551">
        <v>1926</v>
      </c>
      <c r="U109" s="551">
        <v>355</v>
      </c>
      <c r="V109" s="551">
        <v>382</v>
      </c>
      <c r="W109" s="551">
        <v>0</v>
      </c>
      <c r="X109" s="551">
        <v>257</v>
      </c>
      <c r="Y109" s="551">
        <v>0</v>
      </c>
      <c r="Z109" s="551">
        <v>27</v>
      </c>
      <c r="AA109" s="551">
        <v>486</v>
      </c>
      <c r="AB109" s="551">
        <v>0</v>
      </c>
      <c r="AC109" s="551">
        <v>153</v>
      </c>
      <c r="AD109" s="551">
        <v>168</v>
      </c>
      <c r="AE109" s="551">
        <v>12</v>
      </c>
      <c r="AF109" s="551">
        <v>116</v>
      </c>
      <c r="AG109" s="551">
        <v>199</v>
      </c>
      <c r="AH109" s="551">
        <v>2219</v>
      </c>
      <c r="AI109" s="551">
        <v>13429</v>
      </c>
      <c r="AJ109" s="551">
        <v>1840</v>
      </c>
      <c r="AK109" s="551">
        <v>0</v>
      </c>
      <c r="AL109" s="551">
        <v>0</v>
      </c>
      <c r="AM109" s="551">
        <v>0</v>
      </c>
      <c r="AN109" s="551">
        <v>183</v>
      </c>
      <c r="AO109" s="551">
        <v>244</v>
      </c>
      <c r="AP109" s="551">
        <v>23</v>
      </c>
      <c r="AQ109" s="551">
        <v>646</v>
      </c>
      <c r="AR109" s="551">
        <v>1309</v>
      </c>
      <c r="AS109" s="551">
        <v>333</v>
      </c>
      <c r="AT109" s="551">
        <v>7340</v>
      </c>
      <c r="AU109" s="551">
        <v>533</v>
      </c>
      <c r="AV109" s="551">
        <v>4375</v>
      </c>
      <c r="AW109" s="551">
        <v>10629</v>
      </c>
      <c r="AX109" s="551">
        <v>6582</v>
      </c>
      <c r="AY109" s="551">
        <v>58</v>
      </c>
      <c r="AZ109" s="551">
        <v>7</v>
      </c>
      <c r="BA109" s="551">
        <v>419</v>
      </c>
      <c r="BB109" s="551">
        <v>469</v>
      </c>
      <c r="BC109" s="551">
        <v>1467</v>
      </c>
      <c r="BD109" s="551">
        <v>0</v>
      </c>
      <c r="BE109" s="551">
        <v>4</v>
      </c>
      <c r="BF109" s="551">
        <v>1193</v>
      </c>
      <c r="BG109" s="551">
        <v>161</v>
      </c>
      <c r="BH109" s="551">
        <v>13</v>
      </c>
      <c r="BI109" s="551">
        <v>2111</v>
      </c>
      <c r="BJ109" s="551">
        <v>93</v>
      </c>
      <c r="BK109" s="551">
        <v>16979</v>
      </c>
      <c r="BL109" s="551">
        <v>269</v>
      </c>
      <c r="BM109" s="551">
        <v>63540</v>
      </c>
      <c r="BN109" s="551">
        <v>4490</v>
      </c>
      <c r="BO109" s="551">
        <v>1189</v>
      </c>
      <c r="BP109" s="551">
        <v>237</v>
      </c>
      <c r="BQ109" s="551">
        <v>5056</v>
      </c>
      <c r="BR109" s="551">
        <v>13856</v>
      </c>
      <c r="BS109" s="551">
        <v>184500</v>
      </c>
      <c r="BT109" s="551">
        <v>101496</v>
      </c>
      <c r="BU109" s="551">
        <v>8694</v>
      </c>
      <c r="BV109" s="551">
        <v>7855</v>
      </c>
      <c r="BW109" s="551">
        <v>0</v>
      </c>
      <c r="BX109" s="551">
        <v>3125</v>
      </c>
      <c r="BY109" s="551">
        <v>14264</v>
      </c>
      <c r="BZ109" s="551">
        <v>13005</v>
      </c>
      <c r="CA109" s="551">
        <v>43219</v>
      </c>
      <c r="CB109" s="551">
        <v>7178</v>
      </c>
      <c r="CC109" s="551">
        <v>2457</v>
      </c>
      <c r="CD109" s="551">
        <v>6973</v>
      </c>
      <c r="CE109" s="551">
        <v>26545</v>
      </c>
      <c r="CF109" s="551">
        <v>11171</v>
      </c>
      <c r="CG109" s="551">
        <v>62672</v>
      </c>
      <c r="CH109" s="551">
        <v>7937</v>
      </c>
      <c r="CI109" s="551">
        <v>2058</v>
      </c>
      <c r="CJ109" s="551">
        <v>394</v>
      </c>
      <c r="CK109" s="551">
        <v>4089</v>
      </c>
      <c r="CL109" s="551">
        <v>147642</v>
      </c>
      <c r="CM109" s="551">
        <v>61517</v>
      </c>
      <c r="CN109" s="551">
        <v>32168</v>
      </c>
      <c r="CO109" s="551">
        <v>107271</v>
      </c>
      <c r="CP109" s="551">
        <v>7444</v>
      </c>
      <c r="CQ109" s="551">
        <v>69423</v>
      </c>
      <c r="CR109" s="551">
        <v>99061</v>
      </c>
      <c r="CS109" s="551">
        <v>31216</v>
      </c>
      <c r="CT109" s="551">
        <v>5383</v>
      </c>
      <c r="CU109" s="551">
        <v>3088</v>
      </c>
      <c r="CV109" s="551">
        <v>13608</v>
      </c>
      <c r="CW109" s="551">
        <v>50706</v>
      </c>
      <c r="CX109" s="551">
        <v>23657</v>
      </c>
      <c r="CY109" s="551">
        <v>23608</v>
      </c>
      <c r="CZ109" s="551">
        <v>25678</v>
      </c>
      <c r="DA109" s="551">
        <v>22035</v>
      </c>
      <c r="DB109" s="551">
        <v>8923</v>
      </c>
      <c r="DC109" s="551">
        <v>0</v>
      </c>
      <c r="DD109" s="551">
        <v>571</v>
      </c>
      <c r="DE109" s="550">
        <f t="shared" si="14"/>
        <v>1521950</v>
      </c>
      <c r="DF109" s="550">
        <v>0</v>
      </c>
      <c r="DG109" s="551">
        <v>0</v>
      </c>
      <c r="DH109" s="551">
        <v>0</v>
      </c>
      <c r="DI109" s="551">
        <v>0</v>
      </c>
      <c r="DJ109" s="551">
        <v>0</v>
      </c>
      <c r="DK109" s="551">
        <v>0</v>
      </c>
      <c r="DL109" s="551">
        <v>0</v>
      </c>
      <c r="DM109" s="552">
        <f t="shared" si="24"/>
        <v>0</v>
      </c>
      <c r="DN109" s="552">
        <f t="shared" si="25"/>
        <v>1521950</v>
      </c>
      <c r="DO109" s="553">
        <v>0</v>
      </c>
      <c r="DP109" s="551">
        <v>0</v>
      </c>
      <c r="DQ109" s="552">
        <f t="shared" si="29"/>
        <v>0</v>
      </c>
      <c r="DR109" s="551">
        <f t="shared" si="20"/>
        <v>0</v>
      </c>
      <c r="DS109" s="552">
        <f t="shared" si="26"/>
        <v>1521950</v>
      </c>
      <c r="DT109" s="553">
        <v>0</v>
      </c>
      <c r="DU109" s="551">
        <v>0</v>
      </c>
      <c r="DV109" s="551">
        <v>0</v>
      </c>
      <c r="DW109" s="551">
        <v>0</v>
      </c>
      <c r="DX109" s="552">
        <f>SUM(DT109:DW109)</f>
        <v>0</v>
      </c>
      <c r="DY109" s="551">
        <f t="shared" si="31"/>
        <v>0</v>
      </c>
      <c r="DZ109" s="552">
        <f t="shared" si="27"/>
        <v>1521950</v>
      </c>
      <c r="EB109" s="552">
        <v>1521950</v>
      </c>
      <c r="EC109" s="526" t="b">
        <f t="shared" si="23"/>
        <v>1</v>
      </c>
      <c r="EI109" s="555"/>
      <c r="EJ109" s="555"/>
      <c r="EK109" s="555"/>
      <c r="EL109" s="555"/>
      <c r="EM109" s="555"/>
      <c r="EN109" s="555"/>
      <c r="EO109" s="555"/>
      <c r="EP109" s="555"/>
    </row>
    <row r="110" spans="1:146">
      <c r="A110" s="556" t="s">
        <v>565</v>
      </c>
      <c r="B110" s="557" t="s">
        <v>18</v>
      </c>
      <c r="C110" s="550">
        <v>60301</v>
      </c>
      <c r="D110" s="551">
        <v>2917</v>
      </c>
      <c r="E110" s="551">
        <v>1346</v>
      </c>
      <c r="F110" s="551">
        <v>9087</v>
      </c>
      <c r="G110" s="551">
        <v>88216</v>
      </c>
      <c r="H110" s="551">
        <v>0</v>
      </c>
      <c r="I110" s="551">
        <v>59083</v>
      </c>
      <c r="J110" s="551">
        <v>722269</v>
      </c>
      <c r="K110" s="551">
        <v>235147</v>
      </c>
      <c r="L110" s="551">
        <v>560242</v>
      </c>
      <c r="M110" s="551">
        <v>0</v>
      </c>
      <c r="N110" s="551">
        <v>620</v>
      </c>
      <c r="O110" s="551">
        <v>5766</v>
      </c>
      <c r="P110" s="551">
        <v>8607</v>
      </c>
      <c r="Q110" s="551">
        <v>1333</v>
      </c>
      <c r="R110" s="551">
        <v>7796</v>
      </c>
      <c r="S110" s="551">
        <v>2531</v>
      </c>
      <c r="T110" s="551">
        <v>3950</v>
      </c>
      <c r="U110" s="551">
        <v>123</v>
      </c>
      <c r="V110" s="551">
        <v>2683</v>
      </c>
      <c r="W110" s="551">
        <v>0</v>
      </c>
      <c r="X110" s="551">
        <v>361</v>
      </c>
      <c r="Y110" s="551">
        <v>0</v>
      </c>
      <c r="Z110" s="551">
        <v>113</v>
      </c>
      <c r="AA110" s="551">
        <v>8772</v>
      </c>
      <c r="AB110" s="551">
        <v>9</v>
      </c>
      <c r="AC110" s="551">
        <v>2772</v>
      </c>
      <c r="AD110" s="551">
        <v>2030</v>
      </c>
      <c r="AE110" s="551">
        <v>234</v>
      </c>
      <c r="AF110" s="551">
        <v>271</v>
      </c>
      <c r="AG110" s="551">
        <v>253</v>
      </c>
      <c r="AH110" s="551">
        <v>38799</v>
      </c>
      <c r="AI110" s="551">
        <v>13104</v>
      </c>
      <c r="AJ110" s="551">
        <v>13769</v>
      </c>
      <c r="AK110" s="551">
        <v>0</v>
      </c>
      <c r="AL110" s="551">
        <v>0</v>
      </c>
      <c r="AM110" s="551">
        <v>0</v>
      </c>
      <c r="AN110" s="551">
        <v>1548</v>
      </c>
      <c r="AO110" s="551">
        <v>7487</v>
      </c>
      <c r="AP110" s="551">
        <v>104</v>
      </c>
      <c r="AQ110" s="551">
        <v>3618</v>
      </c>
      <c r="AR110" s="551">
        <v>13545</v>
      </c>
      <c r="AS110" s="551">
        <v>3461</v>
      </c>
      <c r="AT110" s="551">
        <v>53283</v>
      </c>
      <c r="AU110" s="551">
        <v>1056</v>
      </c>
      <c r="AV110" s="551">
        <v>3525</v>
      </c>
      <c r="AW110" s="551">
        <v>9249</v>
      </c>
      <c r="AX110" s="551">
        <v>38883</v>
      </c>
      <c r="AY110" s="551">
        <v>52</v>
      </c>
      <c r="AZ110" s="551">
        <v>33</v>
      </c>
      <c r="BA110" s="551">
        <v>2493</v>
      </c>
      <c r="BB110" s="551">
        <v>681</v>
      </c>
      <c r="BC110" s="551">
        <v>2057</v>
      </c>
      <c r="BD110" s="551">
        <v>0</v>
      </c>
      <c r="BE110" s="551">
        <v>37</v>
      </c>
      <c r="BF110" s="551">
        <v>4471</v>
      </c>
      <c r="BG110" s="551">
        <v>11339</v>
      </c>
      <c r="BH110" s="551">
        <v>324</v>
      </c>
      <c r="BI110" s="551">
        <v>2920</v>
      </c>
      <c r="BJ110" s="551">
        <v>1197</v>
      </c>
      <c r="BK110" s="551">
        <v>432027</v>
      </c>
      <c r="BL110" s="551">
        <v>201698</v>
      </c>
      <c r="BM110" s="551">
        <v>127328</v>
      </c>
      <c r="BN110" s="551">
        <v>106687</v>
      </c>
      <c r="BO110" s="551">
        <v>79982</v>
      </c>
      <c r="BP110" s="551">
        <v>4308</v>
      </c>
      <c r="BQ110" s="551">
        <v>49767</v>
      </c>
      <c r="BR110" s="551">
        <v>85891</v>
      </c>
      <c r="BS110" s="551">
        <v>639310</v>
      </c>
      <c r="BT110" s="551">
        <v>155125</v>
      </c>
      <c r="BU110" s="551">
        <v>60454</v>
      </c>
      <c r="BV110" s="551">
        <v>15975</v>
      </c>
      <c r="BW110" s="551">
        <v>5736</v>
      </c>
      <c r="BX110" s="551">
        <v>15431</v>
      </c>
      <c r="BY110" s="551">
        <v>115855</v>
      </c>
      <c r="BZ110" s="551">
        <v>0</v>
      </c>
      <c r="CA110" s="551">
        <v>26061</v>
      </c>
      <c r="CB110" s="551">
        <v>28657</v>
      </c>
      <c r="CC110" s="551">
        <v>417</v>
      </c>
      <c r="CD110" s="551">
        <v>12784</v>
      </c>
      <c r="CE110" s="551">
        <v>74002</v>
      </c>
      <c r="CF110" s="551">
        <v>3758</v>
      </c>
      <c r="CG110" s="551">
        <v>74417</v>
      </c>
      <c r="CH110" s="551">
        <v>35154</v>
      </c>
      <c r="CI110" s="551">
        <v>2669</v>
      </c>
      <c r="CJ110" s="551">
        <v>392</v>
      </c>
      <c r="CK110" s="551">
        <v>3215</v>
      </c>
      <c r="CL110" s="551">
        <v>48696</v>
      </c>
      <c r="CM110" s="551">
        <v>364792</v>
      </c>
      <c r="CN110" s="551">
        <v>25569</v>
      </c>
      <c r="CO110" s="551">
        <v>149108</v>
      </c>
      <c r="CP110" s="551">
        <v>46623</v>
      </c>
      <c r="CQ110" s="551">
        <v>219432</v>
      </c>
      <c r="CR110" s="551">
        <v>71859</v>
      </c>
      <c r="CS110" s="551">
        <v>36425</v>
      </c>
      <c r="CT110" s="551">
        <v>37116</v>
      </c>
      <c r="CU110" s="551">
        <v>712</v>
      </c>
      <c r="CV110" s="551">
        <v>14084</v>
      </c>
      <c r="CW110" s="551">
        <v>123107</v>
      </c>
      <c r="CX110" s="551">
        <v>21937</v>
      </c>
      <c r="CY110" s="551">
        <v>45301</v>
      </c>
      <c r="CZ110" s="551">
        <v>47979</v>
      </c>
      <c r="DA110" s="551">
        <v>15897</v>
      </c>
      <c r="DB110" s="551">
        <v>44003</v>
      </c>
      <c r="DC110" s="551">
        <v>0</v>
      </c>
      <c r="DD110" s="551">
        <v>0</v>
      </c>
      <c r="DE110" s="550">
        <f t="shared" si="14"/>
        <v>5683607</v>
      </c>
      <c r="DF110" s="550">
        <v>0</v>
      </c>
      <c r="DG110" s="551">
        <v>12051</v>
      </c>
      <c r="DH110" s="551">
        <v>0</v>
      </c>
      <c r="DI110" s="551">
        <v>0</v>
      </c>
      <c r="DJ110" s="551">
        <v>0</v>
      </c>
      <c r="DK110" s="551">
        <v>0</v>
      </c>
      <c r="DL110" s="551">
        <v>0</v>
      </c>
      <c r="DM110" s="552">
        <f t="shared" si="24"/>
        <v>12051</v>
      </c>
      <c r="DN110" s="552">
        <f t="shared" si="25"/>
        <v>5695658</v>
      </c>
      <c r="DO110" s="553">
        <v>0</v>
      </c>
      <c r="DP110" s="551">
        <v>2333</v>
      </c>
      <c r="DQ110" s="552">
        <f t="shared" si="29"/>
        <v>2333</v>
      </c>
      <c r="DR110" s="551">
        <f t="shared" si="20"/>
        <v>14384</v>
      </c>
      <c r="DS110" s="552">
        <f t="shared" si="26"/>
        <v>5697991</v>
      </c>
      <c r="DT110" s="553">
        <v>-2750016</v>
      </c>
      <c r="DU110" s="551">
        <v>-29589</v>
      </c>
      <c r="DV110" s="551">
        <v>0</v>
      </c>
      <c r="DW110" s="551">
        <v>0</v>
      </c>
      <c r="DX110" s="552">
        <f>SUM(DT110:DW110)</f>
        <v>-2779605</v>
      </c>
      <c r="DY110" s="551">
        <f t="shared" si="31"/>
        <v>-2765221</v>
      </c>
      <c r="DZ110" s="552">
        <f t="shared" si="27"/>
        <v>2918386</v>
      </c>
      <c r="EB110" s="552">
        <v>2918386</v>
      </c>
      <c r="EC110" s="526" t="b">
        <f>DZ110=EB110</f>
        <v>1</v>
      </c>
      <c r="EI110" s="555"/>
      <c r="EJ110" s="555"/>
      <c r="EK110" s="555"/>
      <c r="EL110" s="555"/>
      <c r="EM110" s="555"/>
      <c r="EN110" s="555"/>
      <c r="EO110" s="555"/>
      <c r="EP110" s="555"/>
    </row>
    <row r="111" spans="1:146">
      <c r="A111" s="558" t="s">
        <v>566</v>
      </c>
      <c r="B111" s="559" t="s">
        <v>19</v>
      </c>
      <c r="C111" s="560">
        <f t="shared" ref="C111:BN111" si="32">SUM(C5:C110)</f>
        <v>6802936</v>
      </c>
      <c r="D111" s="560">
        <f t="shared" si="32"/>
        <v>20676627</v>
      </c>
      <c r="E111" s="560">
        <f t="shared" si="32"/>
        <v>692715</v>
      </c>
      <c r="F111" s="560">
        <f t="shared" si="32"/>
        <v>1023786</v>
      </c>
      <c r="G111" s="560">
        <f t="shared" si="32"/>
        <v>5508829</v>
      </c>
      <c r="H111" s="560">
        <f t="shared" si="32"/>
        <v>0</v>
      </c>
      <c r="I111" s="560">
        <f t="shared" si="32"/>
        <v>1912752</v>
      </c>
      <c r="J111" s="560">
        <f t="shared" si="32"/>
        <v>51682950</v>
      </c>
      <c r="K111" s="560">
        <f t="shared" si="32"/>
        <v>8053898</v>
      </c>
      <c r="L111" s="560">
        <f t="shared" si="32"/>
        <v>23544350</v>
      </c>
      <c r="M111" s="560">
        <f t="shared" si="32"/>
        <v>0</v>
      </c>
      <c r="N111" s="560">
        <f t="shared" si="32"/>
        <v>172212</v>
      </c>
      <c r="O111" s="560">
        <f t="shared" si="32"/>
        <v>1158679</v>
      </c>
      <c r="P111" s="560">
        <f t="shared" si="32"/>
        <v>1027749</v>
      </c>
      <c r="Q111" s="560">
        <f t="shared" si="32"/>
        <v>423299</v>
      </c>
      <c r="R111" s="560">
        <f t="shared" si="32"/>
        <v>3401540</v>
      </c>
      <c r="S111" s="560">
        <f t="shared" si="32"/>
        <v>759855</v>
      </c>
      <c r="T111" s="560">
        <f t="shared" si="32"/>
        <v>867126</v>
      </c>
      <c r="U111" s="560">
        <f t="shared" si="32"/>
        <v>299070</v>
      </c>
      <c r="V111" s="560">
        <f t="shared" si="32"/>
        <v>272249</v>
      </c>
      <c r="W111" s="560">
        <f t="shared" si="32"/>
        <v>0</v>
      </c>
      <c r="X111" s="560">
        <f t="shared" si="32"/>
        <v>673731</v>
      </c>
      <c r="Y111" s="560">
        <f t="shared" si="32"/>
        <v>0</v>
      </c>
      <c r="Z111" s="560">
        <f t="shared" si="32"/>
        <v>26716</v>
      </c>
      <c r="AA111" s="560">
        <f t="shared" si="32"/>
        <v>501471</v>
      </c>
      <c r="AB111" s="560">
        <f t="shared" si="32"/>
        <v>13339</v>
      </c>
      <c r="AC111" s="560">
        <f t="shared" si="32"/>
        <v>354304</v>
      </c>
      <c r="AD111" s="560">
        <f t="shared" si="32"/>
        <v>861714</v>
      </c>
      <c r="AE111" s="560">
        <f t="shared" si="32"/>
        <v>26431</v>
      </c>
      <c r="AF111" s="560">
        <f t="shared" si="32"/>
        <v>37939</v>
      </c>
      <c r="AG111" s="560">
        <f t="shared" si="32"/>
        <v>43988</v>
      </c>
      <c r="AH111" s="560">
        <f t="shared" si="32"/>
        <v>1789690</v>
      </c>
      <c r="AI111" s="560">
        <f t="shared" si="32"/>
        <v>4883733</v>
      </c>
      <c r="AJ111" s="560">
        <f t="shared" si="32"/>
        <v>611057</v>
      </c>
      <c r="AK111" s="560">
        <f t="shared" si="32"/>
        <v>0</v>
      </c>
      <c r="AL111" s="560">
        <f t="shared" si="32"/>
        <v>0</v>
      </c>
      <c r="AM111" s="560">
        <f t="shared" si="32"/>
        <v>0</v>
      </c>
      <c r="AN111" s="560">
        <f t="shared" si="32"/>
        <v>218046</v>
      </c>
      <c r="AO111" s="560">
        <f t="shared" si="32"/>
        <v>1339073</v>
      </c>
      <c r="AP111" s="560">
        <f t="shared" si="32"/>
        <v>35557</v>
      </c>
      <c r="AQ111" s="560">
        <f t="shared" si="32"/>
        <v>970461</v>
      </c>
      <c r="AR111" s="560">
        <f t="shared" si="32"/>
        <v>1431571</v>
      </c>
      <c r="AS111" s="560">
        <f t="shared" si="32"/>
        <v>239032</v>
      </c>
      <c r="AT111" s="560">
        <f t="shared" si="32"/>
        <v>4722115</v>
      </c>
      <c r="AU111" s="560">
        <f t="shared" si="32"/>
        <v>255063</v>
      </c>
      <c r="AV111" s="560">
        <f t="shared" si="32"/>
        <v>3774964</v>
      </c>
      <c r="AW111" s="560">
        <f t="shared" si="32"/>
        <v>9806005</v>
      </c>
      <c r="AX111" s="560">
        <f t="shared" si="32"/>
        <v>6509129</v>
      </c>
      <c r="AY111" s="560">
        <f t="shared" si="32"/>
        <v>84174</v>
      </c>
      <c r="AZ111" s="560">
        <f t="shared" si="32"/>
        <v>17956</v>
      </c>
      <c r="BA111" s="560">
        <f t="shared" si="32"/>
        <v>502609</v>
      </c>
      <c r="BB111" s="560">
        <f t="shared" si="32"/>
        <v>390933</v>
      </c>
      <c r="BC111" s="560">
        <f t="shared" si="32"/>
        <v>1192526</v>
      </c>
      <c r="BD111" s="560">
        <f t="shared" si="32"/>
        <v>0</v>
      </c>
      <c r="BE111" s="560">
        <f t="shared" si="32"/>
        <v>40469</v>
      </c>
      <c r="BF111" s="560">
        <f t="shared" si="32"/>
        <v>3172460</v>
      </c>
      <c r="BG111" s="560">
        <f t="shared" si="32"/>
        <v>426507</v>
      </c>
      <c r="BH111" s="560">
        <f t="shared" si="32"/>
        <v>14482</v>
      </c>
      <c r="BI111" s="560">
        <f t="shared" si="32"/>
        <v>908574</v>
      </c>
      <c r="BJ111" s="560">
        <f t="shared" si="32"/>
        <v>444309</v>
      </c>
      <c r="BK111" s="560">
        <f t="shared" si="32"/>
        <v>13590594</v>
      </c>
      <c r="BL111" s="560">
        <f t="shared" si="32"/>
        <v>5832327</v>
      </c>
      <c r="BM111" s="560">
        <f t="shared" si="32"/>
        <v>13519881</v>
      </c>
      <c r="BN111" s="560">
        <f t="shared" si="32"/>
        <v>3924033</v>
      </c>
      <c r="BO111" s="560">
        <f t="shared" ref="BO111:DV111" si="33">SUM(BO5:BO110)</f>
        <v>7400052</v>
      </c>
      <c r="BP111" s="560">
        <f t="shared" si="33"/>
        <v>1299095</v>
      </c>
      <c r="BQ111" s="560">
        <f t="shared" si="33"/>
        <v>2355310</v>
      </c>
      <c r="BR111" s="560">
        <f t="shared" si="33"/>
        <v>1361910</v>
      </c>
      <c r="BS111" s="560">
        <f t="shared" si="33"/>
        <v>23678933</v>
      </c>
      <c r="BT111" s="560">
        <f t="shared" si="33"/>
        <v>8821339</v>
      </c>
      <c r="BU111" s="560">
        <f t="shared" si="33"/>
        <v>1400095</v>
      </c>
      <c r="BV111" s="560">
        <f t="shared" si="33"/>
        <v>2614614</v>
      </c>
      <c r="BW111" s="560">
        <f t="shared" si="33"/>
        <v>6218684</v>
      </c>
      <c r="BX111" s="560">
        <f t="shared" si="33"/>
        <v>535208</v>
      </c>
      <c r="BY111" s="560">
        <f t="shared" si="33"/>
        <v>2094681</v>
      </c>
      <c r="BZ111" s="560">
        <f t="shared" si="33"/>
        <v>15797811</v>
      </c>
      <c r="CA111" s="560">
        <f t="shared" si="33"/>
        <v>5476733</v>
      </c>
      <c r="CB111" s="560">
        <f t="shared" si="33"/>
        <v>3842763</v>
      </c>
      <c r="CC111" s="560">
        <f t="shared" si="33"/>
        <v>101774</v>
      </c>
      <c r="CD111" s="560">
        <f t="shared" si="33"/>
        <v>933473</v>
      </c>
      <c r="CE111" s="560">
        <f t="shared" si="33"/>
        <v>2060705</v>
      </c>
      <c r="CF111" s="560">
        <f t="shared" si="33"/>
        <v>595131</v>
      </c>
      <c r="CG111" s="560">
        <f t="shared" si="33"/>
        <v>10338195</v>
      </c>
      <c r="CH111" s="560">
        <f t="shared" si="33"/>
        <v>1788261</v>
      </c>
      <c r="CI111" s="560">
        <f t="shared" si="33"/>
        <v>1103979</v>
      </c>
      <c r="CJ111" s="560">
        <f t="shared" si="33"/>
        <v>144906</v>
      </c>
      <c r="CK111" s="560">
        <f t="shared" si="33"/>
        <v>1250758</v>
      </c>
      <c r="CL111" s="560">
        <f t="shared" si="33"/>
        <v>13210522</v>
      </c>
      <c r="CM111" s="560">
        <f t="shared" si="33"/>
        <v>5830997</v>
      </c>
      <c r="CN111" s="560">
        <f t="shared" si="33"/>
        <v>2034872</v>
      </c>
      <c r="CO111" s="560">
        <f t="shared" si="33"/>
        <v>30519677</v>
      </c>
      <c r="CP111" s="560">
        <f t="shared" si="33"/>
        <v>1106401</v>
      </c>
      <c r="CQ111" s="560">
        <f t="shared" si="33"/>
        <v>4515051</v>
      </c>
      <c r="CR111" s="560">
        <f t="shared" si="33"/>
        <v>3863635</v>
      </c>
      <c r="CS111" s="560">
        <f t="shared" si="33"/>
        <v>2292400</v>
      </c>
      <c r="CT111" s="560">
        <f t="shared" si="33"/>
        <v>1815928</v>
      </c>
      <c r="CU111" s="560">
        <f t="shared" si="33"/>
        <v>1997321</v>
      </c>
      <c r="CV111" s="560">
        <f t="shared" si="33"/>
        <v>5253765</v>
      </c>
      <c r="CW111" s="560">
        <f t="shared" si="33"/>
        <v>6805579</v>
      </c>
      <c r="CX111" s="560">
        <f t="shared" si="33"/>
        <v>4912730</v>
      </c>
      <c r="CY111" s="560">
        <f t="shared" si="33"/>
        <v>15294696</v>
      </c>
      <c r="CZ111" s="560">
        <f t="shared" si="33"/>
        <v>1797517</v>
      </c>
      <c r="DA111" s="560">
        <f t="shared" si="33"/>
        <v>3076228</v>
      </c>
      <c r="DB111" s="560">
        <f t="shared" si="33"/>
        <v>1140716</v>
      </c>
      <c r="DC111" s="560">
        <f t="shared" si="33"/>
        <v>1521950</v>
      </c>
      <c r="DD111" s="560">
        <f t="shared" si="33"/>
        <v>1569884</v>
      </c>
      <c r="DE111" s="561">
        <f t="shared" ref="DE111:DJ111" si="34">SUM(DE5:DE110)</f>
        <v>421241864</v>
      </c>
      <c r="DF111" s="562">
        <f t="shared" si="34"/>
        <v>13702418</v>
      </c>
      <c r="DG111" s="560">
        <f t="shared" si="34"/>
        <v>326646829</v>
      </c>
      <c r="DH111" s="560">
        <f t="shared" si="34"/>
        <v>144507771</v>
      </c>
      <c r="DI111" s="560">
        <f t="shared" si="34"/>
        <v>21726633</v>
      </c>
      <c r="DJ111" s="560">
        <f t="shared" si="34"/>
        <v>45163235</v>
      </c>
      <c r="DK111" s="560">
        <f t="shared" si="33"/>
        <v>100056645</v>
      </c>
      <c r="DL111" s="560">
        <f t="shared" si="33"/>
        <v>861799</v>
      </c>
      <c r="DM111" s="561">
        <f>SUM(DM5:DM110)</f>
        <v>652665330</v>
      </c>
      <c r="DN111" s="561">
        <f t="shared" si="33"/>
        <v>1073907194</v>
      </c>
      <c r="DO111" s="563">
        <f t="shared" si="33"/>
        <v>255684395</v>
      </c>
      <c r="DP111" s="560">
        <f t="shared" si="33"/>
        <v>8643705</v>
      </c>
      <c r="DQ111" s="561">
        <f>SUM(DQ5:DQ110)</f>
        <v>264328100</v>
      </c>
      <c r="DR111" s="560">
        <f>SUM(DR5:DR110)</f>
        <v>916993430</v>
      </c>
      <c r="DS111" s="561">
        <f t="shared" si="33"/>
        <v>1338235294</v>
      </c>
      <c r="DT111" s="563">
        <f t="shared" si="33"/>
        <v>-311693178</v>
      </c>
      <c r="DU111" s="560">
        <f t="shared" si="33"/>
        <v>-37068004</v>
      </c>
      <c r="DV111" s="560">
        <f t="shared" si="33"/>
        <v>-161008</v>
      </c>
      <c r="DW111" s="560">
        <f>SUM(DW5:DW110)</f>
        <v>-2322623</v>
      </c>
      <c r="DX111" s="561">
        <f>SUM(DX5:DX110)</f>
        <v>-351244813</v>
      </c>
      <c r="DY111" s="560">
        <f>SUM(DY5:DY110)</f>
        <v>565748617</v>
      </c>
      <c r="DZ111" s="561">
        <f>SUM(DZ5:DZ110)</f>
        <v>986990481</v>
      </c>
      <c r="EB111" s="561">
        <v>986990481</v>
      </c>
      <c r="EC111" s="526" t="b">
        <f>DZ111=EB111</f>
        <v>1</v>
      </c>
      <c r="EI111" s="555"/>
      <c r="EJ111" s="555"/>
      <c r="EK111" s="555"/>
      <c r="EL111" s="555"/>
      <c r="EM111" s="555"/>
      <c r="EN111" s="555"/>
      <c r="EO111" s="555"/>
      <c r="EP111" s="555"/>
    </row>
    <row r="112" spans="1:146">
      <c r="A112" s="556" t="s">
        <v>778</v>
      </c>
      <c r="B112" s="564" t="s">
        <v>608</v>
      </c>
      <c r="C112" s="550">
        <v>35778</v>
      </c>
      <c r="D112" s="551">
        <v>33734</v>
      </c>
      <c r="E112" s="551">
        <v>21396</v>
      </c>
      <c r="F112" s="551">
        <v>39597</v>
      </c>
      <c r="G112" s="551">
        <v>182155</v>
      </c>
      <c r="H112" s="551">
        <v>0</v>
      </c>
      <c r="I112" s="551">
        <v>138702</v>
      </c>
      <c r="J112" s="551">
        <v>533008</v>
      </c>
      <c r="K112" s="551">
        <v>110557</v>
      </c>
      <c r="L112" s="551">
        <v>91438</v>
      </c>
      <c r="M112" s="551">
        <v>0</v>
      </c>
      <c r="N112" s="551">
        <v>2238</v>
      </c>
      <c r="O112" s="551">
        <v>17668</v>
      </c>
      <c r="P112" s="551">
        <v>13436</v>
      </c>
      <c r="Q112" s="551">
        <v>7931</v>
      </c>
      <c r="R112" s="551">
        <v>43100</v>
      </c>
      <c r="S112" s="551">
        <v>19695</v>
      </c>
      <c r="T112" s="551">
        <v>39433</v>
      </c>
      <c r="U112" s="551">
        <v>14203</v>
      </c>
      <c r="V112" s="551">
        <v>2577</v>
      </c>
      <c r="W112" s="551">
        <v>0</v>
      </c>
      <c r="X112" s="551">
        <v>19707</v>
      </c>
      <c r="Y112" s="551">
        <v>0</v>
      </c>
      <c r="Z112" s="551">
        <v>717</v>
      </c>
      <c r="AA112" s="551">
        <v>9994</v>
      </c>
      <c r="AB112" s="551">
        <v>34</v>
      </c>
      <c r="AC112" s="551">
        <v>4088</v>
      </c>
      <c r="AD112" s="551">
        <v>24706</v>
      </c>
      <c r="AE112" s="551">
        <v>407</v>
      </c>
      <c r="AF112" s="551">
        <v>1100</v>
      </c>
      <c r="AG112" s="551">
        <v>1764</v>
      </c>
      <c r="AH112" s="551">
        <v>44654</v>
      </c>
      <c r="AI112" s="551">
        <v>161520</v>
      </c>
      <c r="AJ112" s="551">
        <v>30777</v>
      </c>
      <c r="AK112" s="551">
        <v>0</v>
      </c>
      <c r="AL112" s="551">
        <v>0</v>
      </c>
      <c r="AM112" s="551">
        <v>0</v>
      </c>
      <c r="AN112" s="551">
        <v>702</v>
      </c>
      <c r="AO112" s="551">
        <v>11052</v>
      </c>
      <c r="AP112" s="551">
        <v>1547</v>
      </c>
      <c r="AQ112" s="551">
        <v>34162</v>
      </c>
      <c r="AR112" s="551">
        <v>47061</v>
      </c>
      <c r="AS112" s="551">
        <v>4368</v>
      </c>
      <c r="AT112" s="551">
        <v>130874</v>
      </c>
      <c r="AU112" s="551">
        <v>7923</v>
      </c>
      <c r="AV112" s="551">
        <v>136649</v>
      </c>
      <c r="AW112" s="551">
        <v>325083</v>
      </c>
      <c r="AX112" s="551">
        <v>86303</v>
      </c>
      <c r="AY112" s="551">
        <v>1127</v>
      </c>
      <c r="AZ112" s="551">
        <v>771</v>
      </c>
      <c r="BA112" s="551">
        <v>10178</v>
      </c>
      <c r="BB112" s="551">
        <v>4548</v>
      </c>
      <c r="BC112" s="551">
        <v>26331</v>
      </c>
      <c r="BD112" s="551">
        <v>0</v>
      </c>
      <c r="BE112" s="551">
        <v>86</v>
      </c>
      <c r="BF112" s="551">
        <v>7895</v>
      </c>
      <c r="BG112" s="551">
        <v>3046</v>
      </c>
      <c r="BH112" s="551">
        <v>44</v>
      </c>
      <c r="BI112" s="551">
        <v>8149</v>
      </c>
      <c r="BJ112" s="551">
        <v>1849</v>
      </c>
      <c r="BK112" s="551">
        <v>628378</v>
      </c>
      <c r="BL112" s="551">
        <v>155467</v>
      </c>
      <c r="BM112" s="551">
        <v>528538</v>
      </c>
      <c r="BN112" s="551">
        <v>129633</v>
      </c>
      <c r="BO112" s="551">
        <v>140610</v>
      </c>
      <c r="BP112" s="551">
        <v>23085</v>
      </c>
      <c r="BQ112" s="551">
        <v>69183</v>
      </c>
      <c r="BR112" s="551">
        <v>110523</v>
      </c>
      <c r="BS112" s="551">
        <v>2086206</v>
      </c>
      <c r="BT112" s="551">
        <v>921214</v>
      </c>
      <c r="BU112" s="551">
        <v>92358</v>
      </c>
      <c r="BV112" s="551">
        <v>178490</v>
      </c>
      <c r="BW112" s="551">
        <v>0</v>
      </c>
      <c r="BX112" s="551">
        <v>34460</v>
      </c>
      <c r="BY112" s="551">
        <v>145828</v>
      </c>
      <c r="BZ112" s="551">
        <v>0</v>
      </c>
      <c r="CA112" s="551">
        <v>553997</v>
      </c>
      <c r="CB112" s="551">
        <v>43818</v>
      </c>
      <c r="CC112" s="551">
        <v>15448</v>
      </c>
      <c r="CD112" s="551">
        <v>67039</v>
      </c>
      <c r="CE112" s="551">
        <v>203409</v>
      </c>
      <c r="CF112" s="551">
        <v>93169</v>
      </c>
      <c r="CG112" s="551">
        <v>203043</v>
      </c>
      <c r="CH112" s="551">
        <v>61837</v>
      </c>
      <c r="CI112" s="551">
        <v>67394</v>
      </c>
      <c r="CJ112" s="551">
        <v>509</v>
      </c>
      <c r="CK112" s="551">
        <v>97320</v>
      </c>
      <c r="CL112" s="551">
        <v>563141</v>
      </c>
      <c r="CM112" s="551">
        <v>231700</v>
      </c>
      <c r="CN112" s="551">
        <v>56799</v>
      </c>
      <c r="CO112" s="551">
        <v>588664</v>
      </c>
      <c r="CP112" s="551">
        <v>81832</v>
      </c>
      <c r="CQ112" s="551">
        <v>404922</v>
      </c>
      <c r="CR112" s="551">
        <v>314092</v>
      </c>
      <c r="CS112" s="551">
        <v>197104</v>
      </c>
      <c r="CT112" s="551">
        <v>39642</v>
      </c>
      <c r="CU112" s="551">
        <v>66209</v>
      </c>
      <c r="CV112" s="551">
        <v>112579</v>
      </c>
      <c r="CW112" s="551">
        <v>489219</v>
      </c>
      <c r="CX112" s="551">
        <v>255816</v>
      </c>
      <c r="CY112" s="551">
        <v>446424</v>
      </c>
      <c r="CZ112" s="551">
        <v>314860</v>
      </c>
      <c r="DA112" s="551">
        <v>275872</v>
      </c>
      <c r="DB112" s="551">
        <v>104553</v>
      </c>
      <c r="DC112" s="551">
        <v>0</v>
      </c>
      <c r="DD112" s="551">
        <v>12172</v>
      </c>
      <c r="DE112" s="552">
        <f t="shared" ref="DE112:DE118" si="35">SUM(C112:DD112)</f>
        <v>13702418</v>
      </c>
      <c r="DF112" s="554"/>
      <c r="DG112" s="554"/>
      <c r="DH112" s="554"/>
      <c r="DI112" s="554"/>
      <c r="DJ112" s="554"/>
      <c r="DK112" s="554"/>
      <c r="DL112" s="554"/>
      <c r="DM112" s="554"/>
      <c r="DN112" s="554"/>
      <c r="DO112" s="554"/>
      <c r="DP112" s="554"/>
      <c r="DQ112" s="554"/>
      <c r="DR112" s="554"/>
      <c r="DS112" s="554"/>
      <c r="DT112" s="554"/>
      <c r="DU112" s="554"/>
      <c r="DV112" s="554"/>
      <c r="DW112" s="554"/>
      <c r="DX112" s="554"/>
      <c r="DY112" s="554"/>
      <c r="DZ112" s="554"/>
      <c r="EB112" s="554"/>
      <c r="EI112" s="555"/>
      <c r="EJ112" s="555"/>
      <c r="EK112" s="555"/>
      <c r="EL112" s="555"/>
      <c r="EM112" s="555"/>
      <c r="EN112" s="555"/>
      <c r="EO112" s="555"/>
      <c r="EP112" s="555"/>
    </row>
    <row r="113" spans="1:146">
      <c r="A113" s="556" t="s">
        <v>779</v>
      </c>
      <c r="B113" s="564" t="s">
        <v>22</v>
      </c>
      <c r="C113" s="550">
        <v>2044488</v>
      </c>
      <c r="D113" s="551">
        <v>3305876</v>
      </c>
      <c r="E113" s="551">
        <v>773525</v>
      </c>
      <c r="F113" s="551">
        <v>259388</v>
      </c>
      <c r="G113" s="551">
        <v>1240339</v>
      </c>
      <c r="H113" s="551">
        <v>0</v>
      </c>
      <c r="I113" s="551">
        <v>410986</v>
      </c>
      <c r="J113" s="551">
        <v>7415030</v>
      </c>
      <c r="K113" s="551">
        <v>1187137</v>
      </c>
      <c r="L113" s="551">
        <v>1152664</v>
      </c>
      <c r="M113" s="551">
        <v>0</v>
      </c>
      <c r="N113" s="551">
        <v>66333</v>
      </c>
      <c r="O113" s="551">
        <v>463461</v>
      </c>
      <c r="P113" s="551">
        <v>208920</v>
      </c>
      <c r="Q113" s="551">
        <v>139777</v>
      </c>
      <c r="R113" s="551">
        <v>233939</v>
      </c>
      <c r="S113" s="551">
        <v>224183</v>
      </c>
      <c r="T113" s="551">
        <v>364584</v>
      </c>
      <c r="U113" s="551">
        <v>23526</v>
      </c>
      <c r="V113" s="551">
        <v>41044</v>
      </c>
      <c r="W113" s="551">
        <v>0</v>
      </c>
      <c r="X113" s="551">
        <v>85335</v>
      </c>
      <c r="Y113" s="551">
        <v>0</v>
      </c>
      <c r="Z113" s="551">
        <v>3231</v>
      </c>
      <c r="AA113" s="551">
        <v>66078</v>
      </c>
      <c r="AB113" s="551">
        <v>1639</v>
      </c>
      <c r="AC113" s="551">
        <v>31538</v>
      </c>
      <c r="AD113" s="551">
        <v>246916</v>
      </c>
      <c r="AE113" s="551">
        <v>7241</v>
      </c>
      <c r="AF113" s="551">
        <v>10862</v>
      </c>
      <c r="AG113" s="551">
        <v>15965</v>
      </c>
      <c r="AH113" s="551">
        <v>478034</v>
      </c>
      <c r="AI113" s="551">
        <v>2241442</v>
      </c>
      <c r="AJ113" s="551">
        <v>243171</v>
      </c>
      <c r="AK113" s="551">
        <v>0</v>
      </c>
      <c r="AL113" s="551">
        <v>0</v>
      </c>
      <c r="AM113" s="551">
        <v>0</v>
      </c>
      <c r="AN113" s="551">
        <v>17701</v>
      </c>
      <c r="AO113" s="551">
        <v>54914</v>
      </c>
      <c r="AP113" s="551">
        <v>12736</v>
      </c>
      <c r="AQ113" s="551">
        <v>288074</v>
      </c>
      <c r="AR113" s="551">
        <v>811853</v>
      </c>
      <c r="AS113" s="551">
        <v>94123</v>
      </c>
      <c r="AT113" s="551">
        <v>1672064</v>
      </c>
      <c r="AU113" s="551">
        <v>89358</v>
      </c>
      <c r="AV113" s="551">
        <v>672218</v>
      </c>
      <c r="AW113" s="551">
        <v>4357731</v>
      </c>
      <c r="AX113" s="551">
        <v>2025895</v>
      </c>
      <c r="AY113" s="551">
        <v>20507</v>
      </c>
      <c r="AZ113" s="551">
        <v>6286</v>
      </c>
      <c r="BA113" s="551">
        <v>85906</v>
      </c>
      <c r="BB113" s="551">
        <v>126987</v>
      </c>
      <c r="BC113" s="551">
        <v>364389</v>
      </c>
      <c r="BD113" s="551">
        <v>0</v>
      </c>
      <c r="BE113" s="551">
        <v>3774</v>
      </c>
      <c r="BF113" s="551">
        <v>569767</v>
      </c>
      <c r="BG113" s="551">
        <v>140693</v>
      </c>
      <c r="BH113" s="551">
        <v>3623</v>
      </c>
      <c r="BI113" s="551">
        <v>318522</v>
      </c>
      <c r="BJ113" s="551">
        <v>129223</v>
      </c>
      <c r="BK113" s="551">
        <v>6401002</v>
      </c>
      <c r="BL113" s="551">
        <v>2612592</v>
      </c>
      <c r="BM113" s="551">
        <v>6758344</v>
      </c>
      <c r="BN113" s="551">
        <v>3145214</v>
      </c>
      <c r="BO113" s="551">
        <v>1129667</v>
      </c>
      <c r="BP113" s="551">
        <v>176440</v>
      </c>
      <c r="BQ113" s="551">
        <v>766066</v>
      </c>
      <c r="BR113" s="551">
        <v>2120455</v>
      </c>
      <c r="BS113" s="551">
        <v>27157341</v>
      </c>
      <c r="BT113" s="551">
        <v>7296719</v>
      </c>
      <c r="BU113" s="551">
        <v>503453</v>
      </c>
      <c r="BV113" s="551">
        <v>1505325</v>
      </c>
      <c r="BW113" s="551">
        <v>0</v>
      </c>
      <c r="BX113" s="551">
        <v>346087</v>
      </c>
      <c r="BY113" s="551">
        <v>12457372</v>
      </c>
      <c r="BZ113" s="551">
        <v>0</v>
      </c>
      <c r="CA113" s="551">
        <v>1218116</v>
      </c>
      <c r="CB113" s="551">
        <v>349648</v>
      </c>
      <c r="CC113" s="551">
        <v>102840</v>
      </c>
      <c r="CD113" s="551">
        <v>663870</v>
      </c>
      <c r="CE113" s="551">
        <v>1974349</v>
      </c>
      <c r="CF113" s="551">
        <v>1247119</v>
      </c>
      <c r="CG113" s="551">
        <v>1699787</v>
      </c>
      <c r="CH113" s="551">
        <v>691769</v>
      </c>
      <c r="CI113" s="551">
        <v>1101812</v>
      </c>
      <c r="CJ113" s="551">
        <v>22851</v>
      </c>
      <c r="CK113" s="551">
        <v>727424</v>
      </c>
      <c r="CL113" s="551">
        <v>28570232</v>
      </c>
      <c r="CM113" s="551">
        <v>21352105</v>
      </c>
      <c r="CN113" s="551">
        <v>8756442</v>
      </c>
      <c r="CO113" s="551">
        <v>32581794</v>
      </c>
      <c r="CP113" s="551">
        <v>2237117</v>
      </c>
      <c r="CQ113" s="551">
        <v>9973425</v>
      </c>
      <c r="CR113" s="551">
        <v>10063620</v>
      </c>
      <c r="CS113" s="551">
        <v>2651925</v>
      </c>
      <c r="CT113" s="551">
        <v>759290</v>
      </c>
      <c r="CU113" s="551">
        <v>273434</v>
      </c>
      <c r="CV113" s="551">
        <v>6246953</v>
      </c>
      <c r="CW113" s="551">
        <v>8046291</v>
      </c>
      <c r="CX113" s="551">
        <v>1348775</v>
      </c>
      <c r="CY113" s="551">
        <v>6955584</v>
      </c>
      <c r="CZ113" s="551">
        <v>1531376</v>
      </c>
      <c r="DA113" s="551">
        <v>2152606</v>
      </c>
      <c r="DB113" s="551">
        <v>2125741</v>
      </c>
      <c r="DC113" s="551">
        <v>0</v>
      </c>
      <c r="DD113" s="551">
        <v>65708</v>
      </c>
      <c r="DE113" s="552">
        <f t="shared" si="35"/>
        <v>262721076</v>
      </c>
      <c r="DF113" s="554"/>
      <c r="DG113" s="554"/>
      <c r="DH113" s="554"/>
      <c r="DI113" s="554"/>
      <c r="DJ113" s="554"/>
      <c r="DK113" s="554"/>
      <c r="DL113" s="554"/>
      <c r="DM113" s="554"/>
      <c r="DN113" s="554"/>
      <c r="DO113" s="554"/>
      <c r="DP113" s="554"/>
      <c r="DQ113" s="554"/>
      <c r="DR113" s="554"/>
      <c r="DS113" s="554"/>
      <c r="DT113" s="554"/>
      <c r="DU113" s="554"/>
      <c r="DV113" s="554"/>
      <c r="DW113" s="554"/>
      <c r="DX113" s="554"/>
      <c r="DY113" s="554"/>
      <c r="DZ113" s="554"/>
      <c r="EB113" s="554"/>
      <c r="EI113" s="555"/>
      <c r="EJ113" s="555"/>
      <c r="EK113" s="555"/>
      <c r="EL113" s="555"/>
      <c r="EM113" s="555"/>
      <c r="EN113" s="555"/>
      <c r="EO113" s="555"/>
      <c r="EP113" s="555"/>
    </row>
    <row r="114" spans="1:146">
      <c r="A114" s="556" t="s">
        <v>780</v>
      </c>
      <c r="B114" s="564" t="s">
        <v>23</v>
      </c>
      <c r="C114" s="550">
        <v>3844794</v>
      </c>
      <c r="D114" s="551">
        <v>1603406</v>
      </c>
      <c r="E114" s="551">
        <v>240891</v>
      </c>
      <c r="F114" s="551">
        <v>271460</v>
      </c>
      <c r="G114" s="551">
        <v>1922452</v>
      </c>
      <c r="H114" s="551">
        <v>0</v>
      </c>
      <c r="I114" s="551">
        <v>630793</v>
      </c>
      <c r="J114" s="551">
        <v>6527577</v>
      </c>
      <c r="K114" s="551">
        <v>2745890</v>
      </c>
      <c r="L114" s="551">
        <v>4056249</v>
      </c>
      <c r="M114" s="551">
        <v>0</v>
      </c>
      <c r="N114" s="551">
        <v>-48040</v>
      </c>
      <c r="O114" s="551">
        <v>-7659</v>
      </c>
      <c r="P114" s="551">
        <v>260659</v>
      </c>
      <c r="Q114" s="551">
        <v>68958</v>
      </c>
      <c r="R114" s="551">
        <v>311411</v>
      </c>
      <c r="S114" s="551">
        <v>215775</v>
      </c>
      <c r="T114" s="551">
        <v>265651</v>
      </c>
      <c r="U114" s="551">
        <v>43863</v>
      </c>
      <c r="V114" s="551">
        <v>25505</v>
      </c>
      <c r="W114" s="551">
        <v>0</v>
      </c>
      <c r="X114" s="551">
        <v>68293</v>
      </c>
      <c r="Y114" s="551">
        <v>0</v>
      </c>
      <c r="Z114" s="551">
        <v>10329</v>
      </c>
      <c r="AA114" s="551">
        <v>108964</v>
      </c>
      <c r="AB114" s="551">
        <v>821</v>
      </c>
      <c r="AC114" s="551">
        <v>109931</v>
      </c>
      <c r="AD114" s="551">
        <v>-15214</v>
      </c>
      <c r="AE114" s="551">
        <v>3112</v>
      </c>
      <c r="AF114" s="551">
        <v>8339</v>
      </c>
      <c r="AG114" s="551">
        <v>2713</v>
      </c>
      <c r="AH114" s="551">
        <v>555949</v>
      </c>
      <c r="AI114" s="551">
        <v>265251</v>
      </c>
      <c r="AJ114" s="551">
        <v>215870</v>
      </c>
      <c r="AK114" s="551">
        <v>0</v>
      </c>
      <c r="AL114" s="551">
        <v>0</v>
      </c>
      <c r="AM114" s="551">
        <v>0</v>
      </c>
      <c r="AN114" s="551">
        <v>48950</v>
      </c>
      <c r="AO114" s="551">
        <v>630227</v>
      </c>
      <c r="AP114" s="551">
        <v>-8225</v>
      </c>
      <c r="AQ114" s="551">
        <v>110702</v>
      </c>
      <c r="AR114" s="551">
        <v>102875</v>
      </c>
      <c r="AS114" s="551">
        <v>39304</v>
      </c>
      <c r="AT114" s="551">
        <v>1618360</v>
      </c>
      <c r="AU114" s="551">
        <v>17603</v>
      </c>
      <c r="AV114" s="551">
        <v>29971</v>
      </c>
      <c r="AW114" s="551">
        <v>-3033436</v>
      </c>
      <c r="AX114" s="551">
        <v>-475229</v>
      </c>
      <c r="AY114" s="551">
        <v>-12040</v>
      </c>
      <c r="AZ114" s="551">
        <v>-5519</v>
      </c>
      <c r="BA114" s="551">
        <v>48574</v>
      </c>
      <c r="BB114" s="551">
        <v>-40493</v>
      </c>
      <c r="BC114" s="551">
        <v>-395358</v>
      </c>
      <c r="BD114" s="551">
        <v>0</v>
      </c>
      <c r="BE114" s="551">
        <v>48</v>
      </c>
      <c r="BF114" s="551">
        <v>22734</v>
      </c>
      <c r="BG114" s="551">
        <v>24149</v>
      </c>
      <c r="BH114" s="551">
        <v>1316</v>
      </c>
      <c r="BI114" s="551">
        <v>14150</v>
      </c>
      <c r="BJ114" s="551">
        <v>-5363</v>
      </c>
      <c r="BK114" s="551">
        <v>4551857</v>
      </c>
      <c r="BL114" s="551">
        <v>2060388</v>
      </c>
      <c r="BM114" s="551">
        <v>2343074</v>
      </c>
      <c r="BN114" s="551">
        <v>563967</v>
      </c>
      <c r="BO114" s="551">
        <v>324027</v>
      </c>
      <c r="BP114" s="551">
        <v>91405</v>
      </c>
      <c r="BQ114" s="551">
        <v>569187</v>
      </c>
      <c r="BR114" s="551">
        <v>250627</v>
      </c>
      <c r="BS114" s="551">
        <v>26792526</v>
      </c>
      <c r="BT114" s="551">
        <v>10745365</v>
      </c>
      <c r="BU114" s="551">
        <v>853004</v>
      </c>
      <c r="BV114" s="551">
        <v>3757735</v>
      </c>
      <c r="BW114" s="551">
        <v>28433133</v>
      </c>
      <c r="BX114" s="551">
        <v>222150</v>
      </c>
      <c r="BY114" s="551">
        <v>4033354</v>
      </c>
      <c r="BZ114" s="551">
        <v>0</v>
      </c>
      <c r="CA114" s="551">
        <v>705181</v>
      </c>
      <c r="CB114" s="551">
        <v>25452</v>
      </c>
      <c r="CC114" s="551">
        <v>70277</v>
      </c>
      <c r="CD114" s="551">
        <v>542443</v>
      </c>
      <c r="CE114" s="551">
        <v>1638488</v>
      </c>
      <c r="CF114" s="551">
        <v>36413</v>
      </c>
      <c r="CG114" s="551">
        <v>5172648</v>
      </c>
      <c r="CH114" s="551">
        <v>577234</v>
      </c>
      <c r="CI114" s="551">
        <v>224693</v>
      </c>
      <c r="CJ114" s="551">
        <v>2423</v>
      </c>
      <c r="CK114" s="551">
        <v>209000</v>
      </c>
      <c r="CL114" s="551">
        <v>0</v>
      </c>
      <c r="CM114" s="551">
        <v>53720</v>
      </c>
      <c r="CN114" s="551">
        <v>1968481</v>
      </c>
      <c r="CO114" s="551">
        <v>1413658</v>
      </c>
      <c r="CP114" s="551">
        <v>97603</v>
      </c>
      <c r="CQ114" s="551">
        <v>116578</v>
      </c>
      <c r="CR114" s="551">
        <v>372306</v>
      </c>
      <c r="CS114" s="551">
        <v>-129161</v>
      </c>
      <c r="CT114" s="551">
        <v>1287781</v>
      </c>
      <c r="CU114" s="551">
        <v>85384</v>
      </c>
      <c r="CV114" s="551">
        <v>224253</v>
      </c>
      <c r="CW114" s="551">
        <v>3612377</v>
      </c>
      <c r="CX114" s="551">
        <v>1322954</v>
      </c>
      <c r="CY114" s="551">
        <v>2726204</v>
      </c>
      <c r="CZ114" s="551">
        <v>584061</v>
      </c>
      <c r="DA114" s="551">
        <v>1525297</v>
      </c>
      <c r="DB114" s="551">
        <v>572882</v>
      </c>
      <c r="DC114" s="551">
        <v>0</v>
      </c>
      <c r="DD114" s="551">
        <v>898620</v>
      </c>
      <c r="DE114" s="552">
        <f t="shared" si="35"/>
        <v>134576342</v>
      </c>
      <c r="DF114" s="554"/>
      <c r="DG114" s="554"/>
      <c r="DH114" s="554"/>
      <c r="DI114" s="554"/>
      <c r="DJ114" s="554"/>
      <c r="DK114" s="554"/>
      <c r="DL114" s="554"/>
      <c r="DM114" s="554"/>
      <c r="DN114" s="554"/>
      <c r="DO114" s="554"/>
      <c r="DP114" s="554"/>
      <c r="DQ114" s="554"/>
      <c r="DR114" s="554"/>
      <c r="DS114" s="554"/>
      <c r="DT114" s="554"/>
      <c r="DU114" s="554"/>
      <c r="DV114" s="554"/>
      <c r="DW114" s="554"/>
      <c r="DX114" s="554"/>
      <c r="DY114" s="554"/>
      <c r="DZ114" s="554"/>
      <c r="EB114" s="554"/>
      <c r="EI114" s="555"/>
      <c r="EJ114" s="555"/>
      <c r="EK114" s="555"/>
      <c r="EL114" s="555"/>
      <c r="EM114" s="555"/>
      <c r="EN114" s="555"/>
      <c r="EO114" s="555"/>
      <c r="EP114" s="555"/>
    </row>
    <row r="115" spans="1:146">
      <c r="A115" s="556" t="s">
        <v>781</v>
      </c>
      <c r="B115" s="564" t="s">
        <v>24</v>
      </c>
      <c r="C115" s="550">
        <v>3066967</v>
      </c>
      <c r="D115" s="551">
        <v>2748366</v>
      </c>
      <c r="E115" s="551">
        <v>191575</v>
      </c>
      <c r="F115" s="551">
        <v>345210</v>
      </c>
      <c r="G115" s="551">
        <v>1439951</v>
      </c>
      <c r="H115" s="551">
        <v>0</v>
      </c>
      <c r="I115" s="551">
        <v>924417</v>
      </c>
      <c r="J115" s="551">
        <v>2845804</v>
      </c>
      <c r="K115" s="551">
        <v>964179</v>
      </c>
      <c r="L115" s="551">
        <v>378321</v>
      </c>
      <c r="M115" s="551">
        <v>0</v>
      </c>
      <c r="N115" s="551">
        <v>32554</v>
      </c>
      <c r="O115" s="551">
        <v>173204</v>
      </c>
      <c r="P115" s="551">
        <v>107217</v>
      </c>
      <c r="Q115" s="551">
        <v>35559</v>
      </c>
      <c r="R115" s="551">
        <v>400606</v>
      </c>
      <c r="S115" s="551">
        <v>68525</v>
      </c>
      <c r="T115" s="551">
        <v>213999</v>
      </c>
      <c r="U115" s="551">
        <v>39746</v>
      </c>
      <c r="V115" s="551">
        <v>69224</v>
      </c>
      <c r="W115" s="551">
        <v>0</v>
      </c>
      <c r="X115" s="551">
        <v>161155</v>
      </c>
      <c r="Y115" s="551">
        <v>0</v>
      </c>
      <c r="Z115" s="551">
        <v>13511</v>
      </c>
      <c r="AA115" s="551">
        <v>72891</v>
      </c>
      <c r="AB115" s="551">
        <v>264</v>
      </c>
      <c r="AC115" s="551">
        <v>51169</v>
      </c>
      <c r="AD115" s="551">
        <v>133113</v>
      </c>
      <c r="AE115" s="551">
        <v>8483</v>
      </c>
      <c r="AF115" s="551">
        <v>2386</v>
      </c>
      <c r="AG115" s="551">
        <v>16863</v>
      </c>
      <c r="AH115" s="551">
        <v>296494</v>
      </c>
      <c r="AI115" s="551">
        <v>1371596</v>
      </c>
      <c r="AJ115" s="551">
        <v>103254</v>
      </c>
      <c r="AK115" s="551">
        <v>0</v>
      </c>
      <c r="AL115" s="551">
        <v>0</v>
      </c>
      <c r="AM115" s="551">
        <v>0</v>
      </c>
      <c r="AN115" s="551">
        <v>5453</v>
      </c>
      <c r="AO115" s="551">
        <v>51173</v>
      </c>
      <c r="AP115" s="551">
        <v>1747</v>
      </c>
      <c r="AQ115" s="551">
        <v>113055</v>
      </c>
      <c r="AR115" s="551">
        <v>327566</v>
      </c>
      <c r="AS115" s="551">
        <v>43963</v>
      </c>
      <c r="AT115" s="551">
        <v>1153923</v>
      </c>
      <c r="AU115" s="551">
        <v>85828</v>
      </c>
      <c r="AV115" s="551">
        <v>1719683</v>
      </c>
      <c r="AW115" s="551">
        <v>3471117</v>
      </c>
      <c r="AX115" s="551">
        <v>1884278</v>
      </c>
      <c r="AY115" s="551">
        <v>30960</v>
      </c>
      <c r="AZ115" s="551">
        <v>7455</v>
      </c>
      <c r="BA115" s="551">
        <v>96637</v>
      </c>
      <c r="BB115" s="551">
        <v>120242</v>
      </c>
      <c r="BC115" s="551">
        <v>517583</v>
      </c>
      <c r="BD115" s="551">
        <v>0</v>
      </c>
      <c r="BE115" s="551">
        <v>6197</v>
      </c>
      <c r="BF115" s="551">
        <v>593310</v>
      </c>
      <c r="BG115" s="551">
        <v>110534</v>
      </c>
      <c r="BH115" s="551">
        <v>2305</v>
      </c>
      <c r="BI115" s="551">
        <v>214873</v>
      </c>
      <c r="BJ115" s="551">
        <v>15633</v>
      </c>
      <c r="BK115" s="551">
        <v>606551</v>
      </c>
      <c r="BL115" s="551">
        <v>227619</v>
      </c>
      <c r="BM115" s="551">
        <v>1698068</v>
      </c>
      <c r="BN115" s="551">
        <v>379629</v>
      </c>
      <c r="BO115" s="551">
        <v>3212621</v>
      </c>
      <c r="BP115" s="551">
        <v>321867</v>
      </c>
      <c r="BQ115" s="551">
        <v>947562</v>
      </c>
      <c r="BR115" s="551">
        <v>230494</v>
      </c>
      <c r="BS115" s="551">
        <v>5836433</v>
      </c>
      <c r="BT115" s="551">
        <v>2100136</v>
      </c>
      <c r="BU115" s="551">
        <v>1584144</v>
      </c>
      <c r="BV115" s="551">
        <v>3928434</v>
      </c>
      <c r="BW115" s="551">
        <v>16893817</v>
      </c>
      <c r="BX115" s="551">
        <v>668259</v>
      </c>
      <c r="BY115" s="551">
        <v>2893265</v>
      </c>
      <c r="BZ115" s="551">
        <v>0</v>
      </c>
      <c r="CA115" s="551">
        <v>1048144</v>
      </c>
      <c r="CB115" s="551">
        <v>618538</v>
      </c>
      <c r="CC115" s="551">
        <v>78721</v>
      </c>
      <c r="CD115" s="551">
        <v>927550</v>
      </c>
      <c r="CE115" s="551">
        <v>680434</v>
      </c>
      <c r="CF115" s="551">
        <v>165815</v>
      </c>
      <c r="CG115" s="551">
        <v>3954481</v>
      </c>
      <c r="CH115" s="551">
        <v>236095</v>
      </c>
      <c r="CI115" s="551">
        <v>211522</v>
      </c>
      <c r="CJ115" s="551">
        <v>3492</v>
      </c>
      <c r="CK115" s="551">
        <v>78167</v>
      </c>
      <c r="CL115" s="551">
        <v>0</v>
      </c>
      <c r="CM115" s="551">
        <v>858463</v>
      </c>
      <c r="CN115" s="551">
        <v>1516969</v>
      </c>
      <c r="CO115" s="551">
        <v>5641126</v>
      </c>
      <c r="CP115" s="551">
        <v>152751</v>
      </c>
      <c r="CQ115" s="551">
        <v>498484</v>
      </c>
      <c r="CR115" s="551">
        <v>1576666</v>
      </c>
      <c r="CS115" s="551">
        <v>353150</v>
      </c>
      <c r="CT115" s="551">
        <v>2756952</v>
      </c>
      <c r="CU115" s="551">
        <v>154712</v>
      </c>
      <c r="CV115" s="551">
        <v>596026</v>
      </c>
      <c r="CW115" s="551">
        <v>1450969</v>
      </c>
      <c r="CX115" s="551">
        <v>896034</v>
      </c>
      <c r="CY115" s="551">
        <v>1310887</v>
      </c>
      <c r="CZ115" s="551">
        <v>907412</v>
      </c>
      <c r="DA115" s="551">
        <v>1609268</v>
      </c>
      <c r="DB115" s="551">
        <v>1266924</v>
      </c>
      <c r="DC115" s="551">
        <v>0</v>
      </c>
      <c r="DD115" s="551">
        <v>281563</v>
      </c>
      <c r="DE115" s="552">
        <f t="shared" si="35"/>
        <v>98210332</v>
      </c>
      <c r="DF115" s="554"/>
      <c r="DG115" s="554"/>
      <c r="DH115" s="554"/>
      <c r="DI115" s="554"/>
      <c r="DJ115" s="554"/>
      <c r="DK115" s="554"/>
      <c r="DL115" s="554"/>
      <c r="DM115" s="554"/>
      <c r="DN115" s="554"/>
      <c r="DO115" s="554"/>
      <c r="DP115" s="554"/>
      <c r="DQ115" s="554"/>
      <c r="DR115" s="554"/>
      <c r="DS115" s="554"/>
      <c r="DT115" s="554"/>
      <c r="DU115" s="554"/>
      <c r="DV115" s="554"/>
      <c r="DW115" s="554"/>
      <c r="DX115" s="554"/>
      <c r="DY115" s="554"/>
      <c r="DZ115" s="554"/>
      <c r="EB115" s="554"/>
      <c r="EI115" s="555"/>
      <c r="EJ115" s="555"/>
      <c r="EK115" s="555"/>
      <c r="EL115" s="555"/>
      <c r="EM115" s="555"/>
      <c r="EN115" s="555"/>
      <c r="EO115" s="555"/>
      <c r="EP115" s="555"/>
    </row>
    <row r="116" spans="1:146">
      <c r="A116" s="556" t="s">
        <v>782</v>
      </c>
      <c r="B116" s="564" t="s">
        <v>609</v>
      </c>
      <c r="C116" s="550">
        <v>0</v>
      </c>
      <c r="D116" s="551">
        <v>0</v>
      </c>
      <c r="E116" s="551">
        <v>0</v>
      </c>
      <c r="F116" s="551">
        <v>0</v>
      </c>
      <c r="G116" s="551">
        <v>0</v>
      </c>
      <c r="H116" s="551">
        <v>0</v>
      </c>
      <c r="I116" s="551">
        <v>0</v>
      </c>
      <c r="J116" s="551">
        <v>0</v>
      </c>
      <c r="K116" s="551">
        <v>0</v>
      </c>
      <c r="L116" s="551">
        <v>0</v>
      </c>
      <c r="M116" s="551">
        <v>0</v>
      </c>
      <c r="N116" s="551">
        <v>0</v>
      </c>
      <c r="O116" s="551">
        <v>0</v>
      </c>
      <c r="P116" s="551">
        <v>0</v>
      </c>
      <c r="Q116" s="551">
        <v>0</v>
      </c>
      <c r="R116" s="551">
        <v>0</v>
      </c>
      <c r="S116" s="551">
        <v>0</v>
      </c>
      <c r="T116" s="551">
        <v>0</v>
      </c>
      <c r="U116" s="551">
        <v>0</v>
      </c>
      <c r="V116" s="551">
        <v>0</v>
      </c>
      <c r="W116" s="551">
        <v>0</v>
      </c>
      <c r="X116" s="551">
        <v>0</v>
      </c>
      <c r="Y116" s="551">
        <v>0</v>
      </c>
      <c r="Z116" s="551">
        <v>0</v>
      </c>
      <c r="AA116" s="551">
        <v>0</v>
      </c>
      <c r="AB116" s="551">
        <v>0</v>
      </c>
      <c r="AC116" s="551">
        <v>0</v>
      </c>
      <c r="AD116" s="551">
        <v>0</v>
      </c>
      <c r="AE116" s="551">
        <v>0</v>
      </c>
      <c r="AF116" s="551">
        <v>0</v>
      </c>
      <c r="AG116" s="551">
        <v>0</v>
      </c>
      <c r="AH116" s="551">
        <v>0</v>
      </c>
      <c r="AI116" s="551">
        <v>0</v>
      </c>
      <c r="AJ116" s="551">
        <v>0</v>
      </c>
      <c r="AK116" s="551">
        <v>0</v>
      </c>
      <c r="AL116" s="551">
        <v>0</v>
      </c>
      <c r="AM116" s="551">
        <v>0</v>
      </c>
      <c r="AN116" s="551">
        <v>0</v>
      </c>
      <c r="AO116" s="551">
        <v>0</v>
      </c>
      <c r="AP116" s="551">
        <v>0</v>
      </c>
      <c r="AQ116" s="551">
        <v>0</v>
      </c>
      <c r="AR116" s="551">
        <v>0</v>
      </c>
      <c r="AS116" s="551">
        <v>0</v>
      </c>
      <c r="AT116" s="551">
        <v>0</v>
      </c>
      <c r="AU116" s="551">
        <v>0</v>
      </c>
      <c r="AV116" s="551">
        <v>0</v>
      </c>
      <c r="AW116" s="551">
        <v>0</v>
      </c>
      <c r="AX116" s="551">
        <v>0</v>
      </c>
      <c r="AY116" s="551">
        <v>0</v>
      </c>
      <c r="AZ116" s="551">
        <v>0</v>
      </c>
      <c r="BA116" s="551">
        <v>0</v>
      </c>
      <c r="BB116" s="551">
        <v>0</v>
      </c>
      <c r="BC116" s="551">
        <v>0</v>
      </c>
      <c r="BD116" s="551">
        <v>0</v>
      </c>
      <c r="BE116" s="551">
        <v>0</v>
      </c>
      <c r="BF116" s="551">
        <v>0</v>
      </c>
      <c r="BG116" s="551">
        <v>0</v>
      </c>
      <c r="BH116" s="551">
        <v>0</v>
      </c>
      <c r="BI116" s="551">
        <v>0</v>
      </c>
      <c r="BJ116" s="551">
        <v>0</v>
      </c>
      <c r="BK116" s="551">
        <v>0</v>
      </c>
      <c r="BL116" s="551">
        <v>0</v>
      </c>
      <c r="BM116" s="551">
        <v>0</v>
      </c>
      <c r="BN116" s="551">
        <v>0</v>
      </c>
      <c r="BO116" s="551">
        <v>0</v>
      </c>
      <c r="BP116" s="551">
        <v>0</v>
      </c>
      <c r="BQ116" s="551">
        <v>101783</v>
      </c>
      <c r="BR116" s="551">
        <v>118326</v>
      </c>
      <c r="BS116" s="551">
        <v>0</v>
      </c>
      <c r="BT116" s="551">
        <v>0</v>
      </c>
      <c r="BU116" s="551">
        <v>0</v>
      </c>
      <c r="BV116" s="551">
        <v>0</v>
      </c>
      <c r="BW116" s="551">
        <v>0</v>
      </c>
      <c r="BX116" s="551">
        <v>0</v>
      </c>
      <c r="BY116" s="551">
        <v>0</v>
      </c>
      <c r="BZ116" s="551">
        <v>0</v>
      </c>
      <c r="CA116" s="551">
        <v>0</v>
      </c>
      <c r="CB116" s="551">
        <v>0</v>
      </c>
      <c r="CC116" s="551">
        <v>0</v>
      </c>
      <c r="CD116" s="551">
        <v>0</v>
      </c>
      <c r="CE116" s="551">
        <v>7422</v>
      </c>
      <c r="CF116" s="551">
        <v>0</v>
      </c>
      <c r="CG116" s="551">
        <v>0</v>
      </c>
      <c r="CH116" s="551">
        <v>0</v>
      </c>
      <c r="CI116" s="551">
        <v>0</v>
      </c>
      <c r="CJ116" s="551">
        <v>0</v>
      </c>
      <c r="CK116" s="551">
        <v>0</v>
      </c>
      <c r="CL116" s="551">
        <v>15231398</v>
      </c>
      <c r="CM116" s="551">
        <v>5070702</v>
      </c>
      <c r="CN116" s="551">
        <v>526842</v>
      </c>
      <c r="CO116" s="551">
        <v>0</v>
      </c>
      <c r="CP116" s="551">
        <v>128917</v>
      </c>
      <c r="CQ116" s="551">
        <v>541243</v>
      </c>
      <c r="CR116" s="551">
        <v>0</v>
      </c>
      <c r="CS116" s="551">
        <v>0</v>
      </c>
      <c r="CT116" s="551">
        <v>0</v>
      </c>
      <c r="CU116" s="551">
        <v>0</v>
      </c>
      <c r="CV116" s="551">
        <v>0</v>
      </c>
      <c r="CW116" s="551">
        <v>0</v>
      </c>
      <c r="CX116" s="551">
        <v>0</v>
      </c>
      <c r="CY116" s="551">
        <v>0</v>
      </c>
      <c r="CZ116" s="551">
        <v>0</v>
      </c>
      <c r="DA116" s="551">
        <v>0</v>
      </c>
      <c r="DB116" s="551">
        <v>0</v>
      </c>
      <c r="DC116" s="551">
        <v>0</v>
      </c>
      <c r="DD116" s="551">
        <v>0</v>
      </c>
      <c r="DE116" s="552">
        <f t="shared" si="35"/>
        <v>21726633</v>
      </c>
      <c r="DF116" s="554"/>
      <c r="DG116" s="554"/>
      <c r="DH116" s="554"/>
      <c r="DI116" s="554"/>
      <c r="DJ116" s="554"/>
      <c r="DK116" s="554"/>
      <c r="DL116" s="554"/>
      <c r="DM116" s="554"/>
      <c r="DN116" s="554"/>
      <c r="DO116" s="554"/>
      <c r="DP116" s="554"/>
      <c r="DQ116" s="554"/>
      <c r="DR116" s="554"/>
      <c r="DS116" s="554"/>
      <c r="DT116" s="554"/>
      <c r="DU116" s="554"/>
      <c r="DV116" s="554"/>
      <c r="DW116" s="554"/>
      <c r="DX116" s="554"/>
      <c r="DY116" s="554"/>
      <c r="DZ116" s="554"/>
      <c r="EB116" s="554"/>
      <c r="EI116" s="555"/>
      <c r="EJ116" s="555"/>
      <c r="EK116" s="555"/>
      <c r="EL116" s="555"/>
      <c r="EM116" s="555"/>
      <c r="EN116" s="555"/>
      <c r="EO116" s="555"/>
      <c r="EP116" s="555"/>
    </row>
    <row r="117" spans="1:146">
      <c r="A117" s="556" t="s">
        <v>783</v>
      </c>
      <c r="B117" s="564" t="s">
        <v>610</v>
      </c>
      <c r="C117" s="550">
        <v>1301216</v>
      </c>
      <c r="D117" s="551">
        <v>774808</v>
      </c>
      <c r="E117" s="551">
        <v>66496</v>
      </c>
      <c r="F117" s="551">
        <v>111379</v>
      </c>
      <c r="G117" s="551">
        <v>621746</v>
      </c>
      <c r="H117" s="551">
        <v>0</v>
      </c>
      <c r="I117" s="551">
        <v>501647</v>
      </c>
      <c r="J117" s="551">
        <v>1693021</v>
      </c>
      <c r="K117" s="551">
        <v>4361794</v>
      </c>
      <c r="L117" s="551">
        <v>798568</v>
      </c>
      <c r="M117" s="551">
        <v>0</v>
      </c>
      <c r="N117" s="551">
        <v>33261</v>
      </c>
      <c r="O117" s="551">
        <v>162059</v>
      </c>
      <c r="P117" s="551">
        <v>78410</v>
      </c>
      <c r="Q117" s="551">
        <v>32397</v>
      </c>
      <c r="R117" s="551">
        <v>91688</v>
      </c>
      <c r="S117" s="551">
        <v>70654</v>
      </c>
      <c r="T117" s="551">
        <v>107668</v>
      </c>
      <c r="U117" s="551">
        <v>16825</v>
      </c>
      <c r="V117" s="551">
        <v>7790</v>
      </c>
      <c r="W117" s="551">
        <v>0</v>
      </c>
      <c r="X117" s="551">
        <v>43147</v>
      </c>
      <c r="Y117" s="551">
        <v>0</v>
      </c>
      <c r="Z117" s="551">
        <v>2149</v>
      </c>
      <c r="AA117" s="551">
        <v>27357</v>
      </c>
      <c r="AB117" s="551">
        <v>3362</v>
      </c>
      <c r="AC117" s="551">
        <v>10738</v>
      </c>
      <c r="AD117" s="551">
        <v>90426</v>
      </c>
      <c r="AE117" s="551">
        <v>1689</v>
      </c>
      <c r="AF117" s="551">
        <v>2654</v>
      </c>
      <c r="AG117" s="551">
        <v>2574</v>
      </c>
      <c r="AH117" s="551">
        <v>220255</v>
      </c>
      <c r="AI117" s="551">
        <v>368541</v>
      </c>
      <c r="AJ117" s="551">
        <v>51318</v>
      </c>
      <c r="AK117" s="551">
        <v>0</v>
      </c>
      <c r="AL117" s="551">
        <v>0</v>
      </c>
      <c r="AM117" s="551">
        <v>0</v>
      </c>
      <c r="AN117" s="551">
        <v>7036</v>
      </c>
      <c r="AO117" s="551">
        <v>19186</v>
      </c>
      <c r="AP117" s="551">
        <v>970</v>
      </c>
      <c r="AQ117" s="551">
        <v>75234</v>
      </c>
      <c r="AR117" s="551">
        <v>154410</v>
      </c>
      <c r="AS117" s="551">
        <v>6376</v>
      </c>
      <c r="AT117" s="551">
        <v>112932</v>
      </c>
      <c r="AU117" s="551">
        <v>10942</v>
      </c>
      <c r="AV117" s="551">
        <v>109008</v>
      </c>
      <c r="AW117" s="551">
        <v>389828</v>
      </c>
      <c r="AX117" s="551">
        <v>39882</v>
      </c>
      <c r="AY117" s="551">
        <v>1168</v>
      </c>
      <c r="AZ117" s="551">
        <v>298</v>
      </c>
      <c r="BA117" s="551">
        <v>12836</v>
      </c>
      <c r="BB117" s="551">
        <v>13811</v>
      </c>
      <c r="BC117" s="551">
        <v>23063</v>
      </c>
      <c r="BD117" s="551">
        <v>0</v>
      </c>
      <c r="BE117" s="551">
        <v>-199</v>
      </c>
      <c r="BF117" s="551">
        <v>12868</v>
      </c>
      <c r="BG117" s="551">
        <v>23386</v>
      </c>
      <c r="BH117" s="551">
        <v>1122</v>
      </c>
      <c r="BI117" s="551">
        <v>19982</v>
      </c>
      <c r="BJ117" s="551">
        <v>75905</v>
      </c>
      <c r="BK117" s="551">
        <v>914657</v>
      </c>
      <c r="BL117" s="551">
        <v>346163</v>
      </c>
      <c r="BM117" s="551">
        <v>1032247</v>
      </c>
      <c r="BN117" s="551">
        <v>292462</v>
      </c>
      <c r="BO117" s="551">
        <v>538289</v>
      </c>
      <c r="BP117" s="551">
        <v>42353</v>
      </c>
      <c r="BQ117" s="551">
        <v>236570</v>
      </c>
      <c r="BR117" s="551">
        <v>83816</v>
      </c>
      <c r="BS117" s="551">
        <v>5918417</v>
      </c>
      <c r="BT117" s="551">
        <v>502761</v>
      </c>
      <c r="BU117" s="551">
        <v>331617</v>
      </c>
      <c r="BV117" s="551">
        <v>475298</v>
      </c>
      <c r="BW117" s="551">
        <v>2131035</v>
      </c>
      <c r="BX117" s="551">
        <v>101642</v>
      </c>
      <c r="BY117" s="551">
        <v>3013046</v>
      </c>
      <c r="BZ117" s="551">
        <v>0</v>
      </c>
      <c r="CA117" s="551">
        <v>139252</v>
      </c>
      <c r="CB117" s="551">
        <v>-396661</v>
      </c>
      <c r="CC117" s="551">
        <v>48385</v>
      </c>
      <c r="CD117" s="551">
        <v>521284</v>
      </c>
      <c r="CE117" s="551">
        <v>491622</v>
      </c>
      <c r="CF117" s="551">
        <v>61526</v>
      </c>
      <c r="CG117" s="551">
        <v>924277</v>
      </c>
      <c r="CH117" s="551">
        <v>160929</v>
      </c>
      <c r="CI117" s="551">
        <v>88329</v>
      </c>
      <c r="CJ117" s="551">
        <v>4002</v>
      </c>
      <c r="CK117" s="551">
        <v>56575</v>
      </c>
      <c r="CL117" s="551">
        <v>72412</v>
      </c>
      <c r="CM117" s="551">
        <v>23315</v>
      </c>
      <c r="CN117" s="551">
        <v>495742</v>
      </c>
      <c r="CO117" s="551">
        <v>783293</v>
      </c>
      <c r="CP117" s="551">
        <v>62674</v>
      </c>
      <c r="CQ117" s="551">
        <v>63687</v>
      </c>
      <c r="CR117" s="551">
        <v>187462</v>
      </c>
      <c r="CS117" s="551">
        <v>233876</v>
      </c>
      <c r="CT117" s="551">
        <v>127222</v>
      </c>
      <c r="CU117" s="551">
        <v>67418</v>
      </c>
      <c r="CV117" s="551">
        <v>605805</v>
      </c>
      <c r="CW117" s="551">
        <v>1582513</v>
      </c>
      <c r="CX117" s="551">
        <v>241053</v>
      </c>
      <c r="CY117" s="551">
        <v>1276635</v>
      </c>
      <c r="CZ117" s="551">
        <v>408833</v>
      </c>
      <c r="DA117" s="551">
        <v>584462</v>
      </c>
      <c r="DB117" s="551">
        <v>874621</v>
      </c>
      <c r="DC117" s="551">
        <v>0</v>
      </c>
      <c r="DD117" s="551">
        <v>121316</v>
      </c>
      <c r="DE117" s="552">
        <f t="shared" si="35"/>
        <v>38637913</v>
      </c>
      <c r="DF117" s="554"/>
      <c r="DG117" s="554"/>
      <c r="DH117" s="554"/>
      <c r="DI117" s="554"/>
      <c r="DJ117" s="554"/>
      <c r="DK117" s="554"/>
      <c r="DL117" s="554"/>
      <c r="DM117" s="554"/>
      <c r="DN117" s="554"/>
      <c r="DO117" s="554"/>
      <c r="DP117" s="554"/>
      <c r="DQ117" s="554"/>
      <c r="DR117" s="554"/>
      <c r="DS117" s="554"/>
      <c r="DT117" s="554"/>
      <c r="DU117" s="554"/>
      <c r="DV117" s="554"/>
      <c r="DW117" s="554"/>
      <c r="DX117" s="554"/>
      <c r="DY117" s="554"/>
      <c r="DZ117" s="554"/>
      <c r="EB117" s="554"/>
      <c r="EI117" s="555"/>
      <c r="EJ117" s="555"/>
      <c r="EK117" s="555"/>
      <c r="EL117" s="555"/>
      <c r="EM117" s="555"/>
      <c r="EN117" s="555"/>
      <c r="EO117" s="555"/>
      <c r="EP117" s="555"/>
    </row>
    <row r="118" spans="1:146">
      <c r="A118" s="556" t="s">
        <v>784</v>
      </c>
      <c r="B118" s="564" t="s">
        <v>611</v>
      </c>
      <c r="C118" s="550">
        <v>-1009610</v>
      </c>
      <c r="D118" s="551">
        <v>-401843</v>
      </c>
      <c r="E118" s="551">
        <v>-112</v>
      </c>
      <c r="F118" s="551">
        <v>0</v>
      </c>
      <c r="G118" s="551">
        <v>-16889</v>
      </c>
      <c r="H118" s="551">
        <v>0</v>
      </c>
      <c r="I118" s="551">
        <v>0</v>
      </c>
      <c r="J118" s="551">
        <v>-140464</v>
      </c>
      <c r="K118" s="551">
        <v>-40</v>
      </c>
      <c r="L118" s="551">
        <v>-226</v>
      </c>
      <c r="M118" s="551">
        <v>0</v>
      </c>
      <c r="N118" s="551">
        <v>0</v>
      </c>
      <c r="O118" s="551">
        <v>0</v>
      </c>
      <c r="P118" s="551">
        <v>0</v>
      </c>
      <c r="Q118" s="551">
        <v>0</v>
      </c>
      <c r="R118" s="551">
        <v>0</v>
      </c>
      <c r="S118" s="551">
        <v>0</v>
      </c>
      <c r="T118" s="551">
        <v>0</v>
      </c>
      <c r="U118" s="551">
        <v>0</v>
      </c>
      <c r="V118" s="551">
        <v>0</v>
      </c>
      <c r="W118" s="551">
        <v>0</v>
      </c>
      <c r="X118" s="551">
        <v>0</v>
      </c>
      <c r="Y118" s="551">
        <v>0</v>
      </c>
      <c r="Z118" s="551">
        <v>0</v>
      </c>
      <c r="AA118" s="551">
        <v>0</v>
      </c>
      <c r="AB118" s="551">
        <v>-1</v>
      </c>
      <c r="AC118" s="551">
        <v>0</v>
      </c>
      <c r="AD118" s="551">
        <v>0</v>
      </c>
      <c r="AE118" s="551">
        <v>0</v>
      </c>
      <c r="AF118" s="551">
        <v>0</v>
      </c>
      <c r="AG118" s="551">
        <v>0</v>
      </c>
      <c r="AH118" s="551">
        <v>0</v>
      </c>
      <c r="AI118" s="551">
        <v>-1</v>
      </c>
      <c r="AJ118" s="551">
        <v>0</v>
      </c>
      <c r="AK118" s="551">
        <v>0</v>
      </c>
      <c r="AL118" s="551">
        <v>0</v>
      </c>
      <c r="AM118" s="551">
        <v>0</v>
      </c>
      <c r="AN118" s="551">
        <v>0</v>
      </c>
      <c r="AO118" s="551">
        <v>0</v>
      </c>
      <c r="AP118" s="551">
        <v>0</v>
      </c>
      <c r="AQ118" s="551">
        <v>0</v>
      </c>
      <c r="AR118" s="551">
        <v>0</v>
      </c>
      <c r="AS118" s="551">
        <v>0</v>
      </c>
      <c r="AT118" s="551">
        <v>0</v>
      </c>
      <c r="AU118" s="551">
        <v>0</v>
      </c>
      <c r="AV118" s="551">
        <v>0</v>
      </c>
      <c r="AW118" s="551">
        <v>-1</v>
      </c>
      <c r="AX118" s="551">
        <v>0</v>
      </c>
      <c r="AY118" s="551">
        <v>0</v>
      </c>
      <c r="AZ118" s="551">
        <v>0</v>
      </c>
      <c r="BA118" s="551">
        <v>0</v>
      </c>
      <c r="BB118" s="551">
        <v>0</v>
      </c>
      <c r="BC118" s="551">
        <v>0</v>
      </c>
      <c r="BD118" s="551">
        <v>0</v>
      </c>
      <c r="BE118" s="551">
        <v>0</v>
      </c>
      <c r="BF118" s="551">
        <v>0</v>
      </c>
      <c r="BG118" s="551">
        <v>0</v>
      </c>
      <c r="BH118" s="551">
        <v>0</v>
      </c>
      <c r="BI118" s="551">
        <v>0</v>
      </c>
      <c r="BJ118" s="551">
        <v>0</v>
      </c>
      <c r="BK118" s="551">
        <v>-422</v>
      </c>
      <c r="BL118" s="551">
        <v>-501</v>
      </c>
      <c r="BM118" s="551">
        <v>-89680</v>
      </c>
      <c r="BN118" s="551">
        <v>-220430</v>
      </c>
      <c r="BO118" s="551">
        <v>-288</v>
      </c>
      <c r="BP118" s="551">
        <v>-2326</v>
      </c>
      <c r="BQ118" s="551">
        <v>-167777</v>
      </c>
      <c r="BR118" s="551">
        <v>-12</v>
      </c>
      <c r="BS118" s="551">
        <v>-28117</v>
      </c>
      <c r="BT118" s="551">
        <v>-238459</v>
      </c>
      <c r="BU118" s="551">
        <v>-53</v>
      </c>
      <c r="BV118" s="551">
        <v>-17246</v>
      </c>
      <c r="BW118" s="551">
        <v>0</v>
      </c>
      <c r="BX118" s="551">
        <v>-23031</v>
      </c>
      <c r="BY118" s="551">
        <v>-107073</v>
      </c>
      <c r="BZ118" s="551">
        <v>0</v>
      </c>
      <c r="CA118" s="551">
        <v>-59299</v>
      </c>
      <c r="CB118" s="551">
        <v>-30</v>
      </c>
      <c r="CC118" s="551">
        <v>-7</v>
      </c>
      <c r="CD118" s="551">
        <v>-85</v>
      </c>
      <c r="CE118" s="551">
        <v>-22809</v>
      </c>
      <c r="CF118" s="551">
        <v>0</v>
      </c>
      <c r="CG118" s="551">
        <v>0</v>
      </c>
      <c r="CH118" s="551">
        <v>0</v>
      </c>
      <c r="CI118" s="551">
        <v>0</v>
      </c>
      <c r="CJ118" s="551">
        <v>0</v>
      </c>
      <c r="CK118" s="551">
        <v>0</v>
      </c>
      <c r="CL118" s="551">
        <v>0</v>
      </c>
      <c r="CM118" s="551">
        <v>0</v>
      </c>
      <c r="CN118" s="551">
        <v>-51271</v>
      </c>
      <c r="CO118" s="551">
        <v>-928133</v>
      </c>
      <c r="CP118" s="551">
        <v>-3</v>
      </c>
      <c r="CQ118" s="551">
        <v>-46</v>
      </c>
      <c r="CR118" s="551">
        <v>-47321</v>
      </c>
      <c r="CS118" s="551">
        <v>-220875</v>
      </c>
      <c r="CT118" s="551">
        <v>-6</v>
      </c>
      <c r="CU118" s="551">
        <v>-3</v>
      </c>
      <c r="CV118" s="551">
        <v>-158</v>
      </c>
      <c r="CW118" s="551">
        <v>-333</v>
      </c>
      <c r="CX118" s="551">
        <v>0</v>
      </c>
      <c r="CY118" s="551">
        <v>0</v>
      </c>
      <c r="CZ118" s="551">
        <v>-85</v>
      </c>
      <c r="DA118" s="551">
        <v>-72</v>
      </c>
      <c r="DB118" s="551">
        <v>-82</v>
      </c>
      <c r="DC118" s="551">
        <v>0</v>
      </c>
      <c r="DD118" s="551">
        <v>-30877</v>
      </c>
      <c r="DE118" s="552">
        <f t="shared" si="35"/>
        <v>-3826097</v>
      </c>
      <c r="DF118" s="554"/>
      <c r="DG118" s="554"/>
      <c r="DH118" s="554"/>
      <c r="DI118" s="554"/>
      <c r="DJ118" s="554"/>
      <c r="DK118" s="554"/>
      <c r="DL118" s="554"/>
      <c r="DM118" s="554"/>
      <c r="DN118" s="554"/>
      <c r="DO118" s="554"/>
      <c r="DP118" s="554"/>
      <c r="DQ118" s="554"/>
      <c r="DR118" s="554"/>
      <c r="DS118" s="554"/>
      <c r="DT118" s="554"/>
      <c r="DU118" s="554"/>
      <c r="DV118" s="554"/>
      <c r="DW118" s="554"/>
      <c r="DX118" s="554"/>
      <c r="DY118" s="554"/>
      <c r="DZ118" s="554"/>
      <c r="EB118" s="554"/>
      <c r="EI118" s="555"/>
      <c r="EJ118" s="555"/>
      <c r="EK118" s="555"/>
      <c r="EL118" s="555"/>
      <c r="EM118" s="555"/>
      <c r="EN118" s="555"/>
      <c r="EO118" s="555"/>
      <c r="EP118" s="555"/>
    </row>
    <row r="119" spans="1:146">
      <c r="A119" s="755">
        <v>960</v>
      </c>
      <c r="B119" s="559" t="s">
        <v>26</v>
      </c>
      <c r="C119" s="562">
        <f t="shared" ref="C119:AH119" si="36">SUM(C112:C118)</f>
        <v>9283633</v>
      </c>
      <c r="D119" s="560">
        <f t="shared" si="36"/>
        <v>8064347</v>
      </c>
      <c r="E119" s="560">
        <f t="shared" si="36"/>
        <v>1293771</v>
      </c>
      <c r="F119" s="560">
        <f t="shared" si="36"/>
        <v>1027034</v>
      </c>
      <c r="G119" s="560">
        <f t="shared" si="36"/>
        <v>5389754</v>
      </c>
      <c r="H119" s="560">
        <f t="shared" si="36"/>
        <v>0</v>
      </c>
      <c r="I119" s="560">
        <f t="shared" si="36"/>
        <v>2606545</v>
      </c>
      <c r="J119" s="560">
        <f t="shared" si="36"/>
        <v>18873976</v>
      </c>
      <c r="K119" s="560">
        <f t="shared" si="36"/>
        <v>9369517</v>
      </c>
      <c r="L119" s="560">
        <f t="shared" si="36"/>
        <v>6477014</v>
      </c>
      <c r="M119" s="560">
        <f t="shared" si="36"/>
        <v>0</v>
      </c>
      <c r="N119" s="560">
        <f t="shared" si="36"/>
        <v>86346</v>
      </c>
      <c r="O119" s="560">
        <f t="shared" si="36"/>
        <v>808733</v>
      </c>
      <c r="P119" s="560">
        <f t="shared" si="36"/>
        <v>668642</v>
      </c>
      <c r="Q119" s="560">
        <f t="shared" si="36"/>
        <v>284622</v>
      </c>
      <c r="R119" s="560">
        <f t="shared" si="36"/>
        <v>1080744</v>
      </c>
      <c r="S119" s="560">
        <f t="shared" si="36"/>
        <v>598832</v>
      </c>
      <c r="T119" s="560">
        <f t="shared" si="36"/>
        <v>991335</v>
      </c>
      <c r="U119" s="560">
        <f t="shared" si="36"/>
        <v>138163</v>
      </c>
      <c r="V119" s="560">
        <f t="shared" si="36"/>
        <v>146140</v>
      </c>
      <c r="W119" s="560">
        <f t="shared" si="36"/>
        <v>0</v>
      </c>
      <c r="X119" s="560">
        <f t="shared" si="36"/>
        <v>377637</v>
      </c>
      <c r="Y119" s="560">
        <f t="shared" si="36"/>
        <v>0</v>
      </c>
      <c r="Z119" s="560">
        <f t="shared" si="36"/>
        <v>29937</v>
      </c>
      <c r="AA119" s="560">
        <f t="shared" si="36"/>
        <v>285284</v>
      </c>
      <c r="AB119" s="560">
        <f t="shared" si="36"/>
        <v>6119</v>
      </c>
      <c r="AC119" s="560">
        <f t="shared" si="36"/>
        <v>207464</v>
      </c>
      <c r="AD119" s="560">
        <f t="shared" si="36"/>
        <v>479947</v>
      </c>
      <c r="AE119" s="560">
        <f t="shared" si="36"/>
        <v>20932</v>
      </c>
      <c r="AF119" s="560">
        <f t="shared" si="36"/>
        <v>25341</v>
      </c>
      <c r="AG119" s="560">
        <f t="shared" si="36"/>
        <v>39879</v>
      </c>
      <c r="AH119" s="560">
        <f t="shared" si="36"/>
        <v>1595386</v>
      </c>
      <c r="AI119" s="560">
        <f t="shared" ref="AI119:BN119" si="37">SUM(AI112:AI118)</f>
        <v>4408349</v>
      </c>
      <c r="AJ119" s="560">
        <f t="shared" si="37"/>
        <v>644390</v>
      </c>
      <c r="AK119" s="560">
        <f t="shared" si="37"/>
        <v>0</v>
      </c>
      <c r="AL119" s="560">
        <f t="shared" si="37"/>
        <v>0</v>
      </c>
      <c r="AM119" s="560">
        <f t="shared" si="37"/>
        <v>0</v>
      </c>
      <c r="AN119" s="560">
        <f t="shared" si="37"/>
        <v>79842</v>
      </c>
      <c r="AO119" s="560">
        <f t="shared" si="37"/>
        <v>766552</v>
      </c>
      <c r="AP119" s="560">
        <f t="shared" si="37"/>
        <v>8775</v>
      </c>
      <c r="AQ119" s="560">
        <f t="shared" si="37"/>
        <v>621227</v>
      </c>
      <c r="AR119" s="560">
        <f t="shared" si="37"/>
        <v>1443765</v>
      </c>
      <c r="AS119" s="560">
        <f t="shared" si="37"/>
        <v>188134</v>
      </c>
      <c r="AT119" s="560">
        <f t="shared" si="37"/>
        <v>4688153</v>
      </c>
      <c r="AU119" s="560">
        <f t="shared" si="37"/>
        <v>211654</v>
      </c>
      <c r="AV119" s="560">
        <f t="shared" si="37"/>
        <v>2667529</v>
      </c>
      <c r="AW119" s="560">
        <f t="shared" si="37"/>
        <v>5510322</v>
      </c>
      <c r="AX119" s="560">
        <f t="shared" si="37"/>
        <v>3561129</v>
      </c>
      <c r="AY119" s="560">
        <f t="shared" si="37"/>
        <v>41722</v>
      </c>
      <c r="AZ119" s="560">
        <f t="shared" si="37"/>
        <v>9291</v>
      </c>
      <c r="BA119" s="560">
        <f t="shared" si="37"/>
        <v>254131</v>
      </c>
      <c r="BB119" s="560">
        <f t="shared" si="37"/>
        <v>225095</v>
      </c>
      <c r="BC119" s="560">
        <f t="shared" si="37"/>
        <v>536008</v>
      </c>
      <c r="BD119" s="560">
        <f t="shared" si="37"/>
        <v>0</v>
      </c>
      <c r="BE119" s="560">
        <f t="shared" si="37"/>
        <v>9906</v>
      </c>
      <c r="BF119" s="560">
        <f t="shared" si="37"/>
        <v>1206574</v>
      </c>
      <c r="BG119" s="560">
        <f t="shared" si="37"/>
        <v>301808</v>
      </c>
      <c r="BH119" s="560">
        <f t="shared" si="37"/>
        <v>8410</v>
      </c>
      <c r="BI119" s="560">
        <f t="shared" si="37"/>
        <v>575676</v>
      </c>
      <c r="BJ119" s="560">
        <f t="shared" si="37"/>
        <v>217247</v>
      </c>
      <c r="BK119" s="560">
        <f t="shared" si="37"/>
        <v>13102023</v>
      </c>
      <c r="BL119" s="560">
        <f t="shared" si="37"/>
        <v>5401728</v>
      </c>
      <c r="BM119" s="560">
        <f t="shared" si="37"/>
        <v>12270591</v>
      </c>
      <c r="BN119" s="560">
        <f t="shared" si="37"/>
        <v>4290475</v>
      </c>
      <c r="BO119" s="560">
        <f t="shared" ref="BO119:CT119" si="38">SUM(BO112:BO118)</f>
        <v>5344926</v>
      </c>
      <c r="BP119" s="560">
        <f t="shared" si="38"/>
        <v>652824</v>
      </c>
      <c r="BQ119" s="560">
        <f t="shared" si="38"/>
        <v>2522574</v>
      </c>
      <c r="BR119" s="560">
        <f t="shared" si="38"/>
        <v>2914229</v>
      </c>
      <c r="BS119" s="560">
        <f t="shared" si="38"/>
        <v>67762806</v>
      </c>
      <c r="BT119" s="560">
        <f t="shared" si="38"/>
        <v>21327736</v>
      </c>
      <c r="BU119" s="560">
        <f t="shared" si="38"/>
        <v>3364523</v>
      </c>
      <c r="BV119" s="560">
        <f t="shared" si="38"/>
        <v>9828036</v>
      </c>
      <c r="BW119" s="560">
        <f t="shared" si="38"/>
        <v>47457985</v>
      </c>
      <c r="BX119" s="560">
        <f t="shared" si="38"/>
        <v>1349567</v>
      </c>
      <c r="BY119" s="560">
        <f t="shared" si="38"/>
        <v>22435792</v>
      </c>
      <c r="BZ119" s="560">
        <f t="shared" si="38"/>
        <v>0</v>
      </c>
      <c r="CA119" s="560">
        <f t="shared" si="38"/>
        <v>3605391</v>
      </c>
      <c r="CB119" s="560">
        <f t="shared" si="38"/>
        <v>640765</v>
      </c>
      <c r="CC119" s="560">
        <f t="shared" si="38"/>
        <v>315664</v>
      </c>
      <c r="CD119" s="560">
        <f t="shared" si="38"/>
        <v>2722101</v>
      </c>
      <c r="CE119" s="560">
        <f t="shared" si="38"/>
        <v>4972915</v>
      </c>
      <c r="CF119" s="560">
        <f t="shared" si="38"/>
        <v>1604042</v>
      </c>
      <c r="CG119" s="560">
        <f t="shared" si="38"/>
        <v>11954236</v>
      </c>
      <c r="CH119" s="560">
        <f t="shared" si="38"/>
        <v>1727864</v>
      </c>
      <c r="CI119" s="560">
        <f t="shared" si="38"/>
        <v>1693750</v>
      </c>
      <c r="CJ119" s="560">
        <f t="shared" si="38"/>
        <v>33277</v>
      </c>
      <c r="CK119" s="560">
        <f t="shared" si="38"/>
        <v>1168486</v>
      </c>
      <c r="CL119" s="560">
        <f t="shared" si="38"/>
        <v>44437183</v>
      </c>
      <c r="CM119" s="560">
        <f t="shared" si="38"/>
        <v>27590005</v>
      </c>
      <c r="CN119" s="560">
        <f t="shared" si="38"/>
        <v>13270004</v>
      </c>
      <c r="CO119" s="560">
        <f t="shared" si="38"/>
        <v>40080402</v>
      </c>
      <c r="CP119" s="560">
        <f t="shared" si="38"/>
        <v>2760891</v>
      </c>
      <c r="CQ119" s="560">
        <f t="shared" si="38"/>
        <v>11598293</v>
      </c>
      <c r="CR119" s="560">
        <f t="shared" si="38"/>
        <v>12466825</v>
      </c>
      <c r="CS119" s="560">
        <f t="shared" si="38"/>
        <v>3086019</v>
      </c>
      <c r="CT119" s="560">
        <f t="shared" si="38"/>
        <v>4970881</v>
      </c>
      <c r="CU119" s="560">
        <f t="shared" ref="CU119:DE119" si="39">SUM(CU112:CU118)</f>
        <v>647154</v>
      </c>
      <c r="CV119" s="560">
        <f t="shared" si="39"/>
        <v>7785458</v>
      </c>
      <c r="CW119" s="560">
        <f t="shared" si="39"/>
        <v>15181036</v>
      </c>
      <c r="CX119" s="560">
        <f t="shared" si="39"/>
        <v>4064632</v>
      </c>
      <c r="CY119" s="560">
        <f t="shared" si="39"/>
        <v>12715734</v>
      </c>
      <c r="CZ119" s="560">
        <f t="shared" si="39"/>
        <v>3746457</v>
      </c>
      <c r="DA119" s="560">
        <f t="shared" si="39"/>
        <v>6147433</v>
      </c>
      <c r="DB119" s="560">
        <f t="shared" si="39"/>
        <v>4944639</v>
      </c>
      <c r="DC119" s="560">
        <f t="shared" si="39"/>
        <v>0</v>
      </c>
      <c r="DD119" s="560">
        <f t="shared" si="39"/>
        <v>1348502</v>
      </c>
      <c r="DE119" s="561">
        <f t="shared" si="39"/>
        <v>565748617</v>
      </c>
      <c r="DF119" s="554"/>
      <c r="DG119" s="554"/>
      <c r="DH119" s="554"/>
      <c r="DI119" s="554"/>
      <c r="DJ119" s="554"/>
      <c r="DK119" s="554"/>
      <c r="DL119" s="554"/>
      <c r="DM119" s="554"/>
      <c r="DN119" s="554"/>
      <c r="DO119" s="554"/>
      <c r="DP119" s="554"/>
      <c r="DQ119" s="554"/>
      <c r="DR119" s="554"/>
      <c r="DS119" s="554"/>
      <c r="DT119" s="554"/>
      <c r="DU119" s="554"/>
      <c r="DV119" s="554"/>
      <c r="DW119" s="554"/>
      <c r="DX119" s="554"/>
      <c r="DY119" s="554"/>
      <c r="DZ119" s="554"/>
      <c r="EB119" s="554"/>
      <c r="EI119" s="555"/>
      <c r="EJ119" s="555"/>
      <c r="EK119" s="555"/>
      <c r="EL119" s="555"/>
      <c r="EM119" s="555"/>
      <c r="EN119" s="555"/>
      <c r="EO119" s="555"/>
      <c r="EP119" s="555"/>
    </row>
    <row r="120" spans="1:146">
      <c r="A120" s="755">
        <v>970</v>
      </c>
      <c r="B120" s="559" t="s">
        <v>612</v>
      </c>
      <c r="C120" s="562">
        <f t="shared" ref="C120:AH120" si="40">C111+C119</f>
        <v>16086569</v>
      </c>
      <c r="D120" s="560">
        <f t="shared" si="40"/>
        <v>28740974</v>
      </c>
      <c r="E120" s="560">
        <f t="shared" si="40"/>
        <v>1986486</v>
      </c>
      <c r="F120" s="560">
        <f t="shared" si="40"/>
        <v>2050820</v>
      </c>
      <c r="G120" s="560">
        <f t="shared" si="40"/>
        <v>10898583</v>
      </c>
      <c r="H120" s="560">
        <f t="shared" si="40"/>
        <v>0</v>
      </c>
      <c r="I120" s="560">
        <f t="shared" si="40"/>
        <v>4519297</v>
      </c>
      <c r="J120" s="560">
        <f t="shared" si="40"/>
        <v>70556926</v>
      </c>
      <c r="K120" s="560">
        <f t="shared" si="40"/>
        <v>17423415</v>
      </c>
      <c r="L120" s="560">
        <f t="shared" si="40"/>
        <v>30021364</v>
      </c>
      <c r="M120" s="560">
        <f t="shared" si="40"/>
        <v>0</v>
      </c>
      <c r="N120" s="560">
        <f t="shared" si="40"/>
        <v>258558</v>
      </c>
      <c r="O120" s="560">
        <f t="shared" si="40"/>
        <v>1967412</v>
      </c>
      <c r="P120" s="560">
        <f t="shared" si="40"/>
        <v>1696391</v>
      </c>
      <c r="Q120" s="560">
        <f t="shared" si="40"/>
        <v>707921</v>
      </c>
      <c r="R120" s="560">
        <f t="shared" si="40"/>
        <v>4482284</v>
      </c>
      <c r="S120" s="560">
        <f t="shared" si="40"/>
        <v>1358687</v>
      </c>
      <c r="T120" s="560">
        <f t="shared" si="40"/>
        <v>1858461</v>
      </c>
      <c r="U120" s="560">
        <f t="shared" si="40"/>
        <v>437233</v>
      </c>
      <c r="V120" s="560">
        <f t="shared" si="40"/>
        <v>418389</v>
      </c>
      <c r="W120" s="560">
        <f t="shared" si="40"/>
        <v>0</v>
      </c>
      <c r="X120" s="560">
        <f t="shared" si="40"/>
        <v>1051368</v>
      </c>
      <c r="Y120" s="560">
        <f t="shared" si="40"/>
        <v>0</v>
      </c>
      <c r="Z120" s="560">
        <f t="shared" si="40"/>
        <v>56653</v>
      </c>
      <c r="AA120" s="560">
        <f t="shared" si="40"/>
        <v>786755</v>
      </c>
      <c r="AB120" s="560">
        <f t="shared" si="40"/>
        <v>19458</v>
      </c>
      <c r="AC120" s="560">
        <f t="shared" si="40"/>
        <v>561768</v>
      </c>
      <c r="AD120" s="560">
        <f t="shared" si="40"/>
        <v>1341661</v>
      </c>
      <c r="AE120" s="560">
        <f t="shared" si="40"/>
        <v>47363</v>
      </c>
      <c r="AF120" s="560">
        <f t="shared" si="40"/>
        <v>63280</v>
      </c>
      <c r="AG120" s="560">
        <f t="shared" si="40"/>
        <v>83867</v>
      </c>
      <c r="AH120" s="560">
        <f t="shared" si="40"/>
        <v>3385076</v>
      </c>
      <c r="AI120" s="560">
        <f t="shared" ref="AI120:BN120" si="41">AI111+AI119</f>
        <v>9292082</v>
      </c>
      <c r="AJ120" s="560">
        <f t="shared" si="41"/>
        <v>1255447</v>
      </c>
      <c r="AK120" s="560">
        <f t="shared" si="41"/>
        <v>0</v>
      </c>
      <c r="AL120" s="560">
        <f t="shared" si="41"/>
        <v>0</v>
      </c>
      <c r="AM120" s="560">
        <f t="shared" si="41"/>
        <v>0</v>
      </c>
      <c r="AN120" s="560">
        <f t="shared" si="41"/>
        <v>297888</v>
      </c>
      <c r="AO120" s="560">
        <f t="shared" si="41"/>
        <v>2105625</v>
      </c>
      <c r="AP120" s="560">
        <f t="shared" si="41"/>
        <v>44332</v>
      </c>
      <c r="AQ120" s="560">
        <f t="shared" si="41"/>
        <v>1591688</v>
      </c>
      <c r="AR120" s="560">
        <f t="shared" si="41"/>
        <v>2875336</v>
      </c>
      <c r="AS120" s="560">
        <f t="shared" si="41"/>
        <v>427166</v>
      </c>
      <c r="AT120" s="560">
        <f t="shared" si="41"/>
        <v>9410268</v>
      </c>
      <c r="AU120" s="560">
        <f t="shared" si="41"/>
        <v>466717</v>
      </c>
      <c r="AV120" s="560">
        <f t="shared" si="41"/>
        <v>6442493</v>
      </c>
      <c r="AW120" s="560">
        <f t="shared" si="41"/>
        <v>15316327</v>
      </c>
      <c r="AX120" s="560">
        <f t="shared" si="41"/>
        <v>10070258</v>
      </c>
      <c r="AY120" s="560">
        <f t="shared" si="41"/>
        <v>125896</v>
      </c>
      <c r="AZ120" s="560">
        <f t="shared" si="41"/>
        <v>27247</v>
      </c>
      <c r="BA120" s="560">
        <f t="shared" si="41"/>
        <v>756740</v>
      </c>
      <c r="BB120" s="560">
        <f t="shared" si="41"/>
        <v>616028</v>
      </c>
      <c r="BC120" s="560">
        <f t="shared" si="41"/>
        <v>1728534</v>
      </c>
      <c r="BD120" s="560">
        <f t="shared" si="41"/>
        <v>0</v>
      </c>
      <c r="BE120" s="560">
        <f t="shared" si="41"/>
        <v>50375</v>
      </c>
      <c r="BF120" s="560">
        <f t="shared" si="41"/>
        <v>4379034</v>
      </c>
      <c r="BG120" s="560">
        <f t="shared" si="41"/>
        <v>728315</v>
      </c>
      <c r="BH120" s="560">
        <f t="shared" si="41"/>
        <v>22892</v>
      </c>
      <c r="BI120" s="560">
        <f t="shared" si="41"/>
        <v>1484250</v>
      </c>
      <c r="BJ120" s="560">
        <f t="shared" si="41"/>
        <v>661556</v>
      </c>
      <c r="BK120" s="560">
        <f t="shared" si="41"/>
        <v>26692617</v>
      </c>
      <c r="BL120" s="560">
        <f t="shared" si="41"/>
        <v>11234055</v>
      </c>
      <c r="BM120" s="560">
        <f t="shared" si="41"/>
        <v>25790472</v>
      </c>
      <c r="BN120" s="560">
        <f t="shared" si="41"/>
        <v>8214508</v>
      </c>
      <c r="BO120" s="560">
        <f t="shared" ref="BO120:CT120" si="42">BO111+BO119</f>
        <v>12744978</v>
      </c>
      <c r="BP120" s="560">
        <f t="shared" si="42"/>
        <v>1951919</v>
      </c>
      <c r="BQ120" s="560">
        <f t="shared" si="42"/>
        <v>4877884</v>
      </c>
      <c r="BR120" s="560">
        <f t="shared" si="42"/>
        <v>4276139</v>
      </c>
      <c r="BS120" s="560">
        <f t="shared" si="42"/>
        <v>91441739</v>
      </c>
      <c r="BT120" s="560">
        <f t="shared" si="42"/>
        <v>30149075</v>
      </c>
      <c r="BU120" s="560">
        <f t="shared" si="42"/>
        <v>4764618</v>
      </c>
      <c r="BV120" s="560">
        <f t="shared" si="42"/>
        <v>12442650</v>
      </c>
      <c r="BW120" s="560">
        <f t="shared" si="42"/>
        <v>53676669</v>
      </c>
      <c r="BX120" s="560">
        <f t="shared" si="42"/>
        <v>1884775</v>
      </c>
      <c r="BY120" s="560">
        <f t="shared" si="42"/>
        <v>24530473</v>
      </c>
      <c r="BZ120" s="560">
        <f t="shared" si="42"/>
        <v>15797811</v>
      </c>
      <c r="CA120" s="560">
        <f t="shared" si="42"/>
        <v>9082124</v>
      </c>
      <c r="CB120" s="560">
        <f t="shared" si="42"/>
        <v>4483528</v>
      </c>
      <c r="CC120" s="560">
        <f t="shared" si="42"/>
        <v>417438</v>
      </c>
      <c r="CD120" s="560">
        <f t="shared" si="42"/>
        <v>3655574</v>
      </c>
      <c r="CE120" s="560">
        <f t="shared" si="42"/>
        <v>7033620</v>
      </c>
      <c r="CF120" s="560">
        <f t="shared" si="42"/>
        <v>2199173</v>
      </c>
      <c r="CG120" s="560">
        <f t="shared" si="42"/>
        <v>22292431</v>
      </c>
      <c r="CH120" s="560">
        <f t="shared" si="42"/>
        <v>3516125</v>
      </c>
      <c r="CI120" s="560">
        <f t="shared" si="42"/>
        <v>2797729</v>
      </c>
      <c r="CJ120" s="560">
        <f t="shared" si="42"/>
        <v>178183</v>
      </c>
      <c r="CK120" s="560">
        <f t="shared" si="42"/>
        <v>2419244</v>
      </c>
      <c r="CL120" s="560">
        <f t="shared" si="42"/>
        <v>57647705</v>
      </c>
      <c r="CM120" s="560">
        <f t="shared" si="42"/>
        <v>33421002</v>
      </c>
      <c r="CN120" s="560">
        <f t="shared" si="42"/>
        <v>15304876</v>
      </c>
      <c r="CO120" s="560">
        <f t="shared" si="42"/>
        <v>70600079</v>
      </c>
      <c r="CP120" s="560">
        <f t="shared" si="42"/>
        <v>3867292</v>
      </c>
      <c r="CQ120" s="560">
        <f t="shared" si="42"/>
        <v>16113344</v>
      </c>
      <c r="CR120" s="560">
        <f t="shared" si="42"/>
        <v>16330460</v>
      </c>
      <c r="CS120" s="560">
        <f t="shared" si="42"/>
        <v>5378419</v>
      </c>
      <c r="CT120" s="560">
        <f t="shared" si="42"/>
        <v>6786809</v>
      </c>
      <c r="CU120" s="560">
        <f t="shared" ref="CU120:DE120" si="43">CU111+CU119</f>
        <v>2644475</v>
      </c>
      <c r="CV120" s="560">
        <f t="shared" si="43"/>
        <v>13039223</v>
      </c>
      <c r="CW120" s="560">
        <f t="shared" si="43"/>
        <v>21986615</v>
      </c>
      <c r="CX120" s="560">
        <f t="shared" si="43"/>
        <v>8977362</v>
      </c>
      <c r="CY120" s="560">
        <f t="shared" si="43"/>
        <v>28010430</v>
      </c>
      <c r="CZ120" s="560">
        <f t="shared" si="43"/>
        <v>5543974</v>
      </c>
      <c r="DA120" s="560">
        <f t="shared" si="43"/>
        <v>9223661</v>
      </c>
      <c r="DB120" s="560">
        <f t="shared" si="43"/>
        <v>6085355</v>
      </c>
      <c r="DC120" s="560">
        <f t="shared" si="43"/>
        <v>1521950</v>
      </c>
      <c r="DD120" s="560">
        <f t="shared" si="43"/>
        <v>2918386</v>
      </c>
      <c r="DE120" s="561">
        <f t="shared" si="43"/>
        <v>986990481</v>
      </c>
      <c r="DF120" s="554"/>
      <c r="DG120" s="554"/>
      <c r="DH120" s="554"/>
      <c r="DI120" s="554"/>
      <c r="DJ120" s="554"/>
      <c r="DK120" s="554"/>
      <c r="DL120" s="554"/>
      <c r="DM120" s="554"/>
      <c r="DN120" s="554"/>
      <c r="DO120" s="554"/>
      <c r="DP120" s="554"/>
      <c r="DQ120" s="554"/>
      <c r="DR120" s="554"/>
      <c r="DS120" s="554"/>
      <c r="DT120" s="554"/>
      <c r="DU120" s="554"/>
      <c r="DV120" s="554"/>
      <c r="DW120" s="554"/>
      <c r="DX120" s="554"/>
      <c r="DY120" s="554"/>
      <c r="DZ120" s="554"/>
      <c r="EB120" s="554"/>
      <c r="EI120" s="555"/>
      <c r="EJ120" s="555"/>
      <c r="EK120" s="555"/>
      <c r="EL120" s="555"/>
      <c r="EM120" s="555"/>
      <c r="EN120" s="555"/>
      <c r="EO120" s="555"/>
      <c r="EP120" s="555"/>
    </row>
    <row r="121" spans="1:146">
      <c r="C121" s="550"/>
      <c r="D121" s="551"/>
      <c r="E121" s="551"/>
      <c r="F121" s="551"/>
      <c r="G121" s="551"/>
      <c r="H121" s="551"/>
      <c r="I121" s="551"/>
      <c r="J121" s="551"/>
      <c r="K121" s="551"/>
      <c r="L121" s="551"/>
      <c r="M121" s="551"/>
      <c r="N121" s="551"/>
      <c r="O121" s="551"/>
      <c r="P121" s="551"/>
      <c r="Q121" s="551"/>
      <c r="R121" s="551"/>
      <c r="S121" s="551"/>
      <c r="T121" s="551"/>
      <c r="U121" s="551"/>
      <c r="V121" s="551"/>
      <c r="W121" s="551"/>
      <c r="X121" s="551"/>
      <c r="Y121" s="551"/>
      <c r="Z121" s="551"/>
      <c r="AA121" s="551"/>
      <c r="AB121" s="551"/>
      <c r="AC121" s="551"/>
      <c r="AD121" s="551"/>
      <c r="AE121" s="551"/>
      <c r="AF121" s="551"/>
      <c r="AG121" s="551"/>
      <c r="AH121" s="551"/>
      <c r="AI121" s="551"/>
      <c r="AJ121" s="551"/>
      <c r="AK121" s="551"/>
      <c r="AL121" s="551"/>
      <c r="AM121" s="551"/>
      <c r="AN121" s="551"/>
      <c r="AO121" s="551"/>
      <c r="AP121" s="551"/>
      <c r="AQ121" s="551"/>
      <c r="AR121" s="551"/>
      <c r="AS121" s="551"/>
      <c r="AT121" s="551"/>
      <c r="AU121" s="551"/>
      <c r="AV121" s="551"/>
      <c r="AW121" s="551"/>
      <c r="AX121" s="551"/>
      <c r="AY121" s="551"/>
      <c r="AZ121" s="551"/>
      <c r="BA121" s="551"/>
      <c r="BB121" s="551"/>
      <c r="BC121" s="551"/>
      <c r="BD121" s="551"/>
      <c r="BE121" s="551"/>
      <c r="BF121" s="551"/>
      <c r="BG121" s="551"/>
      <c r="BH121" s="551"/>
      <c r="BI121" s="551"/>
      <c r="BJ121" s="551"/>
      <c r="BK121" s="551"/>
      <c r="BL121" s="551"/>
      <c r="BM121" s="551"/>
      <c r="BN121" s="551"/>
      <c r="BO121" s="551"/>
      <c r="BP121" s="551"/>
      <c r="BQ121" s="551"/>
      <c r="BR121" s="551"/>
      <c r="BS121" s="551"/>
      <c r="BT121" s="551"/>
      <c r="BU121" s="551"/>
      <c r="BV121" s="551"/>
      <c r="BW121" s="551"/>
      <c r="BX121" s="551"/>
      <c r="BY121" s="551"/>
      <c r="BZ121" s="551"/>
      <c r="CA121" s="551"/>
      <c r="CB121" s="551"/>
      <c r="CC121" s="551"/>
      <c r="CD121" s="551"/>
      <c r="CE121" s="551"/>
      <c r="CF121" s="551"/>
      <c r="CG121" s="551"/>
      <c r="CH121" s="551"/>
      <c r="CI121" s="551"/>
      <c r="CJ121" s="551"/>
      <c r="CK121" s="551"/>
      <c r="CL121" s="551"/>
      <c r="CM121" s="551"/>
      <c r="CN121" s="551"/>
      <c r="CO121" s="551"/>
      <c r="CP121" s="551"/>
      <c r="CQ121" s="551"/>
      <c r="CR121" s="551"/>
      <c r="CS121" s="551"/>
      <c r="CT121" s="551"/>
      <c r="CU121" s="551"/>
      <c r="CV121" s="551"/>
      <c r="CW121" s="551"/>
      <c r="CX121" s="551"/>
      <c r="CY121" s="551"/>
      <c r="CZ121" s="551"/>
      <c r="DA121" s="551"/>
      <c r="DB121" s="551"/>
      <c r="DC121" s="551"/>
      <c r="DD121" s="551"/>
      <c r="DE121" s="551"/>
      <c r="DF121" s="551"/>
      <c r="DG121" s="551"/>
      <c r="DH121" s="551"/>
      <c r="DI121" s="551"/>
      <c r="DJ121" s="551"/>
      <c r="DK121" s="551"/>
      <c r="DL121" s="551"/>
      <c r="DM121" s="551"/>
      <c r="DN121" s="551"/>
      <c r="DO121" s="551"/>
      <c r="DP121" s="551"/>
      <c r="DQ121" s="551"/>
      <c r="DR121" s="551"/>
      <c r="DS121" s="551"/>
      <c r="DT121" s="551"/>
      <c r="DU121" s="551"/>
      <c r="DV121" s="551"/>
      <c r="DW121" s="551"/>
      <c r="DX121" s="551"/>
      <c r="DY121" s="551"/>
      <c r="DZ121" s="551"/>
      <c r="EA121" s="551"/>
      <c r="EB121" s="551"/>
      <c r="EC121" s="555"/>
      <c r="ED121" s="551"/>
      <c r="EE121" s="555"/>
      <c r="EF121" s="555"/>
      <c r="EG121" s="555"/>
      <c r="EH121" s="555"/>
      <c r="EI121" s="555"/>
      <c r="EJ121" s="555"/>
      <c r="EK121" s="555"/>
      <c r="EL121" s="555"/>
      <c r="EM121" s="555"/>
      <c r="EN121" s="555"/>
      <c r="EO121" s="555"/>
      <c r="EP121" s="555"/>
    </row>
    <row r="122" spans="1:146">
      <c r="A122" s="1153" t="s">
        <v>613</v>
      </c>
      <c r="B122" s="1154"/>
      <c r="C122" s="566">
        <f t="shared" ref="C122:I122" si="44">IF(C120=0,0,C119/C120)</f>
        <v>0.57710460198193914</v>
      </c>
      <c r="D122" s="567">
        <f t="shared" si="44"/>
        <v>0.28058711580199058</v>
      </c>
      <c r="E122" s="567">
        <f t="shared" si="44"/>
        <v>0.65128624113132438</v>
      </c>
      <c r="F122" s="567">
        <f t="shared" si="44"/>
        <v>0.50079187837060302</v>
      </c>
      <c r="G122" s="567">
        <f t="shared" si="44"/>
        <v>0.49453713386409959</v>
      </c>
      <c r="H122" s="567">
        <f t="shared" si="44"/>
        <v>0</v>
      </c>
      <c r="I122" s="567">
        <f t="shared" si="44"/>
        <v>0.57675895166881042</v>
      </c>
      <c r="J122" s="567">
        <f t="shared" ref="J122:AL122" si="45">IF(J120=0,0,J119/J120)</f>
        <v>0.26749997583511503</v>
      </c>
      <c r="K122" s="567">
        <f t="shared" si="45"/>
        <v>0.53775433805600104</v>
      </c>
      <c r="L122" s="567">
        <f t="shared" si="45"/>
        <v>0.21574682616019711</v>
      </c>
      <c r="M122" s="567">
        <f t="shared" si="45"/>
        <v>0</v>
      </c>
      <c r="N122" s="567">
        <f t="shared" si="45"/>
        <v>0.3339521500011603</v>
      </c>
      <c r="O122" s="567">
        <f t="shared" si="45"/>
        <v>0.41106438305753956</v>
      </c>
      <c r="P122" s="567">
        <f t="shared" si="45"/>
        <v>0.39415559266702077</v>
      </c>
      <c r="Q122" s="567">
        <f t="shared" si="45"/>
        <v>0.40205333645985925</v>
      </c>
      <c r="R122" s="567">
        <f t="shared" si="45"/>
        <v>0.24111457462311625</v>
      </c>
      <c r="S122" s="567">
        <f t="shared" si="45"/>
        <v>0.4407431586524343</v>
      </c>
      <c r="T122" s="567">
        <f t="shared" si="45"/>
        <v>0.53341716613907963</v>
      </c>
      <c r="U122" s="567">
        <f t="shared" si="45"/>
        <v>0.31599398947471941</v>
      </c>
      <c r="V122" s="567">
        <f t="shared" si="45"/>
        <v>0.34929216590302326</v>
      </c>
      <c r="W122" s="567">
        <f t="shared" si="45"/>
        <v>0</v>
      </c>
      <c r="X122" s="567">
        <f t="shared" si="45"/>
        <v>0.3591863172552332</v>
      </c>
      <c r="Y122" s="567">
        <f t="shared" si="45"/>
        <v>0</v>
      </c>
      <c r="Z122" s="567">
        <f t="shared" si="45"/>
        <v>0.52842744426596999</v>
      </c>
      <c r="AA122" s="567">
        <f t="shared" si="45"/>
        <v>0.36260843591715336</v>
      </c>
      <c r="AB122" s="567">
        <f t="shared" si="45"/>
        <v>0.31447219652585057</v>
      </c>
      <c r="AC122" s="567">
        <f t="shared" si="45"/>
        <v>0.36930547841813705</v>
      </c>
      <c r="AD122" s="567">
        <f t="shared" si="45"/>
        <v>0.35772598294203978</v>
      </c>
      <c r="AE122" s="567">
        <f t="shared" si="45"/>
        <v>0.441948356311889</v>
      </c>
      <c r="AF122" s="567">
        <f t="shared" si="45"/>
        <v>0.40045828065739569</v>
      </c>
      <c r="AG122" s="567">
        <f t="shared" si="45"/>
        <v>0.47550287955930221</v>
      </c>
      <c r="AH122" s="567">
        <f t="shared" si="45"/>
        <v>0.47129990582190767</v>
      </c>
      <c r="AI122" s="567">
        <f t="shared" si="45"/>
        <v>0.47441994162341661</v>
      </c>
      <c r="AJ122" s="567">
        <f t="shared" si="45"/>
        <v>0.51327535132904856</v>
      </c>
      <c r="AK122" s="567">
        <f t="shared" si="45"/>
        <v>0</v>
      </c>
      <c r="AL122" s="567">
        <f t="shared" si="45"/>
        <v>0</v>
      </c>
      <c r="AM122" s="567">
        <f>IF(AM120=0,0,AM119/AM120)</f>
        <v>0</v>
      </c>
      <c r="AN122" s="567">
        <f t="shared" ref="AN122:CY122" si="46">IF(AN120=0,0,AN119/AN120)</f>
        <v>0.26802690944247504</v>
      </c>
      <c r="AO122" s="567">
        <f t="shared" si="46"/>
        <v>0.3640496289700208</v>
      </c>
      <c r="AP122" s="567">
        <f t="shared" si="46"/>
        <v>0.19793828385816115</v>
      </c>
      <c r="AQ122" s="567">
        <f t="shared" si="46"/>
        <v>0.39029445469212559</v>
      </c>
      <c r="AR122" s="567">
        <f t="shared" si="46"/>
        <v>0.50212044783635723</v>
      </c>
      <c r="AS122" s="567">
        <f t="shared" si="46"/>
        <v>0.4404236292214268</v>
      </c>
      <c r="AT122" s="567">
        <f t="shared" si="46"/>
        <v>0.49819548178649109</v>
      </c>
      <c r="AU122" s="567">
        <f t="shared" si="46"/>
        <v>0.45349537299905512</v>
      </c>
      <c r="AV122" s="567">
        <f t="shared" si="46"/>
        <v>0.41405229311075697</v>
      </c>
      <c r="AW122" s="567">
        <f t="shared" si="46"/>
        <v>0.3597678477352958</v>
      </c>
      <c r="AX122" s="567">
        <f t="shared" si="46"/>
        <v>0.35362837774364869</v>
      </c>
      <c r="AY122" s="567">
        <f t="shared" si="46"/>
        <v>0.33140052106500606</v>
      </c>
      <c r="AZ122" s="567">
        <f t="shared" si="46"/>
        <v>0.34099166880757514</v>
      </c>
      <c r="BA122" s="567">
        <f t="shared" si="46"/>
        <v>0.33582340037529401</v>
      </c>
      <c r="BB122" s="567">
        <f t="shared" si="46"/>
        <v>0.36539735206841245</v>
      </c>
      <c r="BC122" s="567">
        <f t="shared" si="46"/>
        <v>0.31009398715906078</v>
      </c>
      <c r="BD122" s="567">
        <f t="shared" si="46"/>
        <v>0</v>
      </c>
      <c r="BE122" s="567">
        <f t="shared" si="46"/>
        <v>0.19664516129032258</v>
      </c>
      <c r="BF122" s="567">
        <f t="shared" si="46"/>
        <v>0.27553428450201572</v>
      </c>
      <c r="BG122" s="567">
        <f t="shared" si="46"/>
        <v>0.41439212428688138</v>
      </c>
      <c r="BH122" s="567">
        <f t="shared" si="46"/>
        <v>0.36737724969421631</v>
      </c>
      <c r="BI122" s="567">
        <f t="shared" si="46"/>
        <v>0.3878564931783729</v>
      </c>
      <c r="BJ122" s="567">
        <f t="shared" si="46"/>
        <v>0.32838792180858462</v>
      </c>
      <c r="BK122" s="567">
        <f t="shared" si="46"/>
        <v>0.49084819971005467</v>
      </c>
      <c r="BL122" s="567">
        <f t="shared" si="46"/>
        <v>0.48083510362019771</v>
      </c>
      <c r="BM122" s="567">
        <f t="shared" si="46"/>
        <v>0.47578000898936629</v>
      </c>
      <c r="BN122" s="567">
        <f t="shared" si="46"/>
        <v>0.52230456163655814</v>
      </c>
      <c r="BO122" s="567">
        <f t="shared" si="46"/>
        <v>0.41937506679101366</v>
      </c>
      <c r="BP122" s="567">
        <f t="shared" si="46"/>
        <v>0.33445240299418161</v>
      </c>
      <c r="BQ122" s="567">
        <f t="shared" si="46"/>
        <v>0.51714513916280092</v>
      </c>
      <c r="BR122" s="567">
        <f t="shared" si="46"/>
        <v>0.68150941772472784</v>
      </c>
      <c r="BS122" s="567">
        <f t="shared" si="46"/>
        <v>0.74104896452155178</v>
      </c>
      <c r="BT122" s="567">
        <f t="shared" si="46"/>
        <v>0.70740929862690649</v>
      </c>
      <c r="BU122" s="567">
        <f t="shared" si="46"/>
        <v>0.70614748128811167</v>
      </c>
      <c r="BV122" s="567">
        <f t="shared" si="46"/>
        <v>0.7898667888271389</v>
      </c>
      <c r="BW122" s="567">
        <f t="shared" si="46"/>
        <v>0.8841454934545212</v>
      </c>
      <c r="BX122" s="567">
        <f t="shared" si="46"/>
        <v>0.71603613163374935</v>
      </c>
      <c r="BY122" s="567">
        <f t="shared" si="46"/>
        <v>0.91460902527236221</v>
      </c>
      <c r="BZ122" s="567">
        <f t="shared" si="46"/>
        <v>0</v>
      </c>
      <c r="CA122" s="567">
        <f t="shared" si="46"/>
        <v>0.39697663233842656</v>
      </c>
      <c r="CB122" s="567">
        <f t="shared" si="46"/>
        <v>0.14291535594290924</v>
      </c>
      <c r="CC122" s="567">
        <f t="shared" si="46"/>
        <v>0.75619373415932423</v>
      </c>
      <c r="CD122" s="567">
        <f t="shared" si="46"/>
        <v>0.74464393279960961</v>
      </c>
      <c r="CE122" s="567">
        <f t="shared" si="46"/>
        <v>0.70702070910853876</v>
      </c>
      <c r="CF122" s="567">
        <f t="shared" si="46"/>
        <v>0.72938418214483358</v>
      </c>
      <c r="CG122" s="567">
        <f t="shared" si="46"/>
        <v>0.53624640578678928</v>
      </c>
      <c r="CH122" s="567">
        <f t="shared" si="46"/>
        <v>0.49141142593053433</v>
      </c>
      <c r="CI122" s="567">
        <f t="shared" si="46"/>
        <v>0.60540173833848809</v>
      </c>
      <c r="CJ122" s="567">
        <f t="shared" si="46"/>
        <v>0.18675743477211632</v>
      </c>
      <c r="CK122" s="567">
        <f t="shared" si="46"/>
        <v>0.4829963410057026</v>
      </c>
      <c r="CL122" s="567">
        <f t="shared" si="46"/>
        <v>0.77084045236492937</v>
      </c>
      <c r="CM122" s="567">
        <f t="shared" si="46"/>
        <v>0.82552895930528958</v>
      </c>
      <c r="CN122" s="567">
        <f t="shared" si="46"/>
        <v>0.86704420212225175</v>
      </c>
      <c r="CO122" s="567">
        <f t="shared" si="46"/>
        <v>0.56771044123052605</v>
      </c>
      <c r="CP122" s="567">
        <f t="shared" si="46"/>
        <v>0.7139080783142312</v>
      </c>
      <c r="CQ122" s="567">
        <f t="shared" si="46"/>
        <v>0.71979428975140103</v>
      </c>
      <c r="CR122" s="567">
        <f t="shared" si="46"/>
        <v>0.76340929771727195</v>
      </c>
      <c r="CS122" s="567">
        <f t="shared" si="46"/>
        <v>0.57377809352525344</v>
      </c>
      <c r="CT122" s="567">
        <f t="shared" si="46"/>
        <v>0.7324327235376743</v>
      </c>
      <c r="CU122" s="567">
        <f t="shared" si="46"/>
        <v>0.24471927320167519</v>
      </c>
      <c r="CV122" s="567">
        <f t="shared" si="46"/>
        <v>0.59707990269052069</v>
      </c>
      <c r="CW122" s="567">
        <f t="shared" si="46"/>
        <v>0.69046717741680563</v>
      </c>
      <c r="CX122" s="567">
        <f t="shared" si="46"/>
        <v>0.45276463174816833</v>
      </c>
      <c r="CY122" s="567">
        <f t="shared" si="46"/>
        <v>0.45396425545769914</v>
      </c>
      <c r="CZ122" s="567">
        <f t="shared" ref="CZ122:DG122" si="47">IF(CZ120=0,0,CZ119/CZ120)</f>
        <v>0.67577102634319719</v>
      </c>
      <c r="DA122" s="567">
        <f t="shared" si="47"/>
        <v>0.66648514077002619</v>
      </c>
      <c r="DB122" s="567">
        <f t="shared" si="47"/>
        <v>0.81254733700827642</v>
      </c>
      <c r="DC122" s="567">
        <f t="shared" si="47"/>
        <v>0</v>
      </c>
      <c r="DD122" s="567">
        <f t="shared" si="47"/>
        <v>0.46207115851021763</v>
      </c>
      <c r="DE122" s="567">
        <f t="shared" si="47"/>
        <v>0.57320574807043145</v>
      </c>
      <c r="DF122" s="567">
        <f t="shared" si="47"/>
        <v>0</v>
      </c>
      <c r="DG122" s="568">
        <f t="shared" si="47"/>
        <v>0</v>
      </c>
    </row>
    <row r="123" spans="1:146">
      <c r="C123" s="555"/>
      <c r="D123" s="555"/>
      <c r="E123" s="555"/>
      <c r="F123" s="555"/>
      <c r="G123" s="555"/>
      <c r="H123" s="555"/>
      <c r="I123" s="555"/>
      <c r="J123" s="555"/>
      <c r="K123" s="555"/>
      <c r="L123" s="555"/>
      <c r="M123" s="555"/>
      <c r="N123" s="555"/>
      <c r="O123" s="555"/>
      <c r="P123" s="555"/>
      <c r="Q123" s="555"/>
      <c r="R123" s="555"/>
      <c r="S123" s="555"/>
      <c r="T123" s="555"/>
      <c r="U123" s="555"/>
      <c r="V123" s="555"/>
      <c r="W123" s="555"/>
      <c r="X123" s="555"/>
      <c r="Y123" s="555"/>
      <c r="Z123" s="555"/>
      <c r="AA123" s="555"/>
      <c r="AB123" s="555"/>
      <c r="AC123" s="555"/>
      <c r="AD123" s="55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5"/>
      <c r="AY123" s="555"/>
      <c r="AZ123" s="555"/>
      <c r="BA123" s="555"/>
      <c r="BB123" s="555"/>
      <c r="BC123" s="555"/>
      <c r="BD123" s="555"/>
      <c r="BE123" s="555"/>
      <c r="BF123" s="555"/>
      <c r="BG123" s="555"/>
      <c r="BH123" s="555"/>
      <c r="BI123" s="555"/>
      <c r="BJ123" s="555"/>
      <c r="BK123" s="555"/>
      <c r="BL123" s="555"/>
      <c r="BM123" s="555"/>
      <c r="BN123" s="555"/>
      <c r="BO123" s="555"/>
      <c r="BP123" s="555"/>
      <c r="BQ123" s="555"/>
      <c r="BR123" s="555"/>
      <c r="BS123" s="555"/>
      <c r="BT123" s="555"/>
      <c r="BU123" s="555"/>
      <c r="BV123" s="555"/>
      <c r="BW123" s="555"/>
      <c r="BX123" s="555"/>
      <c r="BY123" s="555"/>
      <c r="BZ123" s="555"/>
      <c r="CA123" s="555"/>
      <c r="CB123" s="555"/>
      <c r="CC123" s="555"/>
      <c r="CD123" s="555"/>
      <c r="CE123" s="555"/>
      <c r="CF123" s="555"/>
      <c r="CG123" s="555"/>
      <c r="CH123" s="555"/>
      <c r="CI123" s="555"/>
      <c r="CJ123" s="555"/>
      <c r="CK123" s="555"/>
      <c r="CL123" s="555"/>
      <c r="CM123" s="555"/>
      <c r="CN123" s="555"/>
      <c r="CO123" s="555"/>
      <c r="CP123" s="555"/>
      <c r="CQ123" s="555"/>
      <c r="CR123" s="555"/>
      <c r="CS123" s="555"/>
      <c r="CT123" s="555"/>
      <c r="CU123" s="555"/>
      <c r="CV123" s="555"/>
      <c r="CW123" s="555"/>
      <c r="CX123" s="555"/>
      <c r="CY123" s="555"/>
      <c r="CZ123" s="555"/>
      <c r="DA123" s="555"/>
      <c r="DB123" s="555"/>
      <c r="DC123" s="555"/>
      <c r="DD123" s="555"/>
      <c r="DE123" s="555"/>
      <c r="DF123" s="555"/>
      <c r="DG123" s="555"/>
      <c r="DH123" s="555"/>
      <c r="DI123" s="555"/>
      <c r="DJ123" s="555"/>
      <c r="DK123" s="555"/>
      <c r="DL123" s="555"/>
      <c r="DM123" s="555"/>
      <c r="DN123" s="555"/>
      <c r="DO123" s="555"/>
      <c r="DP123" s="555"/>
      <c r="DQ123" s="555"/>
      <c r="DR123" s="555"/>
      <c r="DS123" s="555"/>
      <c r="DT123" s="555"/>
      <c r="DU123" s="555"/>
      <c r="DV123" s="555"/>
      <c r="DW123" s="555"/>
      <c r="DX123" s="555"/>
      <c r="DY123" s="555"/>
      <c r="DZ123" s="555"/>
      <c r="EA123" s="555"/>
      <c r="EB123" s="555"/>
      <c r="EC123" s="555"/>
      <c r="ED123" s="555"/>
      <c r="EE123" s="555"/>
      <c r="EF123" s="555"/>
      <c r="EG123" s="555"/>
      <c r="EH123" s="555"/>
      <c r="EI123" s="555"/>
      <c r="EJ123" s="555"/>
      <c r="EK123" s="555"/>
      <c r="EL123" s="555"/>
      <c r="EM123" s="555"/>
      <c r="EN123" s="555"/>
      <c r="EO123" s="555"/>
      <c r="EP123" s="555"/>
    </row>
    <row r="124" spans="1:146">
      <c r="C124" s="569"/>
      <c r="D124" s="570"/>
      <c r="E124" s="570"/>
      <c r="F124" s="570"/>
      <c r="G124" s="570"/>
      <c r="H124" s="570"/>
      <c r="I124" s="570"/>
      <c r="J124" s="570"/>
      <c r="K124" s="570"/>
      <c r="L124" s="570"/>
      <c r="M124" s="570"/>
      <c r="N124" s="570"/>
      <c r="O124" s="570"/>
      <c r="P124" s="570"/>
      <c r="Q124" s="570"/>
      <c r="R124" s="570"/>
      <c r="S124" s="570"/>
      <c r="T124" s="570"/>
      <c r="U124" s="570"/>
      <c r="V124" s="570"/>
      <c r="W124" s="570"/>
      <c r="X124" s="570"/>
      <c r="Y124" s="570"/>
      <c r="Z124" s="570"/>
      <c r="AA124" s="570"/>
      <c r="AB124" s="570"/>
      <c r="AC124" s="570"/>
      <c r="AD124" s="570"/>
      <c r="AE124" s="570"/>
      <c r="AF124" s="570"/>
      <c r="AG124" s="570"/>
      <c r="AH124" s="570"/>
      <c r="AI124" s="570"/>
      <c r="AJ124" s="570"/>
      <c r="AK124" s="570"/>
      <c r="AL124" s="570"/>
      <c r="AM124" s="570"/>
      <c r="AN124" s="570"/>
      <c r="AO124" s="570"/>
      <c r="AP124" s="570"/>
      <c r="AQ124" s="570"/>
      <c r="AR124" s="570"/>
      <c r="AS124" s="570"/>
      <c r="AT124" s="570"/>
      <c r="AU124" s="570"/>
      <c r="AV124" s="570"/>
      <c r="AW124" s="570"/>
      <c r="AX124" s="570"/>
      <c r="AY124" s="570"/>
      <c r="AZ124" s="570"/>
      <c r="BA124" s="570"/>
      <c r="BB124" s="570"/>
      <c r="BC124" s="570"/>
      <c r="BD124" s="570"/>
      <c r="BE124" s="570"/>
      <c r="BF124" s="570"/>
      <c r="BG124" s="570"/>
      <c r="BH124" s="570"/>
      <c r="BI124" s="570"/>
      <c r="BJ124" s="570"/>
      <c r="BK124" s="570"/>
      <c r="BL124" s="570"/>
      <c r="BM124" s="570"/>
      <c r="BN124" s="570"/>
      <c r="BO124" s="570"/>
      <c r="BP124" s="570"/>
      <c r="BQ124" s="570"/>
      <c r="BR124" s="570"/>
      <c r="BS124" s="570"/>
      <c r="BT124" s="570"/>
      <c r="BU124" s="570"/>
      <c r="BV124" s="570"/>
      <c r="BW124" s="570"/>
      <c r="BX124" s="570"/>
      <c r="BY124" s="570"/>
      <c r="BZ124" s="570"/>
      <c r="CA124" s="570"/>
      <c r="CB124" s="570"/>
      <c r="CC124" s="570"/>
      <c r="CD124" s="570"/>
      <c r="CE124" s="570"/>
      <c r="CF124" s="570"/>
      <c r="CG124" s="570"/>
      <c r="CH124" s="570"/>
      <c r="CI124" s="570"/>
      <c r="CJ124" s="570"/>
      <c r="CK124" s="570"/>
      <c r="CL124" s="570"/>
      <c r="CM124" s="570"/>
      <c r="CN124" s="570"/>
      <c r="CO124" s="570"/>
      <c r="CP124" s="570"/>
      <c r="CQ124" s="570"/>
      <c r="CR124" s="570"/>
      <c r="CS124" s="570"/>
      <c r="CT124" s="570"/>
      <c r="CU124" s="570"/>
      <c r="CV124" s="570"/>
      <c r="CW124" s="570"/>
      <c r="CX124" s="570"/>
      <c r="CY124" s="570"/>
      <c r="CZ124" s="570"/>
      <c r="DA124" s="570"/>
      <c r="DB124" s="570"/>
      <c r="DC124" s="570"/>
      <c r="DD124" s="570"/>
      <c r="DE124" s="570"/>
      <c r="DF124" s="570"/>
      <c r="DG124" s="570"/>
      <c r="DH124" s="555"/>
      <c r="DI124" s="555"/>
      <c r="DJ124" s="555"/>
      <c r="DK124" s="555"/>
      <c r="DL124" s="555"/>
      <c r="DM124" s="555"/>
      <c r="DN124" s="555"/>
      <c r="DO124" s="555"/>
      <c r="DP124" s="555"/>
      <c r="DQ124" s="555"/>
      <c r="DR124" s="555"/>
      <c r="DS124" s="555"/>
      <c r="DT124" s="555"/>
      <c r="DU124" s="555"/>
      <c r="DV124" s="555"/>
      <c r="DW124" s="555"/>
      <c r="DX124" s="555"/>
      <c r="DY124" s="555"/>
      <c r="DZ124" s="555"/>
      <c r="EA124" s="555"/>
      <c r="EB124" s="555"/>
      <c r="EC124" s="555"/>
      <c r="ED124" s="555"/>
      <c r="EE124" s="555"/>
      <c r="EF124" s="555"/>
      <c r="EG124" s="555"/>
      <c r="EH124" s="555"/>
      <c r="EI124" s="555"/>
      <c r="EJ124" s="555"/>
      <c r="EK124" s="555"/>
      <c r="EL124" s="555"/>
      <c r="EM124" s="555"/>
      <c r="EN124" s="555"/>
      <c r="EO124" s="555"/>
      <c r="EP124" s="555"/>
    </row>
    <row r="125" spans="1:146">
      <c r="C125" s="551"/>
      <c r="D125" s="555"/>
      <c r="E125" s="555"/>
      <c r="F125" s="555"/>
      <c r="G125" s="555"/>
      <c r="H125" s="555"/>
      <c r="I125" s="555"/>
      <c r="J125" s="555"/>
      <c r="K125" s="555"/>
      <c r="L125" s="555"/>
      <c r="M125" s="555"/>
      <c r="N125" s="555"/>
      <c r="O125" s="555"/>
      <c r="P125" s="555"/>
      <c r="Q125" s="555"/>
      <c r="R125" s="555"/>
      <c r="S125" s="555"/>
      <c r="T125" s="555"/>
      <c r="U125" s="555"/>
      <c r="V125" s="555"/>
      <c r="W125" s="555"/>
      <c r="X125" s="555"/>
      <c r="Y125" s="555"/>
      <c r="Z125" s="555"/>
      <c r="AA125" s="555"/>
      <c r="AB125" s="555"/>
      <c r="AC125" s="555"/>
      <c r="AD125" s="555"/>
      <c r="AE125" s="555"/>
      <c r="AF125" s="555"/>
      <c r="AG125" s="555"/>
      <c r="AH125" s="555"/>
      <c r="AI125" s="555"/>
      <c r="AJ125" s="555"/>
      <c r="AK125" s="555"/>
      <c r="AL125" s="555"/>
      <c r="AM125" s="555"/>
      <c r="AN125" s="555"/>
      <c r="AO125" s="555"/>
      <c r="AP125" s="555"/>
      <c r="AQ125" s="555"/>
      <c r="AR125" s="555"/>
      <c r="AS125" s="555"/>
      <c r="AT125" s="555"/>
      <c r="AU125" s="555"/>
      <c r="AV125" s="555"/>
      <c r="AW125" s="555"/>
      <c r="AX125" s="555"/>
      <c r="AY125" s="555"/>
      <c r="AZ125" s="555"/>
      <c r="BA125" s="555"/>
      <c r="BB125" s="555"/>
      <c r="BC125" s="555"/>
      <c r="BD125" s="555"/>
      <c r="BE125" s="555"/>
      <c r="BF125" s="555"/>
      <c r="BG125" s="555"/>
      <c r="BH125" s="555"/>
      <c r="BI125" s="555"/>
      <c r="BJ125" s="555"/>
      <c r="BK125" s="555"/>
      <c r="BL125" s="555"/>
      <c r="BM125" s="555"/>
      <c r="BN125" s="555"/>
      <c r="BO125" s="555"/>
      <c r="BP125" s="555"/>
      <c r="BQ125" s="555"/>
      <c r="BR125" s="555"/>
      <c r="BS125" s="555"/>
      <c r="BT125" s="555"/>
      <c r="BU125" s="555"/>
      <c r="BV125" s="555"/>
      <c r="BW125" s="555"/>
      <c r="BX125" s="555"/>
      <c r="BY125" s="555"/>
      <c r="BZ125" s="555"/>
      <c r="CA125" s="555"/>
      <c r="CB125" s="555"/>
      <c r="CC125" s="555"/>
      <c r="CD125" s="555"/>
      <c r="CE125" s="555"/>
      <c r="CF125" s="555"/>
      <c r="CG125" s="555"/>
      <c r="CH125" s="555"/>
      <c r="CI125" s="555"/>
      <c r="CJ125" s="555"/>
      <c r="CK125" s="555"/>
      <c r="CL125" s="555"/>
      <c r="CM125" s="555"/>
      <c r="CN125" s="555"/>
      <c r="CO125" s="555"/>
      <c r="CP125" s="555"/>
      <c r="CQ125" s="555"/>
      <c r="CR125" s="555"/>
      <c r="CS125" s="555"/>
      <c r="CT125" s="555"/>
      <c r="CU125" s="555"/>
      <c r="CV125" s="555"/>
      <c r="CW125" s="555"/>
      <c r="CX125" s="555"/>
      <c r="CY125" s="555"/>
      <c r="CZ125" s="555"/>
      <c r="DA125" s="555"/>
      <c r="DB125" s="555"/>
      <c r="DC125" s="555"/>
      <c r="DD125" s="555"/>
      <c r="DE125" s="555"/>
      <c r="DF125" s="555"/>
      <c r="DG125" s="555"/>
      <c r="DH125" s="555"/>
      <c r="DI125" s="555"/>
      <c r="DJ125" s="555"/>
      <c r="DK125" s="555"/>
      <c r="DL125" s="555"/>
      <c r="DM125" s="555"/>
      <c r="DN125" s="555"/>
      <c r="DO125" s="555"/>
      <c r="DP125" s="555"/>
      <c r="DQ125" s="555"/>
      <c r="DR125" s="555"/>
      <c r="DS125" s="555"/>
      <c r="DT125" s="555"/>
      <c r="DU125" s="555"/>
      <c r="DV125" s="555"/>
      <c r="DW125" s="555"/>
      <c r="DX125" s="555"/>
      <c r="DY125" s="555"/>
      <c r="DZ125" s="555"/>
      <c r="EA125" s="555"/>
      <c r="EB125" s="555"/>
      <c r="EC125" s="555"/>
      <c r="ED125" s="555"/>
      <c r="EE125" s="555"/>
      <c r="EF125" s="555"/>
      <c r="EG125" s="555"/>
      <c r="EH125" s="555"/>
      <c r="EI125" s="555"/>
      <c r="EJ125" s="555"/>
      <c r="EK125" s="555"/>
      <c r="EL125" s="555"/>
      <c r="EM125" s="555"/>
      <c r="EN125" s="555"/>
      <c r="EO125" s="555"/>
      <c r="EP125" s="555"/>
    </row>
    <row r="126" spans="1:146">
      <c r="C126" s="555"/>
      <c r="D126" s="555"/>
      <c r="E126" s="555"/>
      <c r="F126" s="555"/>
      <c r="G126" s="555"/>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5"/>
      <c r="AY126" s="555"/>
      <c r="AZ126" s="555"/>
      <c r="BA126" s="555"/>
      <c r="BB126" s="555"/>
      <c r="BC126" s="555"/>
      <c r="BD126" s="555"/>
      <c r="BE126" s="555"/>
      <c r="BF126" s="555"/>
      <c r="BG126" s="555"/>
      <c r="BH126" s="555"/>
      <c r="BI126" s="555"/>
      <c r="BJ126" s="555"/>
      <c r="BK126" s="555"/>
      <c r="BL126" s="555"/>
      <c r="BM126" s="555"/>
      <c r="BN126" s="555"/>
      <c r="BO126" s="555"/>
      <c r="BP126" s="555"/>
      <c r="BQ126" s="555"/>
      <c r="BR126" s="555"/>
      <c r="BS126" s="555"/>
      <c r="BT126" s="555"/>
      <c r="BU126" s="555"/>
      <c r="BV126" s="555"/>
      <c r="BW126" s="555"/>
      <c r="BX126" s="555"/>
      <c r="BY126" s="555"/>
      <c r="BZ126" s="555"/>
      <c r="CA126" s="555"/>
      <c r="CB126" s="555"/>
      <c r="CC126" s="555"/>
      <c r="CD126" s="555"/>
      <c r="CE126" s="555"/>
      <c r="CF126" s="555"/>
      <c r="CG126" s="555"/>
      <c r="CH126" s="555"/>
      <c r="CI126" s="555"/>
      <c r="CJ126" s="555"/>
      <c r="CK126" s="555"/>
      <c r="CL126" s="555"/>
      <c r="CM126" s="555"/>
      <c r="CN126" s="555"/>
      <c r="CO126" s="555"/>
      <c r="CP126" s="555"/>
      <c r="CQ126" s="555"/>
      <c r="CR126" s="555"/>
      <c r="CS126" s="555"/>
      <c r="CT126" s="555"/>
      <c r="CU126" s="555"/>
      <c r="CV126" s="555"/>
      <c r="CW126" s="555"/>
      <c r="CX126" s="555"/>
      <c r="CY126" s="555"/>
      <c r="CZ126" s="555"/>
      <c r="DA126" s="555"/>
      <c r="DB126" s="555"/>
      <c r="DC126" s="555"/>
      <c r="DD126" s="555"/>
      <c r="DE126" s="555"/>
      <c r="DF126" s="555"/>
      <c r="DG126" s="555"/>
      <c r="DH126" s="555"/>
      <c r="DI126" s="555"/>
      <c r="DJ126" s="555"/>
      <c r="DK126" s="555"/>
      <c r="DL126" s="555"/>
      <c r="DM126" s="555"/>
      <c r="DN126" s="555"/>
      <c r="DO126" s="555"/>
      <c r="DP126" s="555"/>
      <c r="DQ126" s="555"/>
      <c r="DR126" s="555"/>
      <c r="DS126" s="555"/>
      <c r="DT126" s="555"/>
      <c r="DU126" s="555"/>
      <c r="DV126" s="555"/>
      <c r="DW126" s="555"/>
      <c r="DX126" s="555"/>
      <c r="DY126" s="555"/>
      <c r="DZ126" s="555"/>
      <c r="EA126" s="555"/>
      <c r="EB126" s="555"/>
      <c r="EC126" s="555"/>
      <c r="ED126" s="555"/>
      <c r="EE126" s="555"/>
      <c r="EF126" s="555"/>
      <c r="EG126" s="555"/>
      <c r="EH126" s="555"/>
      <c r="EI126" s="555"/>
      <c r="EJ126" s="555"/>
      <c r="EK126" s="555"/>
      <c r="EL126" s="555"/>
      <c r="EM126" s="555"/>
      <c r="EN126" s="555"/>
      <c r="EO126" s="555"/>
      <c r="EP126" s="555"/>
    </row>
    <row r="127" spans="1:146">
      <c r="C127" s="555"/>
      <c r="D127" s="555"/>
      <c r="E127" s="555"/>
      <c r="F127" s="555"/>
      <c r="G127" s="555"/>
      <c r="H127" s="555"/>
      <c r="I127" s="555"/>
      <c r="J127" s="555"/>
      <c r="K127" s="555"/>
      <c r="L127" s="555"/>
      <c r="M127" s="555"/>
      <c r="N127" s="555"/>
      <c r="O127" s="555"/>
      <c r="P127" s="555"/>
      <c r="Q127" s="555"/>
      <c r="R127" s="555"/>
      <c r="S127" s="555"/>
      <c r="T127" s="555"/>
      <c r="U127" s="555"/>
      <c r="V127" s="555"/>
      <c r="W127" s="555"/>
      <c r="X127" s="555"/>
      <c r="Y127" s="555"/>
      <c r="Z127" s="555"/>
      <c r="AA127" s="555"/>
      <c r="AB127" s="555"/>
      <c r="AC127" s="555"/>
      <c r="AD127" s="555"/>
      <c r="AE127" s="555"/>
      <c r="AF127" s="555"/>
      <c r="AG127" s="555"/>
      <c r="AH127" s="555"/>
      <c r="AI127" s="555"/>
      <c r="AJ127" s="555"/>
      <c r="AK127" s="555"/>
      <c r="AL127" s="555"/>
      <c r="AM127" s="555"/>
      <c r="AN127" s="555"/>
      <c r="AO127" s="555"/>
      <c r="AP127" s="555"/>
      <c r="AQ127" s="555"/>
      <c r="AR127" s="555"/>
      <c r="AS127" s="555"/>
      <c r="AT127" s="555"/>
      <c r="AU127" s="555"/>
      <c r="AV127" s="555"/>
      <c r="AW127" s="555"/>
      <c r="AX127" s="555"/>
      <c r="AY127" s="555"/>
      <c r="AZ127" s="555"/>
      <c r="BA127" s="555"/>
      <c r="BB127" s="555"/>
      <c r="BC127" s="555"/>
      <c r="BD127" s="555"/>
      <c r="BE127" s="555"/>
      <c r="BF127" s="555"/>
      <c r="BG127" s="555"/>
      <c r="BH127" s="555"/>
      <c r="BI127" s="555"/>
      <c r="BJ127" s="555"/>
      <c r="BK127" s="555"/>
      <c r="BL127" s="555"/>
      <c r="BM127" s="555"/>
      <c r="BN127" s="555"/>
      <c r="BO127" s="555"/>
      <c r="BP127" s="555"/>
      <c r="BQ127" s="555"/>
      <c r="BR127" s="555"/>
      <c r="BS127" s="555"/>
      <c r="BT127" s="555"/>
      <c r="BU127" s="555"/>
      <c r="BV127" s="555"/>
      <c r="BW127" s="555"/>
      <c r="BX127" s="555"/>
      <c r="BY127" s="555"/>
      <c r="BZ127" s="555"/>
      <c r="CA127" s="555"/>
      <c r="CB127" s="555"/>
      <c r="CC127" s="555"/>
      <c r="CD127" s="555"/>
      <c r="CE127" s="555"/>
      <c r="CF127" s="555"/>
      <c r="CG127" s="555"/>
      <c r="CH127" s="555"/>
      <c r="CI127" s="555"/>
      <c r="CJ127" s="555"/>
      <c r="CK127" s="555"/>
      <c r="CL127" s="555"/>
      <c r="CM127" s="555"/>
      <c r="CN127" s="555"/>
      <c r="CO127" s="555"/>
      <c r="CP127" s="555"/>
      <c r="CQ127" s="555"/>
      <c r="CR127" s="555"/>
      <c r="CS127" s="555"/>
      <c r="CT127" s="555"/>
      <c r="CU127" s="555"/>
      <c r="CV127" s="555"/>
      <c r="CW127" s="555"/>
      <c r="CX127" s="555"/>
      <c r="CY127" s="555"/>
      <c r="CZ127" s="555"/>
      <c r="DA127" s="555"/>
      <c r="DB127" s="555"/>
      <c r="DC127" s="555"/>
      <c r="DD127" s="555"/>
      <c r="DE127" s="555"/>
      <c r="DF127" s="555"/>
      <c r="DG127" s="555"/>
      <c r="DH127" s="555"/>
      <c r="DI127" s="555"/>
      <c r="DJ127" s="555"/>
      <c r="DK127" s="555"/>
      <c r="DL127" s="555"/>
      <c r="DM127" s="555"/>
      <c r="DN127" s="555"/>
      <c r="DO127" s="555"/>
      <c r="DP127" s="555"/>
      <c r="DQ127" s="555"/>
      <c r="DR127" s="555"/>
      <c r="DS127" s="555"/>
      <c r="DT127" s="555"/>
      <c r="DU127" s="555"/>
      <c r="DV127" s="555"/>
      <c r="DW127" s="555"/>
      <c r="DX127" s="555"/>
      <c r="DY127" s="555"/>
      <c r="DZ127" s="555"/>
      <c r="EA127" s="555"/>
      <c r="EB127" s="555"/>
      <c r="EC127" s="555"/>
      <c r="ED127" s="555"/>
      <c r="EE127" s="555"/>
      <c r="EF127" s="555"/>
      <c r="EG127" s="555"/>
      <c r="EH127" s="555"/>
      <c r="EI127" s="555"/>
      <c r="EJ127" s="555"/>
      <c r="EK127" s="555"/>
      <c r="EL127" s="555"/>
      <c r="EM127" s="555"/>
      <c r="EN127" s="555"/>
      <c r="EO127" s="555"/>
      <c r="EP127" s="555"/>
    </row>
    <row r="128" spans="1:146">
      <c r="C128" s="555"/>
      <c r="D128" s="555"/>
      <c r="E128" s="555"/>
      <c r="F128" s="555"/>
      <c r="G128" s="555"/>
      <c r="H128" s="555"/>
      <c r="I128" s="555"/>
      <c r="J128" s="555"/>
      <c r="K128" s="555"/>
      <c r="L128" s="555"/>
      <c r="M128" s="555"/>
      <c r="N128" s="555"/>
      <c r="O128" s="555"/>
      <c r="P128" s="555"/>
      <c r="Q128" s="555"/>
      <c r="R128" s="555"/>
      <c r="S128" s="555"/>
      <c r="T128" s="555"/>
      <c r="U128" s="555"/>
      <c r="V128" s="555"/>
      <c r="W128" s="555"/>
      <c r="X128" s="555"/>
      <c r="Y128" s="555"/>
      <c r="Z128" s="555"/>
      <c r="AA128" s="555"/>
      <c r="AB128" s="555"/>
      <c r="AC128" s="555"/>
      <c r="AD128" s="555"/>
      <c r="AE128" s="555"/>
      <c r="AF128" s="555"/>
      <c r="AG128" s="555"/>
      <c r="AH128" s="555"/>
      <c r="AI128" s="555"/>
      <c r="AJ128" s="555"/>
      <c r="AK128" s="555"/>
      <c r="AL128" s="555"/>
      <c r="AM128" s="555"/>
      <c r="AN128" s="555"/>
      <c r="AO128" s="555"/>
      <c r="AP128" s="555"/>
      <c r="AQ128" s="555"/>
      <c r="AR128" s="555"/>
      <c r="AS128" s="555"/>
      <c r="AT128" s="555"/>
      <c r="AU128" s="555"/>
      <c r="AV128" s="555"/>
      <c r="AW128" s="555"/>
      <c r="AX128" s="555"/>
      <c r="AY128" s="555"/>
      <c r="AZ128" s="555"/>
      <c r="BA128" s="555"/>
      <c r="BB128" s="555"/>
      <c r="BC128" s="555"/>
      <c r="BD128" s="555"/>
      <c r="BE128" s="555"/>
      <c r="BF128" s="555"/>
      <c r="BG128" s="555"/>
      <c r="BH128" s="555"/>
      <c r="BI128" s="555"/>
      <c r="BJ128" s="555"/>
      <c r="BK128" s="555"/>
      <c r="BL128" s="555"/>
      <c r="BM128" s="555"/>
      <c r="BN128" s="555"/>
      <c r="BO128" s="555"/>
      <c r="BP128" s="555"/>
      <c r="BQ128" s="555"/>
      <c r="BR128" s="555"/>
      <c r="BS128" s="555"/>
      <c r="BT128" s="555"/>
      <c r="BU128" s="555"/>
      <c r="BV128" s="555"/>
      <c r="BW128" s="555"/>
      <c r="BX128" s="555"/>
      <c r="BY128" s="555"/>
      <c r="BZ128" s="555"/>
      <c r="CA128" s="555"/>
      <c r="CB128" s="555"/>
      <c r="CC128" s="555"/>
      <c r="CD128" s="555"/>
      <c r="CE128" s="555"/>
      <c r="CF128" s="555"/>
      <c r="CG128" s="555"/>
      <c r="CH128" s="555"/>
      <c r="CI128" s="555"/>
      <c r="CJ128" s="555"/>
      <c r="CK128" s="555"/>
      <c r="CL128" s="555"/>
      <c r="CM128" s="555"/>
      <c r="CN128" s="555"/>
      <c r="CO128" s="555"/>
      <c r="CP128" s="555"/>
      <c r="CQ128" s="555"/>
      <c r="CR128" s="555"/>
      <c r="CS128" s="555"/>
      <c r="CT128" s="555"/>
      <c r="CU128" s="555"/>
      <c r="CV128" s="555"/>
      <c r="CW128" s="555"/>
      <c r="CX128" s="555"/>
      <c r="CY128" s="555"/>
      <c r="CZ128" s="555"/>
      <c r="DA128" s="555"/>
      <c r="DB128" s="555"/>
      <c r="DC128" s="555"/>
      <c r="DD128" s="555"/>
      <c r="DE128" s="555"/>
      <c r="DF128" s="555"/>
      <c r="DG128" s="555"/>
      <c r="DH128" s="555"/>
      <c r="DI128" s="555"/>
      <c r="DJ128" s="555"/>
      <c r="DK128" s="555"/>
      <c r="DL128" s="555"/>
      <c r="DM128" s="555"/>
      <c r="DN128" s="555"/>
      <c r="DO128" s="555"/>
      <c r="DP128" s="555"/>
      <c r="DQ128" s="555"/>
      <c r="DR128" s="555"/>
      <c r="DS128" s="555"/>
      <c r="DT128" s="555"/>
      <c r="DU128" s="555"/>
      <c r="DV128" s="555"/>
      <c r="DW128" s="555"/>
      <c r="DX128" s="555"/>
      <c r="DY128" s="555"/>
      <c r="DZ128" s="555"/>
      <c r="EA128" s="555"/>
      <c r="EB128" s="555"/>
      <c r="EC128" s="555"/>
      <c r="ED128" s="555"/>
      <c r="EE128" s="555"/>
      <c r="EF128" s="555"/>
      <c r="EG128" s="555"/>
      <c r="EH128" s="555"/>
      <c r="EI128" s="555"/>
      <c r="EJ128" s="555"/>
      <c r="EK128" s="555"/>
      <c r="EL128" s="555"/>
      <c r="EM128" s="555"/>
      <c r="EN128" s="555"/>
      <c r="EO128" s="555"/>
      <c r="EP128" s="555"/>
    </row>
    <row r="129" spans="3:146">
      <c r="C129" s="555"/>
      <c r="D129" s="555"/>
      <c r="E129" s="555"/>
      <c r="F129" s="555"/>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5"/>
      <c r="AY129" s="555"/>
      <c r="AZ129" s="555"/>
      <c r="BA129" s="555"/>
      <c r="BB129" s="555"/>
      <c r="BC129" s="555"/>
      <c r="BD129" s="555"/>
      <c r="BE129" s="555"/>
      <c r="BF129" s="555"/>
      <c r="BG129" s="555"/>
      <c r="BH129" s="555"/>
      <c r="BI129" s="555"/>
      <c r="BJ129" s="555"/>
      <c r="BK129" s="555"/>
      <c r="BL129" s="555"/>
      <c r="BM129" s="555"/>
      <c r="BN129" s="555"/>
      <c r="BO129" s="555"/>
      <c r="BP129" s="555"/>
      <c r="BQ129" s="555"/>
      <c r="BR129" s="555"/>
      <c r="BS129" s="555"/>
      <c r="BT129" s="555"/>
      <c r="BU129" s="555"/>
      <c r="BV129" s="555"/>
      <c r="BW129" s="555"/>
      <c r="BX129" s="555"/>
      <c r="BY129" s="555"/>
      <c r="BZ129" s="555"/>
      <c r="CA129" s="555"/>
      <c r="CB129" s="555"/>
      <c r="CC129" s="555"/>
      <c r="CD129" s="555"/>
      <c r="CE129" s="555"/>
      <c r="CF129" s="555"/>
      <c r="CG129" s="555"/>
      <c r="CH129" s="555"/>
      <c r="CI129" s="555"/>
      <c r="CJ129" s="555"/>
      <c r="CK129" s="555"/>
      <c r="CL129" s="555"/>
      <c r="CM129" s="555"/>
      <c r="CN129" s="555"/>
      <c r="CO129" s="555"/>
      <c r="CP129" s="555"/>
      <c r="CQ129" s="555"/>
      <c r="CR129" s="555"/>
      <c r="CS129" s="555"/>
      <c r="CT129" s="555"/>
      <c r="CU129" s="555"/>
      <c r="CV129" s="555"/>
      <c r="CW129" s="555"/>
      <c r="CX129" s="555"/>
      <c r="CY129" s="555"/>
      <c r="CZ129" s="555"/>
      <c r="DA129" s="555"/>
      <c r="DB129" s="555"/>
      <c r="DC129" s="555"/>
      <c r="DD129" s="555"/>
      <c r="DE129" s="555"/>
      <c r="DF129" s="555"/>
      <c r="DG129" s="555"/>
      <c r="DH129" s="555"/>
      <c r="DI129" s="555"/>
      <c r="DJ129" s="555"/>
      <c r="DK129" s="555"/>
      <c r="DL129" s="555"/>
      <c r="DM129" s="555"/>
      <c r="DN129" s="555"/>
      <c r="DO129" s="555"/>
      <c r="DP129" s="555"/>
      <c r="DQ129" s="555"/>
      <c r="DR129" s="555"/>
      <c r="DS129" s="555"/>
      <c r="DT129" s="555"/>
      <c r="DU129" s="555"/>
      <c r="DV129" s="555"/>
      <c r="DW129" s="555"/>
      <c r="DX129" s="555"/>
      <c r="DY129" s="555"/>
      <c r="DZ129" s="555"/>
      <c r="EA129" s="555"/>
      <c r="EB129" s="555"/>
      <c r="EC129" s="555"/>
      <c r="ED129" s="555"/>
      <c r="EE129" s="555"/>
      <c r="EF129" s="555"/>
      <c r="EG129" s="555"/>
      <c r="EH129" s="555"/>
      <c r="EI129" s="555"/>
      <c r="EJ129" s="555"/>
      <c r="EK129" s="555"/>
      <c r="EL129" s="555"/>
      <c r="EM129" s="555"/>
      <c r="EN129" s="555"/>
      <c r="EO129" s="555"/>
      <c r="EP129" s="555"/>
    </row>
    <row r="130" spans="3:146">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5"/>
      <c r="AY130" s="555"/>
      <c r="AZ130" s="555"/>
      <c r="BA130" s="555"/>
      <c r="BB130" s="555"/>
      <c r="BC130" s="555"/>
      <c r="BD130" s="555"/>
      <c r="BE130" s="555"/>
      <c r="BF130" s="555"/>
      <c r="BG130" s="555"/>
      <c r="BH130" s="555"/>
      <c r="BI130" s="555"/>
      <c r="BJ130" s="555"/>
      <c r="BK130" s="555"/>
      <c r="BL130" s="555"/>
      <c r="BM130" s="555"/>
      <c r="BN130" s="555"/>
      <c r="BO130" s="555"/>
      <c r="BP130" s="555"/>
      <c r="BQ130" s="555"/>
      <c r="BR130" s="555"/>
      <c r="BS130" s="555"/>
      <c r="BT130" s="555"/>
      <c r="BU130" s="555"/>
      <c r="BV130" s="555"/>
      <c r="BW130" s="555"/>
      <c r="BX130" s="555"/>
      <c r="BY130" s="555"/>
      <c r="BZ130" s="555"/>
      <c r="CA130" s="555"/>
      <c r="CB130" s="555"/>
      <c r="CC130" s="555"/>
      <c r="CD130" s="555"/>
      <c r="CE130" s="555"/>
      <c r="CF130" s="555"/>
      <c r="CG130" s="555"/>
      <c r="CH130" s="555"/>
      <c r="CI130" s="555"/>
      <c r="CJ130" s="555"/>
      <c r="CK130" s="555"/>
      <c r="CL130" s="555"/>
      <c r="CM130" s="555"/>
      <c r="CN130" s="555"/>
      <c r="CO130" s="555"/>
      <c r="CP130" s="555"/>
      <c r="CQ130" s="555"/>
      <c r="CR130" s="555"/>
      <c r="CS130" s="555"/>
      <c r="CT130" s="555"/>
      <c r="CU130" s="555"/>
      <c r="CV130" s="555"/>
      <c r="CW130" s="555"/>
      <c r="CX130" s="555"/>
      <c r="CY130" s="555"/>
      <c r="CZ130" s="555"/>
      <c r="DA130" s="555"/>
      <c r="DB130" s="555"/>
      <c r="DC130" s="555"/>
      <c r="DD130" s="555"/>
      <c r="DE130" s="555"/>
      <c r="DF130" s="555"/>
      <c r="DG130" s="555"/>
      <c r="DH130" s="555"/>
      <c r="DI130" s="555"/>
      <c r="DJ130" s="555"/>
      <c r="DK130" s="555"/>
      <c r="DL130" s="555"/>
      <c r="DM130" s="555"/>
      <c r="DN130" s="555"/>
      <c r="DO130" s="555"/>
      <c r="DP130" s="555"/>
      <c r="DQ130" s="555"/>
      <c r="DR130" s="555"/>
      <c r="DS130" s="555"/>
      <c r="DT130" s="555"/>
      <c r="DU130" s="555"/>
      <c r="DV130" s="555"/>
      <c r="DW130" s="555"/>
      <c r="DX130" s="555"/>
      <c r="DY130" s="555"/>
      <c r="DZ130" s="555"/>
      <c r="EA130" s="555"/>
      <c r="EB130" s="555"/>
      <c r="EC130" s="555"/>
      <c r="ED130" s="555"/>
      <c r="EE130" s="555"/>
      <c r="EF130" s="555"/>
      <c r="EG130" s="555"/>
      <c r="EH130" s="555"/>
      <c r="EI130" s="555"/>
      <c r="EJ130" s="555"/>
      <c r="EK130" s="555"/>
      <c r="EL130" s="555"/>
      <c r="EM130" s="555"/>
      <c r="EN130" s="555"/>
      <c r="EO130" s="555"/>
      <c r="EP130" s="555"/>
    </row>
    <row r="131" spans="3:146">
      <c r="C131" s="555"/>
      <c r="D131" s="555"/>
      <c r="E131" s="555"/>
      <c r="F131" s="555"/>
      <c r="G131" s="555"/>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5"/>
      <c r="AY131" s="555"/>
      <c r="AZ131" s="555"/>
      <c r="BA131" s="555"/>
      <c r="BB131" s="555"/>
      <c r="BC131" s="555"/>
      <c r="BD131" s="555"/>
      <c r="BE131" s="555"/>
      <c r="BF131" s="555"/>
      <c r="BG131" s="555"/>
      <c r="BH131" s="555"/>
      <c r="BI131" s="555"/>
      <c r="BJ131" s="555"/>
      <c r="BK131" s="555"/>
      <c r="BL131" s="555"/>
      <c r="BM131" s="555"/>
      <c r="BN131" s="555"/>
      <c r="BO131" s="555"/>
      <c r="BP131" s="555"/>
      <c r="BQ131" s="555"/>
      <c r="BR131" s="555"/>
      <c r="BS131" s="555"/>
      <c r="BT131" s="555"/>
      <c r="BU131" s="555"/>
      <c r="BV131" s="555"/>
      <c r="BW131" s="555"/>
      <c r="BX131" s="555"/>
      <c r="BY131" s="555"/>
      <c r="BZ131" s="555"/>
      <c r="CA131" s="555"/>
      <c r="CB131" s="555"/>
      <c r="CC131" s="555"/>
      <c r="CD131" s="555"/>
      <c r="CE131" s="555"/>
      <c r="CF131" s="555"/>
      <c r="CG131" s="555"/>
      <c r="CH131" s="555"/>
      <c r="CI131" s="555"/>
      <c r="CJ131" s="555"/>
      <c r="CK131" s="555"/>
      <c r="CL131" s="555"/>
      <c r="CM131" s="555"/>
      <c r="CN131" s="555"/>
      <c r="CO131" s="555"/>
      <c r="CP131" s="555"/>
      <c r="CQ131" s="555"/>
      <c r="CR131" s="555"/>
      <c r="CS131" s="555"/>
      <c r="CT131" s="555"/>
      <c r="CU131" s="555"/>
      <c r="CV131" s="555"/>
      <c r="CW131" s="555"/>
      <c r="CX131" s="555"/>
      <c r="CY131" s="555"/>
      <c r="CZ131" s="555"/>
      <c r="DA131" s="555"/>
      <c r="DB131" s="555"/>
      <c r="DC131" s="555"/>
      <c r="DD131" s="555"/>
      <c r="DE131" s="555"/>
      <c r="DF131" s="555"/>
      <c r="DG131" s="555"/>
      <c r="DH131" s="555"/>
      <c r="DI131" s="555"/>
      <c r="DJ131" s="555"/>
      <c r="DK131" s="555"/>
      <c r="DL131" s="555"/>
      <c r="DM131" s="555"/>
      <c r="DN131" s="555"/>
      <c r="DO131" s="555"/>
      <c r="DP131" s="555"/>
      <c r="DQ131" s="555"/>
      <c r="DR131" s="555"/>
      <c r="DS131" s="555"/>
      <c r="DT131" s="555"/>
      <c r="DU131" s="555"/>
      <c r="DV131" s="555"/>
      <c r="DW131" s="555"/>
      <c r="DX131" s="555"/>
      <c r="DY131" s="555"/>
      <c r="DZ131" s="555"/>
      <c r="EA131" s="555"/>
      <c r="EB131" s="555"/>
      <c r="EC131" s="555"/>
      <c r="ED131" s="555"/>
      <c r="EE131" s="555"/>
      <c r="EF131" s="555"/>
      <c r="EG131" s="555"/>
      <c r="EH131" s="555"/>
      <c r="EI131" s="555"/>
      <c r="EJ131" s="555"/>
      <c r="EK131" s="555"/>
      <c r="EL131" s="555"/>
      <c r="EM131" s="555"/>
      <c r="EN131" s="555"/>
      <c r="EO131" s="555"/>
      <c r="EP131" s="555"/>
    </row>
    <row r="132" spans="3:146">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5"/>
      <c r="AY132" s="555"/>
      <c r="AZ132" s="555"/>
      <c r="BA132" s="555"/>
      <c r="BB132" s="555"/>
      <c r="BC132" s="555"/>
      <c r="BD132" s="555"/>
      <c r="BE132" s="555"/>
      <c r="BF132" s="555"/>
      <c r="BG132" s="555"/>
      <c r="BH132" s="555"/>
      <c r="BI132" s="555"/>
      <c r="BJ132" s="555"/>
      <c r="BK132" s="555"/>
      <c r="BL132" s="555"/>
      <c r="BM132" s="555"/>
      <c r="BN132" s="555"/>
      <c r="BO132" s="555"/>
      <c r="BP132" s="555"/>
      <c r="BQ132" s="555"/>
      <c r="BR132" s="555"/>
      <c r="BS132" s="555"/>
      <c r="BT132" s="555"/>
      <c r="BU132" s="555"/>
      <c r="BV132" s="555"/>
      <c r="BW132" s="555"/>
      <c r="BX132" s="555"/>
      <c r="BY132" s="555"/>
      <c r="BZ132" s="555"/>
      <c r="CA132" s="555"/>
      <c r="CB132" s="555"/>
      <c r="CC132" s="555"/>
      <c r="CD132" s="555"/>
      <c r="CE132" s="555"/>
      <c r="CF132" s="555"/>
      <c r="CG132" s="555"/>
      <c r="CH132" s="555"/>
      <c r="CI132" s="555"/>
      <c r="CJ132" s="555"/>
      <c r="CK132" s="555"/>
      <c r="CL132" s="555"/>
      <c r="CM132" s="555"/>
      <c r="CN132" s="555"/>
      <c r="CO132" s="555"/>
      <c r="CP132" s="555"/>
      <c r="CQ132" s="555"/>
      <c r="CR132" s="555"/>
      <c r="CS132" s="555"/>
      <c r="CT132" s="555"/>
      <c r="CU132" s="555"/>
      <c r="CV132" s="555"/>
      <c r="CW132" s="555"/>
      <c r="CX132" s="555"/>
      <c r="CY132" s="555"/>
      <c r="CZ132" s="555"/>
      <c r="DA132" s="555"/>
      <c r="DB132" s="555"/>
      <c r="DC132" s="555"/>
      <c r="DD132" s="555"/>
      <c r="DE132" s="555"/>
      <c r="DF132" s="555"/>
      <c r="DG132" s="555"/>
      <c r="DH132" s="555"/>
      <c r="DI132" s="555"/>
      <c r="DJ132" s="555"/>
      <c r="DK132" s="555"/>
      <c r="DL132" s="555"/>
      <c r="DM132" s="555"/>
      <c r="DN132" s="555"/>
      <c r="DO132" s="555"/>
      <c r="DP132" s="555"/>
      <c r="DQ132" s="555"/>
      <c r="DR132" s="555"/>
      <c r="DS132" s="555"/>
      <c r="DT132" s="555"/>
      <c r="DU132" s="555"/>
      <c r="DV132" s="555"/>
      <c r="DW132" s="555"/>
      <c r="DX132" s="555"/>
      <c r="DY132" s="555"/>
      <c r="DZ132" s="555"/>
      <c r="EA132" s="555"/>
      <c r="EB132" s="555"/>
      <c r="EC132" s="555"/>
      <c r="ED132" s="555"/>
      <c r="EE132" s="555"/>
      <c r="EF132" s="555"/>
      <c r="EG132" s="555"/>
      <c r="EH132" s="555"/>
      <c r="EI132" s="555"/>
      <c r="EJ132" s="555"/>
      <c r="EK132" s="555"/>
      <c r="EL132" s="555"/>
      <c r="EM132" s="555"/>
      <c r="EN132" s="555"/>
      <c r="EO132" s="555"/>
      <c r="EP132" s="555"/>
    </row>
    <row r="133" spans="3:146">
      <c r="C133" s="555"/>
      <c r="D133" s="555"/>
      <c r="E133" s="555"/>
      <c r="F133" s="555"/>
      <c r="G133" s="555"/>
      <c r="H133" s="555"/>
      <c r="I133" s="555"/>
      <c r="J133" s="555"/>
      <c r="K133" s="555"/>
      <c r="L133" s="555"/>
      <c r="M133" s="555"/>
      <c r="N133" s="555"/>
      <c r="O133" s="555"/>
      <c r="P133" s="555"/>
      <c r="Q133" s="555"/>
      <c r="R133" s="555"/>
      <c r="S133" s="555"/>
      <c r="T133" s="555"/>
      <c r="U133" s="555"/>
      <c r="V133" s="555"/>
      <c r="W133" s="555"/>
      <c r="X133" s="555"/>
      <c r="Y133" s="555"/>
      <c r="Z133" s="555"/>
      <c r="AA133" s="555"/>
      <c r="AB133" s="555"/>
      <c r="AC133" s="555"/>
      <c r="AD133" s="555"/>
      <c r="AE133" s="555"/>
      <c r="AF133" s="555"/>
      <c r="AG133" s="555"/>
      <c r="AH133" s="555"/>
      <c r="AI133" s="555"/>
      <c r="AJ133" s="555"/>
      <c r="AK133" s="555"/>
      <c r="AL133" s="555"/>
      <c r="AM133" s="555"/>
      <c r="AN133" s="555"/>
      <c r="AO133" s="555"/>
      <c r="AP133" s="555"/>
      <c r="AQ133" s="555"/>
      <c r="AR133" s="555"/>
      <c r="AS133" s="555"/>
      <c r="AT133" s="555"/>
      <c r="AU133" s="555"/>
      <c r="AV133" s="555"/>
      <c r="AW133" s="555"/>
      <c r="AX133" s="555"/>
      <c r="AY133" s="555"/>
      <c r="AZ133" s="555"/>
      <c r="BA133" s="555"/>
      <c r="BB133" s="555"/>
      <c r="BC133" s="555"/>
      <c r="BD133" s="555"/>
      <c r="BE133" s="555"/>
      <c r="BF133" s="555"/>
      <c r="BG133" s="555"/>
      <c r="BH133" s="555"/>
      <c r="BI133" s="555"/>
      <c r="BJ133" s="555"/>
      <c r="BK133" s="555"/>
      <c r="BL133" s="555"/>
      <c r="BM133" s="555"/>
      <c r="BN133" s="555"/>
      <c r="BO133" s="555"/>
      <c r="BP133" s="555"/>
      <c r="BQ133" s="555"/>
      <c r="BR133" s="555"/>
      <c r="BS133" s="555"/>
      <c r="BT133" s="555"/>
      <c r="BU133" s="555"/>
      <c r="BV133" s="555"/>
      <c r="BW133" s="555"/>
      <c r="BX133" s="555"/>
      <c r="BY133" s="555"/>
      <c r="BZ133" s="555"/>
      <c r="CA133" s="555"/>
      <c r="CB133" s="555"/>
      <c r="CC133" s="555"/>
      <c r="CD133" s="555"/>
      <c r="CE133" s="555"/>
      <c r="CF133" s="555"/>
      <c r="CG133" s="555"/>
      <c r="CH133" s="555"/>
      <c r="CI133" s="555"/>
      <c r="CJ133" s="555"/>
      <c r="CK133" s="555"/>
      <c r="CL133" s="555"/>
      <c r="CM133" s="555"/>
      <c r="CN133" s="555"/>
      <c r="CO133" s="555"/>
      <c r="CP133" s="555"/>
      <c r="CQ133" s="555"/>
      <c r="CR133" s="555"/>
      <c r="CS133" s="555"/>
      <c r="CT133" s="555"/>
      <c r="CU133" s="555"/>
      <c r="CV133" s="555"/>
      <c r="CW133" s="555"/>
      <c r="CX133" s="555"/>
      <c r="CY133" s="555"/>
      <c r="CZ133" s="555"/>
      <c r="DA133" s="555"/>
      <c r="DB133" s="555"/>
      <c r="DC133" s="555"/>
      <c r="DD133" s="555"/>
      <c r="DE133" s="555"/>
      <c r="DF133" s="555"/>
      <c r="DG133" s="555"/>
      <c r="DH133" s="555"/>
      <c r="DI133" s="555"/>
      <c r="DJ133" s="555"/>
      <c r="DK133" s="555"/>
      <c r="DL133" s="555"/>
      <c r="DM133" s="555"/>
      <c r="DN133" s="555"/>
      <c r="DO133" s="555"/>
      <c r="DP133" s="555"/>
      <c r="DQ133" s="555"/>
      <c r="DR133" s="555"/>
      <c r="DS133" s="555"/>
      <c r="DT133" s="555"/>
      <c r="DU133" s="555"/>
      <c r="DV133" s="555"/>
      <c r="DW133" s="555"/>
      <c r="DX133" s="555"/>
      <c r="DY133" s="555"/>
      <c r="DZ133" s="555"/>
      <c r="EA133" s="555"/>
      <c r="EB133" s="555"/>
      <c r="EC133" s="555"/>
      <c r="ED133" s="555"/>
      <c r="EE133" s="555"/>
      <c r="EF133" s="555"/>
      <c r="EG133" s="555"/>
      <c r="EH133" s="555"/>
      <c r="EI133" s="555"/>
      <c r="EJ133" s="555"/>
      <c r="EK133" s="555"/>
      <c r="EL133" s="555"/>
      <c r="EM133" s="555"/>
      <c r="EN133" s="555"/>
      <c r="EO133" s="555"/>
      <c r="EP133" s="555"/>
    </row>
    <row r="134" spans="3:146">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5"/>
      <c r="AY134" s="555"/>
      <c r="AZ134" s="555"/>
      <c r="BA134" s="555"/>
      <c r="BB134" s="555"/>
      <c r="BC134" s="555"/>
      <c r="BD134" s="555"/>
      <c r="BE134" s="555"/>
      <c r="BF134" s="555"/>
      <c r="BG134" s="555"/>
      <c r="BH134" s="555"/>
      <c r="BI134" s="555"/>
      <c r="BJ134" s="555"/>
      <c r="BK134" s="555"/>
      <c r="BL134" s="555"/>
      <c r="BM134" s="555"/>
      <c r="BN134" s="555"/>
      <c r="BO134" s="555"/>
      <c r="BP134" s="555"/>
      <c r="BQ134" s="555"/>
      <c r="BR134" s="555"/>
      <c r="BS134" s="555"/>
      <c r="BT134" s="555"/>
      <c r="BU134" s="555"/>
      <c r="BV134" s="555"/>
      <c r="BW134" s="555"/>
      <c r="BX134" s="555"/>
      <c r="BY134" s="555"/>
      <c r="BZ134" s="555"/>
      <c r="CA134" s="555"/>
      <c r="CB134" s="555"/>
      <c r="CC134" s="555"/>
      <c r="CD134" s="555"/>
      <c r="CE134" s="555"/>
      <c r="CF134" s="555"/>
      <c r="CG134" s="555"/>
      <c r="CH134" s="555"/>
      <c r="CI134" s="555"/>
      <c r="CJ134" s="555"/>
      <c r="CK134" s="555"/>
      <c r="CL134" s="555"/>
      <c r="CM134" s="555"/>
      <c r="CN134" s="555"/>
      <c r="CO134" s="555"/>
      <c r="CP134" s="555"/>
      <c r="CQ134" s="555"/>
      <c r="CR134" s="555"/>
      <c r="CS134" s="555"/>
      <c r="CT134" s="555"/>
      <c r="CU134" s="555"/>
      <c r="CV134" s="555"/>
      <c r="CW134" s="555"/>
      <c r="CX134" s="555"/>
      <c r="CY134" s="555"/>
      <c r="CZ134" s="555"/>
      <c r="DA134" s="555"/>
      <c r="DB134" s="555"/>
      <c r="DC134" s="555"/>
      <c r="DD134" s="555"/>
      <c r="DE134" s="555"/>
      <c r="DF134" s="555"/>
      <c r="DG134" s="555"/>
      <c r="DH134" s="555"/>
      <c r="DI134" s="555"/>
      <c r="DJ134" s="555"/>
      <c r="DK134" s="555"/>
      <c r="DL134" s="555"/>
      <c r="DM134" s="555"/>
      <c r="DN134" s="555"/>
      <c r="DO134" s="555"/>
      <c r="DP134" s="555"/>
      <c r="DQ134" s="555"/>
      <c r="DR134" s="555"/>
      <c r="DS134" s="555"/>
      <c r="DT134" s="555"/>
      <c r="DU134" s="555"/>
      <c r="DV134" s="555"/>
      <c r="DW134" s="555"/>
      <c r="DX134" s="555"/>
      <c r="DY134" s="555"/>
      <c r="DZ134" s="555"/>
      <c r="EA134" s="555"/>
      <c r="EB134" s="555"/>
      <c r="EC134" s="555"/>
      <c r="ED134" s="555"/>
      <c r="EE134" s="555"/>
      <c r="EF134" s="555"/>
      <c r="EG134" s="555"/>
      <c r="EH134" s="555"/>
      <c r="EI134" s="555"/>
      <c r="EJ134" s="555"/>
      <c r="EK134" s="555"/>
      <c r="EL134" s="555"/>
      <c r="EM134" s="555"/>
      <c r="EN134" s="555"/>
      <c r="EO134" s="555"/>
      <c r="EP134" s="555"/>
    </row>
    <row r="135" spans="3:146">
      <c r="C135" s="555"/>
      <c r="D135" s="555"/>
      <c r="E135" s="555"/>
      <c r="F135" s="555"/>
      <c r="G135" s="555"/>
      <c r="H135" s="555"/>
      <c r="I135" s="555"/>
      <c r="J135" s="555"/>
      <c r="K135" s="555"/>
      <c r="L135" s="555"/>
      <c r="M135" s="555"/>
      <c r="N135" s="555"/>
      <c r="O135" s="555"/>
      <c r="P135" s="555"/>
      <c r="Q135" s="555"/>
      <c r="R135" s="555"/>
      <c r="S135" s="555"/>
      <c r="T135" s="555"/>
      <c r="U135" s="555"/>
      <c r="V135" s="555"/>
      <c r="W135" s="555"/>
      <c r="X135" s="555"/>
      <c r="Y135" s="555"/>
      <c r="Z135" s="555"/>
      <c r="AA135" s="555"/>
      <c r="AB135" s="555"/>
      <c r="AC135" s="555"/>
      <c r="AD135" s="555"/>
      <c r="AE135" s="555"/>
      <c r="AF135" s="555"/>
      <c r="AG135" s="555"/>
      <c r="AH135" s="555"/>
      <c r="AI135" s="555"/>
      <c r="AJ135" s="555"/>
      <c r="AK135" s="555"/>
      <c r="AL135" s="555"/>
      <c r="AM135" s="555"/>
      <c r="AN135" s="555"/>
      <c r="AO135" s="555"/>
      <c r="AP135" s="555"/>
      <c r="AQ135" s="555"/>
      <c r="AR135" s="555"/>
      <c r="AS135" s="555"/>
      <c r="AT135" s="555"/>
      <c r="AU135" s="555"/>
      <c r="AV135" s="555"/>
      <c r="AW135" s="555"/>
      <c r="AX135" s="555"/>
      <c r="AY135" s="555"/>
      <c r="AZ135" s="555"/>
      <c r="BA135" s="555"/>
      <c r="BB135" s="555"/>
      <c r="BC135" s="555"/>
      <c r="BD135" s="555"/>
      <c r="BE135" s="555"/>
      <c r="BF135" s="555"/>
      <c r="BG135" s="555"/>
      <c r="BH135" s="555"/>
      <c r="BI135" s="555"/>
      <c r="BJ135" s="555"/>
      <c r="BK135" s="555"/>
      <c r="BL135" s="555"/>
      <c r="BM135" s="555"/>
      <c r="BN135" s="555"/>
      <c r="BO135" s="555"/>
      <c r="BP135" s="555"/>
      <c r="BQ135" s="555"/>
      <c r="BR135" s="555"/>
      <c r="BS135" s="555"/>
      <c r="BT135" s="555"/>
      <c r="BU135" s="555"/>
      <c r="BV135" s="555"/>
      <c r="BW135" s="555"/>
      <c r="BX135" s="555"/>
      <c r="BY135" s="555"/>
      <c r="BZ135" s="555"/>
      <c r="CA135" s="555"/>
      <c r="CB135" s="555"/>
      <c r="CC135" s="555"/>
      <c r="CD135" s="555"/>
      <c r="CE135" s="555"/>
      <c r="CF135" s="555"/>
      <c r="CG135" s="555"/>
      <c r="CH135" s="555"/>
      <c r="CI135" s="555"/>
      <c r="CJ135" s="555"/>
      <c r="CK135" s="555"/>
      <c r="CL135" s="555"/>
      <c r="CM135" s="555"/>
      <c r="CN135" s="555"/>
      <c r="CO135" s="555"/>
      <c r="CP135" s="555"/>
      <c r="CQ135" s="555"/>
      <c r="CR135" s="555"/>
      <c r="CS135" s="555"/>
      <c r="CT135" s="555"/>
      <c r="CU135" s="555"/>
      <c r="CV135" s="555"/>
      <c r="CW135" s="555"/>
      <c r="CX135" s="555"/>
      <c r="CY135" s="555"/>
      <c r="CZ135" s="555"/>
      <c r="DA135" s="555"/>
      <c r="DB135" s="555"/>
      <c r="DC135" s="555"/>
      <c r="DD135" s="555"/>
      <c r="DE135" s="555"/>
      <c r="DF135" s="555"/>
      <c r="DG135" s="555"/>
      <c r="DH135" s="555"/>
      <c r="DI135" s="555"/>
      <c r="DJ135" s="555"/>
      <c r="DK135" s="555"/>
      <c r="DL135" s="555"/>
      <c r="DM135" s="555"/>
      <c r="DN135" s="555"/>
      <c r="DO135" s="555"/>
      <c r="DP135" s="555"/>
      <c r="DQ135" s="555"/>
      <c r="DR135" s="555"/>
      <c r="DS135" s="555"/>
      <c r="DT135" s="555"/>
      <c r="DU135" s="555"/>
      <c r="DV135" s="555"/>
      <c r="DW135" s="555"/>
      <c r="DX135" s="555"/>
      <c r="DY135" s="555"/>
      <c r="DZ135" s="555"/>
      <c r="EA135" s="555"/>
      <c r="EB135" s="555"/>
      <c r="EC135" s="555"/>
      <c r="ED135" s="555"/>
      <c r="EE135" s="555"/>
      <c r="EF135" s="555"/>
      <c r="EG135" s="555"/>
      <c r="EH135" s="555"/>
      <c r="EI135" s="555"/>
      <c r="EJ135" s="555"/>
      <c r="EK135" s="555"/>
      <c r="EL135" s="555"/>
      <c r="EM135" s="555"/>
      <c r="EN135" s="555"/>
      <c r="EO135" s="555"/>
      <c r="EP135" s="555"/>
    </row>
    <row r="136" spans="3:146">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5"/>
      <c r="AY136" s="555"/>
      <c r="AZ136" s="555"/>
      <c r="BA136" s="555"/>
      <c r="BB136" s="555"/>
      <c r="BC136" s="555"/>
      <c r="BD136" s="555"/>
      <c r="BE136" s="555"/>
      <c r="BF136" s="555"/>
      <c r="BG136" s="555"/>
      <c r="BH136" s="555"/>
      <c r="BI136" s="555"/>
      <c r="BJ136" s="555"/>
      <c r="BK136" s="555"/>
      <c r="BL136" s="555"/>
      <c r="BM136" s="555"/>
      <c r="BN136" s="555"/>
      <c r="BO136" s="555"/>
      <c r="BP136" s="555"/>
      <c r="BQ136" s="555"/>
      <c r="BR136" s="555"/>
      <c r="BS136" s="555"/>
      <c r="BT136" s="555"/>
      <c r="BU136" s="555"/>
      <c r="BV136" s="555"/>
      <c r="BW136" s="555"/>
      <c r="BX136" s="555"/>
      <c r="BY136" s="555"/>
      <c r="BZ136" s="555"/>
      <c r="CA136" s="555"/>
      <c r="CB136" s="555"/>
      <c r="CC136" s="555"/>
      <c r="CD136" s="555"/>
      <c r="CE136" s="555"/>
      <c r="CF136" s="555"/>
      <c r="CG136" s="555"/>
      <c r="CH136" s="555"/>
      <c r="CI136" s="555"/>
      <c r="CJ136" s="555"/>
      <c r="CK136" s="555"/>
      <c r="CL136" s="555"/>
      <c r="CM136" s="555"/>
      <c r="CN136" s="555"/>
      <c r="CO136" s="555"/>
      <c r="CP136" s="555"/>
      <c r="CQ136" s="555"/>
      <c r="CR136" s="555"/>
      <c r="CS136" s="555"/>
      <c r="CT136" s="555"/>
      <c r="CU136" s="555"/>
      <c r="CV136" s="555"/>
      <c r="CW136" s="555"/>
      <c r="CX136" s="555"/>
      <c r="CY136" s="555"/>
      <c r="CZ136" s="555"/>
      <c r="DA136" s="555"/>
      <c r="DB136" s="555"/>
      <c r="DC136" s="555"/>
      <c r="DD136" s="555"/>
      <c r="DE136" s="555"/>
      <c r="DF136" s="555"/>
      <c r="DG136" s="555"/>
      <c r="DH136" s="555"/>
      <c r="DI136" s="555"/>
      <c r="DJ136" s="555"/>
      <c r="DK136" s="555"/>
      <c r="DL136" s="555"/>
      <c r="DM136" s="555"/>
      <c r="DN136" s="555"/>
      <c r="DO136" s="555"/>
      <c r="DP136" s="555"/>
      <c r="DQ136" s="555"/>
      <c r="DR136" s="555"/>
      <c r="DS136" s="555"/>
      <c r="DT136" s="555"/>
      <c r="DU136" s="555"/>
      <c r="DV136" s="555"/>
      <c r="DW136" s="555"/>
      <c r="DX136" s="555"/>
      <c r="DY136" s="555"/>
      <c r="DZ136" s="555"/>
      <c r="EA136" s="555"/>
      <c r="EB136" s="555"/>
      <c r="EC136" s="555"/>
      <c r="ED136" s="555"/>
      <c r="EE136" s="555"/>
      <c r="EF136" s="555"/>
      <c r="EG136" s="555"/>
      <c r="EH136" s="555"/>
      <c r="EI136" s="555"/>
      <c r="EJ136" s="555"/>
      <c r="EK136" s="555"/>
      <c r="EL136" s="555"/>
      <c r="EM136" s="555"/>
      <c r="EN136" s="555"/>
      <c r="EO136" s="555"/>
      <c r="EP136" s="555"/>
    </row>
    <row r="137" spans="3:146">
      <c r="C137" s="555"/>
      <c r="D137" s="555"/>
      <c r="E137" s="555"/>
      <c r="F137" s="555"/>
      <c r="G137" s="555"/>
      <c r="H137" s="555"/>
      <c r="I137" s="555"/>
      <c r="J137" s="555"/>
      <c r="K137" s="555"/>
      <c r="L137" s="555"/>
      <c r="M137" s="555"/>
      <c r="N137" s="555"/>
      <c r="O137" s="555"/>
      <c r="P137" s="555"/>
      <c r="Q137" s="555"/>
      <c r="R137" s="555"/>
      <c r="S137" s="555"/>
      <c r="T137" s="555"/>
      <c r="U137" s="555"/>
      <c r="V137" s="555"/>
      <c r="W137" s="555"/>
      <c r="X137" s="555"/>
      <c r="Y137" s="555"/>
      <c r="Z137" s="555"/>
      <c r="AA137" s="555"/>
      <c r="AB137" s="555"/>
      <c r="AC137" s="555"/>
      <c r="AD137" s="555"/>
      <c r="AE137" s="555"/>
      <c r="AF137" s="555"/>
      <c r="AG137" s="555"/>
      <c r="AH137" s="555"/>
      <c r="AI137" s="555"/>
      <c r="AJ137" s="555"/>
      <c r="AK137" s="555"/>
      <c r="AL137" s="555"/>
      <c r="AM137" s="555"/>
      <c r="AN137" s="555"/>
      <c r="AO137" s="555"/>
      <c r="AP137" s="555"/>
      <c r="AQ137" s="555"/>
      <c r="AR137" s="555"/>
      <c r="AS137" s="555"/>
      <c r="AT137" s="555"/>
      <c r="AU137" s="555"/>
      <c r="AV137" s="555"/>
      <c r="AW137" s="555"/>
      <c r="AX137" s="555"/>
      <c r="AY137" s="555"/>
      <c r="AZ137" s="555"/>
      <c r="BA137" s="555"/>
      <c r="BB137" s="555"/>
      <c r="BC137" s="555"/>
      <c r="BD137" s="555"/>
      <c r="BE137" s="555"/>
      <c r="BF137" s="555"/>
      <c r="BG137" s="555"/>
      <c r="BH137" s="555"/>
      <c r="BI137" s="555"/>
      <c r="BJ137" s="555"/>
      <c r="BK137" s="555"/>
      <c r="BL137" s="555"/>
      <c r="BM137" s="555"/>
      <c r="BN137" s="555"/>
      <c r="BO137" s="555"/>
      <c r="BP137" s="555"/>
      <c r="BQ137" s="555"/>
      <c r="BR137" s="555"/>
      <c r="BS137" s="555"/>
      <c r="BT137" s="555"/>
      <c r="BU137" s="555"/>
      <c r="BV137" s="555"/>
      <c r="BW137" s="555"/>
      <c r="BX137" s="555"/>
      <c r="BY137" s="555"/>
      <c r="BZ137" s="555"/>
      <c r="CA137" s="555"/>
      <c r="CB137" s="555"/>
      <c r="CC137" s="555"/>
      <c r="CD137" s="555"/>
      <c r="CE137" s="555"/>
      <c r="CF137" s="555"/>
      <c r="CG137" s="555"/>
      <c r="CH137" s="555"/>
      <c r="CI137" s="555"/>
      <c r="CJ137" s="555"/>
      <c r="CK137" s="555"/>
      <c r="CL137" s="555"/>
      <c r="CM137" s="555"/>
      <c r="CN137" s="555"/>
      <c r="CO137" s="555"/>
      <c r="CP137" s="555"/>
      <c r="CQ137" s="555"/>
      <c r="CR137" s="555"/>
      <c r="CS137" s="555"/>
      <c r="CT137" s="555"/>
      <c r="CU137" s="555"/>
      <c r="CV137" s="555"/>
      <c r="CW137" s="555"/>
      <c r="CX137" s="555"/>
      <c r="CY137" s="555"/>
      <c r="CZ137" s="555"/>
      <c r="DA137" s="555"/>
      <c r="DB137" s="555"/>
      <c r="DC137" s="555"/>
      <c r="DD137" s="555"/>
      <c r="DE137" s="555"/>
      <c r="DF137" s="555"/>
      <c r="DG137" s="555"/>
      <c r="DH137" s="555"/>
      <c r="DI137" s="555"/>
      <c r="DJ137" s="555"/>
      <c r="DK137" s="555"/>
      <c r="DL137" s="555"/>
      <c r="DM137" s="555"/>
      <c r="DN137" s="555"/>
      <c r="DO137" s="555"/>
      <c r="DP137" s="555"/>
      <c r="DQ137" s="555"/>
      <c r="DR137" s="555"/>
      <c r="DS137" s="555"/>
      <c r="DT137" s="555"/>
      <c r="DU137" s="555"/>
      <c r="DV137" s="555"/>
      <c r="DW137" s="555"/>
      <c r="DX137" s="555"/>
      <c r="DY137" s="555"/>
      <c r="DZ137" s="555"/>
      <c r="EA137" s="555"/>
      <c r="EB137" s="555"/>
      <c r="EC137" s="555"/>
      <c r="ED137" s="555"/>
      <c r="EE137" s="555"/>
      <c r="EF137" s="555"/>
      <c r="EG137" s="555"/>
      <c r="EH137" s="555"/>
      <c r="EI137" s="555"/>
      <c r="EJ137" s="555"/>
      <c r="EK137" s="555"/>
      <c r="EL137" s="555"/>
      <c r="EM137" s="555"/>
      <c r="EN137" s="555"/>
      <c r="EO137" s="555"/>
      <c r="EP137" s="555"/>
    </row>
    <row r="138" spans="3:146">
      <c r="C138" s="555"/>
      <c r="D138" s="555"/>
      <c r="E138" s="555"/>
      <c r="F138" s="555"/>
      <c r="G138" s="555"/>
      <c r="H138" s="555"/>
      <c r="I138" s="555"/>
      <c r="J138" s="555"/>
      <c r="K138" s="555"/>
      <c r="L138" s="555"/>
      <c r="M138" s="555"/>
      <c r="N138" s="555"/>
      <c r="O138" s="555"/>
      <c r="P138" s="555"/>
      <c r="Q138" s="555"/>
      <c r="R138" s="555"/>
      <c r="S138" s="555"/>
      <c r="T138" s="555"/>
      <c r="U138" s="555"/>
      <c r="V138" s="555"/>
      <c r="W138" s="555"/>
      <c r="X138" s="555"/>
      <c r="Y138" s="555"/>
      <c r="Z138" s="555"/>
      <c r="AA138" s="555"/>
      <c r="AB138" s="555"/>
      <c r="AC138" s="555"/>
      <c r="AD138" s="555"/>
      <c r="AE138" s="555"/>
      <c r="AF138" s="555"/>
      <c r="AG138" s="555"/>
      <c r="AH138" s="555"/>
      <c r="AI138" s="555"/>
      <c r="AJ138" s="555"/>
      <c r="AK138" s="555"/>
      <c r="AL138" s="555"/>
      <c r="AM138" s="555"/>
      <c r="AN138" s="555"/>
      <c r="AO138" s="555"/>
      <c r="AP138" s="555"/>
      <c r="AQ138" s="555"/>
      <c r="AR138" s="555"/>
      <c r="AS138" s="555"/>
      <c r="AT138" s="555"/>
      <c r="AU138" s="555"/>
      <c r="AV138" s="555"/>
      <c r="AW138" s="555"/>
      <c r="AX138" s="555"/>
      <c r="AY138" s="555"/>
      <c r="AZ138" s="555"/>
      <c r="BA138" s="555"/>
      <c r="BB138" s="555"/>
      <c r="BC138" s="555"/>
      <c r="BD138" s="555"/>
      <c r="BE138" s="555"/>
      <c r="BF138" s="555"/>
      <c r="BG138" s="555"/>
      <c r="BH138" s="555"/>
      <c r="BI138" s="555"/>
      <c r="BJ138" s="555"/>
      <c r="BK138" s="555"/>
      <c r="BL138" s="555"/>
      <c r="BM138" s="555"/>
      <c r="BN138" s="555"/>
      <c r="BO138" s="555"/>
      <c r="BP138" s="555"/>
      <c r="BQ138" s="555"/>
      <c r="BR138" s="555"/>
      <c r="BS138" s="555"/>
      <c r="BT138" s="555"/>
      <c r="BU138" s="555"/>
      <c r="BV138" s="555"/>
      <c r="BW138" s="555"/>
      <c r="BX138" s="555"/>
      <c r="BY138" s="555"/>
      <c r="BZ138" s="555"/>
      <c r="CA138" s="555"/>
      <c r="CB138" s="555"/>
      <c r="CC138" s="555"/>
      <c r="CD138" s="555"/>
      <c r="CE138" s="555"/>
      <c r="CF138" s="555"/>
      <c r="CG138" s="555"/>
      <c r="CH138" s="555"/>
      <c r="CI138" s="555"/>
      <c r="CJ138" s="555"/>
      <c r="CK138" s="555"/>
      <c r="CL138" s="555"/>
      <c r="CM138" s="555"/>
      <c r="CN138" s="555"/>
      <c r="CO138" s="555"/>
      <c r="CP138" s="555"/>
      <c r="CQ138" s="555"/>
      <c r="CR138" s="555"/>
      <c r="CS138" s="555"/>
      <c r="CT138" s="555"/>
      <c r="CU138" s="555"/>
      <c r="CV138" s="555"/>
      <c r="CW138" s="555"/>
      <c r="CX138" s="555"/>
      <c r="CY138" s="555"/>
      <c r="CZ138" s="555"/>
      <c r="DA138" s="555"/>
      <c r="DB138" s="555"/>
      <c r="DC138" s="555"/>
      <c r="DD138" s="555"/>
      <c r="DE138" s="555"/>
      <c r="DF138" s="555"/>
      <c r="DG138" s="555"/>
      <c r="DH138" s="555"/>
      <c r="DI138" s="555"/>
      <c r="DJ138" s="555"/>
      <c r="DK138" s="555"/>
      <c r="DL138" s="555"/>
      <c r="DM138" s="555"/>
      <c r="DN138" s="555"/>
      <c r="DO138" s="555"/>
      <c r="DP138" s="555"/>
      <c r="DQ138" s="555"/>
      <c r="DR138" s="555"/>
      <c r="DS138" s="555"/>
      <c r="DT138" s="555"/>
      <c r="DU138" s="555"/>
      <c r="DV138" s="555"/>
      <c r="DW138" s="555"/>
      <c r="DX138" s="555"/>
      <c r="DY138" s="555"/>
      <c r="DZ138" s="555"/>
      <c r="EA138" s="555"/>
      <c r="EB138" s="555"/>
      <c r="EC138" s="555"/>
      <c r="ED138" s="555"/>
      <c r="EE138" s="555"/>
      <c r="EF138" s="555"/>
      <c r="EG138" s="555"/>
      <c r="EH138" s="555"/>
      <c r="EI138" s="555"/>
      <c r="EJ138" s="555"/>
      <c r="EK138" s="555"/>
      <c r="EL138" s="555"/>
      <c r="EM138" s="555"/>
      <c r="EN138" s="555"/>
      <c r="EO138" s="555"/>
      <c r="EP138" s="555"/>
    </row>
    <row r="139" spans="3:146">
      <c r="C139" s="555"/>
      <c r="D139" s="555"/>
      <c r="E139" s="555"/>
      <c r="F139" s="555"/>
      <c r="G139" s="555"/>
      <c r="H139" s="555"/>
      <c r="I139" s="555"/>
      <c r="J139" s="555"/>
      <c r="K139" s="555"/>
      <c r="L139" s="555"/>
      <c r="M139" s="555"/>
      <c r="N139" s="555"/>
      <c r="O139" s="555"/>
      <c r="P139" s="555"/>
      <c r="Q139" s="555"/>
      <c r="R139" s="555"/>
      <c r="S139" s="555"/>
      <c r="T139" s="555"/>
      <c r="U139" s="555"/>
      <c r="V139" s="555"/>
      <c r="W139" s="555"/>
      <c r="X139" s="555"/>
      <c r="Y139" s="555"/>
      <c r="Z139" s="555"/>
      <c r="AA139" s="555"/>
      <c r="AB139" s="555"/>
      <c r="AC139" s="555"/>
      <c r="AD139" s="555"/>
      <c r="AE139" s="555"/>
      <c r="AF139" s="555"/>
      <c r="AG139" s="555"/>
      <c r="AH139" s="555"/>
      <c r="AI139" s="555"/>
      <c r="AJ139" s="555"/>
      <c r="AK139" s="555"/>
      <c r="AL139" s="555"/>
      <c r="AM139" s="555"/>
      <c r="AN139" s="555"/>
      <c r="AO139" s="555"/>
      <c r="AP139" s="555"/>
      <c r="AQ139" s="555"/>
      <c r="AR139" s="555"/>
      <c r="AS139" s="555"/>
      <c r="AT139" s="555"/>
      <c r="AU139" s="555"/>
      <c r="AV139" s="555"/>
      <c r="AW139" s="555"/>
      <c r="AX139" s="555"/>
      <c r="AY139" s="555"/>
      <c r="AZ139" s="555"/>
      <c r="BA139" s="555"/>
      <c r="BB139" s="555"/>
      <c r="BC139" s="555"/>
      <c r="BD139" s="555"/>
      <c r="BE139" s="555"/>
      <c r="BF139" s="555"/>
      <c r="BG139" s="555"/>
      <c r="BH139" s="555"/>
      <c r="BI139" s="555"/>
      <c r="BJ139" s="555"/>
      <c r="BK139" s="555"/>
      <c r="BL139" s="555"/>
      <c r="BM139" s="555"/>
      <c r="BN139" s="555"/>
      <c r="BO139" s="555"/>
      <c r="BP139" s="555"/>
      <c r="BQ139" s="555"/>
      <c r="BR139" s="555"/>
      <c r="BS139" s="555"/>
      <c r="BT139" s="555"/>
      <c r="BU139" s="555"/>
      <c r="BV139" s="555"/>
      <c r="BW139" s="555"/>
      <c r="BX139" s="555"/>
      <c r="BY139" s="555"/>
      <c r="BZ139" s="555"/>
      <c r="CA139" s="555"/>
      <c r="CB139" s="555"/>
      <c r="CC139" s="555"/>
      <c r="CD139" s="555"/>
      <c r="CE139" s="555"/>
      <c r="CF139" s="555"/>
      <c r="CG139" s="555"/>
      <c r="CH139" s="555"/>
      <c r="CI139" s="555"/>
      <c r="CJ139" s="555"/>
      <c r="CK139" s="555"/>
      <c r="CL139" s="555"/>
      <c r="CM139" s="555"/>
      <c r="CN139" s="555"/>
      <c r="CO139" s="555"/>
      <c r="CP139" s="555"/>
      <c r="CQ139" s="555"/>
      <c r="CR139" s="555"/>
      <c r="CS139" s="555"/>
      <c r="CT139" s="555"/>
      <c r="CU139" s="555"/>
      <c r="CV139" s="555"/>
      <c r="CW139" s="555"/>
      <c r="CX139" s="555"/>
      <c r="CY139" s="555"/>
      <c r="CZ139" s="555"/>
      <c r="DA139" s="555"/>
      <c r="DB139" s="555"/>
      <c r="DC139" s="555"/>
      <c r="DD139" s="555"/>
      <c r="DE139" s="555"/>
      <c r="DF139" s="555"/>
      <c r="DG139" s="555"/>
      <c r="DH139" s="555"/>
      <c r="DI139" s="555"/>
      <c r="DJ139" s="555"/>
      <c r="DK139" s="555"/>
      <c r="DL139" s="555"/>
      <c r="DM139" s="555"/>
      <c r="DN139" s="555"/>
      <c r="DO139" s="555"/>
      <c r="DP139" s="555"/>
      <c r="DQ139" s="555"/>
      <c r="DR139" s="555"/>
      <c r="DS139" s="555"/>
      <c r="DT139" s="555"/>
      <c r="DU139" s="555"/>
      <c r="DV139" s="555"/>
      <c r="DW139" s="555"/>
      <c r="DX139" s="555"/>
      <c r="DY139" s="555"/>
      <c r="DZ139" s="555"/>
      <c r="EA139" s="555"/>
      <c r="EB139" s="555"/>
      <c r="EC139" s="555"/>
      <c r="ED139" s="555"/>
      <c r="EE139" s="555"/>
      <c r="EF139" s="555"/>
      <c r="EG139" s="555"/>
      <c r="EH139" s="555"/>
      <c r="EI139" s="555"/>
      <c r="EJ139" s="555"/>
      <c r="EK139" s="555"/>
      <c r="EL139" s="555"/>
      <c r="EM139" s="555"/>
      <c r="EN139" s="555"/>
      <c r="EO139" s="555"/>
      <c r="EP139" s="555"/>
    </row>
  </sheetData>
  <mergeCells count="1">
    <mergeCell ref="A122:B122"/>
  </mergeCells>
  <phoneticPr fontId="5"/>
  <pageMargins left="0.74803149606299213" right="0.70866141732283472" top="0.35433070866141736" bottom="0.31496062992125984" header="0.31496062992125984" footer="0.31496062992125984"/>
  <pageSetup paperSize="9" scale="5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4"/>
  <sheetViews>
    <sheetView workbookViewId="0">
      <pane xSplit="2" ySplit="4" topLeftCell="C5" activePane="bottomRight" state="frozen"/>
      <selection pane="topRight" activeCell="C1" sqref="C1"/>
      <selection pane="bottomLeft" activeCell="A5" sqref="A5"/>
      <selection pane="bottomRight" activeCell="A2" sqref="A2"/>
    </sheetView>
  </sheetViews>
  <sheetFormatPr defaultRowHeight="13.5"/>
  <cols>
    <col min="1" max="1" width="5.5" style="565" bestFit="1" customWidth="1"/>
    <col min="2" max="2" width="24.125" style="565" customWidth="1"/>
    <col min="3" max="132" width="14.625" style="526" customWidth="1"/>
    <col min="133" max="133" width="10.5" style="526" bestFit="1" customWidth="1"/>
    <col min="134" max="16384" width="9" style="526"/>
  </cols>
  <sheetData>
    <row r="1" spans="1:144" ht="17.25">
      <c r="A1" s="523" t="s">
        <v>603</v>
      </c>
      <c r="B1" s="524"/>
      <c r="C1" s="525"/>
      <c r="D1" s="525"/>
      <c r="E1" s="525"/>
      <c r="F1" s="525"/>
      <c r="G1" s="525"/>
      <c r="H1" s="525"/>
    </row>
    <row r="2" spans="1:144">
      <c r="A2" s="524"/>
      <c r="B2" s="524"/>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c r="AY2" s="527"/>
      <c r="AZ2" s="527"/>
      <c r="BA2" s="527"/>
      <c r="BB2" s="527"/>
      <c r="BC2" s="527"/>
      <c r="BD2" s="527"/>
      <c r="BE2" s="527"/>
      <c r="BF2" s="527"/>
      <c r="BG2" s="527"/>
      <c r="BH2" s="527"/>
      <c r="BI2" s="527"/>
      <c r="BJ2" s="527"/>
      <c r="BK2" s="527"/>
      <c r="BL2" s="527"/>
      <c r="BM2" s="527"/>
      <c r="BN2" s="527"/>
      <c r="BO2" s="527"/>
      <c r="BP2" s="527"/>
      <c r="BQ2" s="527"/>
      <c r="BR2" s="527"/>
      <c r="BS2" s="527"/>
      <c r="BT2" s="527"/>
      <c r="BU2" s="527"/>
      <c r="BV2" s="527"/>
      <c r="BW2" s="527"/>
      <c r="BX2" s="527"/>
      <c r="BY2" s="527"/>
      <c r="BZ2" s="527"/>
      <c r="CA2" s="527"/>
      <c r="CB2" s="527"/>
      <c r="CC2" s="527"/>
      <c r="CD2" s="527"/>
      <c r="CE2" s="527"/>
      <c r="CF2" s="527"/>
      <c r="CG2" s="527"/>
      <c r="CH2" s="527"/>
      <c r="CI2" s="527"/>
      <c r="CJ2" s="527"/>
      <c r="CK2" s="527"/>
      <c r="CL2" s="527"/>
      <c r="CM2" s="527"/>
      <c r="CN2" s="527"/>
      <c r="CO2" s="527"/>
      <c r="CP2" s="527"/>
      <c r="CQ2" s="527"/>
      <c r="CR2" s="527"/>
      <c r="CS2" s="527"/>
      <c r="CT2" s="527"/>
      <c r="CU2" s="527"/>
      <c r="CV2" s="527"/>
      <c r="CW2" s="527"/>
      <c r="CX2" s="527"/>
      <c r="CY2" s="527"/>
      <c r="CZ2" s="527"/>
      <c r="DA2" s="527"/>
      <c r="DB2" s="766"/>
      <c r="DC2" s="527"/>
      <c r="DD2" s="527"/>
      <c r="DE2" s="527"/>
      <c r="DF2" s="527"/>
      <c r="DG2" s="527"/>
      <c r="DH2" s="527"/>
      <c r="DI2" s="527"/>
      <c r="DJ2" s="527"/>
      <c r="DK2" s="527"/>
      <c r="DL2" s="527"/>
      <c r="DM2" s="527"/>
      <c r="DN2" s="527"/>
    </row>
    <row r="3" spans="1:144" s="536" customFormat="1">
      <c r="A3" s="528"/>
      <c r="B3" s="529"/>
      <c r="C3" s="528" t="s">
        <v>327</v>
      </c>
      <c r="D3" s="530" t="s">
        <v>330</v>
      </c>
      <c r="E3" s="530" t="s">
        <v>333</v>
      </c>
      <c r="F3" s="530" t="s">
        <v>336</v>
      </c>
      <c r="G3" s="530" t="s">
        <v>338</v>
      </c>
      <c r="H3" s="530" t="s">
        <v>341</v>
      </c>
      <c r="I3" s="530" t="s">
        <v>343</v>
      </c>
      <c r="J3" s="530" t="s">
        <v>347</v>
      </c>
      <c r="K3" s="530" t="s">
        <v>349</v>
      </c>
      <c r="L3" s="530" t="s">
        <v>351</v>
      </c>
      <c r="M3" s="530" t="s">
        <v>354</v>
      </c>
      <c r="N3" s="530" t="s">
        <v>357</v>
      </c>
      <c r="O3" s="530" t="s">
        <v>360</v>
      </c>
      <c r="P3" s="530" t="s">
        <v>363</v>
      </c>
      <c r="Q3" s="530" t="s">
        <v>367</v>
      </c>
      <c r="R3" s="530" t="s">
        <v>371</v>
      </c>
      <c r="S3" s="530" t="s">
        <v>375</v>
      </c>
      <c r="T3" s="530" t="s">
        <v>379</v>
      </c>
      <c r="U3" s="530" t="s">
        <v>382</v>
      </c>
      <c r="V3" s="530" t="s">
        <v>386</v>
      </c>
      <c r="W3" s="530" t="s">
        <v>389</v>
      </c>
      <c r="X3" s="530" t="s">
        <v>391</v>
      </c>
      <c r="Y3" s="530" t="s">
        <v>396</v>
      </c>
      <c r="Z3" s="530" t="s">
        <v>400</v>
      </c>
      <c r="AA3" s="530" t="s">
        <v>404</v>
      </c>
      <c r="AB3" s="530" t="s">
        <v>407</v>
      </c>
      <c r="AC3" s="530" t="s">
        <v>410</v>
      </c>
      <c r="AD3" s="530" t="s">
        <v>413</v>
      </c>
      <c r="AE3" s="530" t="s">
        <v>417</v>
      </c>
      <c r="AF3" s="530" t="s">
        <v>421</v>
      </c>
      <c r="AG3" s="530" t="s">
        <v>423</v>
      </c>
      <c r="AH3" s="530" t="s">
        <v>425</v>
      </c>
      <c r="AI3" s="530" t="s">
        <v>429</v>
      </c>
      <c r="AJ3" s="530" t="s">
        <v>432</v>
      </c>
      <c r="AK3" s="530" t="s">
        <v>435</v>
      </c>
      <c r="AL3" s="530" t="s">
        <v>438</v>
      </c>
      <c r="AM3" s="530" t="s">
        <v>440</v>
      </c>
      <c r="AN3" s="530" t="s">
        <v>441</v>
      </c>
      <c r="AO3" s="530" t="s">
        <v>444</v>
      </c>
      <c r="AP3" s="530" t="s">
        <v>447</v>
      </c>
      <c r="AQ3" s="530" t="s">
        <v>449</v>
      </c>
      <c r="AR3" s="530" t="s">
        <v>451</v>
      </c>
      <c r="AS3" s="530" t="s">
        <v>452</v>
      </c>
      <c r="AT3" s="530" t="s">
        <v>454</v>
      </c>
      <c r="AU3" s="530" t="s">
        <v>455</v>
      </c>
      <c r="AV3" s="530" t="s">
        <v>456</v>
      </c>
      <c r="AW3" s="530" t="s">
        <v>458</v>
      </c>
      <c r="AX3" s="530" t="s">
        <v>460</v>
      </c>
      <c r="AY3" s="530" t="s">
        <v>462</v>
      </c>
      <c r="AZ3" s="530" t="s">
        <v>464</v>
      </c>
      <c r="BA3" s="530" t="s">
        <v>466</v>
      </c>
      <c r="BB3" s="530" t="s">
        <v>468</v>
      </c>
      <c r="BC3" s="530" t="s">
        <v>469</v>
      </c>
      <c r="BD3" s="530" t="s">
        <v>471</v>
      </c>
      <c r="BE3" s="530" t="s">
        <v>473</v>
      </c>
      <c r="BF3" s="530" t="s">
        <v>475</v>
      </c>
      <c r="BG3" s="530" t="s">
        <v>477</v>
      </c>
      <c r="BH3" s="530" t="s">
        <v>479</v>
      </c>
      <c r="BI3" s="530" t="s">
        <v>481</v>
      </c>
      <c r="BJ3" s="530" t="s">
        <v>482</v>
      </c>
      <c r="BK3" s="530" t="s">
        <v>484</v>
      </c>
      <c r="BL3" s="530" t="s">
        <v>486</v>
      </c>
      <c r="BM3" s="530" t="s">
        <v>488</v>
      </c>
      <c r="BN3" s="530" t="s">
        <v>490</v>
      </c>
      <c r="BO3" s="530" t="s">
        <v>492</v>
      </c>
      <c r="BP3" s="530" t="s">
        <v>494</v>
      </c>
      <c r="BQ3" s="530" t="s">
        <v>496</v>
      </c>
      <c r="BR3" s="530" t="s">
        <v>497</v>
      </c>
      <c r="BS3" s="530" t="s">
        <v>498</v>
      </c>
      <c r="BT3" s="530" t="s">
        <v>499</v>
      </c>
      <c r="BU3" s="530" t="s">
        <v>500</v>
      </c>
      <c r="BV3" s="530" t="s">
        <v>502</v>
      </c>
      <c r="BW3" s="530" t="s">
        <v>504</v>
      </c>
      <c r="BX3" s="530" t="s">
        <v>506</v>
      </c>
      <c r="BY3" s="530" t="s">
        <v>508</v>
      </c>
      <c r="BZ3" s="530" t="s">
        <v>510</v>
      </c>
      <c r="CA3" s="530" t="s">
        <v>512</v>
      </c>
      <c r="CB3" s="530" t="s">
        <v>514</v>
      </c>
      <c r="CC3" s="530" t="s">
        <v>516</v>
      </c>
      <c r="CD3" s="530" t="s">
        <v>518</v>
      </c>
      <c r="CE3" s="530" t="s">
        <v>520</v>
      </c>
      <c r="CF3" s="530" t="s">
        <v>522</v>
      </c>
      <c r="CG3" s="530" t="s">
        <v>524</v>
      </c>
      <c r="CH3" s="530" t="s">
        <v>526</v>
      </c>
      <c r="CI3" s="530" t="s">
        <v>528</v>
      </c>
      <c r="CJ3" s="530" t="s">
        <v>530</v>
      </c>
      <c r="CK3" s="530" t="s">
        <v>532</v>
      </c>
      <c r="CL3" s="530" t="s">
        <v>534</v>
      </c>
      <c r="CM3" s="530" t="s">
        <v>535</v>
      </c>
      <c r="CN3" s="530" t="s">
        <v>537</v>
      </c>
      <c r="CO3" s="530" t="s">
        <v>539</v>
      </c>
      <c r="CP3" s="530" t="s">
        <v>541</v>
      </c>
      <c r="CQ3" s="530" t="s">
        <v>543</v>
      </c>
      <c r="CR3" s="530" t="s">
        <v>545</v>
      </c>
      <c r="CS3" s="530" t="s">
        <v>547</v>
      </c>
      <c r="CT3" s="530" t="s">
        <v>548</v>
      </c>
      <c r="CU3" s="530" t="s">
        <v>550</v>
      </c>
      <c r="CV3" s="530" t="s">
        <v>552</v>
      </c>
      <c r="CW3" s="530" t="s">
        <v>554</v>
      </c>
      <c r="CX3" s="530" t="s">
        <v>556</v>
      </c>
      <c r="CY3" s="530" t="s">
        <v>558</v>
      </c>
      <c r="CZ3" s="530" t="s">
        <v>560</v>
      </c>
      <c r="DA3" s="530" t="s">
        <v>562</v>
      </c>
      <c r="DB3" s="530" t="s">
        <v>563</v>
      </c>
      <c r="DC3" s="530" t="s">
        <v>564</v>
      </c>
      <c r="DD3" s="531" t="s">
        <v>565</v>
      </c>
      <c r="DE3" s="532" t="s">
        <v>566</v>
      </c>
      <c r="DF3" s="533" t="s">
        <v>778</v>
      </c>
      <c r="DG3" s="534" t="s">
        <v>845</v>
      </c>
      <c r="DH3" s="534" t="s">
        <v>846</v>
      </c>
      <c r="DI3" s="534" t="s">
        <v>847</v>
      </c>
      <c r="DJ3" s="534" t="s">
        <v>848</v>
      </c>
      <c r="DK3" s="534" t="s">
        <v>849</v>
      </c>
      <c r="DL3" s="534" t="s">
        <v>850</v>
      </c>
      <c r="DM3" s="472">
        <v>780</v>
      </c>
      <c r="DN3" s="472">
        <v>790</v>
      </c>
      <c r="DO3" s="535" t="s">
        <v>851</v>
      </c>
      <c r="DP3" s="471">
        <v>801</v>
      </c>
      <c r="DQ3" s="472">
        <v>810</v>
      </c>
      <c r="DR3" s="471">
        <v>820</v>
      </c>
      <c r="DS3" s="472">
        <v>830</v>
      </c>
      <c r="DT3" s="535" t="s">
        <v>852</v>
      </c>
      <c r="DU3" s="471">
        <v>841</v>
      </c>
      <c r="DV3" s="471">
        <v>851</v>
      </c>
      <c r="DW3" s="471">
        <v>861</v>
      </c>
      <c r="DX3" s="472">
        <v>870</v>
      </c>
      <c r="DY3" s="471">
        <v>880</v>
      </c>
      <c r="DZ3" s="472">
        <v>970</v>
      </c>
    </row>
    <row r="4" spans="1:144" s="547" customFormat="1" ht="50.1" customHeight="1">
      <c r="A4" s="537"/>
      <c r="B4" s="538"/>
      <c r="C4" s="539" t="s">
        <v>328</v>
      </c>
      <c r="D4" s="541" t="s">
        <v>331</v>
      </c>
      <c r="E4" s="541" t="s">
        <v>785</v>
      </c>
      <c r="F4" s="541" t="s">
        <v>10</v>
      </c>
      <c r="G4" s="541" t="s">
        <v>11</v>
      </c>
      <c r="H4" s="541" t="s">
        <v>786</v>
      </c>
      <c r="I4" s="541" t="s">
        <v>787</v>
      </c>
      <c r="J4" s="541" t="s">
        <v>28</v>
      </c>
      <c r="K4" s="541" t="s">
        <v>89</v>
      </c>
      <c r="L4" s="541" t="s">
        <v>788</v>
      </c>
      <c r="M4" s="541" t="s">
        <v>355</v>
      </c>
      <c r="N4" s="541" t="s">
        <v>789</v>
      </c>
      <c r="O4" s="541" t="s">
        <v>790</v>
      </c>
      <c r="P4" s="541" t="s">
        <v>791</v>
      </c>
      <c r="Q4" s="541" t="s">
        <v>792</v>
      </c>
      <c r="R4" s="541" t="s">
        <v>793</v>
      </c>
      <c r="S4" s="541" t="s">
        <v>376</v>
      </c>
      <c r="T4" s="590" t="s">
        <v>794</v>
      </c>
      <c r="U4" s="541" t="s">
        <v>383</v>
      </c>
      <c r="V4" s="541" t="s">
        <v>795</v>
      </c>
      <c r="W4" s="541" t="s">
        <v>796</v>
      </c>
      <c r="X4" s="541" t="s">
        <v>797</v>
      </c>
      <c r="Y4" s="541" t="s">
        <v>397</v>
      </c>
      <c r="Z4" s="541" t="s">
        <v>401</v>
      </c>
      <c r="AA4" s="541" t="s">
        <v>798</v>
      </c>
      <c r="AB4" s="541" t="s">
        <v>408</v>
      </c>
      <c r="AC4" s="541" t="s">
        <v>411</v>
      </c>
      <c r="AD4" s="541" t="s">
        <v>799</v>
      </c>
      <c r="AE4" s="541" t="s">
        <v>418</v>
      </c>
      <c r="AF4" s="590" t="s">
        <v>800</v>
      </c>
      <c r="AG4" s="541" t="s">
        <v>801</v>
      </c>
      <c r="AH4" s="541" t="s">
        <v>802</v>
      </c>
      <c r="AI4" s="541" t="s">
        <v>91</v>
      </c>
      <c r="AJ4" s="541" t="s">
        <v>803</v>
      </c>
      <c r="AK4" s="541" t="s">
        <v>804</v>
      </c>
      <c r="AL4" s="541" t="s">
        <v>439</v>
      </c>
      <c r="AM4" s="541" t="s">
        <v>805</v>
      </c>
      <c r="AN4" s="541" t="s">
        <v>806</v>
      </c>
      <c r="AO4" s="541" t="s">
        <v>807</v>
      </c>
      <c r="AP4" s="541" t="s">
        <v>808</v>
      </c>
      <c r="AQ4" s="541" t="s">
        <v>809</v>
      </c>
      <c r="AR4" s="541" t="s">
        <v>810</v>
      </c>
      <c r="AS4" s="541" t="s">
        <v>811</v>
      </c>
      <c r="AT4" s="541" t="s">
        <v>812</v>
      </c>
      <c r="AU4" s="541" t="s">
        <v>813</v>
      </c>
      <c r="AV4" s="541" t="s">
        <v>814</v>
      </c>
      <c r="AW4" s="541" t="s">
        <v>815</v>
      </c>
      <c r="AX4" s="541" t="s">
        <v>816</v>
      </c>
      <c r="AY4" s="541" t="s">
        <v>817</v>
      </c>
      <c r="AZ4" s="541" t="s">
        <v>818</v>
      </c>
      <c r="BA4" s="541" t="s">
        <v>819</v>
      </c>
      <c r="BB4" s="541" t="s">
        <v>820</v>
      </c>
      <c r="BC4" s="541" t="s">
        <v>821</v>
      </c>
      <c r="BD4" s="541" t="s">
        <v>472</v>
      </c>
      <c r="BE4" s="541" t="s">
        <v>822</v>
      </c>
      <c r="BF4" s="541" t="s">
        <v>823</v>
      </c>
      <c r="BG4" s="541" t="s">
        <v>824</v>
      </c>
      <c r="BH4" s="541" t="s">
        <v>825</v>
      </c>
      <c r="BI4" s="590" t="s">
        <v>748</v>
      </c>
      <c r="BJ4" s="590" t="s">
        <v>826</v>
      </c>
      <c r="BK4" s="541" t="s">
        <v>485</v>
      </c>
      <c r="BL4" s="541" t="s">
        <v>487</v>
      </c>
      <c r="BM4" s="541" t="s">
        <v>489</v>
      </c>
      <c r="BN4" s="541" t="s">
        <v>827</v>
      </c>
      <c r="BO4" s="541" t="s">
        <v>493</v>
      </c>
      <c r="BP4" s="541" t="s">
        <v>828</v>
      </c>
      <c r="BQ4" s="541" t="s">
        <v>399</v>
      </c>
      <c r="BR4" s="541" t="s">
        <v>403</v>
      </c>
      <c r="BS4" s="541" t="s">
        <v>14</v>
      </c>
      <c r="BT4" s="541" t="s">
        <v>15</v>
      </c>
      <c r="BU4" s="541" t="s">
        <v>829</v>
      </c>
      <c r="BV4" s="541" t="s">
        <v>503</v>
      </c>
      <c r="BW4" s="541" t="s">
        <v>830</v>
      </c>
      <c r="BX4" s="541" t="s">
        <v>507</v>
      </c>
      <c r="BY4" s="541" t="s">
        <v>831</v>
      </c>
      <c r="BZ4" s="541" t="s">
        <v>511</v>
      </c>
      <c r="CA4" s="541" t="s">
        <v>513</v>
      </c>
      <c r="CB4" s="541" t="s">
        <v>515</v>
      </c>
      <c r="CC4" s="541" t="s">
        <v>517</v>
      </c>
      <c r="CD4" s="541" t="s">
        <v>519</v>
      </c>
      <c r="CE4" s="541" t="s">
        <v>832</v>
      </c>
      <c r="CF4" s="541" t="s">
        <v>833</v>
      </c>
      <c r="CG4" s="541" t="s">
        <v>525</v>
      </c>
      <c r="CH4" s="541" t="s">
        <v>527</v>
      </c>
      <c r="CI4" s="541" t="s">
        <v>529</v>
      </c>
      <c r="CJ4" s="541" t="s">
        <v>834</v>
      </c>
      <c r="CK4" s="541" t="s">
        <v>835</v>
      </c>
      <c r="CL4" s="541" t="s">
        <v>17</v>
      </c>
      <c r="CM4" s="541" t="s">
        <v>536</v>
      </c>
      <c r="CN4" s="541" t="s">
        <v>538</v>
      </c>
      <c r="CO4" s="541" t="s">
        <v>540</v>
      </c>
      <c r="CP4" s="541" t="s">
        <v>542</v>
      </c>
      <c r="CQ4" s="541" t="s">
        <v>836</v>
      </c>
      <c r="CR4" s="541" t="s">
        <v>546</v>
      </c>
      <c r="CS4" s="541" t="s">
        <v>837</v>
      </c>
      <c r="CT4" s="541" t="s">
        <v>838</v>
      </c>
      <c r="CU4" s="541" t="s">
        <v>551</v>
      </c>
      <c r="CV4" s="541" t="s">
        <v>839</v>
      </c>
      <c r="CW4" s="541" t="s">
        <v>840</v>
      </c>
      <c r="CX4" s="541" t="s">
        <v>557</v>
      </c>
      <c r="CY4" s="541" t="s">
        <v>841</v>
      </c>
      <c r="CZ4" s="541" t="s">
        <v>842</v>
      </c>
      <c r="DA4" s="541" t="s">
        <v>843</v>
      </c>
      <c r="DB4" s="541" t="s">
        <v>844</v>
      </c>
      <c r="DC4" s="541" t="s">
        <v>30</v>
      </c>
      <c r="DD4" s="541" t="s">
        <v>18</v>
      </c>
      <c r="DE4" s="539" t="s">
        <v>853</v>
      </c>
      <c r="DF4" s="540" t="s">
        <v>854</v>
      </c>
      <c r="DG4" s="541" t="s">
        <v>855</v>
      </c>
      <c r="DH4" s="542" t="s">
        <v>856</v>
      </c>
      <c r="DI4" s="480" t="s">
        <v>857</v>
      </c>
      <c r="DJ4" s="480" t="s">
        <v>858</v>
      </c>
      <c r="DK4" s="480" t="s">
        <v>859</v>
      </c>
      <c r="DL4" s="541" t="s">
        <v>20</v>
      </c>
      <c r="DM4" s="543" t="s">
        <v>860</v>
      </c>
      <c r="DN4" s="543" t="s">
        <v>861</v>
      </c>
      <c r="DO4" s="544" t="s">
        <v>862</v>
      </c>
      <c r="DP4" s="541" t="s">
        <v>604</v>
      </c>
      <c r="DQ4" s="543" t="s">
        <v>863</v>
      </c>
      <c r="DR4" s="541" t="s">
        <v>864</v>
      </c>
      <c r="DS4" s="543" t="s">
        <v>865</v>
      </c>
      <c r="DT4" s="545" t="s">
        <v>866</v>
      </c>
      <c r="DU4" s="542" t="s">
        <v>605</v>
      </c>
      <c r="DV4" s="542" t="s">
        <v>867</v>
      </c>
      <c r="DW4" s="542" t="s">
        <v>606</v>
      </c>
      <c r="DX4" s="546" t="s">
        <v>868</v>
      </c>
      <c r="DY4" s="541" t="s">
        <v>869</v>
      </c>
      <c r="DZ4" s="543" t="s">
        <v>870</v>
      </c>
    </row>
    <row r="5" spans="1:144">
      <c r="A5" s="548" t="s">
        <v>329</v>
      </c>
      <c r="B5" s="549" t="s">
        <v>9</v>
      </c>
      <c r="C5" s="759">
        <f>SUM('106部門表'!C5:C7)</f>
        <v>1293640</v>
      </c>
      <c r="D5" s="760">
        <f>SUM('106部門表'!D5:D7)</f>
        <v>5577304</v>
      </c>
      <c r="E5" s="760">
        <f>SUM('106部門表'!E5:E7)</f>
        <v>54803</v>
      </c>
      <c r="F5" s="760">
        <f>SUM('106部門表'!F5:F7)</f>
        <v>4804</v>
      </c>
      <c r="G5" s="760">
        <f>SUM('106部門表'!G5:G7)</f>
        <v>0</v>
      </c>
      <c r="H5" s="760">
        <f>SUM('106部門表'!H5:H7)</f>
        <v>0</v>
      </c>
      <c r="I5" s="760">
        <f>SUM('106部門表'!I5:I7)</f>
        <v>0</v>
      </c>
      <c r="J5" s="760">
        <f>SUM('106部門表'!J5:J7)</f>
        <v>28712337</v>
      </c>
      <c r="K5" s="760">
        <f>SUM('106部門表'!K5:K7)</f>
        <v>2557131</v>
      </c>
      <c r="L5" s="760">
        <f>SUM('106部門表'!L5:L7)</f>
        <v>8194062</v>
      </c>
      <c r="M5" s="760">
        <f>SUM('106部門表'!M5:M7)</f>
        <v>0</v>
      </c>
      <c r="N5" s="760">
        <f>SUM('106部門表'!N5:N7)</f>
        <v>14467</v>
      </c>
      <c r="O5" s="760">
        <f>SUM('106部門表'!O5:O7)</f>
        <v>2272</v>
      </c>
      <c r="P5" s="760">
        <f>SUM('106部門表'!P5:P7)</f>
        <v>55</v>
      </c>
      <c r="Q5" s="760">
        <f>SUM('106部門表'!Q5:Q7)</f>
        <v>0</v>
      </c>
      <c r="R5" s="760">
        <f>SUM('106部門表'!R5:R7)</f>
        <v>8909</v>
      </c>
      <c r="S5" s="760">
        <f>SUM('106部門表'!S5:S7)</f>
        <v>0</v>
      </c>
      <c r="T5" s="760">
        <f>SUM('106部門表'!T5:T7)</f>
        <v>0</v>
      </c>
      <c r="U5" s="760">
        <f>SUM('106部門表'!U5:U7)</f>
        <v>284</v>
      </c>
      <c r="V5" s="760">
        <f>SUM('106部門表'!V5:V7)</f>
        <v>0</v>
      </c>
      <c r="W5" s="760">
        <f>SUM('106部門表'!W5:W7)</f>
        <v>0</v>
      </c>
      <c r="X5" s="760">
        <f>SUM('106部門表'!X5:X7)</f>
        <v>397</v>
      </c>
      <c r="Y5" s="760">
        <f>SUM('106部門表'!Y5:Y7)</f>
        <v>0</v>
      </c>
      <c r="Z5" s="760">
        <f>SUM('106部門表'!Z5:Z7)</f>
        <v>240</v>
      </c>
      <c r="AA5" s="760">
        <f>SUM('106部門表'!AA5:AA7)</f>
        <v>383</v>
      </c>
      <c r="AB5" s="760">
        <f>SUM('106部門表'!AB5:AB7)</f>
        <v>0</v>
      </c>
      <c r="AC5" s="760">
        <f>SUM('106部門表'!AC5:AC7)</f>
        <v>0</v>
      </c>
      <c r="AD5" s="760">
        <f>SUM('106部門表'!AD5:AD7)</f>
        <v>0</v>
      </c>
      <c r="AE5" s="760">
        <f>SUM('106部門表'!AE5:AE7)</f>
        <v>3453</v>
      </c>
      <c r="AF5" s="760">
        <f>SUM('106部門表'!AF5:AF7)</f>
        <v>1762</v>
      </c>
      <c r="AG5" s="760">
        <f>SUM('106部門表'!AG5:AG7)</f>
        <v>0</v>
      </c>
      <c r="AH5" s="760">
        <f>SUM('106部門表'!AH5:AH7)</f>
        <v>0</v>
      </c>
      <c r="AI5" s="760">
        <f>SUM('106部門表'!AI5:AI7)</f>
        <v>44</v>
      </c>
      <c r="AJ5" s="760">
        <f>SUM('106部門表'!AJ5:AJ7)</f>
        <v>2713</v>
      </c>
      <c r="AK5" s="760">
        <f>SUM('106部門表'!AK5:AK7)</f>
        <v>0</v>
      </c>
      <c r="AL5" s="760">
        <f>SUM('106部門表'!AL5:AL7)</f>
        <v>0</v>
      </c>
      <c r="AM5" s="760">
        <f>SUM('106部門表'!AM5:AM7)</f>
        <v>0</v>
      </c>
      <c r="AN5" s="760">
        <f>SUM('106部門表'!AN5:AN7)</f>
        <v>0</v>
      </c>
      <c r="AO5" s="760">
        <f>SUM('106部門表'!AO5:AO7)</f>
        <v>0</v>
      </c>
      <c r="AP5" s="760">
        <f>SUM('106部門表'!AP5:AP7)</f>
        <v>1</v>
      </c>
      <c r="AQ5" s="760">
        <f>SUM('106部門表'!AQ5:AQ7)</f>
        <v>0</v>
      </c>
      <c r="AR5" s="760">
        <f>SUM('106部門表'!AR5:AR7)</f>
        <v>0</v>
      </c>
      <c r="AS5" s="760">
        <f>SUM('106部門表'!AS5:AS7)</f>
        <v>0</v>
      </c>
      <c r="AT5" s="760">
        <f>SUM('106部門表'!AT5:AT7)</f>
        <v>0</v>
      </c>
      <c r="AU5" s="760">
        <f>SUM('106部門表'!AU5:AU7)</f>
        <v>0</v>
      </c>
      <c r="AV5" s="760">
        <f>SUM('106部門表'!AV5:AV7)</f>
        <v>0</v>
      </c>
      <c r="AW5" s="760">
        <f>SUM('106部門表'!AW5:AW7)</f>
        <v>0</v>
      </c>
      <c r="AX5" s="760">
        <f>SUM('106部門表'!AX5:AX7)</f>
        <v>0</v>
      </c>
      <c r="AY5" s="760">
        <f>SUM('106部門表'!AY5:AY7)</f>
        <v>0</v>
      </c>
      <c r="AZ5" s="760">
        <f>SUM('106部門表'!AZ5:AZ7)</f>
        <v>0</v>
      </c>
      <c r="BA5" s="760">
        <f>SUM('106部門表'!BA5:BA7)</f>
        <v>0</v>
      </c>
      <c r="BB5" s="760">
        <f>SUM('106部門表'!BB5:BB7)</f>
        <v>0</v>
      </c>
      <c r="BC5" s="760">
        <f>SUM('106部門表'!BC5:BC7)</f>
        <v>0</v>
      </c>
      <c r="BD5" s="760">
        <f>SUM('106部門表'!BD5:BD7)</f>
        <v>0</v>
      </c>
      <c r="BE5" s="760">
        <f>SUM('106部門表'!BE5:BE7)</f>
        <v>0</v>
      </c>
      <c r="BF5" s="760">
        <f>SUM('106部門表'!BF5:BF7)</f>
        <v>0</v>
      </c>
      <c r="BG5" s="760">
        <f>SUM('106部門表'!BG5:BG7)</f>
        <v>0</v>
      </c>
      <c r="BH5" s="760">
        <f>SUM('106部門表'!BH5:BH7)</f>
        <v>0</v>
      </c>
      <c r="BI5" s="760">
        <f>SUM('106部門表'!BI5:BI7)</f>
        <v>15165</v>
      </c>
      <c r="BJ5" s="760">
        <f>SUM('106部門表'!BJ5:BJ7)</f>
        <v>0</v>
      </c>
      <c r="BK5" s="760">
        <f>SUM('106部門表'!BK5:BK7)</f>
        <v>17262</v>
      </c>
      <c r="BL5" s="760">
        <f>SUM('106部門表'!BL5:BL7)</f>
        <v>83</v>
      </c>
      <c r="BM5" s="760">
        <f>SUM('106部門表'!BM5:BM7)</f>
        <v>57932</v>
      </c>
      <c r="BN5" s="760">
        <f>SUM('106部門表'!BN5:BN7)</f>
        <v>6248</v>
      </c>
      <c r="BO5" s="760">
        <f>SUM('106部門表'!BO5:BO7)</f>
        <v>0</v>
      </c>
      <c r="BP5" s="760">
        <f>SUM('106部門表'!BP5:BP7)</f>
        <v>0</v>
      </c>
      <c r="BQ5" s="760">
        <f>SUM('106部門表'!BQ5:BQ7)</f>
        <v>0</v>
      </c>
      <c r="BR5" s="760">
        <f>SUM('106部門表'!BR5:BR7)</f>
        <v>0</v>
      </c>
      <c r="BS5" s="760">
        <f>SUM('106部門表'!BS5:BS7)</f>
        <v>11009</v>
      </c>
      <c r="BT5" s="760">
        <f>SUM('106部門表'!BT5:BT7)</f>
        <v>0</v>
      </c>
      <c r="BU5" s="760">
        <f>SUM('106部門表'!BU5:BU7)</f>
        <v>6</v>
      </c>
      <c r="BV5" s="760">
        <f>SUM('106部門表'!BV5:BV7)</f>
        <v>3</v>
      </c>
      <c r="BW5" s="760">
        <f>SUM('106部門表'!BW5:BW7)</f>
        <v>226</v>
      </c>
      <c r="BX5" s="760">
        <f>SUM('106部門表'!BX5:BX7)</f>
        <v>0</v>
      </c>
      <c r="BY5" s="760">
        <f>SUM('106部門表'!BY5:BY7)</f>
        <v>0</v>
      </c>
      <c r="BZ5" s="760">
        <f>SUM('106部門表'!BZ5:BZ7)</f>
        <v>0</v>
      </c>
      <c r="CA5" s="760">
        <f>SUM('106部門表'!CA5:CA7)</f>
        <v>0</v>
      </c>
      <c r="CB5" s="760">
        <f>SUM('106部門表'!CB5:CB7)</f>
        <v>0</v>
      </c>
      <c r="CC5" s="760">
        <f>SUM('106部門表'!CC5:CC7)</f>
        <v>0</v>
      </c>
      <c r="CD5" s="760">
        <f>SUM('106部門表'!CD5:CD7)</f>
        <v>0</v>
      </c>
      <c r="CE5" s="760">
        <f>SUM('106部門表'!CE5:CE7)</f>
        <v>3419</v>
      </c>
      <c r="CF5" s="760">
        <f>SUM('106部門表'!CF5:CF7)</f>
        <v>0</v>
      </c>
      <c r="CG5" s="760">
        <f>SUM('106部門表'!CG5:CG7)</f>
        <v>0</v>
      </c>
      <c r="CH5" s="760">
        <f>SUM('106部門表'!CH5:CH7)</f>
        <v>0</v>
      </c>
      <c r="CI5" s="760">
        <f>SUM('106部門表'!CI5:CI7)</f>
        <v>0</v>
      </c>
      <c r="CJ5" s="760">
        <f>SUM('106部門表'!CJ5:CJ7)</f>
        <v>0</v>
      </c>
      <c r="CK5" s="760">
        <f>SUM('106部門表'!CK5:CK7)</f>
        <v>0</v>
      </c>
      <c r="CL5" s="760">
        <f>SUM('106部門表'!CL5:CL7)</f>
        <v>1527</v>
      </c>
      <c r="CM5" s="760">
        <f>SUM('106部門表'!CM5:CM7)</f>
        <v>99459</v>
      </c>
      <c r="CN5" s="760">
        <f>SUM('106部門表'!CN5:CN7)</f>
        <v>7293</v>
      </c>
      <c r="CO5" s="760">
        <f>SUM('106部門表'!CO5:CO7)</f>
        <v>119601</v>
      </c>
      <c r="CP5" s="760">
        <f>SUM('106部門表'!CP5:CP7)</f>
        <v>0</v>
      </c>
      <c r="CQ5" s="760">
        <f>SUM('106部門表'!CQ5:CQ7)</f>
        <v>65766</v>
      </c>
      <c r="CR5" s="760">
        <f>SUM('106部門表'!CR5:CR7)</f>
        <v>110631</v>
      </c>
      <c r="CS5" s="760">
        <f>SUM('106部門表'!CS5:CS7)</f>
        <v>9117</v>
      </c>
      <c r="CT5" s="760">
        <f>SUM('106部門表'!CT5:CT7)</f>
        <v>439</v>
      </c>
      <c r="CU5" s="760">
        <f>SUM('106部門表'!CU5:CU7)</f>
        <v>0</v>
      </c>
      <c r="CV5" s="760">
        <f>SUM('106部門表'!CV5:CV7)</f>
        <v>0</v>
      </c>
      <c r="CW5" s="760">
        <f>SUM('106部門表'!CW5:CW7)</f>
        <v>36</v>
      </c>
      <c r="CX5" s="760">
        <f>SUM('106部門表'!CX5:CX7)</f>
        <v>131332</v>
      </c>
      <c r="CY5" s="760">
        <f>SUM('106部門表'!CY5:CY7)</f>
        <v>793413</v>
      </c>
      <c r="CZ5" s="760">
        <f>SUM('106部門表'!CZ5:CZ7)</f>
        <v>471</v>
      </c>
      <c r="DA5" s="760">
        <f>SUM('106部門表'!DA5:DA7)</f>
        <v>5503</v>
      </c>
      <c r="DB5" s="760">
        <f>SUM('106部門表'!DB5:DB7)</f>
        <v>35557</v>
      </c>
      <c r="DC5" s="760">
        <f>SUM('106部門表'!DC5:DC7)</f>
        <v>0</v>
      </c>
      <c r="DD5" s="761">
        <f>SUM('106部門表'!DD5:DD7)</f>
        <v>0</v>
      </c>
      <c r="DE5" s="550">
        <f>SUM(C5:DD5)</f>
        <v>47920559</v>
      </c>
      <c r="DF5" s="550">
        <f>SUM('106部門表'!DF5:DF7)</f>
        <v>43683</v>
      </c>
      <c r="DG5" s="551">
        <f>SUM('106部門表'!DG5:DG7)</f>
        <v>3359931</v>
      </c>
      <c r="DH5" s="551">
        <f>SUM('106部門表'!DH5:DH7)</f>
        <v>0</v>
      </c>
      <c r="DI5" s="551">
        <f>SUM('106部門表'!DI5:DI7)</f>
        <v>0</v>
      </c>
      <c r="DJ5" s="551">
        <f>SUM('106部門表'!DJ5:DJ7)</f>
        <v>0</v>
      </c>
      <c r="DK5" s="551">
        <f>SUM('106部門表'!DK5:DK7)</f>
        <v>1159710</v>
      </c>
      <c r="DL5" s="551">
        <f>SUM('106部門表'!DL5:DL7)</f>
        <v>-89852</v>
      </c>
      <c r="DM5" s="552">
        <f t="shared" ref="DM5:DM45" si="0">SUM(DF5:DL5)</f>
        <v>4473472</v>
      </c>
      <c r="DN5" s="552">
        <f t="shared" ref="DN5:DN40" si="1">DE5+DM5</f>
        <v>52394031</v>
      </c>
      <c r="DO5" s="553">
        <f>SUM('106部門表'!DO5:DO7)</f>
        <v>15308576</v>
      </c>
      <c r="DP5" s="551">
        <f>SUM('106部門表'!DP5:DP7)</f>
        <v>2201</v>
      </c>
      <c r="DQ5" s="552">
        <f>SUM(DO5:DP5)</f>
        <v>15310777</v>
      </c>
      <c r="DR5" s="551">
        <f>DM5+DQ5</f>
        <v>19784249</v>
      </c>
      <c r="DS5" s="552">
        <f t="shared" ref="DS5:DS45" si="2">DR5+DE5</f>
        <v>67704808</v>
      </c>
      <c r="DT5" s="553">
        <f>SUM('106部門表'!DT5:DT7)</f>
        <v>-11800864</v>
      </c>
      <c r="DU5" s="551">
        <f>SUM('106部門表'!DU5:DU7)</f>
        <v>-8401843</v>
      </c>
      <c r="DV5" s="551">
        <f>SUM('106部門表'!DV5:DV7)</f>
        <v>-15018</v>
      </c>
      <c r="DW5" s="551">
        <f>SUM('106部門表'!DW5:DW7)</f>
        <v>-673054</v>
      </c>
      <c r="DX5" s="552">
        <f>SUM(DT5:DW5)</f>
        <v>-20890779</v>
      </c>
      <c r="DY5" s="551">
        <f>DR5+DX5</f>
        <v>-1106530</v>
      </c>
      <c r="DZ5" s="552">
        <f t="shared" ref="DZ5:DZ45" si="3">DE5+DY5</f>
        <v>46814029</v>
      </c>
      <c r="EG5" s="555"/>
      <c r="EH5" s="555"/>
      <c r="EI5" s="555"/>
      <c r="EJ5" s="555"/>
      <c r="EK5" s="555"/>
      <c r="EL5" s="555"/>
      <c r="EM5" s="555"/>
      <c r="EN5" s="555"/>
    </row>
    <row r="6" spans="1:144">
      <c r="A6" s="556" t="s">
        <v>332</v>
      </c>
      <c r="B6" s="557" t="s">
        <v>746</v>
      </c>
      <c r="C6" s="550">
        <f>'106部門表'!C8</f>
        <v>3314</v>
      </c>
      <c r="D6" s="551">
        <f>'106部門表'!D8</f>
        <v>0</v>
      </c>
      <c r="E6" s="551">
        <f>'106部門表'!E8</f>
        <v>0</v>
      </c>
      <c r="F6" s="551">
        <f>'106部門表'!F8</f>
        <v>369225</v>
      </c>
      <c r="G6" s="551">
        <f>'106部門表'!G8</f>
        <v>2867</v>
      </c>
      <c r="H6" s="551">
        <f>'106部門表'!H8</f>
        <v>0</v>
      </c>
      <c r="I6" s="551">
        <f>'106部門表'!I8</f>
        <v>280</v>
      </c>
      <c r="J6" s="551">
        <f>'106部門表'!J8</f>
        <v>18744</v>
      </c>
      <c r="K6" s="551">
        <f>'106部門表'!K8</f>
        <v>0</v>
      </c>
      <c r="L6" s="551">
        <f>'106部門表'!L8</f>
        <v>1679</v>
      </c>
      <c r="M6" s="551">
        <f>'106部門表'!M8</f>
        <v>0</v>
      </c>
      <c r="N6" s="551">
        <f>'106部門表'!N8</f>
        <v>1</v>
      </c>
      <c r="O6" s="551">
        <f>'106部門表'!O8</f>
        <v>0</v>
      </c>
      <c r="P6" s="551">
        <f>'106部門表'!P8</f>
        <v>440279</v>
      </c>
      <c r="Q6" s="551">
        <f>'106部門表'!Q8</f>
        <v>16</v>
      </c>
      <c r="R6" s="551">
        <f>'106部門表'!R8</f>
        <v>4304</v>
      </c>
      <c r="S6" s="551">
        <f>'106部門表'!S8</f>
        <v>0</v>
      </c>
      <c r="T6" s="551">
        <f>'106部門表'!T8</f>
        <v>0</v>
      </c>
      <c r="U6" s="551">
        <f>'106部門表'!U8</f>
        <v>0</v>
      </c>
      <c r="V6" s="551">
        <f>'106部門表'!V8</f>
        <v>71</v>
      </c>
      <c r="W6" s="551">
        <f>'106部門表'!W8</f>
        <v>0</v>
      </c>
      <c r="X6" s="551">
        <f>'106部門表'!X8</f>
        <v>0</v>
      </c>
      <c r="Y6" s="551">
        <f>'106部門表'!Y8</f>
        <v>0</v>
      </c>
      <c r="Z6" s="551">
        <f>'106部門表'!Z8</f>
        <v>0</v>
      </c>
      <c r="AA6" s="551">
        <f>'106部門表'!AA8</f>
        <v>106</v>
      </c>
      <c r="AB6" s="551">
        <f>'106部門表'!AB8</f>
        <v>0</v>
      </c>
      <c r="AC6" s="551">
        <f>'106部門表'!AC8</f>
        <v>0</v>
      </c>
      <c r="AD6" s="551">
        <f>'106部門表'!AD8</f>
        <v>0</v>
      </c>
      <c r="AE6" s="551">
        <f>'106部門表'!AE8</f>
        <v>0</v>
      </c>
      <c r="AF6" s="551">
        <f>'106部門表'!AF8</f>
        <v>414</v>
      </c>
      <c r="AG6" s="551">
        <f>'106部門表'!AG8</f>
        <v>0</v>
      </c>
      <c r="AH6" s="551">
        <f>'106部門表'!AH8</f>
        <v>0</v>
      </c>
      <c r="AI6" s="551">
        <f>'106部門表'!AI8</f>
        <v>15</v>
      </c>
      <c r="AJ6" s="551">
        <f>'106部門表'!AJ8</f>
        <v>0</v>
      </c>
      <c r="AK6" s="551">
        <f>'106部門表'!AK8</f>
        <v>0</v>
      </c>
      <c r="AL6" s="551">
        <f>'106部門表'!AL8</f>
        <v>0</v>
      </c>
      <c r="AM6" s="551">
        <f>'106部門表'!AM8</f>
        <v>0</v>
      </c>
      <c r="AN6" s="551">
        <f>'106部門表'!AN8</f>
        <v>0</v>
      </c>
      <c r="AO6" s="551">
        <f>'106部門表'!AO8</f>
        <v>0</v>
      </c>
      <c r="AP6" s="551">
        <f>'106部門表'!AP8</f>
        <v>0</v>
      </c>
      <c r="AQ6" s="551">
        <f>'106部門表'!AQ8</f>
        <v>0</v>
      </c>
      <c r="AR6" s="551">
        <f>'106部門表'!AR8</f>
        <v>0</v>
      </c>
      <c r="AS6" s="551">
        <f>'106部門表'!AS8</f>
        <v>0</v>
      </c>
      <c r="AT6" s="551">
        <f>'106部門表'!AT8</f>
        <v>0</v>
      </c>
      <c r="AU6" s="551">
        <f>'106部門表'!AU8</f>
        <v>0</v>
      </c>
      <c r="AV6" s="551">
        <f>'106部門表'!AV8</f>
        <v>0</v>
      </c>
      <c r="AW6" s="551">
        <f>'106部門表'!AW8</f>
        <v>0</v>
      </c>
      <c r="AX6" s="551">
        <f>'106部門表'!AX8</f>
        <v>0</v>
      </c>
      <c r="AY6" s="551">
        <f>'106部門表'!AY8</f>
        <v>0</v>
      </c>
      <c r="AZ6" s="551">
        <f>'106部門表'!AZ8</f>
        <v>0</v>
      </c>
      <c r="BA6" s="551">
        <f>'106部門表'!BA8</f>
        <v>0</v>
      </c>
      <c r="BB6" s="551">
        <f>'106部門表'!BB8</f>
        <v>0</v>
      </c>
      <c r="BC6" s="551">
        <f>'106部門表'!BC8</f>
        <v>0</v>
      </c>
      <c r="BD6" s="551">
        <f>'106部門表'!BD8</f>
        <v>0</v>
      </c>
      <c r="BE6" s="551">
        <f>'106部門表'!BE8</f>
        <v>0</v>
      </c>
      <c r="BF6" s="551">
        <f>'106部門表'!BF8</f>
        <v>0</v>
      </c>
      <c r="BG6" s="551">
        <f>'106部門表'!BG8</f>
        <v>2</v>
      </c>
      <c r="BH6" s="551">
        <f>'106部門表'!BH8</f>
        <v>0</v>
      </c>
      <c r="BI6" s="551">
        <f>'106部門表'!BI8</f>
        <v>381</v>
      </c>
      <c r="BJ6" s="551">
        <f>'106部門表'!BJ8</f>
        <v>0</v>
      </c>
      <c r="BK6" s="551">
        <f>'106部門表'!BK8</f>
        <v>298</v>
      </c>
      <c r="BL6" s="551">
        <f>'106部門表'!BL8</f>
        <v>454</v>
      </c>
      <c r="BM6" s="551">
        <f>'106部門表'!BM8</f>
        <v>4822</v>
      </c>
      <c r="BN6" s="551">
        <f>'106部門表'!BN8</f>
        <v>209</v>
      </c>
      <c r="BO6" s="551">
        <f>'106部門表'!BO8</f>
        <v>0</v>
      </c>
      <c r="BP6" s="551">
        <f>'106部門表'!BP8</f>
        <v>0</v>
      </c>
      <c r="BQ6" s="551">
        <f>'106部門表'!BQ8</f>
        <v>0</v>
      </c>
      <c r="BR6" s="551">
        <f>'106部門表'!BR8</f>
        <v>0</v>
      </c>
      <c r="BS6" s="551">
        <f>'106部門表'!BS8</f>
        <v>0</v>
      </c>
      <c r="BT6" s="551">
        <f>'106部門表'!BT8</f>
        <v>0</v>
      </c>
      <c r="BU6" s="551">
        <f>'106部門表'!BU8</f>
        <v>0</v>
      </c>
      <c r="BV6" s="551">
        <f>'106部門表'!BV8</f>
        <v>0</v>
      </c>
      <c r="BW6" s="551">
        <f>'106部門表'!BW8</f>
        <v>0</v>
      </c>
      <c r="BX6" s="551">
        <f>'106部門表'!BX8</f>
        <v>0</v>
      </c>
      <c r="BY6" s="551">
        <f>'106部門表'!BY8</f>
        <v>0</v>
      </c>
      <c r="BZ6" s="551">
        <f>'106部門表'!BZ8</f>
        <v>0</v>
      </c>
      <c r="CA6" s="551">
        <f>'106部門表'!CA8</f>
        <v>0</v>
      </c>
      <c r="CB6" s="551">
        <f>'106部門表'!CB8</f>
        <v>0</v>
      </c>
      <c r="CC6" s="551">
        <f>'106部門表'!CC8</f>
        <v>0</v>
      </c>
      <c r="CD6" s="551">
        <f>'106部門表'!CD8</f>
        <v>0</v>
      </c>
      <c r="CE6" s="551">
        <f>'106部門表'!CE8</f>
        <v>0</v>
      </c>
      <c r="CF6" s="551">
        <f>'106部門表'!CF8</f>
        <v>0</v>
      </c>
      <c r="CG6" s="551">
        <f>'106部門表'!CG8</f>
        <v>0</v>
      </c>
      <c r="CH6" s="551">
        <f>'106部門表'!CH8</f>
        <v>0</v>
      </c>
      <c r="CI6" s="551">
        <f>'106部門表'!CI8</f>
        <v>0</v>
      </c>
      <c r="CJ6" s="551">
        <f>'106部門表'!CJ8</f>
        <v>0</v>
      </c>
      <c r="CK6" s="551">
        <f>'106部門表'!CK8</f>
        <v>0</v>
      </c>
      <c r="CL6" s="551">
        <f>'106部門表'!CL8</f>
        <v>181</v>
      </c>
      <c r="CM6" s="551">
        <f>'106部門表'!CM8</f>
        <v>2892</v>
      </c>
      <c r="CN6" s="551">
        <f>'106部門表'!CN8</f>
        <v>0</v>
      </c>
      <c r="CO6" s="551">
        <f>'106部門表'!CO8</f>
        <v>1096</v>
      </c>
      <c r="CP6" s="551">
        <f>'106部門表'!CP8</f>
        <v>0</v>
      </c>
      <c r="CQ6" s="551">
        <f>'106部門表'!CQ8</f>
        <v>2309</v>
      </c>
      <c r="CR6" s="551">
        <f>'106部門表'!CR8</f>
        <v>4287</v>
      </c>
      <c r="CS6" s="551">
        <f>'106部門表'!CS8</f>
        <v>0</v>
      </c>
      <c r="CT6" s="551">
        <f>'106部門表'!CT8</f>
        <v>0</v>
      </c>
      <c r="CU6" s="551">
        <f>'106部門表'!CU8</f>
        <v>0</v>
      </c>
      <c r="CV6" s="551">
        <f>'106部門表'!CV8</f>
        <v>0</v>
      </c>
      <c r="CW6" s="551">
        <f>'106部門表'!CW8</f>
        <v>0</v>
      </c>
      <c r="CX6" s="551">
        <f>'106部門表'!CX8</f>
        <v>10561</v>
      </c>
      <c r="CY6" s="551">
        <f>'106部門表'!CY8</f>
        <v>50106</v>
      </c>
      <c r="CZ6" s="551">
        <f>'106部門表'!CZ8</f>
        <v>0</v>
      </c>
      <c r="DA6" s="551">
        <f>'106部門表'!DA8</f>
        <v>0</v>
      </c>
      <c r="DB6" s="551">
        <f>'106部門表'!DB8</f>
        <v>817</v>
      </c>
      <c r="DC6" s="551">
        <f>'106部門表'!DC8</f>
        <v>0</v>
      </c>
      <c r="DD6" s="762">
        <f>'106部門表'!DD8</f>
        <v>0</v>
      </c>
      <c r="DE6" s="550">
        <f t="shared" ref="DE6:DE40" si="4">SUM(C6:DD6)</f>
        <v>919730</v>
      </c>
      <c r="DF6" s="550">
        <f>'106部門表'!DF8</f>
        <v>2696</v>
      </c>
      <c r="DG6" s="551">
        <f>'106部門表'!DG8</f>
        <v>183755</v>
      </c>
      <c r="DH6" s="551">
        <f>'106部門表'!DH8</f>
        <v>0</v>
      </c>
      <c r="DI6" s="551">
        <f>'106部門表'!DI8</f>
        <v>0</v>
      </c>
      <c r="DJ6" s="551">
        <f>'106部門表'!DJ8</f>
        <v>0</v>
      </c>
      <c r="DK6" s="551">
        <f>'106部門表'!DK8</f>
        <v>0</v>
      </c>
      <c r="DL6" s="551">
        <f>'106部門表'!DL8</f>
        <v>345116</v>
      </c>
      <c r="DM6" s="552">
        <f t="shared" si="0"/>
        <v>531567</v>
      </c>
      <c r="DN6" s="552">
        <f t="shared" si="1"/>
        <v>1451297</v>
      </c>
      <c r="DO6" s="553">
        <f>'106部門表'!DO8</f>
        <v>532541</v>
      </c>
      <c r="DP6" s="551">
        <f>'106部門表'!DP8</f>
        <v>164081</v>
      </c>
      <c r="DQ6" s="552">
        <f t="shared" ref="DQ6:DQ40" si="5">SUM(DO6:DP6)</f>
        <v>696622</v>
      </c>
      <c r="DR6" s="551">
        <f t="shared" ref="DR6:DR40" si="6">DM6+DQ6</f>
        <v>1228189</v>
      </c>
      <c r="DS6" s="552">
        <f t="shared" si="2"/>
        <v>2147919</v>
      </c>
      <c r="DT6" s="553">
        <f>'106部門表'!DT8</f>
        <v>-79856</v>
      </c>
      <c r="DU6" s="551">
        <f>'106部門表'!DU8</f>
        <v>-15379</v>
      </c>
      <c r="DV6" s="551">
        <f>'106部門表'!DV8</f>
        <v>-587</v>
      </c>
      <c r="DW6" s="551">
        <f>'106部門表'!DW8</f>
        <v>-1277</v>
      </c>
      <c r="DX6" s="552">
        <f t="shared" ref="DX6:DX40" si="7">SUM(DT6:DW6)</f>
        <v>-97099</v>
      </c>
      <c r="DY6" s="551">
        <f t="shared" ref="DY6:DY40" si="8">DR6+DX6</f>
        <v>1131090</v>
      </c>
      <c r="DZ6" s="552">
        <f t="shared" si="3"/>
        <v>2050820</v>
      </c>
      <c r="EG6" s="555"/>
      <c r="EH6" s="555"/>
      <c r="EI6" s="555"/>
      <c r="EJ6" s="555"/>
      <c r="EK6" s="555"/>
      <c r="EL6" s="555"/>
      <c r="EM6" s="555"/>
      <c r="EN6" s="555"/>
    </row>
    <row r="7" spans="1:144">
      <c r="A7" s="556" t="s">
        <v>335</v>
      </c>
      <c r="B7" s="557" t="s">
        <v>747</v>
      </c>
      <c r="C7" s="550">
        <f>'106部門表'!C9</f>
        <v>0</v>
      </c>
      <c r="D7" s="551">
        <f>'106部門表'!D9</f>
        <v>0</v>
      </c>
      <c r="E7" s="551">
        <f>'106部門表'!E9</f>
        <v>0</v>
      </c>
      <c r="F7" s="551">
        <f>'106部門表'!F9</f>
        <v>0</v>
      </c>
      <c r="G7" s="551">
        <f>'106部門表'!G9</f>
        <v>961980</v>
      </c>
      <c r="H7" s="551">
        <f>'106部門表'!H9</f>
        <v>0</v>
      </c>
      <c r="I7" s="551">
        <f>'106部門表'!I9</f>
        <v>0</v>
      </c>
      <c r="J7" s="551">
        <f>'106部門表'!J9</f>
        <v>2845222</v>
      </c>
      <c r="K7" s="551">
        <f>'106部門表'!K9</f>
        <v>0</v>
      </c>
      <c r="L7" s="551">
        <f>'106部門表'!L9</f>
        <v>51991</v>
      </c>
      <c r="M7" s="551">
        <f>'106部門表'!M9</f>
        <v>0</v>
      </c>
      <c r="N7" s="551">
        <f>'106部門表'!N9</f>
        <v>0</v>
      </c>
      <c r="O7" s="551">
        <f>'106部門表'!O9</f>
        <v>0</v>
      </c>
      <c r="P7" s="551">
        <f>'106部門表'!P9</f>
        <v>0</v>
      </c>
      <c r="Q7" s="551">
        <f>'106部門表'!Q9</f>
        <v>0</v>
      </c>
      <c r="R7" s="551">
        <f>'106部門表'!R9</f>
        <v>0</v>
      </c>
      <c r="S7" s="551">
        <f>'106部門表'!S9</f>
        <v>0</v>
      </c>
      <c r="T7" s="551">
        <f>'106部門表'!T9</f>
        <v>0</v>
      </c>
      <c r="U7" s="551">
        <f>'106部門表'!U9</f>
        <v>23</v>
      </c>
      <c r="V7" s="551">
        <f>'106部門表'!V9</f>
        <v>0</v>
      </c>
      <c r="W7" s="551">
        <f>'106部門表'!W9</f>
        <v>0</v>
      </c>
      <c r="X7" s="551">
        <f>'106部門表'!X9</f>
        <v>0</v>
      </c>
      <c r="Y7" s="551">
        <f>'106部門表'!Y9</f>
        <v>0</v>
      </c>
      <c r="Z7" s="551">
        <f>'106部門表'!Z9</f>
        <v>8</v>
      </c>
      <c r="AA7" s="551">
        <f>'106部門表'!AA9</f>
        <v>0</v>
      </c>
      <c r="AB7" s="551">
        <f>'106部門表'!AB9</f>
        <v>0</v>
      </c>
      <c r="AC7" s="551">
        <f>'106部門表'!AC9</f>
        <v>0</v>
      </c>
      <c r="AD7" s="551">
        <f>'106部門表'!AD9</f>
        <v>0</v>
      </c>
      <c r="AE7" s="551">
        <f>'106部門表'!AE9</f>
        <v>0</v>
      </c>
      <c r="AF7" s="551">
        <f>'106部門表'!AF9</f>
        <v>0</v>
      </c>
      <c r="AG7" s="551">
        <f>'106部門表'!AG9</f>
        <v>0</v>
      </c>
      <c r="AH7" s="551">
        <f>'106部門表'!AH9</f>
        <v>0</v>
      </c>
      <c r="AI7" s="551">
        <f>'106部門表'!AI9</f>
        <v>0</v>
      </c>
      <c r="AJ7" s="551">
        <f>'106部門表'!AJ9</f>
        <v>0</v>
      </c>
      <c r="AK7" s="551">
        <f>'106部門表'!AK9</f>
        <v>0</v>
      </c>
      <c r="AL7" s="551">
        <f>'106部門表'!AL9</f>
        <v>0</v>
      </c>
      <c r="AM7" s="551">
        <f>'106部門表'!AM9</f>
        <v>0</v>
      </c>
      <c r="AN7" s="551">
        <f>'106部門表'!AN9</f>
        <v>0</v>
      </c>
      <c r="AO7" s="551">
        <f>'106部門表'!AO9</f>
        <v>0</v>
      </c>
      <c r="AP7" s="551">
        <f>'106部門表'!AP9</f>
        <v>0</v>
      </c>
      <c r="AQ7" s="551">
        <f>'106部門表'!AQ9</f>
        <v>0</v>
      </c>
      <c r="AR7" s="551">
        <f>'106部門表'!AR9</f>
        <v>0</v>
      </c>
      <c r="AS7" s="551">
        <f>'106部門表'!AS9</f>
        <v>0</v>
      </c>
      <c r="AT7" s="551">
        <f>'106部門表'!AT9</f>
        <v>0</v>
      </c>
      <c r="AU7" s="551">
        <f>'106部門表'!AU9</f>
        <v>0</v>
      </c>
      <c r="AV7" s="551">
        <f>'106部門表'!AV9</f>
        <v>0</v>
      </c>
      <c r="AW7" s="551">
        <f>'106部門表'!AW9</f>
        <v>0</v>
      </c>
      <c r="AX7" s="551">
        <f>'106部門表'!AX9</f>
        <v>0</v>
      </c>
      <c r="AY7" s="551">
        <f>'106部門表'!AY9</f>
        <v>0</v>
      </c>
      <c r="AZ7" s="551">
        <f>'106部門表'!AZ9</f>
        <v>0</v>
      </c>
      <c r="BA7" s="551">
        <f>'106部門表'!BA9</f>
        <v>0</v>
      </c>
      <c r="BB7" s="551">
        <f>'106部門表'!BB9</f>
        <v>0</v>
      </c>
      <c r="BC7" s="551">
        <f>'106部門表'!BC9</f>
        <v>0</v>
      </c>
      <c r="BD7" s="551">
        <f>'106部門表'!BD9</f>
        <v>0</v>
      </c>
      <c r="BE7" s="551">
        <f>'106部門表'!BE9</f>
        <v>0</v>
      </c>
      <c r="BF7" s="551">
        <f>'106部門表'!BF9</f>
        <v>0</v>
      </c>
      <c r="BG7" s="551">
        <f>'106部門表'!BG9</f>
        <v>0</v>
      </c>
      <c r="BH7" s="551">
        <f>'106部門表'!BH9</f>
        <v>0</v>
      </c>
      <c r="BI7" s="551">
        <f>'106部門表'!BI9</f>
        <v>4876</v>
      </c>
      <c r="BJ7" s="551">
        <f>'106部門表'!BJ9</f>
        <v>0</v>
      </c>
      <c r="BK7" s="551">
        <f>'106部門表'!BK9</f>
        <v>0</v>
      </c>
      <c r="BL7" s="551">
        <f>'106部門表'!BL9</f>
        <v>0</v>
      </c>
      <c r="BM7" s="551">
        <f>'106部門表'!BM9</f>
        <v>0</v>
      </c>
      <c r="BN7" s="551">
        <f>'106部門表'!BN9</f>
        <v>0</v>
      </c>
      <c r="BO7" s="551">
        <f>'106部門表'!BO9</f>
        <v>0</v>
      </c>
      <c r="BP7" s="551">
        <f>'106部門表'!BP9</f>
        <v>0</v>
      </c>
      <c r="BQ7" s="551">
        <f>'106部門表'!BQ9</f>
        <v>0</v>
      </c>
      <c r="BR7" s="551">
        <f>'106部門表'!BR9</f>
        <v>0</v>
      </c>
      <c r="BS7" s="551">
        <f>'106部門表'!BS9</f>
        <v>0</v>
      </c>
      <c r="BT7" s="551">
        <f>'106部門表'!BT9</f>
        <v>0</v>
      </c>
      <c r="BU7" s="551">
        <f>'106部門表'!BU9</f>
        <v>0</v>
      </c>
      <c r="BV7" s="551">
        <f>'106部門表'!BV9</f>
        <v>0</v>
      </c>
      <c r="BW7" s="551">
        <f>'106部門表'!BW9</f>
        <v>0</v>
      </c>
      <c r="BX7" s="551">
        <f>'106部門表'!BX9</f>
        <v>0</v>
      </c>
      <c r="BY7" s="551">
        <f>'106部門表'!BY9</f>
        <v>0</v>
      </c>
      <c r="BZ7" s="551">
        <f>'106部門表'!BZ9</f>
        <v>0</v>
      </c>
      <c r="CA7" s="551">
        <f>'106部門表'!CA9</f>
        <v>0</v>
      </c>
      <c r="CB7" s="551">
        <f>'106部門表'!CB9</f>
        <v>0</v>
      </c>
      <c r="CC7" s="551">
        <f>'106部門表'!CC9</f>
        <v>0</v>
      </c>
      <c r="CD7" s="551">
        <f>'106部門表'!CD9</f>
        <v>0</v>
      </c>
      <c r="CE7" s="551">
        <f>'106部門表'!CE9</f>
        <v>352</v>
      </c>
      <c r="CF7" s="551">
        <f>'106部門表'!CF9</f>
        <v>0</v>
      </c>
      <c r="CG7" s="551">
        <f>'106部門表'!CG9</f>
        <v>0</v>
      </c>
      <c r="CH7" s="551">
        <f>'106部門表'!CH9</f>
        <v>0</v>
      </c>
      <c r="CI7" s="551">
        <f>'106部門表'!CI9</f>
        <v>0</v>
      </c>
      <c r="CJ7" s="551">
        <f>'106部門表'!CJ9</f>
        <v>0</v>
      </c>
      <c r="CK7" s="551">
        <f>'106部門表'!CK9</f>
        <v>0</v>
      </c>
      <c r="CL7" s="551">
        <f>'106部門表'!CL9</f>
        <v>286</v>
      </c>
      <c r="CM7" s="551">
        <f>'106部門表'!CM9</f>
        <v>3131</v>
      </c>
      <c r="CN7" s="551">
        <f>'106部門表'!CN9</f>
        <v>0</v>
      </c>
      <c r="CO7" s="551">
        <f>'106部門表'!CO9</f>
        <v>25229</v>
      </c>
      <c r="CP7" s="551">
        <f>'106部門表'!CP9</f>
        <v>0</v>
      </c>
      <c r="CQ7" s="551">
        <f>'106部門表'!CQ9</f>
        <v>13744</v>
      </c>
      <c r="CR7" s="551">
        <f>'106部門表'!CR9</f>
        <v>30643</v>
      </c>
      <c r="CS7" s="551">
        <f>'106部門表'!CS9</f>
        <v>0</v>
      </c>
      <c r="CT7" s="551">
        <f>'106部門表'!CT9</f>
        <v>0</v>
      </c>
      <c r="CU7" s="551">
        <f>'106部門表'!CU9</f>
        <v>0</v>
      </c>
      <c r="CV7" s="551">
        <f>'106部門表'!CV9</f>
        <v>0</v>
      </c>
      <c r="CW7" s="551">
        <f>'106部門表'!CW9</f>
        <v>0</v>
      </c>
      <c r="CX7" s="551">
        <f>'106部門表'!CX9</f>
        <v>39514</v>
      </c>
      <c r="CY7" s="551">
        <f>'106部門表'!CY9</f>
        <v>177314</v>
      </c>
      <c r="CZ7" s="551">
        <f>'106部門表'!CZ9</f>
        <v>0</v>
      </c>
      <c r="DA7" s="551">
        <f>'106部門表'!DA9</f>
        <v>206</v>
      </c>
      <c r="DB7" s="551">
        <f>'106部門表'!DB9</f>
        <v>2889</v>
      </c>
      <c r="DC7" s="551">
        <f>'106部門表'!DC9</f>
        <v>0</v>
      </c>
      <c r="DD7" s="762">
        <f>'106部門表'!DD9</f>
        <v>0</v>
      </c>
      <c r="DE7" s="550">
        <f t="shared" si="4"/>
        <v>4157408</v>
      </c>
      <c r="DF7" s="550">
        <f>'106部門表'!DF9</f>
        <v>12584</v>
      </c>
      <c r="DG7" s="551">
        <f>'106部門表'!DG9</f>
        <v>370145</v>
      </c>
      <c r="DH7" s="551">
        <f>'106部門表'!DH9</f>
        <v>0</v>
      </c>
      <c r="DI7" s="551">
        <f>'106部門表'!DI9</f>
        <v>0</v>
      </c>
      <c r="DJ7" s="551">
        <f>'106部門表'!DJ9</f>
        <v>0</v>
      </c>
      <c r="DK7" s="551">
        <f>'106部門表'!DK9</f>
        <v>0</v>
      </c>
      <c r="DL7" s="551">
        <f>'106部門表'!DL9</f>
        <v>83283</v>
      </c>
      <c r="DM7" s="552">
        <f t="shared" si="0"/>
        <v>466012</v>
      </c>
      <c r="DN7" s="552">
        <f t="shared" si="1"/>
        <v>4623420</v>
      </c>
      <c r="DO7" s="553">
        <f>'106部門表'!DO9</f>
        <v>7315804</v>
      </c>
      <c r="DP7" s="551">
        <f>'106部門表'!DP9</f>
        <v>7046</v>
      </c>
      <c r="DQ7" s="552">
        <f t="shared" si="5"/>
        <v>7322850</v>
      </c>
      <c r="DR7" s="551">
        <f t="shared" si="6"/>
        <v>7788862</v>
      </c>
      <c r="DS7" s="552">
        <f t="shared" si="2"/>
        <v>11946270</v>
      </c>
      <c r="DT7" s="553">
        <f>'106部門表'!DT9</f>
        <v>-706155</v>
      </c>
      <c r="DU7" s="551">
        <f>'106部門表'!DU9</f>
        <v>-312010</v>
      </c>
      <c r="DV7" s="551">
        <f>'106部門表'!DV9</f>
        <v>-4323</v>
      </c>
      <c r="DW7" s="551">
        <f>'106部門表'!DW9</f>
        <v>-25199</v>
      </c>
      <c r="DX7" s="552">
        <f t="shared" si="7"/>
        <v>-1047687</v>
      </c>
      <c r="DY7" s="551">
        <f t="shared" si="8"/>
        <v>6741175</v>
      </c>
      <c r="DZ7" s="552">
        <f t="shared" si="3"/>
        <v>10898583</v>
      </c>
      <c r="EG7" s="555"/>
      <c r="EH7" s="555"/>
      <c r="EI7" s="555"/>
      <c r="EJ7" s="555"/>
      <c r="EK7" s="555"/>
      <c r="EL7" s="555"/>
      <c r="EM7" s="555"/>
      <c r="EN7" s="555"/>
    </row>
    <row r="8" spans="1:144">
      <c r="A8" s="556" t="s">
        <v>337</v>
      </c>
      <c r="B8" s="557" t="s">
        <v>12</v>
      </c>
      <c r="C8" s="550">
        <f>SUM('106部門表'!C10:C11)</f>
        <v>0</v>
      </c>
      <c r="D8" s="551">
        <f>SUM('106部門表'!D10:D11)</f>
        <v>961</v>
      </c>
      <c r="E8" s="551">
        <f>SUM('106部門表'!E10:E11)</f>
        <v>0</v>
      </c>
      <c r="F8" s="551">
        <f>SUM('106部門表'!F10:F11)</f>
        <v>2812</v>
      </c>
      <c r="G8" s="551">
        <f>SUM('106部門表'!G10:G11)</f>
        <v>0</v>
      </c>
      <c r="H8" s="551">
        <f>SUM('106部門表'!H10:H11)</f>
        <v>0</v>
      </c>
      <c r="I8" s="551">
        <f>SUM('106部門表'!I10:I11)</f>
        <v>20300</v>
      </c>
      <c r="J8" s="551">
        <f>SUM('106部門表'!J10:J11)</f>
        <v>9880</v>
      </c>
      <c r="K8" s="551">
        <f>SUM('106部門表'!K10:K11)</f>
        <v>374</v>
      </c>
      <c r="L8" s="551">
        <f>SUM('106部門表'!L10:L11)</f>
        <v>17108</v>
      </c>
      <c r="M8" s="551">
        <f>SUM('106部門表'!M10:M11)</f>
        <v>0</v>
      </c>
      <c r="N8" s="551">
        <f>SUM('106部門表'!N10:N11)</f>
        <v>60</v>
      </c>
      <c r="O8" s="551">
        <f>SUM('106部門表'!O10:O11)</f>
        <v>134</v>
      </c>
      <c r="P8" s="551">
        <f>SUM('106部門表'!P10:P11)</f>
        <v>6</v>
      </c>
      <c r="Q8" s="551">
        <f>SUM('106部門表'!Q10:Q11)</f>
        <v>0</v>
      </c>
      <c r="R8" s="551">
        <f>SUM('106部門表'!R10:R11)</f>
        <v>80888</v>
      </c>
      <c r="S8" s="551">
        <f>SUM('106部門表'!S10:S11)</f>
        <v>61</v>
      </c>
      <c r="T8" s="551">
        <f>SUM('106部門表'!T10:T11)</f>
        <v>0</v>
      </c>
      <c r="U8" s="551">
        <f>SUM('106部門表'!U10:U11)</f>
        <v>40780</v>
      </c>
      <c r="V8" s="551">
        <f>SUM('106部門表'!V10:V11)</f>
        <v>12014</v>
      </c>
      <c r="W8" s="551">
        <f>SUM('106部門表'!W10:W11)</f>
        <v>0</v>
      </c>
      <c r="X8" s="551">
        <f>SUM('106部門表'!X10:X11)</f>
        <v>5882</v>
      </c>
      <c r="Y8" s="551">
        <f>SUM('106部門表'!Y10:Y11)</f>
        <v>0</v>
      </c>
      <c r="Z8" s="551">
        <f>SUM('106部門表'!Z10:Z11)</f>
        <v>14</v>
      </c>
      <c r="AA8" s="551">
        <f>SUM('106部門表'!AA10:AA11)</f>
        <v>967</v>
      </c>
      <c r="AB8" s="551">
        <f>SUM('106部門表'!AB10:AB11)</f>
        <v>11378</v>
      </c>
      <c r="AC8" s="551">
        <f>SUM('106部門表'!AC10:AC11)</f>
        <v>34585</v>
      </c>
      <c r="AD8" s="551">
        <f>SUM('106部門表'!AD10:AD11)</f>
        <v>41</v>
      </c>
      <c r="AE8" s="551">
        <f>SUM('106部門表'!AE10:AE11)</f>
        <v>21</v>
      </c>
      <c r="AF8" s="551">
        <f>SUM('106部門表'!AF10:AF11)</f>
        <v>5</v>
      </c>
      <c r="AG8" s="551">
        <f>SUM('106部門表'!AG10:AG11)</f>
        <v>5029</v>
      </c>
      <c r="AH8" s="551">
        <f>SUM('106部門表'!AH10:AH11)</f>
        <v>205024</v>
      </c>
      <c r="AI8" s="551">
        <f>SUM('106部門表'!AI10:AI11)</f>
        <v>532453</v>
      </c>
      <c r="AJ8" s="551">
        <f>SUM('106部門表'!AJ10:AJ11)</f>
        <v>56616</v>
      </c>
      <c r="AK8" s="551">
        <f>SUM('106部門表'!AK10:AK11)</f>
        <v>0</v>
      </c>
      <c r="AL8" s="551">
        <f>SUM('106部門表'!AL10:AL11)</f>
        <v>0</v>
      </c>
      <c r="AM8" s="551">
        <f>SUM('106部門表'!AM10:AM11)</f>
        <v>0</v>
      </c>
      <c r="AN8" s="551">
        <f>SUM('106部門表'!AN10:AN11)</f>
        <v>1</v>
      </c>
      <c r="AO8" s="551">
        <f>SUM('106部門表'!AO10:AO11)</f>
        <v>702430</v>
      </c>
      <c r="AP8" s="551">
        <f>SUM('106部門表'!AP10:AP11)</f>
        <v>26</v>
      </c>
      <c r="AQ8" s="551">
        <f>SUM('106部門表'!AQ10:AQ11)</f>
        <v>261</v>
      </c>
      <c r="AR8" s="551">
        <f>SUM('106部門表'!AR10:AR11)</f>
        <v>948</v>
      </c>
      <c r="AS8" s="551">
        <f>SUM('106部門表'!AS10:AS11)</f>
        <v>29</v>
      </c>
      <c r="AT8" s="551">
        <f>SUM('106部門表'!AT10:AT11)</f>
        <v>400</v>
      </c>
      <c r="AU8" s="551">
        <f>SUM('106部門表'!AU10:AU11)</f>
        <v>73</v>
      </c>
      <c r="AV8" s="551">
        <f>SUM('106部門表'!AV10:AV11)</f>
        <v>490</v>
      </c>
      <c r="AW8" s="551">
        <f>SUM('106部門表'!AW10:AW11)</f>
        <v>3725</v>
      </c>
      <c r="AX8" s="551">
        <f>SUM('106部門表'!AX10:AX11)</f>
        <v>56</v>
      </c>
      <c r="AY8" s="551">
        <f>SUM('106部門表'!AY10:AY11)</f>
        <v>0</v>
      </c>
      <c r="AZ8" s="551">
        <f>SUM('106部門表'!AZ10:AZ11)</f>
        <v>0</v>
      </c>
      <c r="BA8" s="551">
        <f>SUM('106部門表'!BA10:BA11)</f>
        <v>145</v>
      </c>
      <c r="BB8" s="551">
        <f>SUM('106部門表'!BB10:BB11)</f>
        <v>0</v>
      </c>
      <c r="BC8" s="551">
        <f>SUM('106部門表'!BC10:BC11)</f>
        <v>195</v>
      </c>
      <c r="BD8" s="551">
        <f>SUM('106部門表'!BD10:BD11)</f>
        <v>0</v>
      </c>
      <c r="BE8" s="551">
        <f>SUM('106部門表'!BE10:BE11)</f>
        <v>0</v>
      </c>
      <c r="BF8" s="551">
        <f>SUM('106部門表'!BF10:BF11)</f>
        <v>1079</v>
      </c>
      <c r="BG8" s="551">
        <f>SUM('106部門表'!BG10:BG11)</f>
        <v>0</v>
      </c>
      <c r="BH8" s="551">
        <f>SUM('106部門表'!BH10:BH11)</f>
        <v>0</v>
      </c>
      <c r="BI8" s="551">
        <f>SUM('106部門表'!BI10:BI11)</f>
        <v>1035</v>
      </c>
      <c r="BJ8" s="551">
        <f>SUM('106部門表'!BJ10:BJ11)</f>
        <v>159</v>
      </c>
      <c r="BK8" s="551">
        <f>SUM('106部門表'!BK10:BK11)</f>
        <v>54063</v>
      </c>
      <c r="BL8" s="551">
        <f>SUM('106部門表'!BL10:BL11)</f>
        <v>2738</v>
      </c>
      <c r="BM8" s="551">
        <f>SUM('106部門表'!BM10:BM11)</f>
        <v>442004</v>
      </c>
      <c r="BN8" s="551">
        <f>SUM('106部門表'!BN10:BN11)</f>
        <v>70611</v>
      </c>
      <c r="BO8" s="551">
        <f>SUM('106部門表'!BO10:BO11)</f>
        <v>1343423</v>
      </c>
      <c r="BP8" s="551">
        <f>SUM('106部門表'!BP10:BP11)</f>
        <v>811809</v>
      </c>
      <c r="BQ8" s="551">
        <f>SUM('106部門表'!BQ10:BQ11)</f>
        <v>0</v>
      </c>
      <c r="BR8" s="551">
        <f>SUM('106部門表'!BR10:BR11)</f>
        <v>8</v>
      </c>
      <c r="BS8" s="551">
        <f>SUM('106部門表'!BS10:BS11)</f>
        <v>241</v>
      </c>
      <c r="BT8" s="551">
        <f>SUM('106部門表'!BT10:BT11)</f>
        <v>29</v>
      </c>
      <c r="BU8" s="551">
        <f>SUM('106部門表'!BU10:BU11)</f>
        <v>36</v>
      </c>
      <c r="BV8" s="551">
        <f>SUM('106部門表'!BV10:BV11)</f>
        <v>0</v>
      </c>
      <c r="BW8" s="551">
        <f>SUM('106部門表'!BW10:BW11)</f>
        <v>0</v>
      </c>
      <c r="BX8" s="551">
        <f>SUM('106部門表'!BX10:BX11)</f>
        <v>38</v>
      </c>
      <c r="BY8" s="551">
        <f>SUM('106部門表'!BY10:BY11)</f>
        <v>1</v>
      </c>
      <c r="BZ8" s="551">
        <f>SUM('106部門表'!BZ10:BZ11)</f>
        <v>0</v>
      </c>
      <c r="CA8" s="551">
        <f>SUM('106部門表'!CA10:CA11)</f>
        <v>13</v>
      </c>
      <c r="CB8" s="551">
        <f>SUM('106部門表'!CB10:CB11)</f>
        <v>0</v>
      </c>
      <c r="CC8" s="551">
        <f>SUM('106部門表'!CC10:CC11)</f>
        <v>60</v>
      </c>
      <c r="CD8" s="551">
        <f>SUM('106部門表'!CD10:CD11)</f>
        <v>30</v>
      </c>
      <c r="CE8" s="551">
        <f>SUM('106部門表'!CE10:CE11)</f>
        <v>85</v>
      </c>
      <c r="CF8" s="551">
        <f>SUM('106部門表'!CF10:CF11)</f>
        <v>0</v>
      </c>
      <c r="CG8" s="551">
        <f>SUM('106部門表'!CG10:CG11)</f>
        <v>0</v>
      </c>
      <c r="CH8" s="551">
        <f>SUM('106部門表'!CH10:CH11)</f>
        <v>2</v>
      </c>
      <c r="CI8" s="551">
        <f>SUM('106部門表'!CI10:CI11)</f>
        <v>0</v>
      </c>
      <c r="CJ8" s="551">
        <f>SUM('106部門表'!CJ10:CJ11)</f>
        <v>0</v>
      </c>
      <c r="CK8" s="551">
        <f>SUM('106部門表'!CK10:CK11)</f>
        <v>3</v>
      </c>
      <c r="CL8" s="551">
        <f>SUM('106部門表'!CL10:CL11)</f>
        <v>511</v>
      </c>
      <c r="CM8" s="551">
        <f>SUM('106部門表'!CM10:CM11)</f>
        <v>150</v>
      </c>
      <c r="CN8" s="551">
        <f>SUM('106部門表'!CN10:CN11)</f>
        <v>155</v>
      </c>
      <c r="CO8" s="551">
        <f>SUM('106部門表'!CO10:CO11)</f>
        <v>823</v>
      </c>
      <c r="CP8" s="551">
        <f>SUM('106部門表'!CP10:CP11)</f>
        <v>0</v>
      </c>
      <c r="CQ8" s="551">
        <f>SUM('106部門表'!CQ10:CQ11)</f>
        <v>94</v>
      </c>
      <c r="CR8" s="551">
        <f>SUM('106部門表'!CR10:CR11)</f>
        <v>269</v>
      </c>
      <c r="CS8" s="551">
        <f>SUM('106部門表'!CS10:CS11)</f>
        <v>536</v>
      </c>
      <c r="CT8" s="551">
        <f>SUM('106部門表'!CT10:CT11)</f>
        <v>343</v>
      </c>
      <c r="CU8" s="551">
        <f>SUM('106部門表'!CU10:CU11)</f>
        <v>0</v>
      </c>
      <c r="CV8" s="551">
        <f>SUM('106部門表'!CV10:CV11)</f>
        <v>15</v>
      </c>
      <c r="CW8" s="551">
        <f>SUM('106部門表'!CW10:CW11)</f>
        <v>10</v>
      </c>
      <c r="CX8" s="551">
        <f>SUM('106部門表'!CX10:CX11)</f>
        <v>401</v>
      </c>
      <c r="CY8" s="551">
        <f>SUM('106部門表'!CY10:CY11)</f>
        <v>-726</v>
      </c>
      <c r="CZ8" s="551">
        <f>SUM('106部門表'!CZ10:CZ11)</f>
        <v>888</v>
      </c>
      <c r="DA8" s="551">
        <f>SUM('106部門表'!DA10:DA11)</f>
        <v>333</v>
      </c>
      <c r="DB8" s="551">
        <f>SUM('106部門表'!DB10:DB11)</f>
        <v>159</v>
      </c>
      <c r="DC8" s="551">
        <f>SUM('106部門表'!DC10:DC11)</f>
        <v>0</v>
      </c>
      <c r="DD8" s="762">
        <f>SUM('106部門表'!DD10:DD11)</f>
        <v>606</v>
      </c>
      <c r="DE8" s="550">
        <f t="shared" si="4"/>
        <v>4478206</v>
      </c>
      <c r="DF8" s="550">
        <f>SUM('106部門表'!DF10:DF11)</f>
        <v>-4652</v>
      </c>
      <c r="DG8" s="551">
        <f>SUM('106部門表'!DG10:DG11)</f>
        <v>37</v>
      </c>
      <c r="DH8" s="551">
        <f>SUM('106部門表'!DH10:DH11)</f>
        <v>0</v>
      </c>
      <c r="DI8" s="551">
        <f>SUM('106部門表'!DI10:DI11)</f>
        <v>0</v>
      </c>
      <c r="DJ8" s="551">
        <f>SUM('106部門表'!DJ10:DJ11)</f>
        <v>0</v>
      </c>
      <c r="DK8" s="551">
        <f>SUM('106部門表'!DK10:DK11)</f>
        <v>0</v>
      </c>
      <c r="DL8" s="551">
        <f>SUM('106部門表'!DL10:DL11)</f>
        <v>-304231</v>
      </c>
      <c r="DM8" s="552">
        <f t="shared" si="0"/>
        <v>-308846</v>
      </c>
      <c r="DN8" s="552">
        <f t="shared" si="1"/>
        <v>4169360</v>
      </c>
      <c r="DO8" s="553">
        <f>SUM('106部門表'!DO10:DO11)</f>
        <v>3276146</v>
      </c>
      <c r="DP8" s="551">
        <f>SUM('106部門表'!DP10:DP11)</f>
        <v>25498</v>
      </c>
      <c r="DQ8" s="552">
        <f t="shared" si="5"/>
        <v>3301644</v>
      </c>
      <c r="DR8" s="551">
        <f t="shared" si="6"/>
        <v>2992798</v>
      </c>
      <c r="DS8" s="552">
        <f t="shared" si="2"/>
        <v>7471004</v>
      </c>
      <c r="DT8" s="553">
        <f>SUM('106部門表'!DT10:DT11)</f>
        <v>-1866188</v>
      </c>
      <c r="DU8" s="551">
        <f>SUM('106部門表'!DU10:DU11)</f>
        <v>-983794</v>
      </c>
      <c r="DV8" s="551">
        <f>SUM('106部門表'!DV10:DV11)</f>
        <v>0</v>
      </c>
      <c r="DW8" s="551">
        <f>SUM('106部門表'!DW10:DW11)</f>
        <v>-101725</v>
      </c>
      <c r="DX8" s="552">
        <f t="shared" si="7"/>
        <v>-2951707</v>
      </c>
      <c r="DY8" s="551">
        <f t="shared" si="8"/>
        <v>41091</v>
      </c>
      <c r="DZ8" s="552">
        <f t="shared" si="3"/>
        <v>4519297</v>
      </c>
      <c r="EG8" s="555"/>
      <c r="EH8" s="555"/>
      <c r="EI8" s="555"/>
      <c r="EJ8" s="555"/>
      <c r="EK8" s="555"/>
      <c r="EL8" s="555"/>
      <c r="EM8" s="555"/>
      <c r="EN8" s="555"/>
    </row>
    <row r="9" spans="1:144">
      <c r="A9" s="556" t="s">
        <v>339</v>
      </c>
      <c r="B9" s="557" t="s">
        <v>340</v>
      </c>
      <c r="C9" s="550">
        <f>SUM('106部門表'!C12:C15)</f>
        <v>125072</v>
      </c>
      <c r="D9" s="551">
        <f>SUM('106部門表'!D12:D15)</f>
        <v>10037842</v>
      </c>
      <c r="E9" s="551">
        <f>SUM('106部門表'!E12:E15)</f>
        <v>38450</v>
      </c>
      <c r="F9" s="551">
        <f>SUM('106部門表'!F12:F15)</f>
        <v>56024</v>
      </c>
      <c r="G9" s="551">
        <f>SUM('106部門表'!G12:G15)</f>
        <v>1586895</v>
      </c>
      <c r="H9" s="551">
        <f>SUM('106部門表'!H12:H15)</f>
        <v>0</v>
      </c>
      <c r="I9" s="551">
        <f>SUM('106部門表'!I12:I15)</f>
        <v>0</v>
      </c>
      <c r="J9" s="551">
        <f>SUM('106部門表'!J12:J15)</f>
        <v>7572140</v>
      </c>
      <c r="K9" s="551">
        <f>SUM('106部門表'!K12:K15)</f>
        <v>1622141</v>
      </c>
      <c r="L9" s="551">
        <f>SUM('106部門表'!L12:L15)</f>
        <v>8956404</v>
      </c>
      <c r="M9" s="551">
        <f>SUM('106部門表'!M12:M15)</f>
        <v>0</v>
      </c>
      <c r="N9" s="551">
        <f>SUM('106部門表'!N12:N15)</f>
        <v>25</v>
      </c>
      <c r="O9" s="551">
        <f>SUM('106部門表'!O12:O15)</f>
        <v>2096</v>
      </c>
      <c r="P9" s="551">
        <f>SUM('106部門表'!P12:P15)</f>
        <v>728</v>
      </c>
      <c r="Q9" s="551">
        <f>SUM('106部門表'!Q12:Q15)</f>
        <v>0</v>
      </c>
      <c r="R9" s="551">
        <f>SUM('106部門表'!R12:R15)</f>
        <v>15741</v>
      </c>
      <c r="S9" s="551">
        <f>SUM('106部門表'!S12:S15)</f>
        <v>81</v>
      </c>
      <c r="T9" s="551">
        <f>SUM('106部門表'!T12:T15)</f>
        <v>0</v>
      </c>
      <c r="U9" s="551">
        <f>SUM('106部門表'!U12:U15)</f>
        <v>233</v>
      </c>
      <c r="V9" s="551">
        <f>SUM('106部門表'!V12:V15)</f>
        <v>58</v>
      </c>
      <c r="W9" s="551">
        <f>SUM('106部門表'!W12:W15)</f>
        <v>0</v>
      </c>
      <c r="X9" s="551">
        <f>SUM('106部門表'!X12:X15)</f>
        <v>13976</v>
      </c>
      <c r="Y9" s="551">
        <f>SUM('106部門表'!Y12:Y15)</f>
        <v>0</v>
      </c>
      <c r="Z9" s="551">
        <f>SUM('106部門表'!Z12:Z15)</f>
        <v>586</v>
      </c>
      <c r="AA9" s="551">
        <f>SUM('106部門表'!AA12:AA15)</f>
        <v>3232</v>
      </c>
      <c r="AB9" s="551">
        <f>SUM('106部門表'!AB12:AB15)</f>
        <v>0</v>
      </c>
      <c r="AC9" s="551">
        <f>SUM('106部門表'!AC12:AC15)</f>
        <v>0</v>
      </c>
      <c r="AD9" s="551">
        <f>SUM('106部門表'!AD12:AD15)</f>
        <v>28</v>
      </c>
      <c r="AE9" s="551">
        <f>SUM('106部門表'!AE12:AE15)</f>
        <v>0</v>
      </c>
      <c r="AF9" s="551">
        <f>SUM('106部門表'!AF12:AF15)</f>
        <v>5857</v>
      </c>
      <c r="AG9" s="551">
        <f>SUM('106部門表'!AG12:AG15)</f>
        <v>0</v>
      </c>
      <c r="AH9" s="551">
        <f>SUM('106部門表'!AH12:AH15)</f>
        <v>0</v>
      </c>
      <c r="AI9" s="551">
        <f>SUM('106部門表'!AI12:AI15)</f>
        <v>8317</v>
      </c>
      <c r="AJ9" s="551">
        <f>SUM('106部門表'!AJ12:AJ15)</f>
        <v>1554</v>
      </c>
      <c r="AK9" s="551">
        <f>SUM('106部門表'!AK12:AK15)</f>
        <v>0</v>
      </c>
      <c r="AL9" s="551">
        <f>SUM('106部門表'!AL12:AL15)</f>
        <v>0</v>
      </c>
      <c r="AM9" s="551">
        <f>SUM('106部門表'!AM12:AM15)</f>
        <v>0</v>
      </c>
      <c r="AN9" s="551">
        <f>SUM('106部門表'!AN12:AN15)</f>
        <v>0</v>
      </c>
      <c r="AO9" s="551">
        <f>SUM('106部門表'!AO12:AO15)</f>
        <v>0</v>
      </c>
      <c r="AP9" s="551">
        <f>SUM('106部門表'!AP12:AP15)</f>
        <v>0</v>
      </c>
      <c r="AQ9" s="551">
        <f>SUM('106部門表'!AQ12:AQ15)</f>
        <v>0</v>
      </c>
      <c r="AR9" s="551">
        <f>SUM('106部門表'!AR12:AR15)</f>
        <v>0</v>
      </c>
      <c r="AS9" s="551">
        <f>SUM('106部門表'!AS12:AS15)</f>
        <v>0</v>
      </c>
      <c r="AT9" s="551">
        <f>SUM('106部門表'!AT12:AT15)</f>
        <v>0</v>
      </c>
      <c r="AU9" s="551">
        <f>SUM('106部門表'!AU12:AU15)</f>
        <v>0</v>
      </c>
      <c r="AV9" s="551">
        <f>SUM('106部門表'!AV12:AV15)</f>
        <v>0</v>
      </c>
      <c r="AW9" s="551">
        <f>SUM('106部門表'!AW12:AW15)</f>
        <v>0</v>
      </c>
      <c r="AX9" s="551">
        <f>SUM('106部門表'!AX12:AX15)</f>
        <v>0</v>
      </c>
      <c r="AY9" s="551">
        <f>SUM('106部門表'!AY12:AY15)</f>
        <v>0</v>
      </c>
      <c r="AZ9" s="551">
        <f>SUM('106部門表'!AZ12:AZ15)</f>
        <v>0</v>
      </c>
      <c r="BA9" s="551">
        <f>SUM('106部門表'!BA12:BA15)</f>
        <v>0</v>
      </c>
      <c r="BB9" s="551">
        <f>SUM('106部門表'!BB12:BB15)</f>
        <v>0</v>
      </c>
      <c r="BC9" s="551">
        <f>SUM('106部門表'!BC12:BC15)</f>
        <v>0</v>
      </c>
      <c r="BD9" s="551">
        <f>SUM('106部門表'!BD12:BD15)</f>
        <v>0</v>
      </c>
      <c r="BE9" s="551">
        <f>SUM('106部門表'!BE12:BE15)</f>
        <v>0</v>
      </c>
      <c r="BF9" s="551">
        <f>SUM('106部門表'!BF12:BF15)</f>
        <v>0</v>
      </c>
      <c r="BG9" s="551">
        <f>SUM('106部門表'!BG12:BG15)</f>
        <v>0</v>
      </c>
      <c r="BH9" s="551">
        <f>SUM('106部門表'!BH12:BH15)</f>
        <v>0</v>
      </c>
      <c r="BI9" s="551">
        <f>SUM('106部門表'!BI12:BI15)</f>
        <v>3509</v>
      </c>
      <c r="BJ9" s="551">
        <f>SUM('106部門表'!BJ12:BJ15)</f>
        <v>0</v>
      </c>
      <c r="BK9" s="551">
        <f>SUM('106部門表'!BK12:BK15)</f>
        <v>0</v>
      </c>
      <c r="BL9" s="551">
        <f>SUM('106部門表'!BL12:BL15)</f>
        <v>0</v>
      </c>
      <c r="BM9" s="551">
        <f>SUM('106部門表'!BM12:BM15)</f>
        <v>6319</v>
      </c>
      <c r="BN9" s="551">
        <f>SUM('106部門表'!BN12:BN15)</f>
        <v>0</v>
      </c>
      <c r="BO9" s="551">
        <f>SUM('106部門表'!BO12:BO15)</f>
        <v>0</v>
      </c>
      <c r="BP9" s="551">
        <f>SUM('106部門表'!BP12:BP15)</f>
        <v>0</v>
      </c>
      <c r="BQ9" s="551">
        <f>SUM('106部門表'!BQ12:BQ15)</f>
        <v>0</v>
      </c>
      <c r="BR9" s="551">
        <f>SUM('106部門表'!BR12:BR15)</f>
        <v>0</v>
      </c>
      <c r="BS9" s="551">
        <f>SUM('106部門表'!BS12:BS15)</f>
        <v>11692</v>
      </c>
      <c r="BT9" s="551">
        <f>SUM('106部門表'!BT12:BT15)</f>
        <v>0</v>
      </c>
      <c r="BU9" s="551">
        <f>SUM('106部門表'!BU12:BU15)</f>
        <v>0</v>
      </c>
      <c r="BV9" s="551">
        <f>SUM('106部門表'!BV12:BV15)</f>
        <v>0</v>
      </c>
      <c r="BW9" s="551">
        <f>SUM('106部門表'!BW12:BW15)</f>
        <v>0</v>
      </c>
      <c r="BX9" s="551">
        <f>SUM('106部門表'!BX12:BX15)</f>
        <v>0</v>
      </c>
      <c r="BY9" s="551">
        <f>SUM('106部門表'!BY12:BY15)</f>
        <v>0</v>
      </c>
      <c r="BZ9" s="551">
        <f>SUM('106部門表'!BZ12:BZ15)</f>
        <v>0</v>
      </c>
      <c r="CA9" s="551">
        <f>SUM('106部門表'!CA12:CA15)</f>
        <v>0</v>
      </c>
      <c r="CB9" s="551">
        <f>SUM('106部門表'!CB12:CB15)</f>
        <v>0</v>
      </c>
      <c r="CC9" s="551">
        <f>SUM('106部門表'!CC12:CC15)</f>
        <v>0</v>
      </c>
      <c r="CD9" s="551">
        <f>SUM('106部門表'!CD12:CD15)</f>
        <v>0</v>
      </c>
      <c r="CE9" s="551">
        <f>SUM('106部門表'!CE12:CE15)</f>
        <v>15004</v>
      </c>
      <c r="CF9" s="551">
        <f>SUM('106部門表'!CF12:CF15)</f>
        <v>0</v>
      </c>
      <c r="CG9" s="551">
        <f>SUM('106部門表'!CG12:CG15)</f>
        <v>0</v>
      </c>
      <c r="CH9" s="551">
        <f>SUM('106部門表'!CH12:CH15)</f>
        <v>0</v>
      </c>
      <c r="CI9" s="551">
        <f>SUM('106部門表'!CI12:CI15)</f>
        <v>0</v>
      </c>
      <c r="CJ9" s="551">
        <f>SUM('106部門表'!CJ12:CJ15)</f>
        <v>0</v>
      </c>
      <c r="CK9" s="551">
        <f>SUM('106部門表'!CK12:CK15)</f>
        <v>1</v>
      </c>
      <c r="CL9" s="551">
        <f>SUM('106部門表'!CL12:CL15)</f>
        <v>15364</v>
      </c>
      <c r="CM9" s="551">
        <f>SUM('106部門表'!CM12:CM15)</f>
        <v>259331</v>
      </c>
      <c r="CN9" s="551">
        <f>SUM('106部門表'!CN12:CN15)</f>
        <v>14834</v>
      </c>
      <c r="CO9" s="551">
        <f>SUM('106部門表'!CO12:CO15)</f>
        <v>435651</v>
      </c>
      <c r="CP9" s="551">
        <f>SUM('106部門表'!CP12:CP15)</f>
        <v>0</v>
      </c>
      <c r="CQ9" s="551">
        <f>SUM('106部門表'!CQ12:CQ15)</f>
        <v>231372</v>
      </c>
      <c r="CR9" s="551">
        <f>SUM('106部門表'!CR12:CR15)</f>
        <v>440010</v>
      </c>
      <c r="CS9" s="551">
        <f>SUM('106部門表'!CS12:CS15)</f>
        <v>6172</v>
      </c>
      <c r="CT9" s="551">
        <f>SUM('106部門表'!CT12:CT15)</f>
        <v>0</v>
      </c>
      <c r="CU9" s="551">
        <f>SUM('106部門表'!CU12:CU15)</f>
        <v>0</v>
      </c>
      <c r="CV9" s="551">
        <f>SUM('106部門表'!CV12:CV15)</f>
        <v>0</v>
      </c>
      <c r="CW9" s="551">
        <f>SUM('106部門表'!CW12:CW15)</f>
        <v>373</v>
      </c>
      <c r="CX9" s="551">
        <f>SUM('106部門表'!CX12:CX15)</f>
        <v>736858</v>
      </c>
      <c r="CY9" s="551">
        <f>SUM('106部門表'!CY12:CY15)</f>
        <v>6597328</v>
      </c>
      <c r="CZ9" s="551">
        <f>SUM('106部門表'!CZ12:CZ15)</f>
        <v>0</v>
      </c>
      <c r="DA9" s="551">
        <f>SUM('106部門表'!DA12:DA15)</f>
        <v>3841</v>
      </c>
      <c r="DB9" s="551">
        <f>SUM('106部門表'!DB12:DB15)</f>
        <v>48545</v>
      </c>
      <c r="DC9" s="551">
        <f>SUM('106部門表'!DC12:DC15)</f>
        <v>0</v>
      </c>
      <c r="DD9" s="762">
        <f>SUM('106部門表'!DD12:DD15)</f>
        <v>8382</v>
      </c>
      <c r="DE9" s="550">
        <f t="shared" si="4"/>
        <v>38882066</v>
      </c>
      <c r="DF9" s="550">
        <f>SUM('106部門表'!DF12:DF15)</f>
        <v>756859</v>
      </c>
      <c r="DG9" s="551">
        <f>SUM('106部門表'!DG12:DG15)</f>
        <v>31174101</v>
      </c>
      <c r="DH9" s="551">
        <f>SUM('106部門表'!DH12:DH15)</f>
        <v>0</v>
      </c>
      <c r="DI9" s="551">
        <f>SUM('106部門表'!DI12:DI15)</f>
        <v>0</v>
      </c>
      <c r="DJ9" s="551">
        <f>SUM('106部門表'!DJ12:DJ15)</f>
        <v>0</v>
      </c>
      <c r="DK9" s="551">
        <f>SUM('106部門表'!DK12:DK15)</f>
        <v>0</v>
      </c>
      <c r="DL9" s="551">
        <f>SUM('106部門表'!DL12:DL15)</f>
        <v>-550699</v>
      </c>
      <c r="DM9" s="552">
        <f t="shared" si="0"/>
        <v>31380261</v>
      </c>
      <c r="DN9" s="552">
        <f t="shared" si="1"/>
        <v>70262327</v>
      </c>
      <c r="DO9" s="553">
        <f>SUM('106部門表'!DO12:DO15)</f>
        <v>86160972</v>
      </c>
      <c r="DP9" s="551">
        <f>SUM('106部門表'!DP12:DP15)</f>
        <v>450309</v>
      </c>
      <c r="DQ9" s="552">
        <f t="shared" si="5"/>
        <v>86611281</v>
      </c>
      <c r="DR9" s="551">
        <f t="shared" si="6"/>
        <v>117991542</v>
      </c>
      <c r="DS9" s="552">
        <f t="shared" si="2"/>
        <v>156873608</v>
      </c>
      <c r="DT9" s="553">
        <f>SUM('106部門表'!DT12:DT15)</f>
        <v>-32188646</v>
      </c>
      <c r="DU9" s="551">
        <f>SUM('106部門表'!DU12:DU15)</f>
        <v>-6059937</v>
      </c>
      <c r="DV9" s="551">
        <f>SUM('106部門表'!DV12:DV15)</f>
        <v>-96477</v>
      </c>
      <c r="DW9" s="551">
        <f>SUM('106部門表'!DW12:DW15)</f>
        <v>-526843</v>
      </c>
      <c r="DX9" s="552">
        <f t="shared" si="7"/>
        <v>-38871903</v>
      </c>
      <c r="DY9" s="551">
        <f t="shared" si="8"/>
        <v>79119639</v>
      </c>
      <c r="DZ9" s="552">
        <f t="shared" si="3"/>
        <v>118001705</v>
      </c>
      <c r="EG9" s="555"/>
      <c r="EH9" s="555"/>
      <c r="EI9" s="555"/>
      <c r="EJ9" s="555"/>
      <c r="EK9" s="555"/>
      <c r="EL9" s="555"/>
      <c r="EM9" s="555"/>
      <c r="EN9" s="555"/>
    </row>
    <row r="10" spans="1:144">
      <c r="A10" s="556" t="s">
        <v>342</v>
      </c>
      <c r="B10" s="557" t="s">
        <v>36</v>
      </c>
      <c r="C10" s="550">
        <f>SUM('106部門表'!C16:C17)</f>
        <v>79640</v>
      </c>
      <c r="D10" s="551">
        <f>SUM('106部門表'!D16:D17)</f>
        <v>21664</v>
      </c>
      <c r="E10" s="551">
        <f>SUM('106部門表'!E16:E17)</f>
        <v>10429</v>
      </c>
      <c r="F10" s="551">
        <f>SUM('106部門表'!F16:F17)</f>
        <v>4556</v>
      </c>
      <c r="G10" s="551">
        <f>SUM('106部門表'!G16:G17)</f>
        <v>97976</v>
      </c>
      <c r="H10" s="551">
        <f>SUM('106部門表'!H16:H17)</f>
        <v>0</v>
      </c>
      <c r="I10" s="551">
        <f>SUM('106部門表'!I16:I17)</f>
        <v>10223</v>
      </c>
      <c r="J10" s="551">
        <f>SUM('106部門表'!J16:J17)</f>
        <v>79815</v>
      </c>
      <c r="K10" s="551">
        <f>SUM('106部門表'!K16:K17)</f>
        <v>16656</v>
      </c>
      <c r="L10" s="551">
        <f>SUM('106部門表'!L16:L17)</f>
        <v>900</v>
      </c>
      <c r="M10" s="551">
        <f>SUM('106部門表'!M16:M17)</f>
        <v>0</v>
      </c>
      <c r="N10" s="551">
        <f>SUM('106部門表'!N16:N17)</f>
        <v>46785</v>
      </c>
      <c r="O10" s="551">
        <f>SUM('106部門表'!O16:O17)</f>
        <v>523808</v>
      </c>
      <c r="P10" s="551">
        <f>SUM('106部門表'!P16:P17)</f>
        <v>2966</v>
      </c>
      <c r="Q10" s="551">
        <f>SUM('106部門表'!Q16:Q17)</f>
        <v>7800</v>
      </c>
      <c r="R10" s="551">
        <f>SUM('106部門表'!R16:R17)</f>
        <v>13964</v>
      </c>
      <c r="S10" s="551">
        <f>SUM('106部門表'!S16:S17)</f>
        <v>2541</v>
      </c>
      <c r="T10" s="551">
        <f>SUM('106部門表'!T16:T17)</f>
        <v>1518</v>
      </c>
      <c r="U10" s="551">
        <f>SUM('106部門表'!U16:U17)</f>
        <v>2590</v>
      </c>
      <c r="V10" s="551">
        <f>SUM('106部門表'!V16:V17)</f>
        <v>276</v>
      </c>
      <c r="W10" s="551">
        <f>SUM('106部門表'!W16:W17)</f>
        <v>0</v>
      </c>
      <c r="X10" s="551">
        <f>SUM('106部門表'!X16:X17)</f>
        <v>778</v>
      </c>
      <c r="Y10" s="551">
        <f>SUM('106部門表'!Y16:Y17)</f>
        <v>0</v>
      </c>
      <c r="Z10" s="551">
        <f>SUM('106部門表'!Z16:Z17)</f>
        <v>57</v>
      </c>
      <c r="AA10" s="551">
        <f>SUM('106部門表'!AA16:AA17)</f>
        <v>487</v>
      </c>
      <c r="AB10" s="551">
        <f>SUM('106部門表'!AB16:AB17)</f>
        <v>0</v>
      </c>
      <c r="AC10" s="551">
        <f>SUM('106部門表'!AC16:AC17)</f>
        <v>130</v>
      </c>
      <c r="AD10" s="551">
        <f>SUM('106部門表'!AD16:AD17)</f>
        <v>1453</v>
      </c>
      <c r="AE10" s="551">
        <f>SUM('106部門表'!AE16:AE17)</f>
        <v>1041</v>
      </c>
      <c r="AF10" s="551">
        <f>SUM('106部門表'!AF16:AF17)</f>
        <v>2300</v>
      </c>
      <c r="AG10" s="551">
        <f>SUM('106部門表'!AG16:AG17)</f>
        <v>314</v>
      </c>
      <c r="AH10" s="551">
        <f>SUM('106部門表'!AH16:AH17)</f>
        <v>2760</v>
      </c>
      <c r="AI10" s="551">
        <f>SUM('106部門表'!AI16:AI17)</f>
        <v>45699</v>
      </c>
      <c r="AJ10" s="551">
        <f>SUM('106部門表'!AJ16:AJ17)</f>
        <v>9600</v>
      </c>
      <c r="AK10" s="551">
        <f>SUM('106部門表'!AK16:AK17)</f>
        <v>0</v>
      </c>
      <c r="AL10" s="551">
        <f>SUM('106部門表'!AL16:AL17)</f>
        <v>0</v>
      </c>
      <c r="AM10" s="551">
        <f>SUM('106部門表'!AM16:AM17)</f>
        <v>0</v>
      </c>
      <c r="AN10" s="551">
        <f>SUM('106部門表'!AN16:AN17)</f>
        <v>153</v>
      </c>
      <c r="AO10" s="551">
        <f>SUM('106部門表'!AO16:AO17)</f>
        <v>341</v>
      </c>
      <c r="AP10" s="551">
        <f>SUM('106部門表'!AP16:AP17)</f>
        <v>105</v>
      </c>
      <c r="AQ10" s="551">
        <f>SUM('106部門表'!AQ16:AQ17)</f>
        <v>1901</v>
      </c>
      <c r="AR10" s="551">
        <f>SUM('106部門表'!AR16:AR17)</f>
        <v>3724</v>
      </c>
      <c r="AS10" s="551">
        <f>SUM('106部門表'!AS16:AS17)</f>
        <v>612</v>
      </c>
      <c r="AT10" s="551">
        <f>SUM('106部門表'!AT16:AT17)</f>
        <v>21637</v>
      </c>
      <c r="AU10" s="551">
        <f>SUM('106部門表'!AU16:AU17)</f>
        <v>609</v>
      </c>
      <c r="AV10" s="551">
        <f>SUM('106部門表'!AV16:AV17)</f>
        <v>34012</v>
      </c>
      <c r="AW10" s="551">
        <f>SUM('106部門表'!AW16:AW17)</f>
        <v>53408</v>
      </c>
      <c r="AX10" s="551">
        <f>SUM('106部門表'!AX16:AX17)</f>
        <v>9425</v>
      </c>
      <c r="AY10" s="551">
        <f>SUM('106部門表'!AY16:AY17)</f>
        <v>1009</v>
      </c>
      <c r="AZ10" s="551">
        <f>SUM('106部門表'!AZ16:AZ17)</f>
        <v>17</v>
      </c>
      <c r="BA10" s="551">
        <f>SUM('106部門表'!BA16:BA17)</f>
        <v>1221</v>
      </c>
      <c r="BB10" s="551">
        <f>SUM('106部門表'!BB16:BB17)</f>
        <v>1843</v>
      </c>
      <c r="BC10" s="551">
        <f>SUM('106部門表'!BC16:BC17)</f>
        <v>2433</v>
      </c>
      <c r="BD10" s="551">
        <f>SUM('106部門表'!BD16:BD17)</f>
        <v>0</v>
      </c>
      <c r="BE10" s="551">
        <f>SUM('106部門表'!BE16:BE17)</f>
        <v>43</v>
      </c>
      <c r="BF10" s="551">
        <f>SUM('106部門表'!BF16:BF17)</f>
        <v>1329</v>
      </c>
      <c r="BG10" s="551">
        <f>SUM('106部門表'!BG16:BG17)</f>
        <v>2727</v>
      </c>
      <c r="BH10" s="551">
        <f>SUM('106部門表'!BH16:BH17)</f>
        <v>15</v>
      </c>
      <c r="BI10" s="551">
        <f>SUM('106部門表'!BI16:BI17)</f>
        <v>10617</v>
      </c>
      <c r="BJ10" s="551">
        <f>SUM('106部門表'!BJ16:BJ17)</f>
        <v>1027</v>
      </c>
      <c r="BK10" s="551">
        <f>SUM('106部門表'!BK16:BK17)</f>
        <v>93826</v>
      </c>
      <c r="BL10" s="551">
        <f>SUM('106部門表'!BL16:BL17)</f>
        <v>46984</v>
      </c>
      <c r="BM10" s="551">
        <f>SUM('106部門表'!BM16:BM17)</f>
        <v>33254</v>
      </c>
      <c r="BN10" s="551">
        <f>SUM('106部門表'!BN16:BN17)</f>
        <v>14227</v>
      </c>
      <c r="BO10" s="551">
        <f>SUM('106部門表'!BO16:BO17)</f>
        <v>3944</v>
      </c>
      <c r="BP10" s="551">
        <f>SUM('106部門表'!BP16:BP17)</f>
        <v>639</v>
      </c>
      <c r="BQ10" s="551">
        <f>SUM('106部門表'!BQ16:BQ17)</f>
        <v>4674</v>
      </c>
      <c r="BR10" s="551">
        <f>SUM('106部門表'!BR16:BR17)</f>
        <v>7832</v>
      </c>
      <c r="BS10" s="551">
        <f>SUM('106部門表'!BS16:BS17)</f>
        <v>352560</v>
      </c>
      <c r="BT10" s="551">
        <f>SUM('106部門表'!BT16:BT17)</f>
        <v>39596</v>
      </c>
      <c r="BU10" s="551">
        <f>SUM('106部門表'!BU16:BU17)</f>
        <v>929</v>
      </c>
      <c r="BV10" s="551">
        <f>SUM('106部門表'!BV16:BV17)</f>
        <v>268</v>
      </c>
      <c r="BW10" s="551">
        <f>SUM('106部門表'!BW16:BW17)</f>
        <v>0</v>
      </c>
      <c r="BX10" s="551">
        <f>SUM('106部門表'!BX16:BX17)</f>
        <v>3140</v>
      </c>
      <c r="BY10" s="551">
        <f>SUM('106部門表'!BY16:BY17)</f>
        <v>10403</v>
      </c>
      <c r="BZ10" s="551">
        <f>SUM('106部門表'!BZ16:BZ17)</f>
        <v>8506</v>
      </c>
      <c r="CA10" s="551">
        <f>SUM('106部門表'!CA16:CA17)</f>
        <v>78518</v>
      </c>
      <c r="CB10" s="551">
        <f>SUM('106部門表'!CB16:CB17)</f>
        <v>8270</v>
      </c>
      <c r="CC10" s="551">
        <f>SUM('106部門表'!CC16:CC17)</f>
        <v>376</v>
      </c>
      <c r="CD10" s="551">
        <f>SUM('106部門表'!CD16:CD17)</f>
        <v>4390</v>
      </c>
      <c r="CE10" s="551">
        <f>SUM('106部門表'!CE16:CE17)</f>
        <v>15442</v>
      </c>
      <c r="CF10" s="551">
        <f>SUM('106部門表'!CF16:CF17)</f>
        <v>5113</v>
      </c>
      <c r="CG10" s="551">
        <f>SUM('106部門表'!CG16:CG17)</f>
        <v>10996</v>
      </c>
      <c r="CH10" s="551">
        <f>SUM('106部門表'!CH16:CH17)</f>
        <v>2495</v>
      </c>
      <c r="CI10" s="551">
        <f>SUM('106部門表'!CI16:CI17)</f>
        <v>4050</v>
      </c>
      <c r="CJ10" s="551">
        <f>SUM('106部門表'!CJ16:CJ17)</f>
        <v>179</v>
      </c>
      <c r="CK10" s="551">
        <f>SUM('106部門表'!CK16:CK17)</f>
        <v>2185</v>
      </c>
      <c r="CL10" s="551">
        <f>SUM('106部門表'!CL16:CL17)</f>
        <v>167166</v>
      </c>
      <c r="CM10" s="551">
        <f>SUM('106部門表'!CM16:CM17)</f>
        <v>3702</v>
      </c>
      <c r="CN10" s="551">
        <f>SUM('106部門表'!CN16:CN17)</f>
        <v>13448</v>
      </c>
      <c r="CO10" s="551">
        <f>SUM('106部門表'!CO16:CO17)</f>
        <v>189941</v>
      </c>
      <c r="CP10" s="551">
        <f>SUM('106部門表'!CP16:CP17)</f>
        <v>20248</v>
      </c>
      <c r="CQ10" s="551">
        <f>SUM('106部門表'!CQ16:CQ17)</f>
        <v>95120</v>
      </c>
      <c r="CR10" s="551">
        <f>SUM('106部門表'!CR16:CR17)</f>
        <v>56212</v>
      </c>
      <c r="CS10" s="551">
        <f>SUM('106部門表'!CS16:CS17)</f>
        <v>186020</v>
      </c>
      <c r="CT10" s="551">
        <f>SUM('106部門表'!CT16:CT17)</f>
        <v>20666</v>
      </c>
      <c r="CU10" s="551">
        <f>SUM('106部門表'!CU16:CU17)</f>
        <v>1078</v>
      </c>
      <c r="CV10" s="551">
        <f>SUM('106部門表'!CV16:CV17)</f>
        <v>8349</v>
      </c>
      <c r="CW10" s="551">
        <f>SUM('106部門表'!CW16:CW17)</f>
        <v>53299</v>
      </c>
      <c r="CX10" s="551">
        <f>SUM('106部門表'!CX16:CX17)</f>
        <v>101529</v>
      </c>
      <c r="CY10" s="551">
        <f>SUM('106部門表'!CY16:CY17)</f>
        <v>18207</v>
      </c>
      <c r="CZ10" s="551">
        <f>SUM('106部門表'!CZ16:CZ17)</f>
        <v>39695</v>
      </c>
      <c r="DA10" s="551">
        <f>SUM('106部門表'!DA16:DA17)</f>
        <v>77621</v>
      </c>
      <c r="DB10" s="551">
        <f>SUM('106部門表'!DB16:DB17)</f>
        <v>28035</v>
      </c>
      <c r="DC10" s="551">
        <f>SUM('106部門表'!DC16:DC17)</f>
        <v>29683</v>
      </c>
      <c r="DD10" s="762">
        <f>SUM('106部門表'!DD16:DD17)</f>
        <v>1400</v>
      </c>
      <c r="DE10" s="550">
        <f t="shared" si="4"/>
        <v>3001149</v>
      </c>
      <c r="DF10" s="550">
        <f>SUM('106部門表'!DF16:DF17)</f>
        <v>95963</v>
      </c>
      <c r="DG10" s="551">
        <f>SUM('106部門表'!DG16:DG17)</f>
        <v>4826167</v>
      </c>
      <c r="DH10" s="551">
        <f>SUM('106部門表'!DH16:DH17)</f>
        <v>0</v>
      </c>
      <c r="DI10" s="551">
        <f>SUM('106部門表'!DI16:DI17)</f>
        <v>0</v>
      </c>
      <c r="DJ10" s="551">
        <f>SUM('106部門表'!DJ16:DJ17)</f>
        <v>1243</v>
      </c>
      <c r="DK10" s="551">
        <f>SUM('106部門表'!DK16:DK17)</f>
        <v>295448</v>
      </c>
      <c r="DL10" s="551">
        <f>SUM('106部門表'!DL16:DL17)</f>
        <v>194319</v>
      </c>
      <c r="DM10" s="552">
        <f t="shared" si="0"/>
        <v>5413140</v>
      </c>
      <c r="DN10" s="552">
        <f t="shared" si="1"/>
        <v>8414289</v>
      </c>
      <c r="DO10" s="553">
        <f>SUM('106部門表'!DO16:DO17)</f>
        <v>1678929</v>
      </c>
      <c r="DP10" s="551">
        <f>SUM('106部門表'!DP16:DP17)</f>
        <v>46797</v>
      </c>
      <c r="DQ10" s="552">
        <f t="shared" si="5"/>
        <v>1725726</v>
      </c>
      <c r="DR10" s="551">
        <f t="shared" si="6"/>
        <v>7138866</v>
      </c>
      <c r="DS10" s="552">
        <f t="shared" si="2"/>
        <v>10140015</v>
      </c>
      <c r="DT10" s="553">
        <f>SUM('106部門表'!DT16:DT17)</f>
        <v>-7553665</v>
      </c>
      <c r="DU10" s="551">
        <f>SUM('106部門表'!DU16:DU17)</f>
        <v>-325361</v>
      </c>
      <c r="DV10" s="551">
        <f>SUM('106部門表'!DV16:DV17)</f>
        <v>-8620</v>
      </c>
      <c r="DW10" s="551">
        <f>SUM('106部門表'!DW16:DW17)</f>
        <v>-26399</v>
      </c>
      <c r="DX10" s="552">
        <f t="shared" si="7"/>
        <v>-7914045</v>
      </c>
      <c r="DY10" s="551">
        <f t="shared" si="8"/>
        <v>-775179</v>
      </c>
      <c r="DZ10" s="552">
        <f t="shared" si="3"/>
        <v>2225970</v>
      </c>
      <c r="EG10" s="555"/>
      <c r="EH10" s="555"/>
      <c r="EI10" s="555"/>
      <c r="EJ10" s="555"/>
      <c r="EK10" s="555"/>
      <c r="EL10" s="555"/>
      <c r="EM10" s="555"/>
      <c r="EN10" s="555"/>
    </row>
    <row r="11" spans="1:144">
      <c r="A11" s="556" t="s">
        <v>345</v>
      </c>
      <c r="B11" s="557" t="s">
        <v>37</v>
      </c>
      <c r="C11" s="550">
        <f>SUM('106部門表'!C18:C21)</f>
        <v>376183</v>
      </c>
      <c r="D11" s="551">
        <f>SUM('106部門表'!D18:D21)</f>
        <v>184867</v>
      </c>
      <c r="E11" s="551">
        <f>SUM('106部門表'!E18:E21)</f>
        <v>69202</v>
      </c>
      <c r="F11" s="551">
        <f>SUM('106部門表'!F18:F21)</f>
        <v>28318</v>
      </c>
      <c r="G11" s="551">
        <f>SUM('106部門表'!G18:G21)</f>
        <v>39813</v>
      </c>
      <c r="H11" s="551">
        <f>SUM('106部門表'!H18:H21)</f>
        <v>0</v>
      </c>
      <c r="I11" s="551">
        <f>SUM('106部門表'!I18:I21)</f>
        <v>4603</v>
      </c>
      <c r="J11" s="551">
        <f>SUM('106部門表'!J18:J21)</f>
        <v>630597</v>
      </c>
      <c r="K11" s="551">
        <f>SUM('106部門表'!K18:K21)</f>
        <v>362374</v>
      </c>
      <c r="L11" s="551">
        <f>SUM('106部門表'!L18:L21)</f>
        <v>81120</v>
      </c>
      <c r="M11" s="551">
        <f>SUM('106部門表'!M18:M21)</f>
        <v>0</v>
      </c>
      <c r="N11" s="551">
        <f>SUM('106部門表'!N18:N21)</f>
        <v>496</v>
      </c>
      <c r="O11" s="551">
        <f>SUM('106部門表'!O18:O21)</f>
        <v>14119</v>
      </c>
      <c r="P11" s="551">
        <f>SUM('106部門表'!P18:P21)</f>
        <v>190904</v>
      </c>
      <c r="Q11" s="551">
        <f>SUM('106部門表'!Q18:Q21)</f>
        <v>127894</v>
      </c>
      <c r="R11" s="551">
        <f>SUM('106部門表'!R18:R21)</f>
        <v>1901613</v>
      </c>
      <c r="S11" s="551">
        <f>SUM('106部門表'!S18:S21)</f>
        <v>480791</v>
      </c>
      <c r="T11" s="551">
        <f>SUM('106部門表'!T18:T21)</f>
        <v>254690</v>
      </c>
      <c r="U11" s="551">
        <f>SUM('106部門表'!U18:U21)</f>
        <v>2314</v>
      </c>
      <c r="V11" s="551">
        <f>SUM('106部門表'!V18:V21)</f>
        <v>841</v>
      </c>
      <c r="W11" s="551">
        <f>SUM('106部門表'!W18:W21)</f>
        <v>0</v>
      </c>
      <c r="X11" s="551">
        <f>SUM('106部門表'!X18:X21)</f>
        <v>3634</v>
      </c>
      <c r="Y11" s="551">
        <f>SUM('106部門表'!Y18:Y21)</f>
        <v>0</v>
      </c>
      <c r="Z11" s="551">
        <f>SUM('106部門表'!Z18:Z21)</f>
        <v>1399</v>
      </c>
      <c r="AA11" s="551">
        <f>SUM('106部門表'!AA18:AA21)</f>
        <v>14895</v>
      </c>
      <c r="AB11" s="551">
        <f>SUM('106部門表'!AB18:AB21)</f>
        <v>0</v>
      </c>
      <c r="AC11" s="551">
        <f>SUM('106部門表'!AC18:AC21)</f>
        <v>78</v>
      </c>
      <c r="AD11" s="551">
        <f>SUM('106部門表'!AD18:AD21)</f>
        <v>9643</v>
      </c>
      <c r="AE11" s="551">
        <f>SUM('106部門表'!AE18:AE21)</f>
        <v>202</v>
      </c>
      <c r="AF11" s="551">
        <f>SUM('106部門表'!AF18:AF21)</f>
        <v>489</v>
      </c>
      <c r="AG11" s="551">
        <f>SUM('106部門表'!AG18:AG21)</f>
        <v>4352</v>
      </c>
      <c r="AH11" s="551">
        <f>SUM('106部門表'!AH18:AH21)</f>
        <v>2338</v>
      </c>
      <c r="AI11" s="551">
        <f>SUM('106部門表'!AI18:AI21)</f>
        <v>672289</v>
      </c>
      <c r="AJ11" s="551">
        <f>SUM('106部門表'!AJ18:AJ21)</f>
        <v>22894</v>
      </c>
      <c r="AK11" s="551">
        <f>SUM('106部門表'!AK18:AK21)</f>
        <v>0</v>
      </c>
      <c r="AL11" s="551">
        <f>SUM('106部門表'!AL18:AL21)</f>
        <v>0</v>
      </c>
      <c r="AM11" s="551">
        <f>SUM('106部門表'!AM18:AM21)</f>
        <v>0</v>
      </c>
      <c r="AN11" s="551">
        <f>SUM('106部門表'!AN18:AN21)</f>
        <v>131</v>
      </c>
      <c r="AO11" s="551">
        <f>SUM('106部門表'!AO18:AO21)</f>
        <v>20</v>
      </c>
      <c r="AP11" s="551">
        <f>SUM('106部門表'!AP18:AP21)</f>
        <v>121</v>
      </c>
      <c r="AQ11" s="551">
        <f>SUM('106部門表'!AQ18:AQ21)</f>
        <v>2738</v>
      </c>
      <c r="AR11" s="551">
        <f>SUM('106部門表'!AR18:AR21)</f>
        <v>10866</v>
      </c>
      <c r="AS11" s="551">
        <f>SUM('106部門表'!AS18:AS21)</f>
        <v>616</v>
      </c>
      <c r="AT11" s="551">
        <f>SUM('106部門表'!AT18:AT21)</f>
        <v>24675</v>
      </c>
      <c r="AU11" s="551">
        <f>SUM('106部門表'!AU18:AU21)</f>
        <v>3950</v>
      </c>
      <c r="AV11" s="551">
        <f>SUM('106部門表'!AV18:AV21)</f>
        <v>20045</v>
      </c>
      <c r="AW11" s="551">
        <f>SUM('106部門表'!AW18:AW21)</f>
        <v>141369</v>
      </c>
      <c r="AX11" s="551">
        <f>SUM('106部門表'!AX18:AX21)</f>
        <v>49868</v>
      </c>
      <c r="AY11" s="551">
        <f>SUM('106部門表'!AY18:AY21)</f>
        <v>1242</v>
      </c>
      <c r="AZ11" s="551">
        <f>SUM('106部門表'!AZ18:AZ21)</f>
        <v>23</v>
      </c>
      <c r="BA11" s="551">
        <f>SUM('106部門表'!BA18:BA21)</f>
        <v>3083</v>
      </c>
      <c r="BB11" s="551">
        <f>SUM('106部門表'!BB18:BB21)</f>
        <v>3099</v>
      </c>
      <c r="BC11" s="551">
        <f>SUM('106部門表'!BC18:BC21)</f>
        <v>7551</v>
      </c>
      <c r="BD11" s="551">
        <f>SUM('106部門表'!BD18:BD21)</f>
        <v>0</v>
      </c>
      <c r="BE11" s="551">
        <f>SUM('106部門表'!BE18:BE21)</f>
        <v>49</v>
      </c>
      <c r="BF11" s="551">
        <f>SUM('106部門表'!BF18:BF21)</f>
        <v>3503</v>
      </c>
      <c r="BG11" s="551">
        <f>SUM('106部門表'!BG18:BG21)</f>
        <v>3297</v>
      </c>
      <c r="BH11" s="551">
        <f>SUM('106部門表'!BH18:BH21)</f>
        <v>43</v>
      </c>
      <c r="BI11" s="551">
        <f>SUM('106部門表'!BI18:BI21)</f>
        <v>61661</v>
      </c>
      <c r="BJ11" s="551">
        <f>SUM('106部門表'!BJ18:BJ21)</f>
        <v>914</v>
      </c>
      <c r="BK11" s="551">
        <f>SUM('106部門表'!BK18:BK21)</f>
        <v>2050072</v>
      </c>
      <c r="BL11" s="551">
        <f>SUM('106部門表'!BL18:BL21)</f>
        <v>465148</v>
      </c>
      <c r="BM11" s="551">
        <f>SUM('106部門表'!BM18:BM21)</f>
        <v>52846</v>
      </c>
      <c r="BN11" s="551">
        <f>SUM('106部門表'!BN18:BN21)</f>
        <v>31698</v>
      </c>
      <c r="BO11" s="551">
        <f>SUM('106部門表'!BO18:BO21)</f>
        <v>44742</v>
      </c>
      <c r="BP11" s="551">
        <f>SUM('106部門表'!BP18:BP21)</f>
        <v>840</v>
      </c>
      <c r="BQ11" s="551">
        <f>SUM('106部門表'!BQ18:BQ21)</f>
        <v>16188</v>
      </c>
      <c r="BR11" s="551">
        <f>SUM('106部門表'!BR18:BR21)</f>
        <v>14194</v>
      </c>
      <c r="BS11" s="551">
        <f>SUM('106部門表'!BS18:BS21)</f>
        <v>657597</v>
      </c>
      <c r="BT11" s="551">
        <f>SUM('106部門表'!BT18:BT21)</f>
        <v>127982</v>
      </c>
      <c r="BU11" s="551">
        <f>SUM('106部門表'!BU18:BU21)</f>
        <v>2901</v>
      </c>
      <c r="BV11" s="551">
        <f>SUM('106部門表'!BV18:BV21)</f>
        <v>16829</v>
      </c>
      <c r="BW11" s="551">
        <f>SUM('106部門表'!BW18:BW21)</f>
        <v>15991</v>
      </c>
      <c r="BX11" s="551">
        <f>SUM('106部門表'!BX18:BX21)</f>
        <v>1098</v>
      </c>
      <c r="BY11" s="551">
        <f>SUM('106部門表'!BY18:BY21)</f>
        <v>9595</v>
      </c>
      <c r="BZ11" s="551">
        <f>SUM('106部門表'!BZ18:BZ21)</f>
        <v>0</v>
      </c>
      <c r="CA11" s="551">
        <f>SUM('106部門表'!CA18:CA21)</f>
        <v>29600</v>
      </c>
      <c r="CB11" s="551">
        <f>SUM('106部門表'!CB18:CB21)</f>
        <v>5871</v>
      </c>
      <c r="CC11" s="551">
        <f>SUM('106部門表'!CC18:CC21)</f>
        <v>839</v>
      </c>
      <c r="CD11" s="551">
        <f>SUM('106部門表'!CD18:CD21)</f>
        <v>30786</v>
      </c>
      <c r="CE11" s="551">
        <f>SUM('106部門表'!CE18:CE21)</f>
        <v>34182</v>
      </c>
      <c r="CF11" s="551">
        <f>SUM('106部門表'!CF18:CF21)</f>
        <v>2126</v>
      </c>
      <c r="CG11" s="551">
        <f>SUM('106部門表'!CG18:CG21)</f>
        <v>77155</v>
      </c>
      <c r="CH11" s="551">
        <f>SUM('106部門表'!CH18:CH21)</f>
        <v>3580</v>
      </c>
      <c r="CI11" s="551">
        <f>SUM('106部門表'!CI18:CI21)</f>
        <v>31583</v>
      </c>
      <c r="CJ11" s="551">
        <f>SUM('106部門表'!CJ18:CJ21)</f>
        <v>757</v>
      </c>
      <c r="CK11" s="551">
        <f>SUM('106部門表'!CK18:CK21)</f>
        <v>300861</v>
      </c>
      <c r="CL11" s="551">
        <f>SUM('106部門表'!CL18:CL21)</f>
        <v>62539</v>
      </c>
      <c r="CM11" s="551">
        <f>SUM('106部門表'!CM18:CM21)</f>
        <v>141507</v>
      </c>
      <c r="CN11" s="551">
        <f>SUM('106部門表'!CN18:CN21)</f>
        <v>65059</v>
      </c>
      <c r="CO11" s="551">
        <f>SUM('106部門表'!CO18:CO21)</f>
        <v>211664</v>
      </c>
      <c r="CP11" s="551">
        <f>SUM('106部門表'!CP18:CP21)</f>
        <v>21340</v>
      </c>
      <c r="CQ11" s="551">
        <f>SUM('106部門表'!CQ18:CQ21)</f>
        <v>250096</v>
      </c>
      <c r="CR11" s="551">
        <f>SUM('106部門表'!CR18:CR21)</f>
        <v>159607</v>
      </c>
      <c r="CS11" s="551">
        <f>SUM('106部門表'!CS18:CS21)</f>
        <v>102856</v>
      </c>
      <c r="CT11" s="551">
        <f>SUM('106部門表'!CT18:CT21)</f>
        <v>8819</v>
      </c>
      <c r="CU11" s="551">
        <f>SUM('106部門表'!CU18:CU21)</f>
        <v>3277</v>
      </c>
      <c r="CV11" s="551">
        <f>SUM('106部門表'!CV18:CV21)</f>
        <v>3640</v>
      </c>
      <c r="CW11" s="551">
        <f>SUM('106部門表'!CW18:CW21)</f>
        <v>187341</v>
      </c>
      <c r="CX11" s="551">
        <f>SUM('106部門表'!CX18:CX21)</f>
        <v>50049</v>
      </c>
      <c r="CY11" s="551">
        <f>SUM('106部門表'!CY18:CY21)</f>
        <v>173391</v>
      </c>
      <c r="CZ11" s="551">
        <f>SUM('106部門表'!CZ18:CZ21)</f>
        <v>15720</v>
      </c>
      <c r="DA11" s="551">
        <f>SUM('106部門表'!DA18:DA21)</f>
        <v>93514</v>
      </c>
      <c r="DB11" s="551">
        <f>SUM('106部門表'!DB18:DB21)</f>
        <v>19026</v>
      </c>
      <c r="DC11" s="551">
        <f>SUM('106部門表'!DC18:DC21)</f>
        <v>657384</v>
      </c>
      <c r="DD11" s="762">
        <f>SUM('106部門表'!DD18:DD21)</f>
        <v>3330</v>
      </c>
      <c r="DE11" s="550">
        <f t="shared" si="4"/>
        <v>12077036</v>
      </c>
      <c r="DF11" s="550">
        <f>SUM('106部門表'!DF18:DF21)</f>
        <v>62492</v>
      </c>
      <c r="DG11" s="551">
        <f>SUM('106部門表'!DG18:DG21)</f>
        <v>371897</v>
      </c>
      <c r="DH11" s="551">
        <f>SUM('106部門表'!DH18:DH21)</f>
        <v>232</v>
      </c>
      <c r="DI11" s="551">
        <f>SUM('106部門表'!DI18:DI21)</f>
        <v>0</v>
      </c>
      <c r="DJ11" s="551">
        <f>SUM('106部門表'!DJ18:DJ21)</f>
        <v>21171</v>
      </c>
      <c r="DK11" s="551">
        <f>SUM('106部門表'!DK18:DK21)</f>
        <v>356146</v>
      </c>
      <c r="DL11" s="551">
        <f>SUM('106部門表'!DL18:DL21)</f>
        <v>-55937</v>
      </c>
      <c r="DM11" s="552">
        <f t="shared" si="0"/>
        <v>756001</v>
      </c>
      <c r="DN11" s="552">
        <f t="shared" si="1"/>
        <v>12833037</v>
      </c>
      <c r="DO11" s="553">
        <f>SUM('106部門表'!DO18:DO21)</f>
        <v>4182800</v>
      </c>
      <c r="DP11" s="551">
        <f>SUM('106部門表'!DP18:DP21)</f>
        <v>633628</v>
      </c>
      <c r="DQ11" s="552">
        <f t="shared" si="5"/>
        <v>4816428</v>
      </c>
      <c r="DR11" s="551">
        <f t="shared" si="6"/>
        <v>5572429</v>
      </c>
      <c r="DS11" s="552">
        <f t="shared" si="2"/>
        <v>17649465</v>
      </c>
      <c r="DT11" s="553">
        <f>SUM('106部門表'!DT18:DT21)</f>
        <v>-8576095</v>
      </c>
      <c r="DU11" s="551">
        <f>SUM('106部門表'!DU18:DU21)</f>
        <v>-763187</v>
      </c>
      <c r="DV11" s="551">
        <f>SUM('106部門表'!DV18:DV21)</f>
        <v>-3637</v>
      </c>
      <c r="DW11" s="551">
        <f>SUM('106部門表'!DW18:DW21)</f>
        <v>-61263</v>
      </c>
      <c r="DX11" s="552">
        <f t="shared" si="7"/>
        <v>-9404182</v>
      </c>
      <c r="DY11" s="551">
        <f t="shared" si="8"/>
        <v>-3831753</v>
      </c>
      <c r="DZ11" s="552">
        <f t="shared" si="3"/>
        <v>8245283</v>
      </c>
      <c r="EG11" s="555"/>
      <c r="EH11" s="555"/>
      <c r="EI11" s="555"/>
      <c r="EJ11" s="555"/>
      <c r="EK11" s="555"/>
      <c r="EL11" s="555"/>
      <c r="EM11" s="555"/>
      <c r="EN11" s="555"/>
    </row>
    <row r="12" spans="1:144">
      <c r="A12" s="556" t="s">
        <v>346</v>
      </c>
      <c r="B12" s="557" t="s">
        <v>38</v>
      </c>
      <c r="C12" s="550">
        <f>SUM('106部門表'!C23:C29)</f>
        <v>1619618</v>
      </c>
      <c r="D12" s="551">
        <f>SUM('106部門表'!D23:D29)</f>
        <v>313286</v>
      </c>
      <c r="E12" s="551">
        <f>SUM('106部門表'!E23:E29)</f>
        <v>96062</v>
      </c>
      <c r="F12" s="551">
        <f>SUM('106部門表'!F23:F29)</f>
        <v>5153</v>
      </c>
      <c r="G12" s="551">
        <f>SUM('106部門表'!G23:G29)</f>
        <v>183169</v>
      </c>
      <c r="H12" s="551">
        <f>SUM('106部門表'!H23:H29)</f>
        <v>0</v>
      </c>
      <c r="I12" s="551">
        <f>SUM('106部門表'!I23:I29)</f>
        <v>76684</v>
      </c>
      <c r="J12" s="551">
        <f>SUM('106部門表'!J23:J29)</f>
        <v>375123</v>
      </c>
      <c r="K12" s="551">
        <f>SUM('106部門表'!K23:K29)</f>
        <v>165435</v>
      </c>
      <c r="L12" s="551">
        <f>SUM('106部門表'!L23:L29)</f>
        <v>171088</v>
      </c>
      <c r="M12" s="551">
        <f>SUM('106部門表'!M23:M29)</f>
        <v>0</v>
      </c>
      <c r="N12" s="551">
        <f>SUM('106部門表'!N23:N29)</f>
        <v>65033</v>
      </c>
      <c r="O12" s="551">
        <f>SUM('106部門表'!O23:O29)</f>
        <v>129147</v>
      </c>
      <c r="P12" s="551">
        <f>SUM('106部門表'!P23:P29)</f>
        <v>31883</v>
      </c>
      <c r="Q12" s="551">
        <f>SUM('106部門表'!Q23:Q29)</f>
        <v>19500</v>
      </c>
      <c r="R12" s="551">
        <f>SUM('106部門表'!R23:R29)</f>
        <v>193574</v>
      </c>
      <c r="S12" s="551">
        <f>SUM('106部門表'!S23:S29)</f>
        <v>35193</v>
      </c>
      <c r="T12" s="551">
        <f>SUM('106部門表'!T23:T29)</f>
        <v>60183</v>
      </c>
      <c r="U12" s="551">
        <f>SUM('106部門表'!U23:U29)</f>
        <v>134446</v>
      </c>
      <c r="V12" s="551">
        <f>SUM('106部門表'!V23:V29)</f>
        <v>96091</v>
      </c>
      <c r="W12" s="551">
        <f>SUM('106部門表'!W23:W29)</f>
        <v>0</v>
      </c>
      <c r="X12" s="551">
        <f>SUM('106部門表'!X23:X29)</f>
        <v>428601</v>
      </c>
      <c r="Y12" s="551">
        <f>SUM('106部門表'!Y23:Y29)</f>
        <v>0</v>
      </c>
      <c r="Z12" s="551">
        <f>SUM('106部門表'!Z23:Z29)</f>
        <v>8587</v>
      </c>
      <c r="AA12" s="551">
        <f>SUM('106部門表'!AA23:AA29)</f>
        <v>278728</v>
      </c>
      <c r="AB12" s="551">
        <f>SUM('106部門表'!AB23:AB29)</f>
        <v>19</v>
      </c>
      <c r="AC12" s="551">
        <f>SUM('106部門表'!AC23:AC29)</f>
        <v>21501</v>
      </c>
      <c r="AD12" s="551">
        <f>SUM('106部門表'!AD23:AD29)</f>
        <v>279083</v>
      </c>
      <c r="AE12" s="551">
        <f>SUM('106部門表'!AE23:AE29)</f>
        <v>9482</v>
      </c>
      <c r="AF12" s="551">
        <f>SUM('106部門表'!AF23:AF29)</f>
        <v>1254</v>
      </c>
      <c r="AG12" s="551">
        <f>SUM('106部門表'!AG23:AG29)</f>
        <v>5813</v>
      </c>
      <c r="AH12" s="551">
        <f>SUM('106部門表'!AH23:AH29)</f>
        <v>29082</v>
      </c>
      <c r="AI12" s="551">
        <f>SUM('106部門表'!AI23:AI29)</f>
        <v>185796</v>
      </c>
      <c r="AJ12" s="551">
        <f>SUM('106部門表'!AJ23:AJ29)</f>
        <v>48223</v>
      </c>
      <c r="AK12" s="551">
        <f>SUM('106部門表'!AK23:AK29)</f>
        <v>0</v>
      </c>
      <c r="AL12" s="551">
        <f>SUM('106部門表'!AL23:AL29)</f>
        <v>0</v>
      </c>
      <c r="AM12" s="551">
        <f>SUM('106部門表'!AM23:AM29)</f>
        <v>0</v>
      </c>
      <c r="AN12" s="551">
        <f>SUM('106部門表'!AN23:AN29)</f>
        <v>101</v>
      </c>
      <c r="AO12" s="551">
        <f>SUM('106部門表'!AO23:AO29)</f>
        <v>2804</v>
      </c>
      <c r="AP12" s="551">
        <f>SUM('106部門表'!AP23:AP29)</f>
        <v>554</v>
      </c>
      <c r="AQ12" s="551">
        <f>SUM('106部門表'!AQ23:AQ29)</f>
        <v>20204</v>
      </c>
      <c r="AR12" s="551">
        <f>SUM('106部門表'!AR23:AR29)</f>
        <v>24310</v>
      </c>
      <c r="AS12" s="551">
        <f>SUM('106部門表'!AS23:AS29)</f>
        <v>2226</v>
      </c>
      <c r="AT12" s="551">
        <f>SUM('106部門表'!AT23:AT29)</f>
        <v>34158</v>
      </c>
      <c r="AU12" s="551">
        <f>SUM('106部門表'!AU23:AU29)</f>
        <v>6076</v>
      </c>
      <c r="AV12" s="551">
        <f>SUM('106部門表'!AV23:AV29)</f>
        <v>122960</v>
      </c>
      <c r="AW12" s="551">
        <f>SUM('106部門表'!AW23:AW29)</f>
        <v>183735</v>
      </c>
      <c r="AX12" s="551">
        <f>SUM('106部門表'!AX23:AX29)</f>
        <v>59652</v>
      </c>
      <c r="AY12" s="551">
        <f>SUM('106部門表'!AY23:AY29)</f>
        <v>1892</v>
      </c>
      <c r="AZ12" s="551">
        <f>SUM('106部門表'!AZ23:AZ29)</f>
        <v>136</v>
      </c>
      <c r="BA12" s="551">
        <f>SUM('106部門表'!BA23:BA29)</f>
        <v>9880</v>
      </c>
      <c r="BB12" s="551">
        <f>SUM('106部門表'!BB23:BB29)</f>
        <v>7005</v>
      </c>
      <c r="BC12" s="551">
        <f>SUM('106部門表'!BC23:BC29)</f>
        <v>16394</v>
      </c>
      <c r="BD12" s="551">
        <f>SUM('106部門表'!BD23:BD29)</f>
        <v>0</v>
      </c>
      <c r="BE12" s="551">
        <f>SUM('106部門表'!BE23:BE29)</f>
        <v>445</v>
      </c>
      <c r="BF12" s="551">
        <f>SUM('106部門表'!BF23:BF29)</f>
        <v>19121</v>
      </c>
      <c r="BG12" s="551">
        <f>SUM('106部門表'!BG23:BG29)</f>
        <v>28895</v>
      </c>
      <c r="BH12" s="551">
        <f>SUM('106部門表'!BH23:BH29)</f>
        <v>60</v>
      </c>
      <c r="BI12" s="551">
        <f>SUM('106部門表'!BI23:BI29)</f>
        <v>51340</v>
      </c>
      <c r="BJ12" s="551">
        <f>SUM('106部門表'!BJ23:BJ29)</f>
        <v>513</v>
      </c>
      <c r="BK12" s="551">
        <f>SUM('106部門表'!BK23:BK29)</f>
        <v>154450</v>
      </c>
      <c r="BL12" s="551">
        <f>SUM('106部門表'!BL23:BL29)</f>
        <v>80781</v>
      </c>
      <c r="BM12" s="551">
        <f>SUM('106部門表'!BM23:BM29)</f>
        <v>79096</v>
      </c>
      <c r="BN12" s="551">
        <f>SUM('106部門表'!BN23:BN29)</f>
        <v>22616</v>
      </c>
      <c r="BO12" s="551">
        <f>SUM('106部門表'!BO23:BO29)</f>
        <v>2076</v>
      </c>
      <c r="BP12" s="551">
        <f>SUM('106部門表'!BP23:BP29)</f>
        <v>5437</v>
      </c>
      <c r="BQ12" s="551">
        <f>SUM('106部門表'!BQ23:BQ29)</f>
        <v>41804</v>
      </c>
      <c r="BR12" s="551">
        <f>SUM('106部門表'!BR23:BR29)</f>
        <v>57989</v>
      </c>
      <c r="BS12" s="551">
        <f>SUM('106部門表'!BS23:BS29)</f>
        <v>764</v>
      </c>
      <c r="BT12" s="551">
        <f>SUM('106部門表'!BT23:BT29)</f>
        <v>571</v>
      </c>
      <c r="BU12" s="551">
        <f>SUM('106部門表'!BU23:BU29)</f>
        <v>116</v>
      </c>
      <c r="BV12" s="551">
        <f>SUM('106部門表'!BV23:BV29)</f>
        <v>325</v>
      </c>
      <c r="BW12" s="551">
        <f>SUM('106部門表'!BW23:BW29)</f>
        <v>2990</v>
      </c>
      <c r="BX12" s="551">
        <f>SUM('106部門表'!BX23:BX29)</f>
        <v>215</v>
      </c>
      <c r="BY12" s="551">
        <f>SUM('106部門表'!BY23:BY29)</f>
        <v>4100</v>
      </c>
      <c r="BZ12" s="551">
        <f>SUM('106部門表'!BZ23:BZ29)</f>
        <v>1320</v>
      </c>
      <c r="CA12" s="551">
        <f>SUM('106部門表'!CA23:CA29)</f>
        <v>2158</v>
      </c>
      <c r="CB12" s="551">
        <f>SUM('106部門表'!CB23:CB29)</f>
        <v>971</v>
      </c>
      <c r="CC12" s="551">
        <f>SUM('106部門表'!CC23:CC29)</f>
        <v>8</v>
      </c>
      <c r="CD12" s="551">
        <f>SUM('106部門表'!CD23:CD29)</f>
        <v>3264</v>
      </c>
      <c r="CE12" s="551">
        <f>SUM('106部門表'!CE23:CE29)</f>
        <v>3995</v>
      </c>
      <c r="CF12" s="551">
        <f>SUM('106部門表'!CF23:CF29)</f>
        <v>2507</v>
      </c>
      <c r="CG12" s="551">
        <f>SUM('106部門表'!CG23:CG29)</f>
        <v>8</v>
      </c>
      <c r="CH12" s="551">
        <f>SUM('106部門表'!CH23:CH29)</f>
        <v>1609</v>
      </c>
      <c r="CI12" s="551">
        <f>SUM('106部門表'!CI23:CI29)</f>
        <v>2361</v>
      </c>
      <c r="CJ12" s="551">
        <f>SUM('106部門表'!CJ23:CJ29)</f>
        <v>0</v>
      </c>
      <c r="CK12" s="551">
        <f>SUM('106部門表'!CK23:CK29)</f>
        <v>33733</v>
      </c>
      <c r="CL12" s="551">
        <f>SUM('106部門表'!CL23:CL29)</f>
        <v>44535</v>
      </c>
      <c r="CM12" s="551">
        <f>SUM('106部門表'!CM23:CM29)</f>
        <v>15271</v>
      </c>
      <c r="CN12" s="551">
        <f>SUM('106部門表'!CN23:CN29)</f>
        <v>49127</v>
      </c>
      <c r="CO12" s="551">
        <f>SUM('106部門表'!CO23:CO29)</f>
        <v>13018756</v>
      </c>
      <c r="CP12" s="551">
        <f>SUM('106部門表'!CP23:CP29)</f>
        <v>121405</v>
      </c>
      <c r="CQ12" s="551">
        <f>SUM('106部門表'!CQ23:CQ29)</f>
        <v>200908</v>
      </c>
      <c r="CR12" s="551">
        <f>SUM('106部門表'!CR23:CR29)</f>
        <v>141938</v>
      </c>
      <c r="CS12" s="551">
        <f>SUM('106部門表'!CS23:CS29)</f>
        <v>14874</v>
      </c>
      <c r="CT12" s="551">
        <f>SUM('106部門表'!CT23:CT29)</f>
        <v>17383</v>
      </c>
      <c r="CU12" s="551">
        <f>SUM('106部門表'!CU23:CU29)</f>
        <v>14483</v>
      </c>
      <c r="CV12" s="551">
        <f>SUM('106部門表'!CV23:CV29)</f>
        <v>74665</v>
      </c>
      <c r="CW12" s="551">
        <f>SUM('106部門表'!CW23:CW29)</f>
        <v>76885</v>
      </c>
      <c r="CX12" s="551">
        <f>SUM('106部門表'!CX23:CX29)</f>
        <v>32117</v>
      </c>
      <c r="CY12" s="551">
        <f>SUM('106部門表'!CY23:CY29)</f>
        <v>68360</v>
      </c>
      <c r="CZ12" s="551">
        <f>SUM('106部門表'!CZ23:CZ29)</f>
        <v>161150</v>
      </c>
      <c r="DA12" s="551">
        <f>SUM('106部門表'!DA23:DA29)</f>
        <v>23710</v>
      </c>
      <c r="DB12" s="551">
        <f>SUM('106部門表'!DB23:DB29)</f>
        <v>34426</v>
      </c>
      <c r="DC12" s="551">
        <f>SUM('106部門表'!DC23:DC29)</f>
        <v>14212</v>
      </c>
      <c r="DD12" s="762">
        <f>SUM('106部門表'!DD23:DD29)</f>
        <v>20065</v>
      </c>
      <c r="DE12" s="550">
        <f t="shared" si="4"/>
        <v>20308832</v>
      </c>
      <c r="DF12" s="550">
        <f>SUM('106部門表'!DF23:DF29)</f>
        <v>150203</v>
      </c>
      <c r="DG12" s="551">
        <f>SUM('106部門表'!DG23:DG29)</f>
        <v>2869106</v>
      </c>
      <c r="DH12" s="551">
        <f>SUM('106部門表'!DH23:DH29)</f>
        <v>0</v>
      </c>
      <c r="DI12" s="551">
        <f>SUM('106部門表'!DI23:DI29)</f>
        <v>0</v>
      </c>
      <c r="DJ12" s="551">
        <f>SUM('106部門表'!DJ23:DJ29)</f>
        <v>0</v>
      </c>
      <c r="DK12" s="551">
        <f>SUM('106部門表'!DK23:DK29)</f>
        <v>0</v>
      </c>
      <c r="DL12" s="551">
        <f>SUM('106部門表'!DL23:DL29)</f>
        <v>13554</v>
      </c>
      <c r="DM12" s="552">
        <f t="shared" si="0"/>
        <v>3032863</v>
      </c>
      <c r="DN12" s="552">
        <f t="shared" si="1"/>
        <v>23341695</v>
      </c>
      <c r="DO12" s="553">
        <f>SUM('106部門表'!DO23:DO29)</f>
        <v>1277085</v>
      </c>
      <c r="DP12" s="551">
        <f>SUM('106部門表'!DP23:DP29)</f>
        <v>231692</v>
      </c>
      <c r="DQ12" s="552">
        <f t="shared" si="5"/>
        <v>1508777</v>
      </c>
      <c r="DR12" s="551">
        <f t="shared" si="6"/>
        <v>4541640</v>
      </c>
      <c r="DS12" s="552">
        <f t="shared" si="2"/>
        <v>24850472</v>
      </c>
      <c r="DT12" s="553">
        <f>SUM('106部門表'!DT23:DT29)</f>
        <v>-11900581</v>
      </c>
      <c r="DU12" s="551">
        <f>SUM('106部門表'!DU23:DU29)</f>
        <v>-9426733</v>
      </c>
      <c r="DV12" s="551">
        <f>SUM('106部門表'!DV23:DV29)</f>
        <v>-19266</v>
      </c>
      <c r="DW12" s="551">
        <f>SUM('106部門表'!DW23:DW29)</f>
        <v>-753494</v>
      </c>
      <c r="DX12" s="552">
        <f t="shared" si="7"/>
        <v>-22100074</v>
      </c>
      <c r="DY12" s="551">
        <f t="shared" si="8"/>
        <v>-17558434</v>
      </c>
      <c r="DZ12" s="552">
        <f t="shared" si="3"/>
        <v>2750398</v>
      </c>
      <c r="EG12" s="555"/>
      <c r="EH12" s="555"/>
      <c r="EI12" s="555"/>
      <c r="EJ12" s="555"/>
      <c r="EK12" s="555"/>
      <c r="EL12" s="555"/>
      <c r="EM12" s="555"/>
      <c r="EN12" s="555"/>
    </row>
    <row r="13" spans="1:144">
      <c r="A13" s="556" t="s">
        <v>348</v>
      </c>
      <c r="B13" s="557" t="s">
        <v>39</v>
      </c>
      <c r="C13" s="550">
        <f>SUM('106部門表'!C30:C31)</f>
        <v>125749</v>
      </c>
      <c r="D13" s="551">
        <f>SUM('106部門表'!D30:D31)</f>
        <v>35907</v>
      </c>
      <c r="E13" s="551">
        <f>SUM('106部門表'!E30:E31)</f>
        <v>8525</v>
      </c>
      <c r="F13" s="551">
        <f>SUM('106部門表'!F30:F31)</f>
        <v>24573</v>
      </c>
      <c r="G13" s="551">
        <f>SUM('106部門表'!G30:G31)</f>
        <v>248070</v>
      </c>
      <c r="H13" s="551">
        <f>SUM('106部門表'!H30:H31)</f>
        <v>0</v>
      </c>
      <c r="I13" s="551">
        <f>SUM('106部門表'!I30:I31)</f>
        <v>64222</v>
      </c>
      <c r="J13" s="551">
        <f>SUM('106部門表'!J30:J31)</f>
        <v>257233</v>
      </c>
      <c r="K13" s="551">
        <f>SUM('106部門表'!K30:K31)</f>
        <v>42833</v>
      </c>
      <c r="L13" s="551">
        <f>SUM('106部門表'!L30:L31)</f>
        <v>132429</v>
      </c>
      <c r="M13" s="551">
        <f>SUM('106部門表'!M30:M31)</f>
        <v>0</v>
      </c>
      <c r="N13" s="551">
        <f>SUM('106部門表'!N30:N31)</f>
        <v>1604</v>
      </c>
      <c r="O13" s="551">
        <f>SUM('106部門表'!O30:O31)</f>
        <v>3928</v>
      </c>
      <c r="P13" s="551">
        <f>SUM('106部門表'!P30:P31)</f>
        <v>4763</v>
      </c>
      <c r="Q13" s="551">
        <f>SUM('106部門表'!Q30:Q31)</f>
        <v>1410</v>
      </c>
      <c r="R13" s="551">
        <f>SUM('106部門表'!R30:R31)</f>
        <v>33802</v>
      </c>
      <c r="S13" s="551">
        <f>SUM('106部門表'!S30:S31)</f>
        <v>2964</v>
      </c>
      <c r="T13" s="551">
        <f>SUM('106部門表'!T30:T31)</f>
        <v>3245</v>
      </c>
      <c r="U13" s="551">
        <f>SUM('106部門表'!U30:U31)</f>
        <v>27662</v>
      </c>
      <c r="V13" s="551">
        <f>SUM('106部門表'!V30:V31)</f>
        <v>4795</v>
      </c>
      <c r="W13" s="551">
        <f>SUM('106部門表'!W30:W31)</f>
        <v>0</v>
      </c>
      <c r="X13" s="551">
        <f>SUM('106部門表'!X30:X31)</f>
        <v>15620</v>
      </c>
      <c r="Y13" s="551">
        <f>SUM('106部門表'!Y30:Y31)</f>
        <v>0</v>
      </c>
      <c r="Z13" s="551">
        <f>SUM('106部門表'!Z30:Z31)</f>
        <v>112</v>
      </c>
      <c r="AA13" s="551">
        <f>SUM('106部門表'!AA30:AA31)</f>
        <v>3193</v>
      </c>
      <c r="AB13" s="551">
        <f>SUM('106部門表'!AB30:AB31)</f>
        <v>1041</v>
      </c>
      <c r="AC13" s="551">
        <f>SUM('106部門表'!AC30:AC31)</f>
        <v>186803</v>
      </c>
      <c r="AD13" s="551">
        <f>SUM('106部門表'!AD30:AD31)</f>
        <v>1385</v>
      </c>
      <c r="AE13" s="551">
        <f>SUM('106部門表'!AE30:AE31)</f>
        <v>274</v>
      </c>
      <c r="AF13" s="551">
        <f>SUM('106部門表'!AF30:AF31)</f>
        <v>134</v>
      </c>
      <c r="AG13" s="551">
        <f>SUM('106部門表'!AG30:AG31)</f>
        <v>2025</v>
      </c>
      <c r="AH13" s="551">
        <f>SUM('106部門表'!AH30:AH31)</f>
        <v>23972</v>
      </c>
      <c r="AI13" s="551">
        <f>SUM('106部門表'!AI30:AI31)</f>
        <v>441160</v>
      </c>
      <c r="AJ13" s="551">
        <f>SUM('106部門表'!AJ30:AJ31)</f>
        <v>20935</v>
      </c>
      <c r="AK13" s="551">
        <f>SUM('106部門表'!AK30:AK31)</f>
        <v>0</v>
      </c>
      <c r="AL13" s="551">
        <f>SUM('106部門表'!AL30:AL31)</f>
        <v>0</v>
      </c>
      <c r="AM13" s="551">
        <f>SUM('106部門表'!AM30:AM31)</f>
        <v>0</v>
      </c>
      <c r="AN13" s="551">
        <f>SUM('106部門表'!AN30:AN31)</f>
        <v>393</v>
      </c>
      <c r="AO13" s="551">
        <f>SUM('106部門表'!AO30:AO31)</f>
        <v>3219</v>
      </c>
      <c r="AP13" s="551">
        <f>SUM('106部門表'!AP30:AP31)</f>
        <v>129</v>
      </c>
      <c r="AQ13" s="551">
        <f>SUM('106部門表'!AQ30:AQ31)</f>
        <v>4312</v>
      </c>
      <c r="AR13" s="551">
        <f>SUM('106部門表'!AR30:AR31)</f>
        <v>9616</v>
      </c>
      <c r="AS13" s="551">
        <f>SUM('106部門表'!AS30:AS31)</f>
        <v>438</v>
      </c>
      <c r="AT13" s="551">
        <f>SUM('106部門表'!AT30:AT31)</f>
        <v>10143</v>
      </c>
      <c r="AU13" s="551">
        <f>SUM('106部門表'!AU30:AU31)</f>
        <v>733</v>
      </c>
      <c r="AV13" s="551">
        <f>SUM('106部門表'!AV30:AV31)</f>
        <v>11186</v>
      </c>
      <c r="AW13" s="551">
        <f>SUM('106部門表'!AW30:AW31)</f>
        <v>17649</v>
      </c>
      <c r="AX13" s="551">
        <f>SUM('106部門表'!AX30:AX31)</f>
        <v>13462</v>
      </c>
      <c r="AY13" s="551">
        <f>SUM('106部門表'!AY30:AY31)</f>
        <v>55</v>
      </c>
      <c r="AZ13" s="551">
        <f>SUM('106部門表'!AZ30:AZ31)</f>
        <v>5</v>
      </c>
      <c r="BA13" s="551">
        <f>SUM('106部門表'!BA30:BA31)</f>
        <v>1258</v>
      </c>
      <c r="BB13" s="551">
        <f>SUM('106部門表'!BB30:BB31)</f>
        <v>463</v>
      </c>
      <c r="BC13" s="551">
        <f>SUM('106部門表'!BC30:BC31)</f>
        <v>675</v>
      </c>
      <c r="BD13" s="551">
        <f>SUM('106部門表'!BD30:BD31)</f>
        <v>0</v>
      </c>
      <c r="BE13" s="551">
        <f>SUM('106部門表'!BE30:BE31)</f>
        <v>34</v>
      </c>
      <c r="BF13" s="551">
        <f>SUM('106部門表'!BF30:BF31)</f>
        <v>14786</v>
      </c>
      <c r="BG13" s="551">
        <f>SUM('106部門表'!BG30:BG31)</f>
        <v>733</v>
      </c>
      <c r="BH13" s="551">
        <f>SUM('106部門表'!BH30:BH31)</f>
        <v>112</v>
      </c>
      <c r="BI13" s="551">
        <f>SUM('106部門表'!BI30:BI31)</f>
        <v>1340</v>
      </c>
      <c r="BJ13" s="551">
        <f>SUM('106部門表'!BJ30:BJ31)</f>
        <v>4544</v>
      </c>
      <c r="BK13" s="551">
        <f>SUM('106部門表'!BK30:BK31)</f>
        <v>74422</v>
      </c>
      <c r="BL13" s="551">
        <f>SUM('106部門表'!BL30:BL31)</f>
        <v>34842</v>
      </c>
      <c r="BM13" s="551">
        <f>SUM('106部門表'!BM30:BM31)</f>
        <v>1008755</v>
      </c>
      <c r="BN13" s="551">
        <f>SUM('106部門表'!BN30:BN31)</f>
        <v>92480</v>
      </c>
      <c r="BO13" s="551">
        <f>SUM('106部門表'!BO30:BO31)</f>
        <v>559621</v>
      </c>
      <c r="BP13" s="551">
        <f>SUM('106部門表'!BP30:BP31)</f>
        <v>55777</v>
      </c>
      <c r="BQ13" s="551">
        <f>SUM('106部門表'!BQ30:BQ31)</f>
        <v>67220</v>
      </c>
      <c r="BR13" s="551">
        <f>SUM('106部門表'!BR30:BR31)</f>
        <v>46009</v>
      </c>
      <c r="BS13" s="551">
        <f>SUM('106部門表'!BS30:BS31)</f>
        <v>135745</v>
      </c>
      <c r="BT13" s="551">
        <f>SUM('106部門表'!BT30:BT31)</f>
        <v>13676</v>
      </c>
      <c r="BU13" s="551">
        <f>SUM('106部門表'!BU30:BU31)</f>
        <v>10631</v>
      </c>
      <c r="BV13" s="551">
        <f>SUM('106部門表'!BV30:BV31)</f>
        <v>11714</v>
      </c>
      <c r="BW13" s="551">
        <f>SUM('106部門表'!BW30:BW31)</f>
        <v>77</v>
      </c>
      <c r="BX13" s="551">
        <f>SUM('106部門表'!BX30:BX31)</f>
        <v>6976</v>
      </c>
      <c r="BY13" s="551">
        <f>SUM('106部門表'!BY30:BY31)</f>
        <v>536479</v>
      </c>
      <c r="BZ13" s="551">
        <f>SUM('106部門表'!BZ30:BZ31)</f>
        <v>5338163</v>
      </c>
      <c r="CA13" s="551">
        <f>SUM('106部門表'!CA30:CA31)</f>
        <v>644147</v>
      </c>
      <c r="CB13" s="551">
        <f>SUM('106部門表'!CB30:CB31)</f>
        <v>1099937</v>
      </c>
      <c r="CC13" s="551">
        <f>SUM('106部門表'!CC30:CC31)</f>
        <v>11102</v>
      </c>
      <c r="CD13" s="551">
        <f>SUM('106部門表'!CD30:CD31)</f>
        <v>4798</v>
      </c>
      <c r="CE13" s="551">
        <f>SUM('106部門表'!CE30:CE31)</f>
        <v>17175</v>
      </c>
      <c r="CF13" s="551">
        <f>SUM('106部門表'!CF30:CF31)</f>
        <v>14025</v>
      </c>
      <c r="CG13" s="551">
        <f>SUM('106部門表'!CG30:CG31)</f>
        <v>16097</v>
      </c>
      <c r="CH13" s="551">
        <f>SUM('106部門表'!CH30:CH31)</f>
        <v>2817</v>
      </c>
      <c r="CI13" s="551">
        <f>SUM('106部門表'!CI30:CI31)</f>
        <v>1951</v>
      </c>
      <c r="CJ13" s="551">
        <f>SUM('106部門表'!CJ30:CJ31)</f>
        <v>52</v>
      </c>
      <c r="CK13" s="551">
        <f>SUM('106部門表'!CK30:CK31)</f>
        <v>2611</v>
      </c>
      <c r="CL13" s="551">
        <f>SUM('106部門表'!CL30:CL31)</f>
        <v>510035</v>
      </c>
      <c r="CM13" s="551">
        <f>SUM('106部門表'!CM30:CM31)</f>
        <v>50164</v>
      </c>
      <c r="CN13" s="551">
        <f>SUM('106部門表'!CN30:CN31)</f>
        <v>78253</v>
      </c>
      <c r="CO13" s="551">
        <f>SUM('106部門表'!CO30:CO31)</f>
        <v>171242</v>
      </c>
      <c r="CP13" s="551">
        <f>SUM('106部門表'!CP30:CP31)</f>
        <v>10688</v>
      </c>
      <c r="CQ13" s="551">
        <f>SUM('106部門表'!CQ30:CQ31)</f>
        <v>29326</v>
      </c>
      <c r="CR13" s="551">
        <f>SUM('106部門表'!CR30:CR31)</f>
        <v>58750</v>
      </c>
      <c r="CS13" s="551">
        <f>SUM('106部門表'!CS30:CS31)</f>
        <v>20501</v>
      </c>
      <c r="CT13" s="551">
        <f>SUM('106部門表'!CT30:CT31)</f>
        <v>11469</v>
      </c>
      <c r="CU13" s="551">
        <f>SUM('106部門表'!CU30:CU31)</f>
        <v>3221</v>
      </c>
      <c r="CV13" s="551">
        <f>SUM('106部門表'!CV30:CV31)</f>
        <v>34711</v>
      </c>
      <c r="CW13" s="551">
        <f>SUM('106部門表'!CW30:CW31)</f>
        <v>43741</v>
      </c>
      <c r="CX13" s="551">
        <f>SUM('106部門表'!CX30:CX31)</f>
        <v>25118</v>
      </c>
      <c r="CY13" s="551">
        <f>SUM('106部門表'!CY30:CY31)</f>
        <v>115141</v>
      </c>
      <c r="CZ13" s="551">
        <f>SUM('106部門表'!CZ30:CZ31)</f>
        <v>53579</v>
      </c>
      <c r="DA13" s="551">
        <f>SUM('106部門表'!DA30:DA31)</f>
        <v>109729</v>
      </c>
      <c r="DB13" s="551">
        <f>SUM('106部門表'!DB30:DB31)</f>
        <v>13419</v>
      </c>
      <c r="DC13" s="551">
        <f>SUM('106部門表'!DC30:DC31)</f>
        <v>0</v>
      </c>
      <c r="DD13" s="762">
        <f>SUM('106部門表'!DD30:DD31)</f>
        <v>53168</v>
      </c>
      <c r="DE13" s="550">
        <f t="shared" si="4"/>
        <v>13015207</v>
      </c>
      <c r="DF13" s="550">
        <f>SUM('106部門表'!DF30:DF31)</f>
        <v>13782</v>
      </c>
      <c r="DG13" s="551">
        <f>SUM('106部門表'!DG30:DG31)</f>
        <v>6743270</v>
      </c>
      <c r="DH13" s="551">
        <f>SUM('106部門表'!DH30:DH31)</f>
        <v>0</v>
      </c>
      <c r="DI13" s="551">
        <f>SUM('106部門表'!DI30:DI31)</f>
        <v>0</v>
      </c>
      <c r="DJ13" s="551">
        <f>SUM('106部門表'!DJ30:DJ31)</f>
        <v>0</v>
      </c>
      <c r="DK13" s="551">
        <f>SUM('106部門表'!DK30:DK31)</f>
        <v>0</v>
      </c>
      <c r="DL13" s="551">
        <f>SUM('106部門表'!DL30:DL31)</f>
        <v>-11498</v>
      </c>
      <c r="DM13" s="552">
        <f t="shared" si="0"/>
        <v>6745554</v>
      </c>
      <c r="DN13" s="552">
        <f t="shared" si="1"/>
        <v>19760761</v>
      </c>
      <c r="DO13" s="553">
        <f>SUM('106部門表'!DO30:DO31)</f>
        <v>124108</v>
      </c>
      <c r="DP13" s="551">
        <f>SUM('106部門表'!DP30:DP31)</f>
        <v>151</v>
      </c>
      <c r="DQ13" s="552">
        <f t="shared" si="5"/>
        <v>124259</v>
      </c>
      <c r="DR13" s="551">
        <f t="shared" si="6"/>
        <v>6869813</v>
      </c>
      <c r="DS13" s="552">
        <f t="shared" si="2"/>
        <v>19885020</v>
      </c>
      <c r="DT13" s="553">
        <f>SUM('106部門表'!DT30:DT31)</f>
        <v>-18756810</v>
      </c>
      <c r="DU13" s="551">
        <f>SUM('106部門表'!DU30:DU31)</f>
        <v>-510346</v>
      </c>
      <c r="DV13" s="551">
        <f>SUM('106部門表'!DV30:DV31)</f>
        <v>-2458</v>
      </c>
      <c r="DW13" s="551">
        <f>SUM('106部門表'!DW30:DW31)</f>
        <v>-34180</v>
      </c>
      <c r="DX13" s="552">
        <f t="shared" si="7"/>
        <v>-19303794</v>
      </c>
      <c r="DY13" s="551">
        <f t="shared" si="8"/>
        <v>-12433981</v>
      </c>
      <c r="DZ13" s="552">
        <f t="shared" si="3"/>
        <v>581226</v>
      </c>
      <c r="EG13" s="555"/>
      <c r="EH13" s="555"/>
      <c r="EI13" s="555"/>
      <c r="EJ13" s="555"/>
      <c r="EK13" s="555"/>
      <c r="EL13" s="555"/>
      <c r="EM13" s="555"/>
      <c r="EN13" s="555"/>
    </row>
    <row r="14" spans="1:144">
      <c r="A14" s="556" t="s">
        <v>350</v>
      </c>
      <c r="B14" s="557" t="s">
        <v>767</v>
      </c>
      <c r="C14" s="550">
        <f>SUM('106部門表'!C32:C33)</f>
        <v>163518</v>
      </c>
      <c r="D14" s="551">
        <f>SUM('106部門表'!D32:D33)</f>
        <v>67165</v>
      </c>
      <c r="E14" s="551">
        <f>SUM('106部門表'!E32:E33)</f>
        <v>19971</v>
      </c>
      <c r="F14" s="551">
        <f>SUM('106部門表'!F32:F33)</f>
        <v>30351</v>
      </c>
      <c r="G14" s="551">
        <f>SUM('106部門表'!G32:G33)</f>
        <v>95347</v>
      </c>
      <c r="H14" s="551">
        <f>SUM('106部門表'!H32:H33)</f>
        <v>0</v>
      </c>
      <c r="I14" s="551">
        <f>SUM('106部門表'!I32:I33)</f>
        <v>16671</v>
      </c>
      <c r="J14" s="551">
        <f>SUM('106部門表'!J32:J33)</f>
        <v>718577</v>
      </c>
      <c r="K14" s="551">
        <f>SUM('106部門表'!K32:K33)</f>
        <v>141060</v>
      </c>
      <c r="L14" s="551">
        <f>SUM('106部門表'!L32:L33)</f>
        <v>20356</v>
      </c>
      <c r="M14" s="551">
        <f>SUM('106部門表'!M32:M33)</f>
        <v>0</v>
      </c>
      <c r="N14" s="551">
        <f>SUM('106部門表'!N32:N33)</f>
        <v>809</v>
      </c>
      <c r="O14" s="551">
        <f>SUM('106部門表'!O32:O33)</f>
        <v>23561</v>
      </c>
      <c r="P14" s="551">
        <f>SUM('106部門表'!P32:P33)</f>
        <v>12542</v>
      </c>
      <c r="Q14" s="551">
        <f>SUM('106部門表'!Q32:Q33)</f>
        <v>23171</v>
      </c>
      <c r="R14" s="551">
        <f>SUM('106部門表'!R32:R33)</f>
        <v>13596</v>
      </c>
      <c r="S14" s="551">
        <f>SUM('106部門表'!S32:S33)</f>
        <v>6391</v>
      </c>
      <c r="T14" s="551">
        <f>SUM('106部門表'!T32:T33)</f>
        <v>92680</v>
      </c>
      <c r="U14" s="551">
        <f>SUM('106部門表'!U32:U33)</f>
        <v>5111</v>
      </c>
      <c r="V14" s="551">
        <f>SUM('106部門表'!V32:V33)</f>
        <v>2955</v>
      </c>
      <c r="W14" s="551">
        <f>SUM('106部門表'!W32:W33)</f>
        <v>0</v>
      </c>
      <c r="X14" s="551">
        <f>SUM('106部門表'!X32:X33)</f>
        <v>3170</v>
      </c>
      <c r="Y14" s="551">
        <f>SUM('106部門表'!Y32:Y33)</f>
        <v>0</v>
      </c>
      <c r="Z14" s="551">
        <f>SUM('106部門表'!Z32:Z33)</f>
        <v>2129</v>
      </c>
      <c r="AA14" s="551">
        <f>SUM('106部門表'!AA32:AA33)</f>
        <v>15587</v>
      </c>
      <c r="AB14" s="551">
        <f>SUM('106部門表'!AB32:AB33)</f>
        <v>1</v>
      </c>
      <c r="AC14" s="551">
        <f>SUM('106部門表'!AC32:AC33)</f>
        <v>436</v>
      </c>
      <c r="AD14" s="551">
        <f>SUM('106部門表'!AD32:AD33)</f>
        <v>347287</v>
      </c>
      <c r="AE14" s="551">
        <f>SUM('106部門表'!AE32:AE33)</f>
        <v>3193</v>
      </c>
      <c r="AF14" s="551">
        <f>SUM('106部門表'!AF32:AF33)</f>
        <v>4782</v>
      </c>
      <c r="AG14" s="551">
        <f>SUM('106部門表'!AG32:AG33)</f>
        <v>1475</v>
      </c>
      <c r="AH14" s="551">
        <f>SUM('106部門表'!AH32:AH33)</f>
        <v>3807</v>
      </c>
      <c r="AI14" s="551">
        <f>SUM('106部門表'!AI32:AI33)</f>
        <v>24496</v>
      </c>
      <c r="AJ14" s="551">
        <f>SUM('106部門表'!AJ32:AJ33)</f>
        <v>8725</v>
      </c>
      <c r="AK14" s="551">
        <f>SUM('106部門表'!AK32:AK33)</f>
        <v>0</v>
      </c>
      <c r="AL14" s="551">
        <f>SUM('106部門表'!AL32:AL33)</f>
        <v>0</v>
      </c>
      <c r="AM14" s="551">
        <f>SUM('106部門表'!AM32:AM33)</f>
        <v>0</v>
      </c>
      <c r="AN14" s="551">
        <f>SUM('106部門表'!AN32:AN33)</f>
        <v>49</v>
      </c>
      <c r="AO14" s="551">
        <f>SUM('106部門表'!AO32:AO33)</f>
        <v>1703</v>
      </c>
      <c r="AP14" s="551">
        <f>SUM('106部門表'!AP32:AP33)</f>
        <v>228</v>
      </c>
      <c r="AQ14" s="551">
        <f>SUM('106部門表'!AQ32:AQ33)</f>
        <v>8654</v>
      </c>
      <c r="AR14" s="551">
        <f>SUM('106部門表'!AR32:AR33)</f>
        <v>6630</v>
      </c>
      <c r="AS14" s="551">
        <f>SUM('106部門表'!AS32:AS33)</f>
        <v>5857</v>
      </c>
      <c r="AT14" s="551">
        <f>SUM('106部門表'!AT32:AT33)</f>
        <v>163559</v>
      </c>
      <c r="AU14" s="551">
        <f>SUM('106部門表'!AU32:AU33)</f>
        <v>23251</v>
      </c>
      <c r="AV14" s="551">
        <f>SUM('106部門表'!AV32:AV33)</f>
        <v>190602</v>
      </c>
      <c r="AW14" s="551">
        <f>SUM('106部門表'!AW32:AW33)</f>
        <v>242890</v>
      </c>
      <c r="AX14" s="551">
        <f>SUM('106部門表'!AX32:AX33)</f>
        <v>228834</v>
      </c>
      <c r="AY14" s="551">
        <f>SUM('106部門表'!AY32:AY33)</f>
        <v>5925</v>
      </c>
      <c r="AZ14" s="551">
        <f>SUM('106部門表'!AZ32:AZ33)</f>
        <v>71</v>
      </c>
      <c r="BA14" s="551">
        <f>SUM('106部門表'!BA32:BA33)</f>
        <v>33767</v>
      </c>
      <c r="BB14" s="551">
        <f>SUM('106部門表'!BB32:BB33)</f>
        <v>31941</v>
      </c>
      <c r="BC14" s="551">
        <f>SUM('106部門表'!BC32:BC33)</f>
        <v>81336</v>
      </c>
      <c r="BD14" s="551">
        <f>SUM('106部門表'!BD32:BD33)</f>
        <v>0</v>
      </c>
      <c r="BE14" s="551">
        <f>SUM('106部門表'!BE32:BE33)</f>
        <v>1540</v>
      </c>
      <c r="BF14" s="551">
        <f>SUM('106部門表'!BF32:BF33)</f>
        <v>158383</v>
      </c>
      <c r="BG14" s="551">
        <f>SUM('106部門表'!BG32:BG33)</f>
        <v>16316</v>
      </c>
      <c r="BH14" s="551">
        <f>SUM('106部門表'!BH32:BH33)</f>
        <v>539</v>
      </c>
      <c r="BI14" s="551">
        <f>SUM('106部門表'!BI32:BI33)</f>
        <v>93533</v>
      </c>
      <c r="BJ14" s="551">
        <f>SUM('106部門表'!BJ32:BJ33)</f>
        <v>4865</v>
      </c>
      <c r="BK14" s="551">
        <f>SUM('106部門表'!BK32:BK33)</f>
        <v>294897</v>
      </c>
      <c r="BL14" s="551">
        <f>SUM('106部門表'!BL32:BL33)</f>
        <v>177999</v>
      </c>
      <c r="BM14" s="551">
        <f>SUM('106部門表'!BM32:BM33)</f>
        <v>330291</v>
      </c>
      <c r="BN14" s="551">
        <f>SUM('106部門表'!BN32:BN33)</f>
        <v>137967</v>
      </c>
      <c r="BO14" s="551">
        <f>SUM('106部門表'!BO32:BO33)</f>
        <v>0</v>
      </c>
      <c r="BP14" s="551">
        <f>SUM('106部門表'!BP32:BP33)</f>
        <v>0</v>
      </c>
      <c r="BQ14" s="551">
        <f>SUM('106部門表'!BQ32:BQ33)</f>
        <v>187143</v>
      </c>
      <c r="BR14" s="551">
        <f>SUM('106部門表'!BR32:BR33)</f>
        <v>57038</v>
      </c>
      <c r="BS14" s="551">
        <f>SUM('106部門表'!BS32:BS33)</f>
        <v>457855</v>
      </c>
      <c r="BT14" s="551">
        <f>SUM('106部門表'!BT32:BT33)</f>
        <v>82580</v>
      </c>
      <c r="BU14" s="551">
        <f>SUM('106部門表'!BU32:BU33)</f>
        <v>3582</v>
      </c>
      <c r="BV14" s="551">
        <f>SUM('106部門表'!BV32:BV33)</f>
        <v>19508</v>
      </c>
      <c r="BW14" s="551">
        <f>SUM('106部門表'!BW32:BW33)</f>
        <v>28070</v>
      </c>
      <c r="BX14" s="551">
        <f>SUM('106部門表'!BX32:BX33)</f>
        <v>290</v>
      </c>
      <c r="BY14" s="551">
        <f>SUM('106部門表'!BY32:BY33)</f>
        <v>19531</v>
      </c>
      <c r="BZ14" s="551">
        <f>SUM('106部門表'!BZ32:BZ33)</f>
        <v>103630</v>
      </c>
      <c r="CA14" s="551">
        <f>SUM('106部門表'!CA32:CA33)</f>
        <v>38217</v>
      </c>
      <c r="CB14" s="551">
        <f>SUM('106部門表'!CB32:CB33)</f>
        <v>3458</v>
      </c>
      <c r="CC14" s="551">
        <f>SUM('106部門表'!CC32:CC33)</f>
        <v>1122</v>
      </c>
      <c r="CD14" s="551">
        <f>SUM('106部門表'!CD32:CD33)</f>
        <v>15401</v>
      </c>
      <c r="CE14" s="551">
        <f>SUM('106部門表'!CE32:CE33)</f>
        <v>2397</v>
      </c>
      <c r="CF14" s="551">
        <f>SUM('106部門表'!CF32:CF33)</f>
        <v>986</v>
      </c>
      <c r="CG14" s="551">
        <f>SUM('106部門表'!CG32:CG33)</f>
        <v>6175</v>
      </c>
      <c r="CH14" s="551">
        <f>SUM('106部門表'!CH32:CH33)</f>
        <v>2906</v>
      </c>
      <c r="CI14" s="551">
        <f>SUM('106部門表'!CI32:CI33)</f>
        <v>26746</v>
      </c>
      <c r="CJ14" s="551">
        <f>SUM('106部門表'!CJ32:CJ33)</f>
        <v>91</v>
      </c>
      <c r="CK14" s="551">
        <f>SUM('106部門表'!CK32:CK33)</f>
        <v>7107</v>
      </c>
      <c r="CL14" s="551">
        <f>SUM('106部門表'!CL32:CL33)</f>
        <v>92396</v>
      </c>
      <c r="CM14" s="551">
        <f>SUM('106部門表'!CM32:CM33)</f>
        <v>9128</v>
      </c>
      <c r="CN14" s="551">
        <f>SUM('106部門表'!CN32:CN33)</f>
        <v>40508</v>
      </c>
      <c r="CO14" s="551">
        <f>SUM('106部門表'!CO32:CO33)</f>
        <v>196100</v>
      </c>
      <c r="CP14" s="551">
        <f>SUM('106部門表'!CP32:CP33)</f>
        <v>3015</v>
      </c>
      <c r="CQ14" s="551">
        <f>SUM('106部門表'!CQ32:CQ33)</f>
        <v>30002</v>
      </c>
      <c r="CR14" s="551">
        <f>SUM('106部門表'!CR32:CR33)</f>
        <v>33392</v>
      </c>
      <c r="CS14" s="551">
        <f>SUM('106部門表'!CS32:CS33)</f>
        <v>53624</v>
      </c>
      <c r="CT14" s="551">
        <f>SUM('106部門表'!CT32:CT33)</f>
        <v>5190</v>
      </c>
      <c r="CU14" s="551">
        <f>SUM('106部門表'!CU32:CU33)</f>
        <v>13338</v>
      </c>
      <c r="CV14" s="551">
        <f>SUM('106部門表'!CV32:CV33)</f>
        <v>552817</v>
      </c>
      <c r="CW14" s="551">
        <f>SUM('106部門表'!CW32:CW33)</f>
        <v>35418</v>
      </c>
      <c r="CX14" s="551">
        <f>SUM('106部門表'!CX32:CX33)</f>
        <v>31252</v>
      </c>
      <c r="CY14" s="551">
        <f>SUM('106部門表'!CY32:CY33)</f>
        <v>35018</v>
      </c>
      <c r="CZ14" s="551">
        <f>SUM('106部門表'!CZ32:CZ33)</f>
        <v>27297</v>
      </c>
      <c r="DA14" s="551">
        <f>SUM('106部門表'!DA32:DA33)</f>
        <v>88073</v>
      </c>
      <c r="DB14" s="551">
        <f>SUM('106部門表'!DB32:DB33)</f>
        <v>6786</v>
      </c>
      <c r="DC14" s="551">
        <f>SUM('106部門表'!DC32:DC33)</f>
        <v>71972</v>
      </c>
      <c r="DD14" s="762">
        <f>SUM('106部門表'!DD32:DD33)</f>
        <v>10788</v>
      </c>
      <c r="DE14" s="550">
        <f t="shared" si="4"/>
        <v>6510494</v>
      </c>
      <c r="DF14" s="550">
        <f>SUM('106部門表'!DF32:DF33)</f>
        <v>22006</v>
      </c>
      <c r="DG14" s="551">
        <f>SUM('106部門表'!DG32:DG33)</f>
        <v>1006265</v>
      </c>
      <c r="DH14" s="551">
        <f>SUM('106部門表'!DH32:DH33)</f>
        <v>57</v>
      </c>
      <c r="DI14" s="551">
        <f>SUM('106部門表'!DI32:DI33)</f>
        <v>0</v>
      </c>
      <c r="DJ14" s="551">
        <f>SUM('106部門表'!DJ32:DJ33)</f>
        <v>0</v>
      </c>
      <c r="DK14" s="551">
        <f>SUM('106部門表'!DK32:DK33)</f>
        <v>0</v>
      </c>
      <c r="DL14" s="551">
        <f>SUM('106部門表'!DL32:DL33)</f>
        <v>8679</v>
      </c>
      <c r="DM14" s="552">
        <f t="shared" si="0"/>
        <v>1037007</v>
      </c>
      <c r="DN14" s="552">
        <f t="shared" si="1"/>
        <v>7547501</v>
      </c>
      <c r="DO14" s="553">
        <f>SUM('106部門表'!DO32:DO33)</f>
        <v>423033</v>
      </c>
      <c r="DP14" s="551">
        <f>SUM('106部門表'!DP32:DP33)</f>
        <v>29690</v>
      </c>
      <c r="DQ14" s="552">
        <f t="shared" si="5"/>
        <v>452723</v>
      </c>
      <c r="DR14" s="551">
        <f t="shared" si="6"/>
        <v>1489730</v>
      </c>
      <c r="DS14" s="552">
        <f t="shared" si="2"/>
        <v>8000224</v>
      </c>
      <c r="DT14" s="553">
        <f>SUM('106部門表'!DT32:DT33)</f>
        <v>-6482708</v>
      </c>
      <c r="DU14" s="551">
        <f>SUM('106部門表'!DU32:DU33)</f>
        <v>-116800</v>
      </c>
      <c r="DV14" s="551">
        <f>SUM('106部門表'!DV32:DV33)</f>
        <v>-2800</v>
      </c>
      <c r="DW14" s="551">
        <f>SUM('106部門表'!DW32:DW33)</f>
        <v>-8892</v>
      </c>
      <c r="DX14" s="552">
        <f t="shared" si="7"/>
        <v>-6611200</v>
      </c>
      <c r="DY14" s="551">
        <f t="shared" si="8"/>
        <v>-5121470</v>
      </c>
      <c r="DZ14" s="552">
        <f t="shared" si="3"/>
        <v>1389024</v>
      </c>
      <c r="EG14" s="555"/>
      <c r="EH14" s="555"/>
      <c r="EI14" s="555"/>
      <c r="EJ14" s="555"/>
      <c r="EK14" s="555"/>
      <c r="EL14" s="555"/>
      <c r="EM14" s="555"/>
      <c r="EN14" s="555"/>
    </row>
    <row r="15" spans="1:144">
      <c r="A15" s="556" t="s">
        <v>353</v>
      </c>
      <c r="B15" s="557" t="s">
        <v>40</v>
      </c>
      <c r="C15" s="550">
        <f>SUM('106部門表'!C35:C38)</f>
        <v>54766</v>
      </c>
      <c r="D15" s="551">
        <f>SUM('106部門表'!D35:D38)</f>
        <v>47861</v>
      </c>
      <c r="E15" s="551">
        <f>SUM('106部門表'!E35:E38)</f>
        <v>5668</v>
      </c>
      <c r="F15" s="551">
        <f>SUM('106部門表'!F35:F38)</f>
        <v>2079</v>
      </c>
      <c r="G15" s="551">
        <f>SUM('106部門表'!G35:G38)</f>
        <v>206</v>
      </c>
      <c r="H15" s="551">
        <f>SUM('106部門表'!H35:H38)</f>
        <v>0</v>
      </c>
      <c r="I15" s="551">
        <f>SUM('106部門表'!I35:I38)</f>
        <v>762</v>
      </c>
      <c r="J15" s="551">
        <f>SUM('106部門表'!J35:J38)</f>
        <v>36564</v>
      </c>
      <c r="K15" s="551">
        <f>SUM('106部門表'!K35:K38)</f>
        <v>122046</v>
      </c>
      <c r="L15" s="551">
        <f>SUM('106部門表'!L35:L38)</f>
        <v>64815</v>
      </c>
      <c r="M15" s="551">
        <f>SUM('106部門表'!M35:M38)</f>
        <v>0</v>
      </c>
      <c r="N15" s="551">
        <f>SUM('106部門表'!N35:N38)</f>
        <v>21</v>
      </c>
      <c r="O15" s="551">
        <f>SUM('106部門表'!O35:O38)</f>
        <v>1694</v>
      </c>
      <c r="P15" s="551">
        <f>SUM('106部門表'!P35:P38)</f>
        <v>318</v>
      </c>
      <c r="Q15" s="551">
        <f>SUM('106部門表'!Q35:Q38)</f>
        <v>12457</v>
      </c>
      <c r="R15" s="551">
        <f>SUM('106部門表'!R35:R38)</f>
        <v>6423</v>
      </c>
      <c r="S15" s="551">
        <f>SUM('106部門表'!S35:S38)</f>
        <v>1</v>
      </c>
      <c r="T15" s="551">
        <f>SUM('106部門表'!T35:T38)</f>
        <v>49</v>
      </c>
      <c r="U15" s="551">
        <f>SUM('106部門表'!U35:U38)</f>
        <v>1932</v>
      </c>
      <c r="V15" s="551">
        <f>SUM('106部門表'!V35:V38)</f>
        <v>5022</v>
      </c>
      <c r="W15" s="551">
        <f>SUM('106部門表'!W35:W38)</f>
        <v>0</v>
      </c>
      <c r="X15" s="551">
        <f>SUM('106部門表'!X35:X38)</f>
        <v>1835</v>
      </c>
      <c r="Y15" s="551">
        <f>SUM('106部門表'!Y35:Y38)</f>
        <v>0</v>
      </c>
      <c r="Z15" s="551">
        <f>SUM('106部門表'!Z35:Z38)</f>
        <v>627</v>
      </c>
      <c r="AA15" s="551">
        <f>SUM('106部門表'!AA35:AA38)</f>
        <v>9353</v>
      </c>
      <c r="AB15" s="551">
        <f>SUM('106部門表'!AB35:AB38)</f>
        <v>0</v>
      </c>
      <c r="AC15" s="551">
        <f>SUM('106部門表'!AC35:AC38)</f>
        <v>6006</v>
      </c>
      <c r="AD15" s="551">
        <f>SUM('106部門表'!AD35:AD38)</f>
        <v>5040</v>
      </c>
      <c r="AE15" s="551">
        <f>SUM('106部門表'!AE35:AE38)</f>
        <v>31</v>
      </c>
      <c r="AF15" s="551">
        <f>SUM('106部門表'!AF35:AF38)</f>
        <v>6</v>
      </c>
      <c r="AG15" s="551">
        <f>SUM('106部門表'!AG35:AG38)</f>
        <v>5943</v>
      </c>
      <c r="AH15" s="551">
        <f>SUM('106部門表'!AH35:AH38)</f>
        <v>568761</v>
      </c>
      <c r="AI15" s="551">
        <f>SUM('106部門表'!AI35:AI38)</f>
        <v>294720</v>
      </c>
      <c r="AJ15" s="551">
        <f>SUM('106部門表'!AJ35:AJ38)</f>
        <v>100471</v>
      </c>
      <c r="AK15" s="551">
        <f>SUM('106部門表'!AK35:AK38)</f>
        <v>0</v>
      </c>
      <c r="AL15" s="551">
        <f>SUM('106部門表'!AL35:AL38)</f>
        <v>0</v>
      </c>
      <c r="AM15" s="551">
        <f>SUM('106部門表'!AM35:AM38)</f>
        <v>0</v>
      </c>
      <c r="AN15" s="551">
        <f>SUM('106部門表'!AN35:AN38)</f>
        <v>0</v>
      </c>
      <c r="AO15" s="551">
        <f>SUM('106部門表'!AO35:AO38)</f>
        <v>2891</v>
      </c>
      <c r="AP15" s="551">
        <f>SUM('106部門表'!AP35:AP38)</f>
        <v>1406</v>
      </c>
      <c r="AQ15" s="551">
        <f>SUM('106部門表'!AQ35:AQ38)</f>
        <v>6202</v>
      </c>
      <c r="AR15" s="551">
        <f>SUM('106部門表'!AR35:AR38)</f>
        <v>9632</v>
      </c>
      <c r="AS15" s="551">
        <f>SUM('106部門表'!AS35:AS38)</f>
        <v>5611</v>
      </c>
      <c r="AT15" s="551">
        <f>SUM('106部門表'!AT35:AT38)</f>
        <v>105630</v>
      </c>
      <c r="AU15" s="551">
        <f>SUM('106部門表'!AU35:AU38)</f>
        <v>2633</v>
      </c>
      <c r="AV15" s="551">
        <f>SUM('106部門表'!AV35:AV38)</f>
        <v>128575</v>
      </c>
      <c r="AW15" s="551">
        <f>SUM('106部門表'!AW35:AW38)</f>
        <v>760325</v>
      </c>
      <c r="AX15" s="551">
        <f>SUM('106部門表'!AX35:AX38)</f>
        <v>82066</v>
      </c>
      <c r="AY15" s="551">
        <f>SUM('106部門表'!AY35:AY38)</f>
        <v>494</v>
      </c>
      <c r="AZ15" s="551">
        <f>SUM('106部門表'!AZ35:AZ38)</f>
        <v>37</v>
      </c>
      <c r="BA15" s="551">
        <f>SUM('106部門表'!BA35:BA38)</f>
        <v>13580</v>
      </c>
      <c r="BB15" s="551">
        <f>SUM('106部門表'!BB35:BB38)</f>
        <v>2687</v>
      </c>
      <c r="BC15" s="551">
        <f>SUM('106部門表'!BC35:BC38)</f>
        <v>2531</v>
      </c>
      <c r="BD15" s="551">
        <f>SUM('106部門表'!BD35:BD38)</f>
        <v>0</v>
      </c>
      <c r="BE15" s="551">
        <f>SUM('106部門表'!BE35:BE38)</f>
        <v>248</v>
      </c>
      <c r="BF15" s="551">
        <f>SUM('106部門表'!BF35:BF38)</f>
        <v>5820</v>
      </c>
      <c r="BG15" s="551">
        <f>SUM('106部門表'!BG35:BG38)</f>
        <v>1884</v>
      </c>
      <c r="BH15" s="551">
        <f>SUM('106部門表'!BH35:BH38)</f>
        <v>164</v>
      </c>
      <c r="BI15" s="551">
        <f>SUM('106部門表'!BI35:BI38)</f>
        <v>15971</v>
      </c>
      <c r="BJ15" s="551">
        <f>SUM('106部門表'!BJ35:BJ38)</f>
        <v>67</v>
      </c>
      <c r="BK15" s="551">
        <f>SUM('106部門表'!BK35:BK38)</f>
        <v>1213080</v>
      </c>
      <c r="BL15" s="551">
        <f>SUM('106部門表'!BL35:BL38)</f>
        <v>571547</v>
      </c>
      <c r="BM15" s="551">
        <f>SUM('106部門表'!BM35:BM38)</f>
        <v>1736750</v>
      </c>
      <c r="BN15" s="551">
        <f>SUM('106部門表'!BN35:BN38)</f>
        <v>291031</v>
      </c>
      <c r="BO15" s="551">
        <f>SUM('106部門表'!BO35:BO38)</f>
        <v>454</v>
      </c>
      <c r="BP15" s="551">
        <f>SUM('106部門表'!BP35:BP38)</f>
        <v>147</v>
      </c>
      <c r="BQ15" s="551">
        <f>SUM('106部門表'!BQ35:BQ38)</f>
        <v>23219</v>
      </c>
      <c r="BR15" s="551">
        <f>SUM('106部門表'!BR35:BR38)</f>
        <v>1997</v>
      </c>
      <c r="BS15" s="551">
        <f>SUM('106部門表'!BS35:BS38)</f>
        <v>17401</v>
      </c>
      <c r="BT15" s="551">
        <f>SUM('106部門表'!BT35:BT38)</f>
        <v>245</v>
      </c>
      <c r="BU15" s="551">
        <f>SUM('106部門表'!BU35:BU38)</f>
        <v>2</v>
      </c>
      <c r="BV15" s="551">
        <f>SUM('106部門表'!BV35:BV38)</f>
        <v>528</v>
      </c>
      <c r="BW15" s="551">
        <f>SUM('106部門表'!BW35:BW38)</f>
        <v>7040</v>
      </c>
      <c r="BX15" s="551">
        <f>SUM('106部門表'!BX35:BX38)</f>
        <v>5</v>
      </c>
      <c r="BY15" s="551">
        <f>SUM('106部門表'!BY35:BY38)</f>
        <v>367</v>
      </c>
      <c r="BZ15" s="551">
        <f>SUM('106部門表'!BZ35:BZ38)</f>
        <v>0</v>
      </c>
      <c r="CA15" s="551">
        <f>SUM('106部門表'!CA35:CA38)</f>
        <v>2070</v>
      </c>
      <c r="CB15" s="551">
        <f>SUM('106部門表'!CB35:CB38)</f>
        <v>201</v>
      </c>
      <c r="CC15" s="551">
        <f>SUM('106部門表'!CC35:CC38)</f>
        <v>4</v>
      </c>
      <c r="CD15" s="551">
        <f>SUM('106部門表'!CD35:CD38)</f>
        <v>4</v>
      </c>
      <c r="CE15" s="551">
        <f>SUM('106部門表'!CE35:CE38)</f>
        <v>67</v>
      </c>
      <c r="CF15" s="551">
        <f>SUM('106部門表'!CF35:CF38)</f>
        <v>0</v>
      </c>
      <c r="CG15" s="551">
        <f>SUM('106部門表'!CG35:CG38)</f>
        <v>0</v>
      </c>
      <c r="CH15" s="551">
        <f>SUM('106部門表'!CH35:CH38)</f>
        <v>0</v>
      </c>
      <c r="CI15" s="551">
        <f>SUM('106部門表'!CI35:CI38)</f>
        <v>0</v>
      </c>
      <c r="CJ15" s="551">
        <f>SUM('106部門表'!CJ35:CJ38)</f>
        <v>0</v>
      </c>
      <c r="CK15" s="551">
        <f>SUM('106部門表'!CK35:CK38)</f>
        <v>93</v>
      </c>
      <c r="CL15" s="551">
        <f>SUM('106部門表'!CL35:CL38)</f>
        <v>9030</v>
      </c>
      <c r="CM15" s="551">
        <f>SUM('106部門表'!CM35:CM38)</f>
        <v>48619</v>
      </c>
      <c r="CN15" s="551">
        <f>SUM('106部門表'!CN35:CN38)</f>
        <v>15670</v>
      </c>
      <c r="CO15" s="551">
        <f>SUM('106部門表'!CO35:CO38)</f>
        <v>43088</v>
      </c>
      <c r="CP15" s="551">
        <f>SUM('106部門表'!CP35:CP38)</f>
        <v>12950</v>
      </c>
      <c r="CQ15" s="551">
        <f>SUM('106部門表'!CQ35:CQ38)</f>
        <v>22115</v>
      </c>
      <c r="CR15" s="551">
        <f>SUM('106部門表'!CR35:CR38)</f>
        <v>17609</v>
      </c>
      <c r="CS15" s="551">
        <f>SUM('106部門表'!CS35:CS38)</f>
        <v>3434</v>
      </c>
      <c r="CT15" s="551">
        <f>SUM('106部門表'!CT35:CT38)</f>
        <v>1</v>
      </c>
      <c r="CU15" s="551">
        <f>SUM('106部門表'!CU35:CU38)</f>
        <v>83</v>
      </c>
      <c r="CV15" s="551">
        <f>SUM('106部門表'!CV35:CV38)</f>
        <v>48111</v>
      </c>
      <c r="CW15" s="551">
        <f>SUM('106部門表'!CW35:CW38)</f>
        <v>451</v>
      </c>
      <c r="CX15" s="551">
        <f>SUM('106部門表'!CX35:CX38)</f>
        <v>18886</v>
      </c>
      <c r="CY15" s="551">
        <f>SUM('106部門表'!CY35:CY38)</f>
        <v>45624</v>
      </c>
      <c r="CZ15" s="551">
        <f>SUM('106部門表'!CZ35:CZ38)</f>
        <v>876</v>
      </c>
      <c r="DA15" s="551">
        <f>SUM('106部門表'!DA35:DA38)</f>
        <v>15388</v>
      </c>
      <c r="DB15" s="551">
        <f>SUM('106部門表'!DB35:DB38)</f>
        <v>2890</v>
      </c>
      <c r="DC15" s="551">
        <f>SUM('106部門表'!DC35:DC38)</f>
        <v>7589</v>
      </c>
      <c r="DD15" s="762">
        <f>SUM('106部門表'!DD35:DD38)</f>
        <v>12916</v>
      </c>
      <c r="DE15" s="550">
        <f t="shared" si="4"/>
        <v>6695513</v>
      </c>
      <c r="DF15" s="550">
        <f>SUM('106部門表'!DF35:DF38)</f>
        <v>10208</v>
      </c>
      <c r="DG15" s="551">
        <f>SUM('106部門表'!DG35:DG38)</f>
        <v>147146</v>
      </c>
      <c r="DH15" s="551">
        <f>SUM('106部門表'!DH35:DH38)</f>
        <v>0</v>
      </c>
      <c r="DI15" s="551">
        <f>SUM('106部門表'!DI35:DI38)</f>
        <v>0</v>
      </c>
      <c r="DJ15" s="551">
        <f>SUM('106部門表'!DJ35:DJ38)</f>
        <v>0</v>
      </c>
      <c r="DK15" s="551">
        <f>SUM('106部門表'!DK35:DK38)</f>
        <v>0</v>
      </c>
      <c r="DL15" s="551">
        <f>SUM('106部門表'!DL35:DL38)</f>
        <v>282025</v>
      </c>
      <c r="DM15" s="552">
        <f t="shared" si="0"/>
        <v>439379</v>
      </c>
      <c r="DN15" s="552">
        <f t="shared" si="1"/>
        <v>7134892</v>
      </c>
      <c r="DO15" s="553">
        <f>SUM('106部門表'!DO35:DO38)</f>
        <v>11013605</v>
      </c>
      <c r="DP15" s="551">
        <f>SUM('106部門表'!DP35:DP38)</f>
        <v>9916</v>
      </c>
      <c r="DQ15" s="552">
        <f t="shared" si="5"/>
        <v>11023521</v>
      </c>
      <c r="DR15" s="551">
        <f t="shared" si="6"/>
        <v>11462900</v>
      </c>
      <c r="DS15" s="552">
        <f t="shared" si="2"/>
        <v>18158413</v>
      </c>
      <c r="DT15" s="553">
        <f>SUM('106部門表'!DT35:DT38)</f>
        <v>-4012184</v>
      </c>
      <c r="DU15" s="551">
        <f>SUM('106部門表'!DU35:DU38)</f>
        <v>-118664</v>
      </c>
      <c r="DV15" s="551">
        <f>SUM('106部門表'!DV35:DV38)</f>
        <v>-1488</v>
      </c>
      <c r="DW15" s="551">
        <f>SUM('106部門表'!DW35:DW38)</f>
        <v>-9605</v>
      </c>
      <c r="DX15" s="552">
        <f t="shared" si="7"/>
        <v>-4141941</v>
      </c>
      <c r="DY15" s="551">
        <f t="shared" si="8"/>
        <v>7320959</v>
      </c>
      <c r="DZ15" s="552">
        <f t="shared" si="3"/>
        <v>14016472</v>
      </c>
      <c r="EG15" s="555"/>
      <c r="EH15" s="555"/>
      <c r="EI15" s="555"/>
      <c r="EJ15" s="555"/>
      <c r="EK15" s="555"/>
      <c r="EL15" s="555"/>
      <c r="EM15" s="555"/>
      <c r="EN15" s="555"/>
    </row>
    <row r="16" spans="1:144">
      <c r="A16" s="556" t="s">
        <v>356</v>
      </c>
      <c r="B16" s="557" t="s">
        <v>41</v>
      </c>
      <c r="C16" s="550">
        <f>SUM('106部門表'!C39:C42)</f>
        <v>638</v>
      </c>
      <c r="D16" s="551">
        <f>SUM('106部門表'!D39:D42)</f>
        <v>290</v>
      </c>
      <c r="E16" s="551">
        <f>SUM('106部門表'!E39:E42)</f>
        <v>2</v>
      </c>
      <c r="F16" s="551">
        <f>SUM('106部門表'!F39:F42)</f>
        <v>26</v>
      </c>
      <c r="G16" s="551">
        <f>SUM('106部門表'!G39:G42)</f>
        <v>3143</v>
      </c>
      <c r="H16" s="551">
        <f>SUM('106部門表'!H39:H42)</f>
        <v>0</v>
      </c>
      <c r="I16" s="551">
        <f>SUM('106部門表'!I39:I42)</f>
        <v>5529</v>
      </c>
      <c r="J16" s="551">
        <f>SUM('106部門表'!J39:J42)</f>
        <v>0</v>
      </c>
      <c r="K16" s="551">
        <f>SUM('106部門表'!K39:K42)</f>
        <v>0</v>
      </c>
      <c r="L16" s="551">
        <f>SUM('106部門表'!L39:L42)</f>
        <v>0</v>
      </c>
      <c r="M16" s="551">
        <f>SUM('106部門表'!M39:M42)</f>
        <v>0</v>
      </c>
      <c r="N16" s="551">
        <f>SUM('106部門表'!N39:N42)</f>
        <v>3</v>
      </c>
      <c r="O16" s="551">
        <f>SUM('106部門表'!O39:O42)</f>
        <v>257</v>
      </c>
      <c r="P16" s="551">
        <f>SUM('106部門表'!P39:P42)</f>
        <v>736</v>
      </c>
      <c r="Q16" s="551">
        <f>SUM('106部門表'!Q39:Q42)</f>
        <v>38240</v>
      </c>
      <c r="R16" s="551">
        <f>SUM('106部門表'!R39:R42)</f>
        <v>0</v>
      </c>
      <c r="S16" s="551">
        <f>SUM('106部門表'!S39:S42)</f>
        <v>0</v>
      </c>
      <c r="T16" s="551">
        <f>SUM('106部門表'!T39:T42)</f>
        <v>0</v>
      </c>
      <c r="U16" s="551">
        <f>SUM('106部門表'!U39:U42)</f>
        <v>-1</v>
      </c>
      <c r="V16" s="551">
        <f>SUM('106部門表'!V39:V42)</f>
        <v>358</v>
      </c>
      <c r="W16" s="551">
        <f>SUM('106部門表'!W39:W42)</f>
        <v>0</v>
      </c>
      <c r="X16" s="551">
        <f>SUM('106部門表'!X39:X42)</f>
        <v>0</v>
      </c>
      <c r="Y16" s="551">
        <f>SUM('106部門表'!Y39:Y42)</f>
        <v>0</v>
      </c>
      <c r="Z16" s="551">
        <f>SUM('106部門表'!Z39:Z42)</f>
        <v>0</v>
      </c>
      <c r="AA16" s="551">
        <f>SUM('106部門表'!AA39:AA42)</f>
        <v>6</v>
      </c>
      <c r="AB16" s="551">
        <f>SUM('106部門表'!AB39:AB42)</f>
        <v>0</v>
      </c>
      <c r="AC16" s="551">
        <f>SUM('106部門表'!AC39:AC42)</f>
        <v>0</v>
      </c>
      <c r="AD16" s="551">
        <f>SUM('106部門表'!AD39:AD42)</f>
        <v>2078</v>
      </c>
      <c r="AE16" s="551">
        <f>SUM('106部門表'!AE39:AE42)</f>
        <v>128</v>
      </c>
      <c r="AF16" s="551">
        <f>SUM('106部門表'!AF39:AF42)</f>
        <v>11</v>
      </c>
      <c r="AG16" s="551">
        <f>SUM('106部門表'!AG39:AG42)</f>
        <v>1</v>
      </c>
      <c r="AH16" s="551">
        <f>SUM('106部門表'!AH39:AH42)</f>
        <v>37107</v>
      </c>
      <c r="AI16" s="551">
        <f>SUM('106部門表'!AI39:AI42)</f>
        <v>33120</v>
      </c>
      <c r="AJ16" s="551">
        <f>SUM('106部門表'!AJ39:AJ42)</f>
        <v>6088</v>
      </c>
      <c r="AK16" s="551">
        <f>SUM('106部門表'!AK39:AK42)</f>
        <v>0</v>
      </c>
      <c r="AL16" s="551">
        <f>SUM('106部門表'!AL39:AL42)</f>
        <v>0</v>
      </c>
      <c r="AM16" s="551">
        <f>SUM('106部門表'!AM39:AM42)</f>
        <v>0</v>
      </c>
      <c r="AN16" s="551">
        <f>SUM('106部門表'!AN39:AN42)</f>
        <v>171675</v>
      </c>
      <c r="AO16" s="551">
        <f>SUM('106部門表'!AO39:AO42)</f>
        <v>840</v>
      </c>
      <c r="AP16" s="551">
        <f>SUM('106部門表'!AP39:AP42)</f>
        <v>108</v>
      </c>
      <c r="AQ16" s="551">
        <f>SUM('106部門表'!AQ39:AQ42)</f>
        <v>457345</v>
      </c>
      <c r="AR16" s="551">
        <f>SUM('106部門表'!AR39:AR42)</f>
        <v>613321</v>
      </c>
      <c r="AS16" s="551">
        <f>SUM('106部門表'!AS39:AS42)</f>
        <v>44801</v>
      </c>
      <c r="AT16" s="551">
        <f>SUM('106部門表'!AT39:AT42)</f>
        <v>1081542</v>
      </c>
      <c r="AU16" s="551">
        <f>SUM('106部門表'!AU39:AU42)</f>
        <v>9921</v>
      </c>
      <c r="AV16" s="551">
        <f>SUM('106部門表'!AV39:AV42)</f>
        <v>3003</v>
      </c>
      <c r="AW16" s="551">
        <f>SUM('106部門表'!AW39:AW42)</f>
        <v>177604</v>
      </c>
      <c r="AX16" s="551">
        <f>SUM('106部門表'!AX39:AX42)</f>
        <v>703120</v>
      </c>
      <c r="AY16" s="551">
        <f>SUM('106部門表'!AY39:AY42)</f>
        <v>7034</v>
      </c>
      <c r="AZ16" s="551">
        <f>SUM('106部門表'!AZ39:AZ42)</f>
        <v>95</v>
      </c>
      <c r="BA16" s="551">
        <f>SUM('106部門表'!BA39:BA42)</f>
        <v>21420</v>
      </c>
      <c r="BB16" s="551">
        <f>SUM('106部門表'!BB39:BB42)</f>
        <v>6244</v>
      </c>
      <c r="BC16" s="551">
        <f>SUM('106部門表'!BC39:BC42)</f>
        <v>6272</v>
      </c>
      <c r="BD16" s="551">
        <f>SUM('106部門表'!BD39:BD42)</f>
        <v>0</v>
      </c>
      <c r="BE16" s="551">
        <f>SUM('106部門表'!BE39:BE42)</f>
        <v>3125</v>
      </c>
      <c r="BF16" s="551">
        <f>SUM('106部門表'!BF39:BF42)</f>
        <v>223970</v>
      </c>
      <c r="BG16" s="551">
        <f>SUM('106部門表'!BG39:BG42)</f>
        <v>85283</v>
      </c>
      <c r="BH16" s="551">
        <f>SUM('106部門表'!BH39:BH42)</f>
        <v>1433</v>
      </c>
      <c r="BI16" s="551">
        <f>SUM('106部門表'!BI39:BI42)</f>
        <v>14490</v>
      </c>
      <c r="BJ16" s="551">
        <f>SUM('106部門表'!BJ39:BJ42)</f>
        <v>0</v>
      </c>
      <c r="BK16" s="551">
        <f>SUM('106部門表'!BK39:BK42)</f>
        <v>531279</v>
      </c>
      <c r="BL16" s="551">
        <f>SUM('106部門表'!BL39:BL42)</f>
        <v>152132</v>
      </c>
      <c r="BM16" s="551">
        <f>SUM('106部門表'!BM39:BM42)</f>
        <v>598827</v>
      </c>
      <c r="BN16" s="551">
        <f>SUM('106部門表'!BN39:BN42)</f>
        <v>248056</v>
      </c>
      <c r="BO16" s="551">
        <f>SUM('106部門表'!BO39:BO42)</f>
        <v>0</v>
      </c>
      <c r="BP16" s="551">
        <f>SUM('106部門表'!BP39:BP42)</f>
        <v>0</v>
      </c>
      <c r="BQ16" s="551">
        <f>SUM('106部門表'!BQ39:BQ42)</f>
        <v>129</v>
      </c>
      <c r="BR16" s="551">
        <f>SUM('106部門表'!BR39:BR42)</f>
        <v>0</v>
      </c>
      <c r="BS16" s="551">
        <f>SUM('106部門表'!BS39:BS42)</f>
        <v>0</v>
      </c>
      <c r="BT16" s="551">
        <f>SUM('106部門表'!BT39:BT42)</f>
        <v>0</v>
      </c>
      <c r="BU16" s="551">
        <f>SUM('106部門表'!BU39:BU42)</f>
        <v>0</v>
      </c>
      <c r="BV16" s="551">
        <f>SUM('106部門表'!BV39:BV42)</f>
        <v>0</v>
      </c>
      <c r="BW16" s="551">
        <f>SUM('106部門表'!BW39:BW42)</f>
        <v>0</v>
      </c>
      <c r="BX16" s="551">
        <f>SUM('106部門表'!BX39:BX42)</f>
        <v>0</v>
      </c>
      <c r="BY16" s="551">
        <f>SUM('106部門表'!BY39:BY42)</f>
        <v>0</v>
      </c>
      <c r="BZ16" s="551">
        <f>SUM('106部門表'!BZ39:BZ42)</f>
        <v>0</v>
      </c>
      <c r="CA16" s="551">
        <f>SUM('106部門表'!CA39:CA42)</f>
        <v>47</v>
      </c>
      <c r="CB16" s="551">
        <f>SUM('106部門表'!CB39:CB42)</f>
        <v>0</v>
      </c>
      <c r="CC16" s="551">
        <f>SUM('106部門表'!CC39:CC42)</f>
        <v>0</v>
      </c>
      <c r="CD16" s="551">
        <f>SUM('106部門表'!CD39:CD42)</f>
        <v>0</v>
      </c>
      <c r="CE16" s="551">
        <f>SUM('106部門表'!CE39:CE42)</f>
        <v>512</v>
      </c>
      <c r="CF16" s="551">
        <f>SUM('106部門表'!CF39:CF42)</f>
        <v>0</v>
      </c>
      <c r="CG16" s="551">
        <f>SUM('106部門表'!CG39:CG42)</f>
        <v>0</v>
      </c>
      <c r="CH16" s="551">
        <f>SUM('106部門表'!CH39:CH42)</f>
        <v>0</v>
      </c>
      <c r="CI16" s="551">
        <f>SUM('106部門表'!CI39:CI42)</f>
        <v>0</v>
      </c>
      <c r="CJ16" s="551">
        <f>SUM('106部門表'!CJ39:CJ42)</f>
        <v>0</v>
      </c>
      <c r="CK16" s="551">
        <f>SUM('106部門表'!CK39:CK42)</f>
        <v>0</v>
      </c>
      <c r="CL16" s="551">
        <f>SUM('106部門表'!CL39:CL42)</f>
        <v>1583</v>
      </c>
      <c r="CM16" s="551">
        <f>SUM('106部門表'!CM39:CM42)</f>
        <v>0</v>
      </c>
      <c r="CN16" s="551">
        <f>SUM('106部門表'!CN39:CN42)</f>
        <v>0</v>
      </c>
      <c r="CO16" s="551">
        <f>SUM('106部門表'!CO39:CO42)</f>
        <v>45</v>
      </c>
      <c r="CP16" s="551">
        <f>SUM('106部門表'!CP39:CP42)</f>
        <v>0</v>
      </c>
      <c r="CQ16" s="551">
        <f>SUM('106部門表'!CQ39:CQ42)</f>
        <v>127</v>
      </c>
      <c r="CR16" s="551">
        <f>SUM('106部門表'!CR39:CR42)</f>
        <v>155</v>
      </c>
      <c r="CS16" s="551">
        <f>SUM('106部門表'!CS39:CS42)</f>
        <v>20</v>
      </c>
      <c r="CT16" s="551">
        <f>SUM('106部門表'!CT39:CT42)</f>
        <v>0</v>
      </c>
      <c r="CU16" s="551">
        <f>SUM('106部門表'!CU39:CU42)</f>
        <v>0</v>
      </c>
      <c r="CV16" s="551">
        <f>SUM('106部門表'!CV39:CV42)</f>
        <v>5504</v>
      </c>
      <c r="CW16" s="551">
        <f>SUM('106部門表'!CW39:CW42)</f>
        <v>0</v>
      </c>
      <c r="CX16" s="551">
        <f>SUM('106部門表'!CX39:CX42)</f>
        <v>217</v>
      </c>
      <c r="CY16" s="551">
        <f>SUM('106部門表'!CY39:CY42)</f>
        <v>658</v>
      </c>
      <c r="CZ16" s="551">
        <f>SUM('106部門表'!CZ39:CZ42)</f>
        <v>0</v>
      </c>
      <c r="DA16" s="551">
        <f>SUM('106部門表'!DA39:DA42)</f>
        <v>20</v>
      </c>
      <c r="DB16" s="551">
        <f>SUM('106部門表'!DB39:DB42)</f>
        <v>188</v>
      </c>
      <c r="DC16" s="551">
        <f>SUM('106部門表'!DC39:DC42)</f>
        <v>35</v>
      </c>
      <c r="DD16" s="762">
        <f>SUM('106部門表'!DD39:DD42)</f>
        <v>13496</v>
      </c>
      <c r="DE16" s="550">
        <f t="shared" si="4"/>
        <v>5313436</v>
      </c>
      <c r="DF16" s="550">
        <f>SUM('106部門表'!DF39:DF42)</f>
        <v>0</v>
      </c>
      <c r="DG16" s="551">
        <f>SUM('106部門表'!DG39:DG42)</f>
        <v>-41511</v>
      </c>
      <c r="DH16" s="551">
        <f>SUM('106部門表'!DH39:DH42)</f>
        <v>0</v>
      </c>
      <c r="DI16" s="551">
        <f>SUM('106部門表'!DI39:DI42)</f>
        <v>0</v>
      </c>
      <c r="DJ16" s="551">
        <f>SUM('106部門表'!DJ39:DJ42)</f>
        <v>-11372</v>
      </c>
      <c r="DK16" s="551">
        <f>SUM('106部門表'!DK39:DK42)</f>
        <v>-68310</v>
      </c>
      <c r="DL16" s="551">
        <f>SUM('106部門表'!DL39:DL42)</f>
        <v>-732</v>
      </c>
      <c r="DM16" s="552">
        <f t="shared" si="0"/>
        <v>-121925</v>
      </c>
      <c r="DN16" s="552">
        <f t="shared" si="1"/>
        <v>5191511</v>
      </c>
      <c r="DO16" s="553">
        <f>SUM('106部門表'!DO39:DO42)</f>
        <v>11341</v>
      </c>
      <c r="DP16" s="551">
        <f>SUM('106部門表'!DP39:DP42)</f>
        <v>143785</v>
      </c>
      <c r="DQ16" s="552">
        <f t="shared" si="5"/>
        <v>155126</v>
      </c>
      <c r="DR16" s="551">
        <f t="shared" si="6"/>
        <v>33201</v>
      </c>
      <c r="DS16" s="552">
        <f t="shared" si="2"/>
        <v>5346637</v>
      </c>
      <c r="DT16" s="553">
        <f>SUM('106部門表'!DT39:DT42)</f>
        <v>-4880626</v>
      </c>
      <c r="DU16" s="551">
        <f>SUM('106部門表'!DU39:DU42)</f>
        <v>-155670</v>
      </c>
      <c r="DV16" s="551">
        <f>SUM('106部門表'!DV39:DV42)</f>
        <v>0</v>
      </c>
      <c r="DW16" s="551">
        <f>SUM('106部門表'!DW39:DW42)</f>
        <v>-12453</v>
      </c>
      <c r="DX16" s="552">
        <f t="shared" si="7"/>
        <v>-5048749</v>
      </c>
      <c r="DY16" s="551">
        <f t="shared" si="8"/>
        <v>-5015548</v>
      </c>
      <c r="DZ16" s="552">
        <f t="shared" si="3"/>
        <v>297888</v>
      </c>
      <c r="EG16" s="555"/>
      <c r="EH16" s="555"/>
      <c r="EI16" s="555"/>
      <c r="EJ16" s="555"/>
      <c r="EK16" s="555"/>
      <c r="EL16" s="555"/>
      <c r="EM16" s="555"/>
      <c r="EN16" s="555"/>
    </row>
    <row r="17" spans="1:144">
      <c r="A17" s="556" t="s">
        <v>359</v>
      </c>
      <c r="B17" s="557" t="s">
        <v>42</v>
      </c>
      <c r="C17" s="550">
        <f>SUM('106部門表'!C43:C44)</f>
        <v>0</v>
      </c>
      <c r="D17" s="551">
        <f>SUM('106部門表'!D43:D44)</f>
        <v>0</v>
      </c>
      <c r="E17" s="551">
        <f>SUM('106部門表'!E43:E44)</f>
        <v>0</v>
      </c>
      <c r="F17" s="551">
        <f>SUM('106部門表'!F43:F44)</f>
        <v>0</v>
      </c>
      <c r="G17" s="551">
        <f>SUM('106部門表'!G43:G44)</f>
        <v>0</v>
      </c>
      <c r="H17" s="551">
        <f>SUM('106部門表'!H43:H44)</f>
        <v>0</v>
      </c>
      <c r="I17" s="551">
        <f>SUM('106部門表'!I43:I44)</f>
        <v>2919</v>
      </c>
      <c r="J17" s="551">
        <f>SUM('106部門表'!J43:J44)</f>
        <v>38427</v>
      </c>
      <c r="K17" s="551">
        <f>SUM('106部門表'!K43:K44)</f>
        <v>29413</v>
      </c>
      <c r="L17" s="551">
        <f>SUM('106部門表'!L43:L44)</f>
        <v>0</v>
      </c>
      <c r="M17" s="551">
        <f>SUM('106部門表'!M43:M44)</f>
        <v>0</v>
      </c>
      <c r="N17" s="551">
        <f>SUM('106部門表'!N43:N44)</f>
        <v>0</v>
      </c>
      <c r="O17" s="551">
        <f>SUM('106部門表'!O43:O44)</f>
        <v>0</v>
      </c>
      <c r="P17" s="551">
        <f>SUM('106部門表'!P43:P44)</f>
        <v>1293</v>
      </c>
      <c r="Q17" s="551">
        <f>SUM('106部門表'!Q43:Q44)</f>
        <v>8467</v>
      </c>
      <c r="R17" s="551">
        <f>SUM('106部門表'!R43:R44)</f>
        <v>14</v>
      </c>
      <c r="S17" s="551">
        <f>SUM('106部門表'!S43:S44)</f>
        <v>269</v>
      </c>
      <c r="T17" s="551">
        <f>SUM('106部門表'!T43:T44)</f>
        <v>3695</v>
      </c>
      <c r="U17" s="551">
        <f>SUM('106部門表'!U43:U44)</f>
        <v>0</v>
      </c>
      <c r="V17" s="551">
        <f>SUM('106部門表'!V43:V44)</f>
        <v>16336</v>
      </c>
      <c r="W17" s="551">
        <f>SUM('106部門表'!W43:W44)</f>
        <v>0</v>
      </c>
      <c r="X17" s="551">
        <f>SUM('106部門表'!X43:X44)</f>
        <v>337</v>
      </c>
      <c r="Y17" s="551">
        <f>SUM('106部門表'!Y43:Y44)</f>
        <v>0</v>
      </c>
      <c r="Z17" s="551">
        <f>SUM('106部門表'!Z43:Z44)</f>
        <v>62</v>
      </c>
      <c r="AA17" s="551">
        <f>SUM('106部門表'!AA43:AA44)</f>
        <v>3975</v>
      </c>
      <c r="AB17" s="551">
        <f>SUM('106部門表'!AB43:AB44)</f>
        <v>0</v>
      </c>
      <c r="AC17" s="551">
        <f>SUM('106部門表'!AC43:AC44)</f>
        <v>0</v>
      </c>
      <c r="AD17" s="551">
        <f>SUM('106部門表'!AD43:AD44)</f>
        <v>3422</v>
      </c>
      <c r="AE17" s="551">
        <f>SUM('106部門表'!AE43:AE44)</f>
        <v>119</v>
      </c>
      <c r="AF17" s="551">
        <f>SUM('106部門表'!AF43:AF44)</f>
        <v>106</v>
      </c>
      <c r="AG17" s="551">
        <f>SUM('106部門表'!AG43:AG44)</f>
        <v>1011</v>
      </c>
      <c r="AH17" s="551">
        <f>SUM('106部門表'!AH43:AH44)</f>
        <v>147</v>
      </c>
      <c r="AI17" s="551">
        <f>SUM('106部門表'!AI43:AI44)</f>
        <v>327447</v>
      </c>
      <c r="AJ17" s="551">
        <f>SUM('106部門表'!AJ43:AJ44)</f>
        <v>34626</v>
      </c>
      <c r="AK17" s="551">
        <f>SUM('106部門表'!AK43:AK44)</f>
        <v>0</v>
      </c>
      <c r="AL17" s="551">
        <f>SUM('106部門表'!AL43:AL44)</f>
        <v>0</v>
      </c>
      <c r="AM17" s="551">
        <f>SUM('106部門表'!AM43:AM44)</f>
        <v>0</v>
      </c>
      <c r="AN17" s="551">
        <f>SUM('106部門表'!AN43:AN44)</f>
        <v>-71</v>
      </c>
      <c r="AO17" s="551">
        <f>SUM('106部門表'!AO43:AO44)</f>
        <v>330184</v>
      </c>
      <c r="AP17" s="551">
        <f>SUM('106部門表'!AP43:AP44)</f>
        <v>25221</v>
      </c>
      <c r="AQ17" s="551">
        <f>SUM('106部門表'!AQ43:AQ44)</f>
        <v>103817</v>
      </c>
      <c r="AR17" s="551">
        <f>SUM('106部門表'!AR43:AR44)</f>
        <v>171642</v>
      </c>
      <c r="AS17" s="551">
        <f>SUM('106部門表'!AS43:AS44)</f>
        <v>19221</v>
      </c>
      <c r="AT17" s="551">
        <f>SUM('106部門表'!AT43:AT44)</f>
        <v>288034</v>
      </c>
      <c r="AU17" s="551">
        <f>SUM('106部門表'!AU43:AU44)</f>
        <v>25910</v>
      </c>
      <c r="AV17" s="551">
        <f>SUM('106部門表'!AV43:AV44)</f>
        <v>208248</v>
      </c>
      <c r="AW17" s="551">
        <f>SUM('106部門表'!AW43:AW44)</f>
        <v>1143092</v>
      </c>
      <c r="AX17" s="551">
        <f>SUM('106部門表'!AX43:AX44)</f>
        <v>755972</v>
      </c>
      <c r="AY17" s="551">
        <f>SUM('106部門表'!AY43:AY44)</f>
        <v>5069</v>
      </c>
      <c r="AZ17" s="551">
        <f>SUM('106部門表'!AZ43:AZ44)</f>
        <v>506</v>
      </c>
      <c r="BA17" s="551">
        <f>SUM('106部門表'!BA43:BA44)</f>
        <v>61366</v>
      </c>
      <c r="BB17" s="551">
        <f>SUM('106部門表'!BB43:BB44)</f>
        <v>41191</v>
      </c>
      <c r="BC17" s="551">
        <f>SUM('106部門表'!BC43:BC44)</f>
        <v>22686</v>
      </c>
      <c r="BD17" s="551">
        <f>SUM('106部門表'!BD43:BD44)</f>
        <v>0</v>
      </c>
      <c r="BE17" s="551">
        <f>SUM('106部門表'!BE43:BE44)</f>
        <v>484</v>
      </c>
      <c r="BF17" s="551">
        <f>SUM('106部門表'!BF43:BF44)</f>
        <v>288187</v>
      </c>
      <c r="BG17" s="551">
        <f>SUM('106部門表'!BG43:BG44)</f>
        <v>9584</v>
      </c>
      <c r="BH17" s="551">
        <f>SUM('106部門表'!BH43:BH44)</f>
        <v>423</v>
      </c>
      <c r="BI17" s="551">
        <f>SUM('106部門表'!BI43:BI44)</f>
        <v>38272</v>
      </c>
      <c r="BJ17" s="551">
        <f>SUM('106部門表'!BJ43:BJ44)</f>
        <v>0</v>
      </c>
      <c r="BK17" s="551">
        <f>SUM('106部門表'!BK43:BK44)</f>
        <v>175334</v>
      </c>
      <c r="BL17" s="551">
        <f>SUM('106部門表'!BL43:BL44)</f>
        <v>95344</v>
      </c>
      <c r="BM17" s="551">
        <f>SUM('106部門表'!BM43:BM44)</f>
        <v>96289</v>
      </c>
      <c r="BN17" s="551">
        <f>SUM('106部門表'!BN43:BN44)</f>
        <v>413094</v>
      </c>
      <c r="BO17" s="551">
        <f>SUM('106部門表'!BO43:BO44)</f>
        <v>12730</v>
      </c>
      <c r="BP17" s="551">
        <f>SUM('106部門表'!BP43:BP44)</f>
        <v>0</v>
      </c>
      <c r="BQ17" s="551">
        <f>SUM('106部門表'!BQ43:BQ44)</f>
        <v>907</v>
      </c>
      <c r="BR17" s="551">
        <f>SUM('106部門表'!BR43:BR44)</f>
        <v>19</v>
      </c>
      <c r="BS17" s="551">
        <f>SUM('106部門表'!BS43:BS44)</f>
        <v>1069</v>
      </c>
      <c r="BT17" s="551">
        <f>SUM('106部門表'!BT43:BT44)</f>
        <v>0</v>
      </c>
      <c r="BU17" s="551">
        <f>SUM('106部門表'!BU43:BU44)</f>
        <v>0</v>
      </c>
      <c r="BV17" s="551">
        <f>SUM('106部門表'!BV43:BV44)</f>
        <v>0</v>
      </c>
      <c r="BW17" s="551">
        <f>SUM('106部門表'!BW43:BW44)</f>
        <v>0</v>
      </c>
      <c r="BX17" s="551">
        <f>SUM('106部門表'!BX43:BX44)</f>
        <v>0</v>
      </c>
      <c r="BY17" s="551">
        <f>SUM('106部門表'!BY43:BY44)</f>
        <v>0</v>
      </c>
      <c r="BZ17" s="551">
        <f>SUM('106部門表'!BZ43:BZ44)</f>
        <v>0</v>
      </c>
      <c r="CA17" s="551">
        <f>SUM('106部門表'!CA43:CA44)</f>
        <v>1231</v>
      </c>
      <c r="CB17" s="551">
        <f>SUM('106部門表'!CB43:CB44)</f>
        <v>0</v>
      </c>
      <c r="CC17" s="551">
        <f>SUM('106部門表'!CC43:CC44)</f>
        <v>0</v>
      </c>
      <c r="CD17" s="551">
        <f>SUM('106部門表'!CD43:CD44)</f>
        <v>0</v>
      </c>
      <c r="CE17" s="551">
        <f>SUM('106部門表'!CE43:CE44)</f>
        <v>8</v>
      </c>
      <c r="CF17" s="551">
        <f>SUM('106部門表'!CF43:CF44)</f>
        <v>0</v>
      </c>
      <c r="CG17" s="551">
        <f>SUM('106部門表'!CG43:CG44)</f>
        <v>0</v>
      </c>
      <c r="CH17" s="551">
        <f>SUM('106部門表'!CH43:CH44)</f>
        <v>0</v>
      </c>
      <c r="CI17" s="551">
        <f>SUM('106部門表'!CI43:CI44)</f>
        <v>0</v>
      </c>
      <c r="CJ17" s="551">
        <f>SUM('106部門表'!CJ43:CJ44)</f>
        <v>0</v>
      </c>
      <c r="CK17" s="551">
        <f>SUM('106部門表'!CK43:CK44)</f>
        <v>3043</v>
      </c>
      <c r="CL17" s="551">
        <f>SUM('106部門表'!CL43:CL44)</f>
        <v>9426</v>
      </c>
      <c r="CM17" s="551">
        <f>SUM('106部門表'!CM43:CM44)</f>
        <v>0</v>
      </c>
      <c r="CN17" s="551">
        <f>SUM('106部門表'!CN43:CN44)</f>
        <v>305</v>
      </c>
      <c r="CO17" s="551">
        <f>SUM('106部門表'!CO43:CO44)</f>
        <v>140712</v>
      </c>
      <c r="CP17" s="551">
        <f>SUM('106部門表'!CP43:CP44)</f>
        <v>0</v>
      </c>
      <c r="CQ17" s="551">
        <f>SUM('106部門表'!CQ43:CQ44)</f>
        <v>2327</v>
      </c>
      <c r="CR17" s="551">
        <f>SUM('106部門表'!CR43:CR44)</f>
        <v>7096</v>
      </c>
      <c r="CS17" s="551">
        <f>SUM('106部門表'!CS43:CS44)</f>
        <v>1397</v>
      </c>
      <c r="CT17" s="551">
        <f>SUM('106部門表'!CT43:CT44)</f>
        <v>0</v>
      </c>
      <c r="CU17" s="551">
        <f>SUM('106部門表'!CU43:CU44)</f>
        <v>0</v>
      </c>
      <c r="CV17" s="551">
        <f>SUM('106部門表'!CV43:CV44)</f>
        <v>15207</v>
      </c>
      <c r="CW17" s="551">
        <f>SUM('106部門表'!CW43:CW44)</f>
        <v>869</v>
      </c>
      <c r="CX17" s="551">
        <f>SUM('106部門表'!CX43:CX44)</f>
        <v>6594</v>
      </c>
      <c r="CY17" s="551">
        <f>SUM('106部門表'!CY43:CY44)</f>
        <v>8937</v>
      </c>
      <c r="CZ17" s="551">
        <f>SUM('106部門表'!CZ43:CZ44)</f>
        <v>3664</v>
      </c>
      <c r="DA17" s="551">
        <f>SUM('106部門表'!DA43:DA44)</f>
        <v>0</v>
      </c>
      <c r="DB17" s="551">
        <f>SUM('106部門表'!DB43:DB44)</f>
        <v>1081</v>
      </c>
      <c r="DC17" s="551">
        <f>SUM('106部門表'!DC43:DC44)</f>
        <v>1434</v>
      </c>
      <c r="DD17" s="762">
        <f>SUM('106部門表'!DD43:DD44)</f>
        <v>10455</v>
      </c>
      <c r="DE17" s="550">
        <f t="shared" si="4"/>
        <v>5019695</v>
      </c>
      <c r="DF17" s="550">
        <f>SUM('106部門表'!DF43:DF44)</f>
        <v>1138</v>
      </c>
      <c r="DG17" s="551">
        <f>SUM('106部門表'!DG43:DG44)</f>
        <v>203046</v>
      </c>
      <c r="DH17" s="551">
        <f>SUM('106部門表'!DH43:DH44)</f>
        <v>0</v>
      </c>
      <c r="DI17" s="551">
        <f>SUM('106部門表'!DI43:DI44)</f>
        <v>0</v>
      </c>
      <c r="DJ17" s="551">
        <f>SUM('106部門表'!DJ43:DJ44)</f>
        <v>0</v>
      </c>
      <c r="DK17" s="551">
        <f>SUM('106部門表'!DK43:DK44)</f>
        <v>416914</v>
      </c>
      <c r="DL17" s="551">
        <f>SUM('106部門表'!DL43:DL44)</f>
        <v>12194</v>
      </c>
      <c r="DM17" s="552">
        <f t="shared" si="0"/>
        <v>633292</v>
      </c>
      <c r="DN17" s="552">
        <f t="shared" si="1"/>
        <v>5652987</v>
      </c>
      <c r="DO17" s="553">
        <f>SUM('106部門表'!DO43:DO44)</f>
        <v>1956053</v>
      </c>
      <c r="DP17" s="551">
        <f>SUM('106部門表'!DP43:DP44)</f>
        <v>66432</v>
      </c>
      <c r="DQ17" s="552">
        <f t="shared" si="5"/>
        <v>2022485</v>
      </c>
      <c r="DR17" s="551">
        <f t="shared" si="6"/>
        <v>2655777</v>
      </c>
      <c r="DS17" s="552">
        <f t="shared" si="2"/>
        <v>7675472</v>
      </c>
      <c r="DT17" s="553">
        <f>SUM('106部門表'!DT43:DT44)</f>
        <v>-5480090</v>
      </c>
      <c r="DU17" s="551">
        <f>SUM('106部門表'!DU43:DU44)</f>
        <v>-41927</v>
      </c>
      <c r="DV17" s="551">
        <f>SUM('106部門表'!DV43:DV44)</f>
        <v>-133</v>
      </c>
      <c r="DW17" s="551">
        <f>SUM('106部門表'!DW43:DW44)</f>
        <v>-3365</v>
      </c>
      <c r="DX17" s="552">
        <f t="shared" si="7"/>
        <v>-5525515</v>
      </c>
      <c r="DY17" s="551">
        <f t="shared" si="8"/>
        <v>-2869738</v>
      </c>
      <c r="DZ17" s="552">
        <f t="shared" si="3"/>
        <v>2149957</v>
      </c>
      <c r="EG17" s="555"/>
      <c r="EH17" s="555"/>
      <c r="EI17" s="555"/>
      <c r="EJ17" s="555"/>
      <c r="EK17" s="555"/>
      <c r="EL17" s="555"/>
      <c r="EM17" s="555"/>
      <c r="EN17" s="555"/>
    </row>
    <row r="18" spans="1:144">
      <c r="A18" s="556" t="s">
        <v>362</v>
      </c>
      <c r="B18" s="557" t="s">
        <v>43</v>
      </c>
      <c r="C18" s="550">
        <f>SUM('106部門表'!C45:C46)</f>
        <v>21000</v>
      </c>
      <c r="D18" s="551">
        <f>SUM('106部門表'!D45:D46)</f>
        <v>33389</v>
      </c>
      <c r="E18" s="551">
        <f>SUM('106部門表'!E45:E46)</f>
        <v>142</v>
      </c>
      <c r="F18" s="551">
        <f>SUM('106部門表'!F45:F46)</f>
        <v>3965</v>
      </c>
      <c r="G18" s="551">
        <f>SUM('106部門表'!G45:G46)</f>
        <v>14655</v>
      </c>
      <c r="H18" s="551">
        <f>SUM('106部門表'!H45:H46)</f>
        <v>0</v>
      </c>
      <c r="I18" s="551">
        <f>SUM('106部門表'!I45:I46)</f>
        <v>30490</v>
      </c>
      <c r="J18" s="551">
        <f>SUM('106部門表'!J45:J46)</f>
        <v>258462</v>
      </c>
      <c r="K18" s="551">
        <f>SUM('106部門表'!K45:K46)</f>
        <v>470874</v>
      </c>
      <c r="L18" s="551">
        <f>SUM('106部門表'!L45:L46)</f>
        <v>38054</v>
      </c>
      <c r="M18" s="551">
        <f>SUM('106部門表'!M45:M46)</f>
        <v>0</v>
      </c>
      <c r="N18" s="551">
        <f>SUM('106部門表'!N45:N46)</f>
        <v>34</v>
      </c>
      <c r="O18" s="551">
        <f>SUM('106部門表'!O45:O46)</f>
        <v>9076</v>
      </c>
      <c r="P18" s="551">
        <f>SUM('106部門表'!P45:P46)</f>
        <v>11818</v>
      </c>
      <c r="Q18" s="551">
        <f>SUM('106部門表'!Q45:Q46)</f>
        <v>38759</v>
      </c>
      <c r="R18" s="551">
        <f>SUM('106部門表'!R45:R46)</f>
        <v>5023</v>
      </c>
      <c r="S18" s="551">
        <f>SUM('106部門表'!S45:S46)</f>
        <v>840</v>
      </c>
      <c r="T18" s="551">
        <f>SUM('106部門表'!T45:T46)</f>
        <v>1129</v>
      </c>
      <c r="U18" s="551">
        <f>SUM('106部門表'!U45:U46)</f>
        <v>11</v>
      </c>
      <c r="V18" s="551">
        <f>SUM('106部門表'!V45:V46)</f>
        <v>8800</v>
      </c>
      <c r="W18" s="551">
        <f>SUM('106部門表'!W45:W46)</f>
        <v>0</v>
      </c>
      <c r="X18" s="551">
        <f>SUM('106部門表'!X45:X46)</f>
        <v>13832</v>
      </c>
      <c r="Y18" s="551">
        <f>SUM('106部門表'!Y45:Y46)</f>
        <v>0</v>
      </c>
      <c r="Z18" s="551">
        <f>SUM('106部門表'!Z45:Z46)</f>
        <v>756</v>
      </c>
      <c r="AA18" s="551">
        <f>SUM('106部門表'!AA45:AA46)</f>
        <v>6967</v>
      </c>
      <c r="AB18" s="551">
        <f>SUM('106部門表'!AB45:AB46)</f>
        <v>7</v>
      </c>
      <c r="AC18" s="551">
        <f>SUM('106部門表'!AC45:AC46)</f>
        <v>37</v>
      </c>
      <c r="AD18" s="551">
        <f>SUM('106部門表'!AD45:AD46)</f>
        <v>2602</v>
      </c>
      <c r="AE18" s="551">
        <f>SUM('106部門表'!AE45:AE46)</f>
        <v>973</v>
      </c>
      <c r="AF18" s="551">
        <f>SUM('106部門表'!AF45:AF46)</f>
        <v>1039</v>
      </c>
      <c r="AG18" s="551">
        <f>SUM('106部門表'!AG45:AG46)</f>
        <v>638</v>
      </c>
      <c r="AH18" s="551">
        <f>SUM('106部門表'!AH45:AH46)</f>
        <v>23112</v>
      </c>
      <c r="AI18" s="551">
        <f>SUM('106部門表'!AI45:AI46)</f>
        <v>186309</v>
      </c>
      <c r="AJ18" s="551">
        <f>SUM('106部門表'!AJ45:AJ46)</f>
        <v>9733</v>
      </c>
      <c r="AK18" s="551">
        <f>SUM('106部門表'!AK45:AK46)</f>
        <v>0</v>
      </c>
      <c r="AL18" s="551">
        <f>SUM('106部門表'!AL45:AL46)</f>
        <v>0</v>
      </c>
      <c r="AM18" s="551">
        <f>SUM('106部門表'!AM45:AM46)</f>
        <v>0</v>
      </c>
      <c r="AN18" s="551">
        <f>SUM('106部門表'!AN45:AN46)</f>
        <v>27</v>
      </c>
      <c r="AO18" s="551">
        <f>SUM('106部門表'!AO45:AO46)</f>
        <v>108</v>
      </c>
      <c r="AP18" s="551">
        <f>SUM('106部門表'!AP45:AP46)</f>
        <v>180</v>
      </c>
      <c r="AQ18" s="551">
        <f>SUM('106部門表'!AQ45:AQ46)</f>
        <v>115682</v>
      </c>
      <c r="AR18" s="551">
        <f>SUM('106部門表'!AR45:AR46)</f>
        <v>146399</v>
      </c>
      <c r="AS18" s="551">
        <f>SUM('106部門表'!AS45:AS46)</f>
        <v>11697</v>
      </c>
      <c r="AT18" s="551">
        <f>SUM('106部門表'!AT45:AT46)</f>
        <v>421756</v>
      </c>
      <c r="AU18" s="551">
        <f>SUM('106部門表'!AU45:AU46)</f>
        <v>15375</v>
      </c>
      <c r="AV18" s="551">
        <f>SUM('106部門表'!AV45:AV46)</f>
        <v>79055</v>
      </c>
      <c r="AW18" s="551">
        <f>SUM('106部門表'!AW45:AW46)</f>
        <v>439633</v>
      </c>
      <c r="AX18" s="551">
        <f>SUM('106部門表'!AX45:AX46)</f>
        <v>347113</v>
      </c>
      <c r="AY18" s="551">
        <f>SUM('106部門表'!AY45:AY46)</f>
        <v>3333</v>
      </c>
      <c r="AZ18" s="551">
        <f>SUM('106部門表'!AZ45:AZ46)</f>
        <v>344</v>
      </c>
      <c r="BA18" s="551">
        <f>SUM('106部門表'!BA45:BA46)</f>
        <v>7117</v>
      </c>
      <c r="BB18" s="551">
        <f>SUM('106部門表'!BB45:BB46)</f>
        <v>19033</v>
      </c>
      <c r="BC18" s="551">
        <f>SUM('106部門表'!BC45:BC46)</f>
        <v>67783</v>
      </c>
      <c r="BD18" s="551">
        <f>SUM('106部門表'!BD45:BD46)</f>
        <v>0</v>
      </c>
      <c r="BE18" s="551">
        <f>SUM('106部門表'!BE45:BE46)</f>
        <v>376</v>
      </c>
      <c r="BF18" s="551">
        <f>SUM('106部門表'!BF45:BF46)</f>
        <v>55689</v>
      </c>
      <c r="BG18" s="551">
        <f>SUM('106部門表'!BG45:BG46)</f>
        <v>31759</v>
      </c>
      <c r="BH18" s="551">
        <f>SUM('106部門表'!BH45:BH46)</f>
        <v>235</v>
      </c>
      <c r="BI18" s="551">
        <f>SUM('106部門表'!BI45:BI46)</f>
        <v>38733</v>
      </c>
      <c r="BJ18" s="551">
        <f>SUM('106部門表'!BJ45:BJ46)</f>
        <v>108</v>
      </c>
      <c r="BK18" s="551">
        <f>SUM('106部門表'!BK45:BK46)</f>
        <v>2416602</v>
      </c>
      <c r="BL18" s="551">
        <f>SUM('106部門表'!BL45:BL46)</f>
        <v>1789439</v>
      </c>
      <c r="BM18" s="551">
        <f>SUM('106部門表'!BM45:BM46)</f>
        <v>998324</v>
      </c>
      <c r="BN18" s="551">
        <f>SUM('106部門表'!BN45:BN46)</f>
        <v>517631</v>
      </c>
      <c r="BO18" s="551">
        <f>SUM('106部門表'!BO45:BO46)</f>
        <v>7763</v>
      </c>
      <c r="BP18" s="551">
        <f>SUM('106部門表'!BP45:BP46)</f>
        <v>2443</v>
      </c>
      <c r="BQ18" s="551">
        <f>SUM('106部門表'!BQ45:BQ46)</f>
        <v>3470</v>
      </c>
      <c r="BR18" s="551">
        <f>SUM('106部門表'!BR45:BR46)</f>
        <v>628</v>
      </c>
      <c r="BS18" s="551">
        <f>SUM('106部門表'!BS45:BS46)</f>
        <v>230789</v>
      </c>
      <c r="BT18" s="551">
        <f>SUM('106部門表'!BT45:BT46)</f>
        <v>3267</v>
      </c>
      <c r="BU18" s="551">
        <f>SUM('106部門表'!BU45:BU46)</f>
        <v>251</v>
      </c>
      <c r="BV18" s="551">
        <f>SUM('106部門表'!BV45:BV46)</f>
        <v>5589</v>
      </c>
      <c r="BW18" s="551">
        <f>SUM('106部門表'!BW45:BW46)</f>
        <v>26340</v>
      </c>
      <c r="BX18" s="551">
        <f>SUM('106部門表'!BX45:BX46)</f>
        <v>571</v>
      </c>
      <c r="BY18" s="551">
        <f>SUM('106部門表'!BY45:BY46)</f>
        <v>11797</v>
      </c>
      <c r="BZ18" s="551">
        <f>SUM('106部門表'!BZ45:BZ46)</f>
        <v>0</v>
      </c>
      <c r="CA18" s="551">
        <f>SUM('106部門表'!CA45:CA46)</f>
        <v>39868</v>
      </c>
      <c r="CB18" s="551">
        <f>SUM('106部門表'!CB45:CB46)</f>
        <v>383</v>
      </c>
      <c r="CC18" s="551">
        <f>SUM('106部門表'!CC45:CC46)</f>
        <v>416</v>
      </c>
      <c r="CD18" s="551">
        <f>SUM('106部門表'!CD45:CD46)</f>
        <v>9624</v>
      </c>
      <c r="CE18" s="551">
        <f>SUM('106部門表'!CE45:CE46)</f>
        <v>6184</v>
      </c>
      <c r="CF18" s="551">
        <f>SUM('106部門表'!CF45:CF46)</f>
        <v>92</v>
      </c>
      <c r="CG18" s="551">
        <f>SUM('106部門表'!CG45:CG46)</f>
        <v>14695</v>
      </c>
      <c r="CH18" s="551">
        <f>SUM('106部門表'!CH45:CH46)</f>
        <v>187</v>
      </c>
      <c r="CI18" s="551">
        <f>SUM('106部門表'!CI45:CI46)</f>
        <v>634</v>
      </c>
      <c r="CJ18" s="551">
        <f>SUM('106部門表'!CJ45:CJ46)</f>
        <v>74</v>
      </c>
      <c r="CK18" s="551">
        <f>SUM('106部門表'!CK45:CK46)</f>
        <v>703</v>
      </c>
      <c r="CL18" s="551">
        <f>SUM('106部門表'!CL45:CL46)</f>
        <v>208180</v>
      </c>
      <c r="CM18" s="551">
        <f>SUM('106部門表'!CM45:CM46)</f>
        <v>5446</v>
      </c>
      <c r="CN18" s="551">
        <f>SUM('106部門表'!CN45:CN46)</f>
        <v>965</v>
      </c>
      <c r="CO18" s="551">
        <f>SUM('106部門表'!CO45:CO46)</f>
        <v>19477</v>
      </c>
      <c r="CP18" s="551">
        <f>SUM('106部門表'!CP45:CP46)</f>
        <v>232</v>
      </c>
      <c r="CQ18" s="551">
        <f>SUM('106部門表'!CQ45:CQ46)</f>
        <v>9589</v>
      </c>
      <c r="CR18" s="551">
        <f>SUM('106部門表'!CR45:CR46)</f>
        <v>9535</v>
      </c>
      <c r="CS18" s="551">
        <f>SUM('106部門表'!CS45:CS46)</f>
        <v>15936</v>
      </c>
      <c r="CT18" s="551">
        <f>SUM('106部門表'!CT45:CT46)</f>
        <v>5087</v>
      </c>
      <c r="CU18" s="551">
        <f>SUM('106部門表'!CU45:CU46)</f>
        <v>25</v>
      </c>
      <c r="CV18" s="551">
        <f>SUM('106部門表'!CV45:CV46)</f>
        <v>32162</v>
      </c>
      <c r="CW18" s="551">
        <f>SUM('106部門表'!CW45:CW46)</f>
        <v>5367</v>
      </c>
      <c r="CX18" s="551">
        <f>SUM('106部門表'!CX45:CX46)</f>
        <v>9574</v>
      </c>
      <c r="CY18" s="551">
        <f>SUM('106部門表'!CY45:CY46)</f>
        <v>70604</v>
      </c>
      <c r="CZ18" s="551">
        <f>SUM('106部門表'!CZ45:CZ46)</f>
        <v>20961</v>
      </c>
      <c r="DA18" s="551">
        <f>SUM('106部門表'!DA45:DA46)</f>
        <v>2004</v>
      </c>
      <c r="DB18" s="551">
        <f>SUM('106部門表'!DB45:DB46)</f>
        <v>16244</v>
      </c>
      <c r="DC18" s="551">
        <f>SUM('106部門表'!DC45:DC46)</f>
        <v>564</v>
      </c>
      <c r="DD18" s="762">
        <f>SUM('106部門表'!DD45:DD46)</f>
        <v>15972</v>
      </c>
      <c r="DE18" s="550">
        <f t="shared" si="4"/>
        <v>9529749</v>
      </c>
      <c r="DF18" s="550">
        <f>SUM('106部門表'!DF45:DF46)</f>
        <v>26173</v>
      </c>
      <c r="DG18" s="551">
        <f>SUM('106部門表'!DG45:DG46)</f>
        <v>310012</v>
      </c>
      <c r="DH18" s="551">
        <f>SUM('106部門表'!DH45:DH46)</f>
        <v>50</v>
      </c>
      <c r="DI18" s="551">
        <f>SUM('106部門表'!DI45:DI46)</f>
        <v>0</v>
      </c>
      <c r="DJ18" s="551">
        <f>SUM('106部門表'!DJ45:DJ46)</f>
        <v>27527</v>
      </c>
      <c r="DK18" s="551">
        <f>SUM('106部門表'!DK45:DK46)</f>
        <v>408943</v>
      </c>
      <c r="DL18" s="551">
        <f>SUM('106部門表'!DL45:DL46)</f>
        <v>-19427</v>
      </c>
      <c r="DM18" s="552">
        <f t="shared" si="0"/>
        <v>753278</v>
      </c>
      <c r="DN18" s="552">
        <f t="shared" si="1"/>
        <v>10283027</v>
      </c>
      <c r="DO18" s="553">
        <f>SUM('106部門表'!DO45:DO46)</f>
        <v>2847999</v>
      </c>
      <c r="DP18" s="551">
        <f>SUM('106部門表'!DP45:DP46)</f>
        <v>12811</v>
      </c>
      <c r="DQ18" s="552">
        <f t="shared" si="5"/>
        <v>2860810</v>
      </c>
      <c r="DR18" s="551">
        <f t="shared" si="6"/>
        <v>3614088</v>
      </c>
      <c r="DS18" s="552">
        <f t="shared" si="2"/>
        <v>13143837</v>
      </c>
      <c r="DT18" s="553">
        <f>SUM('106部門表'!DT45:DT46)</f>
        <v>-8443360</v>
      </c>
      <c r="DU18" s="551">
        <f>SUM('106部門表'!DU45:DU46)</f>
        <v>-214944</v>
      </c>
      <c r="DV18" s="551">
        <f>SUM('106部門表'!DV45:DV46)</f>
        <v>-1255</v>
      </c>
      <c r="DW18" s="551">
        <f>SUM('106部門表'!DW45:DW46)</f>
        <v>-17254</v>
      </c>
      <c r="DX18" s="552">
        <f t="shared" si="7"/>
        <v>-8676813</v>
      </c>
      <c r="DY18" s="551">
        <f t="shared" si="8"/>
        <v>-5062725</v>
      </c>
      <c r="DZ18" s="552">
        <f t="shared" si="3"/>
        <v>4467024</v>
      </c>
      <c r="EG18" s="555"/>
      <c r="EH18" s="555"/>
      <c r="EI18" s="555"/>
      <c r="EJ18" s="555"/>
      <c r="EK18" s="555"/>
      <c r="EL18" s="555"/>
      <c r="EM18" s="555"/>
      <c r="EN18" s="555"/>
    </row>
    <row r="19" spans="1:144">
      <c r="A19" s="556" t="s">
        <v>365</v>
      </c>
      <c r="B19" s="557" t="s">
        <v>366</v>
      </c>
      <c r="C19" s="550">
        <f>SUM('106部門表'!C47)</f>
        <v>0</v>
      </c>
      <c r="D19" s="551">
        <f>SUM('106部門表'!D47)</f>
        <v>0</v>
      </c>
      <c r="E19" s="551">
        <f>SUM('106部門表'!E47)</f>
        <v>0</v>
      </c>
      <c r="F19" s="551">
        <f>SUM('106部門表'!F47)</f>
        <v>78</v>
      </c>
      <c r="G19" s="551">
        <f>SUM('106部門表'!G47)</f>
        <v>0</v>
      </c>
      <c r="H19" s="551">
        <f>SUM('106部門表'!H47)</f>
        <v>0</v>
      </c>
      <c r="I19" s="551">
        <f>SUM('106部門表'!I47)</f>
        <v>4378</v>
      </c>
      <c r="J19" s="551">
        <f>SUM('106部門表'!J47)</f>
        <v>0</v>
      </c>
      <c r="K19" s="551">
        <f>SUM('106部門表'!K47)</f>
        <v>0</v>
      </c>
      <c r="L19" s="551">
        <f>SUM('106部門表'!L47)</f>
        <v>0</v>
      </c>
      <c r="M19" s="551">
        <f>SUM('106部門表'!M47)</f>
        <v>0</v>
      </c>
      <c r="N19" s="551">
        <f>SUM('106部門表'!N47)</f>
        <v>0</v>
      </c>
      <c r="O19" s="551">
        <f>SUM('106部門表'!O47)</f>
        <v>0</v>
      </c>
      <c r="P19" s="551">
        <f>SUM('106部門表'!P47)</f>
        <v>518</v>
      </c>
      <c r="Q19" s="551">
        <f>SUM('106部門表'!Q47)</f>
        <v>4557</v>
      </c>
      <c r="R19" s="551">
        <f>SUM('106部門表'!R47)</f>
        <v>0</v>
      </c>
      <c r="S19" s="551">
        <f>SUM('106部門表'!S47)</f>
        <v>0</v>
      </c>
      <c r="T19" s="551">
        <f>SUM('106部門表'!T47)</f>
        <v>0</v>
      </c>
      <c r="U19" s="551">
        <f>SUM('106部門表'!U47)</f>
        <v>0</v>
      </c>
      <c r="V19" s="551">
        <f>SUM('106部門表'!V47)</f>
        <v>0</v>
      </c>
      <c r="W19" s="551">
        <f>SUM('106部門表'!W47)</f>
        <v>0</v>
      </c>
      <c r="X19" s="551">
        <f>SUM('106部門表'!X47)</f>
        <v>0</v>
      </c>
      <c r="Y19" s="551">
        <f>SUM('106部門表'!Y47)</f>
        <v>0</v>
      </c>
      <c r="Z19" s="551">
        <f>SUM('106部門表'!Z47)</f>
        <v>0</v>
      </c>
      <c r="AA19" s="551">
        <f>SUM('106部門表'!AA47)</f>
        <v>63</v>
      </c>
      <c r="AB19" s="551">
        <f>SUM('106部門表'!AB47)</f>
        <v>0</v>
      </c>
      <c r="AC19" s="551">
        <f>SUM('106部門表'!AC47)</f>
        <v>0</v>
      </c>
      <c r="AD19" s="551">
        <f>SUM('106部門表'!AD47)</f>
        <v>681</v>
      </c>
      <c r="AE19" s="551">
        <f>SUM('106部門表'!AE47)</f>
        <v>0</v>
      </c>
      <c r="AF19" s="551">
        <f>SUM('106部門表'!AF47)</f>
        <v>0</v>
      </c>
      <c r="AG19" s="551">
        <f>SUM('106部門表'!AG47)</f>
        <v>23</v>
      </c>
      <c r="AH19" s="551">
        <f>SUM('106部門表'!AH47)</f>
        <v>0</v>
      </c>
      <c r="AI19" s="551">
        <f>SUM('106部門表'!AI47)</f>
        <v>50384</v>
      </c>
      <c r="AJ19" s="551">
        <f>SUM('106部門表'!AJ47)</f>
        <v>716</v>
      </c>
      <c r="AK19" s="551">
        <f>SUM('106部門表'!AK47)</f>
        <v>0</v>
      </c>
      <c r="AL19" s="551">
        <f>SUM('106部門表'!AL47)</f>
        <v>0</v>
      </c>
      <c r="AM19" s="551">
        <f>SUM('106部門表'!AM47)</f>
        <v>0</v>
      </c>
      <c r="AN19" s="551">
        <f>SUM('106部門表'!AN47)</f>
        <v>0</v>
      </c>
      <c r="AO19" s="551">
        <f>SUM('106部門表'!AO47)</f>
        <v>0</v>
      </c>
      <c r="AP19" s="551">
        <f>SUM('106部門表'!AP47)</f>
        <v>0</v>
      </c>
      <c r="AQ19" s="551">
        <f>SUM('106部門表'!AQ47)</f>
        <v>2080</v>
      </c>
      <c r="AR19" s="551">
        <f>SUM('106部門表'!AR47)</f>
        <v>2290</v>
      </c>
      <c r="AS19" s="551">
        <f>SUM('106部門表'!AS47)</f>
        <v>69740</v>
      </c>
      <c r="AT19" s="551">
        <f>SUM('106部門表'!AT47)</f>
        <v>336998</v>
      </c>
      <c r="AU19" s="551">
        <f>SUM('106部門表'!AU47)</f>
        <v>5569</v>
      </c>
      <c r="AV19" s="551">
        <f>SUM('106部門表'!AV47)</f>
        <v>11938</v>
      </c>
      <c r="AW19" s="551">
        <f>SUM('106部門表'!AW47)</f>
        <v>43476</v>
      </c>
      <c r="AX19" s="551">
        <f>SUM('106部門表'!AX47)</f>
        <v>278805</v>
      </c>
      <c r="AY19" s="551">
        <f>SUM('106部門表'!AY47)</f>
        <v>2633</v>
      </c>
      <c r="AZ19" s="551">
        <f>SUM('106部門表'!AZ47)</f>
        <v>53</v>
      </c>
      <c r="BA19" s="551">
        <f>SUM('106部門表'!BA47)</f>
        <v>839</v>
      </c>
      <c r="BB19" s="551">
        <f>SUM('106部門表'!BB47)</f>
        <v>1581</v>
      </c>
      <c r="BC19" s="551">
        <f>SUM('106部門表'!BC47)</f>
        <v>1766</v>
      </c>
      <c r="BD19" s="551">
        <f>SUM('106部門表'!BD47)</f>
        <v>0</v>
      </c>
      <c r="BE19" s="551">
        <f>SUM('106部門表'!BE47)</f>
        <v>57</v>
      </c>
      <c r="BF19" s="551">
        <f>SUM('106部門表'!BF47)</f>
        <v>34001</v>
      </c>
      <c r="BG19" s="551">
        <f>SUM('106部門表'!BG47)</f>
        <v>24630</v>
      </c>
      <c r="BH19" s="551">
        <f>SUM('106部門表'!BH47)</f>
        <v>285</v>
      </c>
      <c r="BI19" s="551">
        <f>SUM('106部門表'!BI47)</f>
        <v>8622</v>
      </c>
      <c r="BJ19" s="551">
        <f>SUM('106部門表'!BJ47)</f>
        <v>0</v>
      </c>
      <c r="BK19" s="551">
        <f>SUM('106部門表'!BK47)</f>
        <v>222739</v>
      </c>
      <c r="BL19" s="551">
        <f>SUM('106部門表'!BL47)</f>
        <v>7756</v>
      </c>
      <c r="BM19" s="551">
        <f>SUM('106部門表'!BM47)</f>
        <v>103759</v>
      </c>
      <c r="BN19" s="551">
        <f>SUM('106部門表'!BN47)</f>
        <v>40491</v>
      </c>
      <c r="BO19" s="551">
        <f>SUM('106部門表'!BO47)</f>
        <v>0</v>
      </c>
      <c r="BP19" s="551">
        <f>SUM('106部門表'!BP47)</f>
        <v>0</v>
      </c>
      <c r="BQ19" s="551">
        <f>SUM('106部門表'!BQ47)</f>
        <v>60119</v>
      </c>
      <c r="BR19" s="551">
        <f>SUM('106部門表'!BR47)</f>
        <v>0</v>
      </c>
      <c r="BS19" s="551">
        <f>SUM('106部門表'!BS47)</f>
        <v>357</v>
      </c>
      <c r="BT19" s="551">
        <f>SUM('106部門表'!BT47)</f>
        <v>1</v>
      </c>
      <c r="BU19" s="551">
        <f>SUM('106部門表'!BU47)</f>
        <v>0</v>
      </c>
      <c r="BV19" s="551">
        <f>SUM('106部門表'!BV47)</f>
        <v>0</v>
      </c>
      <c r="BW19" s="551">
        <f>SUM('106部門表'!BW47)</f>
        <v>0</v>
      </c>
      <c r="BX19" s="551">
        <f>SUM('106部門表'!BX47)</f>
        <v>472</v>
      </c>
      <c r="BY19" s="551">
        <f>SUM('106部門表'!BY47)</f>
        <v>37</v>
      </c>
      <c r="BZ19" s="551">
        <f>SUM('106部門表'!BZ47)</f>
        <v>0</v>
      </c>
      <c r="CA19" s="551">
        <f>SUM('106部門表'!CA47)</f>
        <v>57</v>
      </c>
      <c r="CB19" s="551">
        <f>SUM('106部門表'!CB47)</f>
        <v>370</v>
      </c>
      <c r="CC19" s="551">
        <f>SUM('106部門表'!CC47)</f>
        <v>8</v>
      </c>
      <c r="CD19" s="551">
        <f>SUM('106部門表'!CD47)</f>
        <v>474</v>
      </c>
      <c r="CE19" s="551">
        <f>SUM('106部門表'!CE47)</f>
        <v>2326</v>
      </c>
      <c r="CF19" s="551">
        <f>SUM('106部門表'!CF47)</f>
        <v>150</v>
      </c>
      <c r="CG19" s="551">
        <f>SUM('106部門表'!CG47)</f>
        <v>0</v>
      </c>
      <c r="CH19" s="551">
        <f>SUM('106部門表'!CH47)</f>
        <v>20</v>
      </c>
      <c r="CI19" s="551">
        <f>SUM('106部門表'!CI47)</f>
        <v>0</v>
      </c>
      <c r="CJ19" s="551">
        <f>SUM('106部門表'!CJ47)</f>
        <v>0</v>
      </c>
      <c r="CK19" s="551">
        <f>SUM('106部門表'!CK47)</f>
        <v>14</v>
      </c>
      <c r="CL19" s="551">
        <f>SUM('106部門表'!CL47)</f>
        <v>15459</v>
      </c>
      <c r="CM19" s="551">
        <f>SUM('106部門表'!CM47)</f>
        <v>0</v>
      </c>
      <c r="CN19" s="551">
        <f>SUM('106部門表'!CN47)</f>
        <v>0</v>
      </c>
      <c r="CO19" s="551">
        <f>SUM('106部門表'!CO47)</f>
        <v>0</v>
      </c>
      <c r="CP19" s="551">
        <f>SUM('106部門表'!CP47)</f>
        <v>0</v>
      </c>
      <c r="CQ19" s="551">
        <f>SUM('106部門表'!CQ47)</f>
        <v>14</v>
      </c>
      <c r="CR19" s="551">
        <f>SUM('106部門表'!CR47)</f>
        <v>0</v>
      </c>
      <c r="CS19" s="551">
        <f>SUM('106部門表'!CS47)</f>
        <v>0</v>
      </c>
      <c r="CT19" s="551">
        <f>SUM('106部門表'!CT47)</f>
        <v>30</v>
      </c>
      <c r="CU19" s="551">
        <f>SUM('106部門表'!CU47)</f>
        <v>0</v>
      </c>
      <c r="CV19" s="551">
        <f>SUM('106部門表'!CV47)</f>
        <v>228598</v>
      </c>
      <c r="CW19" s="551">
        <f>SUM('106部門表'!CW47)</f>
        <v>2452</v>
      </c>
      <c r="CX19" s="551">
        <f>SUM('106部門表'!CX47)</f>
        <v>0</v>
      </c>
      <c r="CY19" s="551">
        <f>SUM('106部門表'!CY47)</f>
        <v>0</v>
      </c>
      <c r="CZ19" s="551">
        <f>SUM('106部門表'!CZ47)</f>
        <v>0</v>
      </c>
      <c r="DA19" s="551">
        <f>SUM('106部門表'!DA47)</f>
        <v>0</v>
      </c>
      <c r="DB19" s="551">
        <f>SUM('106部門表'!DB47)</f>
        <v>124</v>
      </c>
      <c r="DC19" s="551">
        <f>SUM('106部門表'!DC47)</f>
        <v>0</v>
      </c>
      <c r="DD19" s="762">
        <f>SUM('106部門表'!DD47)</f>
        <v>0</v>
      </c>
      <c r="DE19" s="550">
        <f t="shared" si="4"/>
        <v>1572588</v>
      </c>
      <c r="DF19" s="550">
        <f>SUM('106部門表'!DF47)</f>
        <v>0</v>
      </c>
      <c r="DG19" s="551">
        <f>SUM('106部門表'!DG47)</f>
        <v>15949</v>
      </c>
      <c r="DH19" s="551">
        <f>SUM('106部門表'!DH47)</f>
        <v>0</v>
      </c>
      <c r="DI19" s="551">
        <f>SUM('106部門表'!DI47)</f>
        <v>0</v>
      </c>
      <c r="DJ19" s="551">
        <f>SUM('106部門表'!DJ47)</f>
        <v>234380</v>
      </c>
      <c r="DK19" s="551">
        <f>SUM('106部門表'!DK47)</f>
        <v>4294496</v>
      </c>
      <c r="DL19" s="551">
        <f>SUM('106部門表'!DL47)</f>
        <v>-530</v>
      </c>
      <c r="DM19" s="552">
        <f t="shared" si="0"/>
        <v>4544295</v>
      </c>
      <c r="DN19" s="552">
        <f t="shared" si="1"/>
        <v>6116883</v>
      </c>
      <c r="DO19" s="553">
        <f>SUM('106部門表'!DO47)</f>
        <v>210684</v>
      </c>
      <c r="DP19" s="551">
        <f>SUM('106部門表'!DP47)</f>
        <v>7931</v>
      </c>
      <c r="DQ19" s="552">
        <f t="shared" si="5"/>
        <v>218615</v>
      </c>
      <c r="DR19" s="551">
        <f t="shared" si="6"/>
        <v>4762910</v>
      </c>
      <c r="DS19" s="552">
        <f t="shared" si="2"/>
        <v>6335498</v>
      </c>
      <c r="DT19" s="553">
        <f>SUM('106部門表'!DT47)</f>
        <v>-5856607</v>
      </c>
      <c r="DU19" s="551">
        <f>SUM('106部門表'!DU47)</f>
        <v>-47924</v>
      </c>
      <c r="DV19" s="551">
        <f>SUM('106部門表'!DV47)</f>
        <v>0</v>
      </c>
      <c r="DW19" s="551">
        <f>SUM('106部門表'!DW47)</f>
        <v>-3801</v>
      </c>
      <c r="DX19" s="552">
        <f t="shared" si="7"/>
        <v>-5908332</v>
      </c>
      <c r="DY19" s="551">
        <f t="shared" si="8"/>
        <v>-1145422</v>
      </c>
      <c r="DZ19" s="552">
        <f t="shared" si="3"/>
        <v>427166</v>
      </c>
      <c r="EG19" s="555"/>
      <c r="EH19" s="555"/>
      <c r="EI19" s="555"/>
      <c r="EJ19" s="555"/>
      <c r="EK19" s="555"/>
      <c r="EL19" s="555"/>
      <c r="EM19" s="555"/>
      <c r="EN19" s="555"/>
    </row>
    <row r="20" spans="1:144">
      <c r="A20" s="556" t="s">
        <v>369</v>
      </c>
      <c r="B20" s="557" t="s">
        <v>370</v>
      </c>
      <c r="C20" s="550">
        <f>SUM('106部門表'!C48)</f>
        <v>0</v>
      </c>
      <c r="D20" s="551">
        <f>SUM('106部門表'!D48)</f>
        <v>0</v>
      </c>
      <c r="E20" s="551">
        <f>SUM('106部門表'!E48)</f>
        <v>0</v>
      </c>
      <c r="F20" s="551">
        <f>SUM('106部門表'!F48)</f>
        <v>522</v>
      </c>
      <c r="G20" s="551">
        <f>SUM('106部門表'!G48)</f>
        <v>0</v>
      </c>
      <c r="H20" s="551">
        <f>SUM('106部門表'!H48)</f>
        <v>0</v>
      </c>
      <c r="I20" s="551">
        <f>SUM('106部門表'!I48)</f>
        <v>4168</v>
      </c>
      <c r="J20" s="551">
        <f>SUM('106部門表'!J48)</f>
        <v>0</v>
      </c>
      <c r="K20" s="551">
        <f>SUM('106部門表'!K48)</f>
        <v>0</v>
      </c>
      <c r="L20" s="551">
        <f>SUM('106部門表'!L48)</f>
        <v>0</v>
      </c>
      <c r="M20" s="551">
        <f>SUM('106部門表'!M48)</f>
        <v>0</v>
      </c>
      <c r="N20" s="551">
        <f>SUM('106部門表'!N48)</f>
        <v>0</v>
      </c>
      <c r="O20" s="551">
        <f>SUM('106部門表'!O48)</f>
        <v>0</v>
      </c>
      <c r="P20" s="551">
        <f>SUM('106部門表'!P48)</f>
        <v>47</v>
      </c>
      <c r="Q20" s="551">
        <f>SUM('106部門表'!Q48)</f>
        <v>379</v>
      </c>
      <c r="R20" s="551">
        <f>SUM('106部門表'!R48)</f>
        <v>0</v>
      </c>
      <c r="S20" s="551">
        <f>SUM('106部門表'!S48)</f>
        <v>0</v>
      </c>
      <c r="T20" s="551">
        <f>SUM('106部門表'!T48)</f>
        <v>0</v>
      </c>
      <c r="U20" s="551">
        <f>SUM('106部門表'!U48)</f>
        <v>0</v>
      </c>
      <c r="V20" s="551">
        <f>SUM('106部門表'!V48)</f>
        <v>0</v>
      </c>
      <c r="W20" s="551">
        <f>SUM('106部門表'!W48)</f>
        <v>0</v>
      </c>
      <c r="X20" s="551">
        <f>SUM('106部門表'!X48)</f>
        <v>0</v>
      </c>
      <c r="Y20" s="551">
        <f>SUM('106部門表'!Y48)</f>
        <v>0</v>
      </c>
      <c r="Z20" s="551">
        <f>SUM('106部門表'!Z48)</f>
        <v>0</v>
      </c>
      <c r="AA20" s="551">
        <f>SUM('106部門表'!AA48)</f>
        <v>0</v>
      </c>
      <c r="AB20" s="551">
        <f>SUM('106部門表'!AB48)</f>
        <v>0</v>
      </c>
      <c r="AC20" s="551">
        <f>SUM('106部門表'!AC48)</f>
        <v>55</v>
      </c>
      <c r="AD20" s="551">
        <f>SUM('106部門表'!AD48)</f>
        <v>4534</v>
      </c>
      <c r="AE20" s="551">
        <f>SUM('106部門表'!AE48)</f>
        <v>0</v>
      </c>
      <c r="AF20" s="551">
        <f>SUM('106部門表'!AF48)</f>
        <v>0</v>
      </c>
      <c r="AG20" s="551">
        <f>SUM('106部門表'!AG48)</f>
        <v>12</v>
      </c>
      <c r="AH20" s="551">
        <f>SUM('106部門表'!AH48)</f>
        <v>0</v>
      </c>
      <c r="AI20" s="551">
        <f>SUM('106部門表'!AI48)</f>
        <v>44001</v>
      </c>
      <c r="AJ20" s="551">
        <f>SUM('106部門表'!AJ48)</f>
        <v>2212</v>
      </c>
      <c r="AK20" s="551">
        <f>SUM('106部門表'!AK48)</f>
        <v>0</v>
      </c>
      <c r="AL20" s="551">
        <f>SUM('106部門表'!AL48)</f>
        <v>0</v>
      </c>
      <c r="AM20" s="551">
        <f>SUM('106部門表'!AM48)</f>
        <v>0</v>
      </c>
      <c r="AN20" s="551">
        <f>SUM('106部門表'!AN48)</f>
        <v>131</v>
      </c>
      <c r="AO20" s="551">
        <f>SUM('106部門表'!AO48)</f>
        <v>7</v>
      </c>
      <c r="AP20" s="551">
        <f>SUM('106部門表'!AP48)</f>
        <v>27</v>
      </c>
      <c r="AQ20" s="551">
        <f>SUM('106部門表'!AQ48)</f>
        <v>82</v>
      </c>
      <c r="AR20" s="551">
        <f>SUM('106部門表'!AR48)</f>
        <v>2188</v>
      </c>
      <c r="AS20" s="551">
        <f>SUM('106部門表'!AS48)</f>
        <v>3365</v>
      </c>
      <c r="AT20" s="551">
        <f>SUM('106部門表'!AT48)</f>
        <v>640661</v>
      </c>
      <c r="AU20" s="551">
        <f>SUM('106部門表'!AU48)</f>
        <v>633</v>
      </c>
      <c r="AV20" s="551">
        <f>SUM('106部門表'!AV48)</f>
        <v>27218</v>
      </c>
      <c r="AW20" s="551">
        <f>SUM('106部門表'!AW48)</f>
        <v>37685</v>
      </c>
      <c r="AX20" s="551">
        <f>SUM('106部門表'!AX48)</f>
        <v>23169</v>
      </c>
      <c r="AY20" s="551">
        <f>SUM('106部門表'!AY48)</f>
        <v>170</v>
      </c>
      <c r="AZ20" s="551">
        <f>SUM('106部門表'!AZ48)</f>
        <v>38</v>
      </c>
      <c r="BA20" s="551">
        <f>SUM('106部門表'!BA48)</f>
        <v>183</v>
      </c>
      <c r="BB20" s="551">
        <f>SUM('106部門表'!BB48)</f>
        <v>761</v>
      </c>
      <c r="BC20" s="551">
        <f>SUM('106部門表'!BC48)</f>
        <v>1646</v>
      </c>
      <c r="BD20" s="551">
        <f>SUM('106部門表'!BD48)</f>
        <v>0</v>
      </c>
      <c r="BE20" s="551">
        <f>SUM('106部門表'!BE48)</f>
        <v>19</v>
      </c>
      <c r="BF20" s="551">
        <f>SUM('106部門表'!BF48)</f>
        <v>4330</v>
      </c>
      <c r="BG20" s="551">
        <f>SUM('106部門表'!BG48)</f>
        <v>5572</v>
      </c>
      <c r="BH20" s="551">
        <f>SUM('106部門表'!BH48)</f>
        <v>37</v>
      </c>
      <c r="BI20" s="551">
        <f>SUM('106部門表'!BI48)</f>
        <v>1440</v>
      </c>
      <c r="BJ20" s="551">
        <f>SUM('106部門表'!BJ48)</f>
        <v>0</v>
      </c>
      <c r="BK20" s="551">
        <f>SUM('106部門表'!BK48)</f>
        <v>636</v>
      </c>
      <c r="BL20" s="551">
        <f>SUM('106部門表'!BL48)</f>
        <v>1245</v>
      </c>
      <c r="BM20" s="551">
        <f>SUM('106部門表'!BM48)</f>
        <v>4718</v>
      </c>
      <c r="BN20" s="551">
        <f>SUM('106部門表'!BN48)</f>
        <v>129</v>
      </c>
      <c r="BO20" s="551">
        <f>SUM('106部門表'!BO48)</f>
        <v>0</v>
      </c>
      <c r="BP20" s="551">
        <f>SUM('106部門表'!BP48)</f>
        <v>60</v>
      </c>
      <c r="BQ20" s="551">
        <f>SUM('106部門表'!BQ48)</f>
        <v>1449</v>
      </c>
      <c r="BR20" s="551">
        <f>SUM('106部門表'!BR48)</f>
        <v>0</v>
      </c>
      <c r="BS20" s="551">
        <f>SUM('106部門表'!BS48)</f>
        <v>270</v>
      </c>
      <c r="BT20" s="551">
        <f>SUM('106部門表'!BT48)</f>
        <v>0</v>
      </c>
      <c r="BU20" s="551">
        <f>SUM('106部門表'!BU48)</f>
        <v>0</v>
      </c>
      <c r="BV20" s="551">
        <f>SUM('106部門表'!BV48)</f>
        <v>0</v>
      </c>
      <c r="BW20" s="551">
        <f>SUM('106部門表'!BW48)</f>
        <v>0</v>
      </c>
      <c r="BX20" s="551">
        <f>SUM('106部門表'!BX48)</f>
        <v>35</v>
      </c>
      <c r="BY20" s="551">
        <f>SUM('106部門表'!BY48)</f>
        <v>151</v>
      </c>
      <c r="BZ20" s="551">
        <f>SUM('106部門表'!BZ48)</f>
        <v>0</v>
      </c>
      <c r="CA20" s="551">
        <f>SUM('106部門表'!CA48)</f>
        <v>2288</v>
      </c>
      <c r="CB20" s="551">
        <f>SUM('106部門表'!CB48)</f>
        <v>199</v>
      </c>
      <c r="CC20" s="551">
        <f>SUM('106部門表'!CC48)</f>
        <v>51</v>
      </c>
      <c r="CD20" s="551">
        <f>SUM('106部門表'!CD48)</f>
        <v>305</v>
      </c>
      <c r="CE20" s="551">
        <f>SUM('106部門表'!CE48)</f>
        <v>1058</v>
      </c>
      <c r="CF20" s="551">
        <f>SUM('106部門表'!CF48)</f>
        <v>118</v>
      </c>
      <c r="CG20" s="551">
        <f>SUM('106部門表'!CG48)</f>
        <v>94</v>
      </c>
      <c r="CH20" s="551">
        <f>SUM('106部門表'!CH48)</f>
        <v>0</v>
      </c>
      <c r="CI20" s="551">
        <f>SUM('106部門表'!CI48)</f>
        <v>0</v>
      </c>
      <c r="CJ20" s="551">
        <f>SUM('106部門表'!CJ48)</f>
        <v>5</v>
      </c>
      <c r="CK20" s="551">
        <f>SUM('106部門表'!CK48)</f>
        <v>0</v>
      </c>
      <c r="CL20" s="551">
        <f>SUM('106部門表'!CL48)</f>
        <v>763</v>
      </c>
      <c r="CM20" s="551">
        <f>SUM('106部門表'!CM48)</f>
        <v>0</v>
      </c>
      <c r="CN20" s="551">
        <f>SUM('106部門表'!CN48)</f>
        <v>0</v>
      </c>
      <c r="CO20" s="551">
        <f>SUM('106部門表'!CO48)</f>
        <v>0</v>
      </c>
      <c r="CP20" s="551">
        <f>SUM('106部門表'!CP48)</f>
        <v>0</v>
      </c>
      <c r="CQ20" s="551">
        <f>SUM('106部門表'!CQ48)</f>
        <v>0</v>
      </c>
      <c r="CR20" s="551">
        <f>SUM('106部門表'!CR48)</f>
        <v>0</v>
      </c>
      <c r="CS20" s="551">
        <f>SUM('106部門表'!CS48)</f>
        <v>0</v>
      </c>
      <c r="CT20" s="551">
        <f>SUM('106部門表'!CT48)</f>
        <v>482</v>
      </c>
      <c r="CU20" s="551">
        <f>SUM('106部門表'!CU48)</f>
        <v>0</v>
      </c>
      <c r="CV20" s="551">
        <f>SUM('106部門表'!CV48)</f>
        <v>333986</v>
      </c>
      <c r="CW20" s="551">
        <f>SUM('106部門表'!CW48)</f>
        <v>170</v>
      </c>
      <c r="CX20" s="551">
        <f>SUM('106部門表'!CX48)</f>
        <v>0</v>
      </c>
      <c r="CY20" s="551">
        <f>SUM('106部門表'!CY48)</f>
        <v>0</v>
      </c>
      <c r="CZ20" s="551">
        <f>SUM('106部門表'!CZ48)</f>
        <v>0</v>
      </c>
      <c r="DA20" s="551">
        <f>SUM('106部門表'!DA48)</f>
        <v>31</v>
      </c>
      <c r="DB20" s="551">
        <f>SUM('106部門表'!DB48)</f>
        <v>182</v>
      </c>
      <c r="DC20" s="551">
        <f>SUM('106部門表'!DC48)</f>
        <v>0</v>
      </c>
      <c r="DD20" s="762">
        <f>SUM('106部門表'!DD48)</f>
        <v>0</v>
      </c>
      <c r="DE20" s="550">
        <f t="shared" si="4"/>
        <v>1153717</v>
      </c>
      <c r="DF20" s="550">
        <f>SUM('106部門表'!DF48)</f>
        <v>0</v>
      </c>
      <c r="DG20" s="551">
        <f>SUM('106部門表'!DG48)</f>
        <v>13100</v>
      </c>
      <c r="DH20" s="551">
        <f>SUM('106部門表'!DH48)</f>
        <v>0</v>
      </c>
      <c r="DI20" s="551">
        <f>SUM('106部門表'!DI48)</f>
        <v>0</v>
      </c>
      <c r="DJ20" s="551">
        <f>SUM('106部門表'!DJ48)</f>
        <v>155436</v>
      </c>
      <c r="DK20" s="551">
        <f>SUM('106部門表'!DK48)</f>
        <v>5667109</v>
      </c>
      <c r="DL20" s="551">
        <f>SUM('106部門表'!DL48)</f>
        <v>123885</v>
      </c>
      <c r="DM20" s="552">
        <f t="shared" si="0"/>
        <v>5959530</v>
      </c>
      <c r="DN20" s="552">
        <f t="shared" si="1"/>
        <v>7113247</v>
      </c>
      <c r="DO20" s="553">
        <f>SUM('106部門表'!DO48)</f>
        <v>6931485</v>
      </c>
      <c r="DP20" s="551">
        <f>SUM('106部門表'!DP48)</f>
        <v>56489</v>
      </c>
      <c r="DQ20" s="552">
        <f t="shared" si="5"/>
        <v>6987974</v>
      </c>
      <c r="DR20" s="551">
        <f t="shared" si="6"/>
        <v>12947504</v>
      </c>
      <c r="DS20" s="552">
        <f t="shared" si="2"/>
        <v>14101221</v>
      </c>
      <c r="DT20" s="553">
        <f>SUM('106部門表'!DT48)</f>
        <v>-4605449</v>
      </c>
      <c r="DU20" s="551">
        <f>SUM('106部門表'!DU48)</f>
        <v>-79172</v>
      </c>
      <c r="DV20" s="551">
        <f>SUM('106部門表'!DV48)</f>
        <v>0</v>
      </c>
      <c r="DW20" s="551">
        <f>SUM('106部門表'!DW48)</f>
        <v>-6332</v>
      </c>
      <c r="DX20" s="552">
        <f t="shared" si="7"/>
        <v>-4690953</v>
      </c>
      <c r="DY20" s="551">
        <f t="shared" si="8"/>
        <v>8256551</v>
      </c>
      <c r="DZ20" s="552">
        <f t="shared" si="3"/>
        <v>9410268</v>
      </c>
      <c r="EG20" s="555"/>
      <c r="EH20" s="555"/>
      <c r="EI20" s="555"/>
      <c r="EJ20" s="555"/>
      <c r="EK20" s="555"/>
      <c r="EL20" s="555"/>
      <c r="EM20" s="555"/>
      <c r="EN20" s="555"/>
    </row>
    <row r="21" spans="1:144">
      <c r="A21" s="556" t="s">
        <v>373</v>
      </c>
      <c r="B21" s="557" t="s">
        <v>374</v>
      </c>
      <c r="C21" s="550">
        <f>SUM('106部門表'!C49)</f>
        <v>17</v>
      </c>
      <c r="D21" s="551">
        <f>SUM('106部門表'!D49)</f>
        <v>0</v>
      </c>
      <c r="E21" s="551">
        <f>SUM('106部門表'!E49)</f>
        <v>8306</v>
      </c>
      <c r="F21" s="551">
        <f>SUM('106部門表'!F49)</f>
        <v>292</v>
      </c>
      <c r="G21" s="551">
        <f>SUM('106部門表'!G49)</f>
        <v>153</v>
      </c>
      <c r="H21" s="551">
        <f>SUM('106部門表'!H49)</f>
        <v>0</v>
      </c>
      <c r="I21" s="551">
        <f>SUM('106部門表'!I49)</f>
        <v>0</v>
      </c>
      <c r="J21" s="551">
        <f>SUM('106部門表'!J49)</f>
        <v>0</v>
      </c>
      <c r="K21" s="551">
        <f>SUM('106部門表'!K49)</f>
        <v>0</v>
      </c>
      <c r="L21" s="551">
        <f>SUM('106部門表'!L49)</f>
        <v>0</v>
      </c>
      <c r="M21" s="551">
        <f>SUM('106部門表'!M49)</f>
        <v>0</v>
      </c>
      <c r="N21" s="551">
        <f>SUM('106部門表'!N49)</f>
        <v>0</v>
      </c>
      <c r="O21" s="551">
        <f>SUM('106部門表'!O49)</f>
        <v>0</v>
      </c>
      <c r="P21" s="551">
        <f>SUM('106部門表'!P49)</f>
        <v>0</v>
      </c>
      <c r="Q21" s="551">
        <f>SUM('106部門表'!Q49)</f>
        <v>0</v>
      </c>
      <c r="R21" s="551">
        <f>SUM('106部門表'!R49)</f>
        <v>0</v>
      </c>
      <c r="S21" s="551">
        <f>SUM('106部門表'!S49)</f>
        <v>0</v>
      </c>
      <c r="T21" s="551">
        <f>SUM('106部門表'!T49)</f>
        <v>0</v>
      </c>
      <c r="U21" s="551">
        <f>SUM('106部門表'!U49)</f>
        <v>0</v>
      </c>
      <c r="V21" s="551">
        <f>SUM('106部門表'!V49)</f>
        <v>1</v>
      </c>
      <c r="W21" s="551">
        <f>SUM('106部門表'!W49)</f>
        <v>0</v>
      </c>
      <c r="X21" s="551">
        <f>SUM('106部門表'!X49)</f>
        <v>0</v>
      </c>
      <c r="Y21" s="551">
        <f>SUM('106部門表'!Y49)</f>
        <v>0</v>
      </c>
      <c r="Z21" s="551">
        <f>SUM('106部門表'!Z49)</f>
        <v>0</v>
      </c>
      <c r="AA21" s="551">
        <f>SUM('106部門表'!AA49)</f>
        <v>0</v>
      </c>
      <c r="AB21" s="551">
        <f>SUM('106部門表'!AB49)</f>
        <v>0</v>
      </c>
      <c r="AC21" s="551">
        <f>SUM('106部門表'!AC49)</f>
        <v>0</v>
      </c>
      <c r="AD21" s="551">
        <f>SUM('106部門表'!AD49)</f>
        <v>0</v>
      </c>
      <c r="AE21" s="551">
        <f>SUM('106部門表'!AE49)</f>
        <v>0</v>
      </c>
      <c r="AF21" s="551">
        <f>SUM('106部門表'!AF49)</f>
        <v>0</v>
      </c>
      <c r="AG21" s="551">
        <f>SUM('106部門表'!AG49)</f>
        <v>0</v>
      </c>
      <c r="AH21" s="551">
        <f>SUM('106部門表'!AH49)</f>
        <v>0</v>
      </c>
      <c r="AI21" s="551">
        <f>SUM('106部門表'!AI49)</f>
        <v>0</v>
      </c>
      <c r="AJ21" s="551">
        <f>SUM('106部門表'!AJ49)</f>
        <v>0</v>
      </c>
      <c r="AK21" s="551">
        <f>SUM('106部門表'!AK49)</f>
        <v>0</v>
      </c>
      <c r="AL21" s="551">
        <f>SUM('106部門表'!AL49)</f>
        <v>0</v>
      </c>
      <c r="AM21" s="551">
        <f>SUM('106部門表'!AM49)</f>
        <v>0</v>
      </c>
      <c r="AN21" s="551">
        <f>SUM('106部門表'!AN49)</f>
        <v>0</v>
      </c>
      <c r="AO21" s="551">
        <f>SUM('106部門表'!AO49)</f>
        <v>0</v>
      </c>
      <c r="AP21" s="551">
        <f>SUM('106部門表'!AP49)</f>
        <v>0</v>
      </c>
      <c r="AQ21" s="551">
        <f>SUM('106部門表'!AQ49)</f>
        <v>68</v>
      </c>
      <c r="AR21" s="551">
        <f>SUM('106部門表'!AR49)</f>
        <v>6</v>
      </c>
      <c r="AS21" s="551">
        <f>SUM('106部門表'!AS49)</f>
        <v>1229</v>
      </c>
      <c r="AT21" s="551">
        <f>SUM('106部門表'!AT49)</f>
        <v>24404</v>
      </c>
      <c r="AU21" s="551">
        <f>SUM('106部門表'!AU49)</f>
        <v>28966</v>
      </c>
      <c r="AV21" s="551">
        <f>SUM('106部門表'!AV49)</f>
        <v>566</v>
      </c>
      <c r="AW21" s="551">
        <f>SUM('106部門表'!AW49)</f>
        <v>0</v>
      </c>
      <c r="AX21" s="551">
        <f>SUM('106部門表'!AX49)</f>
        <v>1121</v>
      </c>
      <c r="AY21" s="551">
        <f>SUM('106部門表'!AY49)</f>
        <v>0</v>
      </c>
      <c r="AZ21" s="551">
        <f>SUM('106部門表'!AZ49)</f>
        <v>26</v>
      </c>
      <c r="BA21" s="551">
        <f>SUM('106部門表'!BA49)</f>
        <v>0</v>
      </c>
      <c r="BB21" s="551">
        <f>SUM('106部門表'!BB49)</f>
        <v>154</v>
      </c>
      <c r="BC21" s="551">
        <f>SUM('106部門表'!BC49)</f>
        <v>4134</v>
      </c>
      <c r="BD21" s="551">
        <f>SUM('106部門表'!BD49)</f>
        <v>0</v>
      </c>
      <c r="BE21" s="551">
        <f>SUM('106部門表'!BE49)</f>
        <v>12</v>
      </c>
      <c r="BF21" s="551">
        <f>SUM('106部門表'!BF49)</f>
        <v>352</v>
      </c>
      <c r="BG21" s="551">
        <f>SUM('106部門表'!BG49)</f>
        <v>728</v>
      </c>
      <c r="BH21" s="551">
        <f>SUM('106部門表'!BH49)</f>
        <v>6</v>
      </c>
      <c r="BI21" s="551">
        <f>SUM('106部門表'!BI49)</f>
        <v>467</v>
      </c>
      <c r="BJ21" s="551">
        <f>SUM('106部門表'!BJ49)</f>
        <v>17</v>
      </c>
      <c r="BK21" s="551">
        <f>SUM('106部門表'!BK49)</f>
        <v>9213</v>
      </c>
      <c r="BL21" s="551">
        <f>SUM('106部門表'!BL49)</f>
        <v>0</v>
      </c>
      <c r="BM21" s="551">
        <f>SUM('106部門表'!BM49)</f>
        <v>1451</v>
      </c>
      <c r="BN21" s="551">
        <f>SUM('106部門表'!BN49)</f>
        <v>0</v>
      </c>
      <c r="BO21" s="551">
        <f>SUM('106部門表'!BO49)</f>
        <v>0</v>
      </c>
      <c r="BP21" s="551">
        <f>SUM('106部門表'!BP49)</f>
        <v>0</v>
      </c>
      <c r="BQ21" s="551">
        <f>SUM('106部門表'!BQ49)</f>
        <v>537</v>
      </c>
      <c r="BR21" s="551">
        <f>SUM('106部門表'!BR49)</f>
        <v>116</v>
      </c>
      <c r="BS21" s="551">
        <f>SUM('106部門表'!BS49)</f>
        <v>83263</v>
      </c>
      <c r="BT21" s="551">
        <f>SUM('106部門表'!BT49)</f>
        <v>292</v>
      </c>
      <c r="BU21" s="551">
        <f>SUM('106部門表'!BU49)</f>
        <v>0</v>
      </c>
      <c r="BV21" s="551">
        <f>SUM('106部門表'!BV49)</f>
        <v>0</v>
      </c>
      <c r="BW21" s="551">
        <f>SUM('106部門表'!BW49)</f>
        <v>0</v>
      </c>
      <c r="BX21" s="551">
        <f>SUM('106部門表'!BX49)</f>
        <v>0</v>
      </c>
      <c r="BY21" s="551">
        <f>SUM('106部門表'!BY49)</f>
        <v>16</v>
      </c>
      <c r="BZ21" s="551">
        <f>SUM('106部門表'!BZ49)</f>
        <v>0</v>
      </c>
      <c r="CA21" s="551">
        <f>SUM('106部門表'!CA49)</f>
        <v>263</v>
      </c>
      <c r="CB21" s="551">
        <f>SUM('106部門表'!CB49)</f>
        <v>75</v>
      </c>
      <c r="CC21" s="551">
        <f>SUM('106部門表'!CC49)</f>
        <v>38</v>
      </c>
      <c r="CD21" s="551">
        <f>SUM('106部門表'!CD49)</f>
        <v>354</v>
      </c>
      <c r="CE21" s="551">
        <f>SUM('106部門表'!CE49)</f>
        <v>1454</v>
      </c>
      <c r="CF21" s="551">
        <f>SUM('106部門表'!CF49)</f>
        <v>167</v>
      </c>
      <c r="CG21" s="551">
        <f>SUM('106部門表'!CG49)</f>
        <v>369</v>
      </c>
      <c r="CH21" s="551">
        <f>SUM('106部門表'!CH49)</f>
        <v>66</v>
      </c>
      <c r="CI21" s="551">
        <f>SUM('106部門表'!CI49)</f>
        <v>0</v>
      </c>
      <c r="CJ21" s="551">
        <f>SUM('106部門表'!CJ49)</f>
        <v>32</v>
      </c>
      <c r="CK21" s="551">
        <f>SUM('106部門表'!CK49)</f>
        <v>511</v>
      </c>
      <c r="CL21" s="551">
        <f>SUM('106部門表'!CL49)</f>
        <v>148239</v>
      </c>
      <c r="CM21" s="551">
        <f>SUM('106部門表'!CM49)</f>
        <v>0</v>
      </c>
      <c r="CN21" s="551">
        <f>SUM('106部門表'!CN49)</f>
        <v>0</v>
      </c>
      <c r="CO21" s="551">
        <f>SUM('106部門表'!CO49)</f>
        <v>1174103</v>
      </c>
      <c r="CP21" s="551">
        <f>SUM('106部門表'!CP49)</f>
        <v>18339</v>
      </c>
      <c r="CQ21" s="551">
        <f>SUM('106部門表'!CQ49)</f>
        <v>47907</v>
      </c>
      <c r="CR21" s="551">
        <f>SUM('106部門表'!CR49)</f>
        <v>41515</v>
      </c>
      <c r="CS21" s="551">
        <f>SUM('106部門表'!CS49)</f>
        <v>0</v>
      </c>
      <c r="CT21" s="551">
        <f>SUM('106部門表'!CT49)</f>
        <v>10275</v>
      </c>
      <c r="CU21" s="551">
        <f>SUM('106部門表'!CU49)</f>
        <v>0</v>
      </c>
      <c r="CV21" s="551">
        <f>SUM('106部門表'!CV49)</f>
        <v>108387</v>
      </c>
      <c r="CW21" s="551">
        <f>SUM('106部門表'!CW49)</f>
        <v>4898</v>
      </c>
      <c r="CX21" s="551">
        <f>SUM('106部門表'!CX49)</f>
        <v>380</v>
      </c>
      <c r="CY21" s="551">
        <f>SUM('106部門表'!CY49)</f>
        <v>0</v>
      </c>
      <c r="CZ21" s="551">
        <f>SUM('106部門表'!CZ49)</f>
        <v>69</v>
      </c>
      <c r="DA21" s="551">
        <f>SUM('106部門表'!DA49)</f>
        <v>67405</v>
      </c>
      <c r="DB21" s="551">
        <f>SUM('106部門表'!DB49)</f>
        <v>1622</v>
      </c>
      <c r="DC21" s="551">
        <f>SUM('106部門表'!DC49)</f>
        <v>37609</v>
      </c>
      <c r="DD21" s="762">
        <f>SUM('106部門表'!DD49)</f>
        <v>0</v>
      </c>
      <c r="DE21" s="550">
        <f t="shared" si="4"/>
        <v>1829990</v>
      </c>
      <c r="DF21" s="550">
        <f>SUM('106部門表'!DF49)</f>
        <v>2029</v>
      </c>
      <c r="DG21" s="551">
        <f>SUM('106部門表'!DG49)</f>
        <v>119286</v>
      </c>
      <c r="DH21" s="551">
        <f>SUM('106部門表'!DH49)</f>
        <v>10</v>
      </c>
      <c r="DI21" s="551">
        <f>SUM('106部門表'!DI49)</f>
        <v>0</v>
      </c>
      <c r="DJ21" s="551">
        <f>SUM('106部門表'!DJ49)</f>
        <v>622236</v>
      </c>
      <c r="DK21" s="551">
        <f>SUM('106部門表'!DK49)</f>
        <v>4134923</v>
      </c>
      <c r="DL21" s="551">
        <f>SUM('106部門表'!DL49)</f>
        <v>-1818</v>
      </c>
      <c r="DM21" s="552">
        <f t="shared" si="0"/>
        <v>4876666</v>
      </c>
      <c r="DN21" s="552">
        <f t="shared" si="1"/>
        <v>6706656</v>
      </c>
      <c r="DO21" s="553">
        <f>SUM('106部門表'!DO49)</f>
        <v>40685</v>
      </c>
      <c r="DP21" s="551">
        <f>SUM('106部門表'!DP49)</f>
        <v>1137</v>
      </c>
      <c r="DQ21" s="552">
        <f t="shared" si="5"/>
        <v>41822</v>
      </c>
      <c r="DR21" s="551">
        <f t="shared" si="6"/>
        <v>4918488</v>
      </c>
      <c r="DS21" s="552">
        <f t="shared" si="2"/>
        <v>6748478</v>
      </c>
      <c r="DT21" s="553">
        <f>SUM('106部門表'!DT49)</f>
        <v>-6258818</v>
      </c>
      <c r="DU21" s="551">
        <f>SUM('106部門表'!DU49)</f>
        <v>-21245</v>
      </c>
      <c r="DV21" s="551">
        <f>SUM('106部門表'!DV49)</f>
        <v>0</v>
      </c>
      <c r="DW21" s="551">
        <f>SUM('106部門表'!DW49)</f>
        <v>-1698</v>
      </c>
      <c r="DX21" s="552">
        <f t="shared" si="7"/>
        <v>-6281761</v>
      </c>
      <c r="DY21" s="551">
        <f t="shared" si="8"/>
        <v>-1363273</v>
      </c>
      <c r="DZ21" s="552">
        <f t="shared" si="3"/>
        <v>466717</v>
      </c>
      <c r="EG21" s="555"/>
      <c r="EH21" s="555"/>
      <c r="EI21" s="555"/>
      <c r="EJ21" s="555"/>
      <c r="EK21" s="555"/>
      <c r="EL21" s="555"/>
      <c r="EM21" s="555"/>
      <c r="EN21" s="555"/>
    </row>
    <row r="22" spans="1:144">
      <c r="A22" s="556" t="s">
        <v>377</v>
      </c>
      <c r="B22" s="557" t="s">
        <v>378</v>
      </c>
      <c r="C22" s="550">
        <f>SUM('106部門表'!C50:C51)</f>
        <v>0</v>
      </c>
      <c r="D22" s="551">
        <f>SUM('106部門表'!D50:D51)</f>
        <v>0</v>
      </c>
      <c r="E22" s="551">
        <f>SUM('106部門表'!E50:E51)</f>
        <v>0</v>
      </c>
      <c r="F22" s="551">
        <f>SUM('106部門表'!F50:F51)</f>
        <v>0</v>
      </c>
      <c r="G22" s="551">
        <f>SUM('106部門表'!G50:G51)</f>
        <v>19</v>
      </c>
      <c r="H22" s="551">
        <f>SUM('106部門表'!H50:H51)</f>
        <v>0</v>
      </c>
      <c r="I22" s="551">
        <f>SUM('106部門表'!I50:I51)</f>
        <v>308</v>
      </c>
      <c r="J22" s="551">
        <f>SUM('106部門表'!J50:J51)</f>
        <v>48</v>
      </c>
      <c r="K22" s="551">
        <f>SUM('106部門表'!K50:K51)</f>
        <v>40</v>
      </c>
      <c r="L22" s="551">
        <f>SUM('106部門表'!L50:L51)</f>
        <v>0</v>
      </c>
      <c r="M22" s="551">
        <f>SUM('106部門表'!M50:M51)</f>
        <v>0</v>
      </c>
      <c r="N22" s="551">
        <f>SUM('106部門表'!N50:N51)</f>
        <v>0</v>
      </c>
      <c r="O22" s="551">
        <f>SUM('106部門表'!O50:O51)</f>
        <v>5</v>
      </c>
      <c r="P22" s="551">
        <f>SUM('106部門表'!P50:P51)</f>
        <v>2</v>
      </c>
      <c r="Q22" s="551">
        <f>SUM('106部門表'!Q50:Q51)</f>
        <v>9</v>
      </c>
      <c r="R22" s="551">
        <f>SUM('106部門表'!R50:R51)</f>
        <v>6</v>
      </c>
      <c r="S22" s="551">
        <f>SUM('106部門表'!S50:S51)</f>
        <v>10</v>
      </c>
      <c r="T22" s="551">
        <f>SUM('106部門表'!T50:T51)</f>
        <v>5809</v>
      </c>
      <c r="U22" s="551">
        <f>SUM('106部門表'!U50:U51)</f>
        <v>0</v>
      </c>
      <c r="V22" s="551">
        <f>SUM('106部門表'!V50:V51)</f>
        <v>14</v>
      </c>
      <c r="W22" s="551">
        <f>SUM('106部門表'!W50:W51)</f>
        <v>0</v>
      </c>
      <c r="X22" s="551">
        <f>SUM('106部門表'!X50:X51)</f>
        <v>6</v>
      </c>
      <c r="Y22" s="551">
        <f>SUM('106部門表'!Y50:Y51)</f>
        <v>0</v>
      </c>
      <c r="Z22" s="551">
        <f>SUM('106部門表'!Z50:Z51)</f>
        <v>155</v>
      </c>
      <c r="AA22" s="551">
        <f>SUM('106部門表'!AA50:AA51)</f>
        <v>35</v>
      </c>
      <c r="AB22" s="551">
        <f>SUM('106部門表'!AB50:AB51)</f>
        <v>16</v>
      </c>
      <c r="AC22" s="551">
        <f>SUM('106部門表'!AC50:AC51)</f>
        <v>0</v>
      </c>
      <c r="AD22" s="551">
        <f>SUM('106部門表'!AD50:AD51)</f>
        <v>3</v>
      </c>
      <c r="AE22" s="551">
        <f>SUM('106部門表'!AE50:AE51)</f>
        <v>9</v>
      </c>
      <c r="AF22" s="551">
        <f>SUM('106部門表'!AF50:AF51)</f>
        <v>0</v>
      </c>
      <c r="AG22" s="551">
        <f>SUM('106部門表'!AG50:AG51)</f>
        <v>0</v>
      </c>
      <c r="AH22" s="551">
        <f>SUM('106部門表'!AH50:AH51)</f>
        <v>3</v>
      </c>
      <c r="AI22" s="551">
        <f>SUM('106部門表'!AI50:AI51)</f>
        <v>0</v>
      </c>
      <c r="AJ22" s="551">
        <f>SUM('106部門表'!AJ50:AJ51)</f>
        <v>0</v>
      </c>
      <c r="AK22" s="551">
        <f>SUM('106部門表'!AK50:AK51)</f>
        <v>0</v>
      </c>
      <c r="AL22" s="551">
        <f>SUM('106部門表'!AL50:AL51)</f>
        <v>0</v>
      </c>
      <c r="AM22" s="551">
        <f>SUM('106部門表'!AM50:AM51)</f>
        <v>0</v>
      </c>
      <c r="AN22" s="551">
        <f>SUM('106部門表'!AN50:AN51)</f>
        <v>8</v>
      </c>
      <c r="AO22" s="551">
        <f>SUM('106部門表'!AO50:AO51)</f>
        <v>0</v>
      </c>
      <c r="AP22" s="551">
        <f>SUM('106部門表'!AP50:AP51)</f>
        <v>11</v>
      </c>
      <c r="AQ22" s="551">
        <f>SUM('106部門表'!AQ50:AQ51)</f>
        <v>27</v>
      </c>
      <c r="AR22" s="551">
        <f>SUM('106部門表'!AR50:AR51)</f>
        <v>625</v>
      </c>
      <c r="AS22" s="551">
        <f>SUM('106部門表'!AS50:AS51)</f>
        <v>4352</v>
      </c>
      <c r="AT22" s="551">
        <f>SUM('106部門表'!AT50:AT51)</f>
        <v>53329</v>
      </c>
      <c r="AU22" s="551">
        <f>SUM('106部門表'!AU50:AU51)</f>
        <v>57850</v>
      </c>
      <c r="AV22" s="551">
        <f>SUM('106部門表'!AV50:AV51)</f>
        <v>1714956</v>
      </c>
      <c r="AW22" s="551">
        <f>SUM('106部門表'!AW50:AW51)</f>
        <v>4251359</v>
      </c>
      <c r="AX22" s="551">
        <f>SUM('106部門表'!AX50:AX51)</f>
        <v>598617</v>
      </c>
      <c r="AY22" s="551">
        <f>SUM('106部門表'!AY50:AY51)</f>
        <v>25189</v>
      </c>
      <c r="AZ22" s="551">
        <f>SUM('106部門表'!AZ50:AZ51)</f>
        <v>11765</v>
      </c>
      <c r="BA22" s="551">
        <f>SUM('106部門表'!BA50:BA51)</f>
        <v>204381</v>
      </c>
      <c r="BB22" s="551">
        <f>SUM('106部門表'!BB50:BB51)</f>
        <v>169516</v>
      </c>
      <c r="BC22" s="551">
        <f>SUM('106部門表'!BC50:BC51)</f>
        <v>588861</v>
      </c>
      <c r="BD22" s="551">
        <f>SUM('106部門表'!BD50:BD51)</f>
        <v>0</v>
      </c>
      <c r="BE22" s="551">
        <f>SUM('106部門表'!BE50:BE51)</f>
        <v>41</v>
      </c>
      <c r="BF22" s="551">
        <f>SUM('106部門表'!BF50:BF51)</f>
        <v>38315</v>
      </c>
      <c r="BG22" s="551">
        <f>SUM('106部門表'!BG50:BG51)</f>
        <v>443</v>
      </c>
      <c r="BH22" s="551">
        <f>SUM('106部門表'!BH50:BH51)</f>
        <v>79</v>
      </c>
      <c r="BI22" s="551">
        <f>SUM('106部門表'!BI50:BI51)</f>
        <v>50463</v>
      </c>
      <c r="BJ22" s="551">
        <f>SUM('106部門表'!BJ50:BJ51)</f>
        <v>0</v>
      </c>
      <c r="BK22" s="551">
        <f>SUM('106部門表'!BK50:BK51)</f>
        <v>14011</v>
      </c>
      <c r="BL22" s="551">
        <f>SUM('106部門表'!BL50:BL51)</f>
        <v>1816</v>
      </c>
      <c r="BM22" s="551">
        <f>SUM('106部門表'!BM50:BM51)</f>
        <v>1452</v>
      </c>
      <c r="BN22" s="551">
        <f>SUM('106部門表'!BN50:BN51)</f>
        <v>199</v>
      </c>
      <c r="BO22" s="551">
        <f>SUM('106部門表'!BO50:BO51)</f>
        <v>142</v>
      </c>
      <c r="BP22" s="551">
        <f>SUM('106部門表'!BP50:BP51)</f>
        <v>16</v>
      </c>
      <c r="BQ22" s="551">
        <f>SUM('106部門表'!BQ50:BQ51)</f>
        <v>128</v>
      </c>
      <c r="BR22" s="551">
        <f>SUM('106部門表'!BR50:BR51)</f>
        <v>0</v>
      </c>
      <c r="BS22" s="551">
        <f>SUM('106部門表'!BS50:BS51)</f>
        <v>3148</v>
      </c>
      <c r="BT22" s="551">
        <f>SUM('106部門表'!BT50:BT51)</f>
        <v>2129</v>
      </c>
      <c r="BU22" s="551">
        <f>SUM('106部門表'!BU50:BU51)</f>
        <v>0</v>
      </c>
      <c r="BV22" s="551">
        <f>SUM('106部門表'!BV50:BV51)</f>
        <v>0</v>
      </c>
      <c r="BW22" s="551">
        <f>SUM('106部門表'!BW50:BW51)</f>
        <v>0</v>
      </c>
      <c r="BX22" s="551">
        <f>SUM('106部門表'!BX50:BX51)</f>
        <v>54</v>
      </c>
      <c r="BY22" s="551">
        <f>SUM('106部門表'!BY50:BY51)</f>
        <v>1</v>
      </c>
      <c r="BZ22" s="551">
        <f>SUM('106部門表'!BZ50:BZ51)</f>
        <v>0</v>
      </c>
      <c r="CA22" s="551">
        <f>SUM('106部門表'!CA50:CA51)</f>
        <v>22</v>
      </c>
      <c r="CB22" s="551">
        <f>SUM('106部門表'!CB50:CB51)</f>
        <v>7</v>
      </c>
      <c r="CC22" s="551">
        <f>SUM('106部門表'!CC50:CC51)</f>
        <v>0</v>
      </c>
      <c r="CD22" s="551">
        <f>SUM('106部門表'!CD50:CD51)</f>
        <v>2</v>
      </c>
      <c r="CE22" s="551">
        <f>SUM('106部門表'!CE50:CE51)</f>
        <v>326</v>
      </c>
      <c r="CF22" s="551">
        <f>SUM('106部門表'!CF50:CF51)</f>
        <v>60</v>
      </c>
      <c r="CG22" s="551">
        <f>SUM('106部門表'!CG50:CG51)</f>
        <v>5199</v>
      </c>
      <c r="CH22" s="551">
        <f>SUM('106部門表'!CH50:CH51)</f>
        <v>17348</v>
      </c>
      <c r="CI22" s="551">
        <f>SUM('106部門表'!CI50:CI51)</f>
        <v>27636</v>
      </c>
      <c r="CJ22" s="551">
        <f>SUM('106部門表'!CJ50:CJ51)</f>
        <v>1113</v>
      </c>
      <c r="CK22" s="551">
        <f>SUM('106部門表'!CK50:CK51)</f>
        <v>41388</v>
      </c>
      <c r="CL22" s="551">
        <f>SUM('106部門表'!CL50:CL51)</f>
        <v>102875</v>
      </c>
      <c r="CM22" s="551">
        <f>SUM('106部門表'!CM50:CM51)</f>
        <v>1148</v>
      </c>
      <c r="CN22" s="551">
        <f>SUM('106部門表'!CN50:CN51)</f>
        <v>84443</v>
      </c>
      <c r="CO22" s="551">
        <f>SUM('106部門表'!CO50:CO51)</f>
        <v>61</v>
      </c>
      <c r="CP22" s="551">
        <f>SUM('106部門表'!CP50:CP51)</f>
        <v>0</v>
      </c>
      <c r="CQ22" s="551">
        <f>SUM('106部門表'!CQ50:CQ51)</f>
        <v>319</v>
      </c>
      <c r="CR22" s="551">
        <f>SUM('106部門表'!CR50:CR51)</f>
        <v>1</v>
      </c>
      <c r="CS22" s="551">
        <f>SUM('106部門表'!CS50:CS51)</f>
        <v>0</v>
      </c>
      <c r="CT22" s="551">
        <f>SUM('106部門表'!CT50:CT51)</f>
        <v>113</v>
      </c>
      <c r="CU22" s="551">
        <f>SUM('106部門表'!CU50:CU51)</f>
        <v>1</v>
      </c>
      <c r="CV22" s="551">
        <f>SUM('106部門表'!CV50:CV51)</f>
        <v>334621</v>
      </c>
      <c r="CW22" s="551">
        <f>SUM('106部門表'!CW50:CW51)</f>
        <v>2515</v>
      </c>
      <c r="CX22" s="551">
        <f>SUM('106部門表'!CX50:CX51)</f>
        <v>5</v>
      </c>
      <c r="CY22" s="551">
        <f>SUM('106部門表'!CY50:CY51)</f>
        <v>0</v>
      </c>
      <c r="CZ22" s="551">
        <f>SUM('106部門表'!CZ50:CZ51)</f>
        <v>23</v>
      </c>
      <c r="DA22" s="551">
        <f>SUM('106部門表'!DA50:DA51)</f>
        <v>3</v>
      </c>
      <c r="DB22" s="551">
        <f>SUM('106部門表'!DB50:DB51)</f>
        <v>519</v>
      </c>
      <c r="DC22" s="551">
        <f>SUM('106部門表'!DC50:DC51)</f>
        <v>60663</v>
      </c>
      <c r="DD22" s="762">
        <f>SUM('106部門表'!DD50:DD51)</f>
        <v>0</v>
      </c>
      <c r="DE22" s="550">
        <f t="shared" si="4"/>
        <v>8480191</v>
      </c>
      <c r="DF22" s="550">
        <f>SUM('106部門表'!DF50:DF51)</f>
        <v>468</v>
      </c>
      <c r="DG22" s="551">
        <f>SUM('106部門表'!DG50:DG51)</f>
        <v>174636</v>
      </c>
      <c r="DH22" s="551">
        <f>SUM('106部門表'!DH50:DH51)</f>
        <v>0</v>
      </c>
      <c r="DI22" s="551">
        <f>SUM('106部門表'!DI50:DI51)</f>
        <v>0</v>
      </c>
      <c r="DJ22" s="551">
        <f>SUM('106部門表'!DJ50:DJ51)</f>
        <v>0</v>
      </c>
      <c r="DK22" s="551">
        <f>SUM('106部門表'!DK50:DK51)</f>
        <v>0</v>
      </c>
      <c r="DL22" s="551">
        <f>SUM('106部門表'!DL50:DL51)</f>
        <v>448710</v>
      </c>
      <c r="DM22" s="552">
        <f t="shared" si="0"/>
        <v>623814</v>
      </c>
      <c r="DN22" s="552">
        <f t="shared" si="1"/>
        <v>9104005</v>
      </c>
      <c r="DO22" s="553">
        <f>SUM('106部門表'!DO50:DO51)</f>
        <v>16938855</v>
      </c>
      <c r="DP22" s="551">
        <f>SUM('106部門表'!DP50:DP51)</f>
        <v>117841</v>
      </c>
      <c r="DQ22" s="552">
        <f t="shared" si="5"/>
        <v>17056696</v>
      </c>
      <c r="DR22" s="551">
        <f t="shared" si="6"/>
        <v>17680510</v>
      </c>
      <c r="DS22" s="552">
        <f t="shared" si="2"/>
        <v>26160701</v>
      </c>
      <c r="DT22" s="553">
        <f>SUM('106部門表'!DT50:DT51)</f>
        <v>-4157336</v>
      </c>
      <c r="DU22" s="551">
        <f>SUM('106部門表'!DU50:DU51)</f>
        <v>-226431</v>
      </c>
      <c r="DV22" s="551">
        <f>SUM('106部門表'!DV50:DV51)</f>
        <v>0</v>
      </c>
      <c r="DW22" s="551">
        <f>SUM('106部門表'!DW50:DW51)</f>
        <v>-18114</v>
      </c>
      <c r="DX22" s="552">
        <f t="shared" si="7"/>
        <v>-4401881</v>
      </c>
      <c r="DY22" s="551">
        <f t="shared" si="8"/>
        <v>13278629</v>
      </c>
      <c r="DZ22" s="552">
        <f t="shared" si="3"/>
        <v>21758820</v>
      </c>
      <c r="EG22" s="555"/>
      <c r="EH22" s="555"/>
      <c r="EI22" s="555"/>
      <c r="EJ22" s="555"/>
      <c r="EK22" s="555"/>
      <c r="EL22" s="555"/>
      <c r="EM22" s="555"/>
      <c r="EN22" s="555"/>
    </row>
    <row r="23" spans="1:144">
      <c r="A23" s="556" t="s">
        <v>381</v>
      </c>
      <c r="B23" s="557" t="s">
        <v>53</v>
      </c>
      <c r="C23" s="550">
        <f>SUM('106部門表'!C52:C55)</f>
        <v>179</v>
      </c>
      <c r="D23" s="551">
        <f>SUM('106部門表'!D52:D55)</f>
        <v>2973</v>
      </c>
      <c r="E23" s="551">
        <f>SUM('106部門表'!E52:E55)</f>
        <v>7</v>
      </c>
      <c r="F23" s="551">
        <f>SUM('106部門表'!F52:F55)</f>
        <v>0</v>
      </c>
      <c r="G23" s="551">
        <f>SUM('106部門表'!G52:G55)</f>
        <v>4083</v>
      </c>
      <c r="H23" s="551">
        <f>SUM('106部門表'!H52:H55)</f>
        <v>0</v>
      </c>
      <c r="I23" s="551">
        <f>SUM('106部門表'!I52:I55)</f>
        <v>4421</v>
      </c>
      <c r="J23" s="551">
        <f>SUM('106部門表'!J52:J55)</f>
        <v>0</v>
      </c>
      <c r="K23" s="551">
        <f>SUM('106部門表'!K52:K55)</f>
        <v>0</v>
      </c>
      <c r="L23" s="551">
        <f>SUM('106部門表'!L52:L55)</f>
        <v>0</v>
      </c>
      <c r="M23" s="551">
        <f>SUM('106部門表'!M52:M55)</f>
        <v>0</v>
      </c>
      <c r="N23" s="551">
        <f>SUM('106部門表'!N52:N55)</f>
        <v>0</v>
      </c>
      <c r="O23" s="551">
        <f>SUM('106部門表'!O52:O55)</f>
        <v>0</v>
      </c>
      <c r="P23" s="551">
        <f>SUM('106部門表'!P52:P55)</f>
        <v>32</v>
      </c>
      <c r="Q23" s="551">
        <f>SUM('106部門表'!Q52:Q55)</f>
        <v>596</v>
      </c>
      <c r="R23" s="551">
        <f>SUM('106部門表'!R52:R55)</f>
        <v>0</v>
      </c>
      <c r="S23" s="551">
        <f>SUM('106部門表'!S52:S55)</f>
        <v>0</v>
      </c>
      <c r="T23" s="551">
        <f>SUM('106部門表'!T52:T55)</f>
        <v>37</v>
      </c>
      <c r="U23" s="551">
        <f>SUM('106部門表'!U52:U55)</f>
        <v>0</v>
      </c>
      <c r="V23" s="551">
        <f>SUM('106部門表'!V52:V55)</f>
        <v>1</v>
      </c>
      <c r="W23" s="551">
        <f>SUM('106部門表'!W52:W55)</f>
        <v>0</v>
      </c>
      <c r="X23" s="551">
        <f>SUM('106部門表'!X52:X55)</f>
        <v>0</v>
      </c>
      <c r="Y23" s="551">
        <f>SUM('106部門表'!Y52:Y55)</f>
        <v>0</v>
      </c>
      <c r="Z23" s="551">
        <f>SUM('106部門表'!Z52:Z55)</f>
        <v>0</v>
      </c>
      <c r="AA23" s="551">
        <f>SUM('106部門表'!AA52:AA55)</f>
        <v>0</v>
      </c>
      <c r="AB23" s="551">
        <f>SUM('106部門表'!AB52:AB55)</f>
        <v>0</v>
      </c>
      <c r="AC23" s="551">
        <f>SUM('106部門表'!AC52:AC55)</f>
        <v>0</v>
      </c>
      <c r="AD23" s="551">
        <f>SUM('106部門表'!AD52:AD55)</f>
        <v>39</v>
      </c>
      <c r="AE23" s="551">
        <f>SUM('106部門表'!AE52:AE55)</f>
        <v>0</v>
      </c>
      <c r="AF23" s="551">
        <f>SUM('106部門表'!AF52:AF55)</f>
        <v>0</v>
      </c>
      <c r="AG23" s="551">
        <f>SUM('106部門表'!AG52:AG55)</f>
        <v>0</v>
      </c>
      <c r="AH23" s="551">
        <f>SUM('106部門表'!AH52:AH55)</f>
        <v>11</v>
      </c>
      <c r="AI23" s="551">
        <f>SUM('106部門表'!AI52:AI55)</f>
        <v>0</v>
      </c>
      <c r="AJ23" s="551">
        <f>SUM('106部門表'!AJ52:AJ55)</f>
        <v>184</v>
      </c>
      <c r="AK23" s="551">
        <f>SUM('106部門表'!AK52:AK55)</f>
        <v>0</v>
      </c>
      <c r="AL23" s="551">
        <f>SUM('106部門表'!AL52:AL55)</f>
        <v>0</v>
      </c>
      <c r="AM23" s="551">
        <f>SUM('106部門表'!AM52:AM55)</f>
        <v>0</v>
      </c>
      <c r="AN23" s="551">
        <f>SUM('106部門表'!AN52:AN55)</f>
        <v>0</v>
      </c>
      <c r="AO23" s="551">
        <f>SUM('106部門表'!AO52:AO55)</f>
        <v>0</v>
      </c>
      <c r="AP23" s="551">
        <f>SUM('106部門表'!AP52:AP55)</f>
        <v>3</v>
      </c>
      <c r="AQ23" s="551">
        <f>SUM('106部門表'!AQ52:AQ55)</f>
        <v>1939</v>
      </c>
      <c r="AR23" s="551">
        <f>SUM('106部門表'!AR52:AR55)</f>
        <v>645</v>
      </c>
      <c r="AS23" s="551">
        <f>SUM('106部門表'!AS52:AS55)</f>
        <v>5691</v>
      </c>
      <c r="AT23" s="551">
        <f>SUM('106部門表'!AT52:AT55)</f>
        <v>159507</v>
      </c>
      <c r="AU23" s="551">
        <f>SUM('106部門表'!AU52:AU55)</f>
        <v>7891</v>
      </c>
      <c r="AV23" s="551">
        <f>SUM('106部門表'!AV52:AV55)</f>
        <v>151990</v>
      </c>
      <c r="AW23" s="551">
        <f>SUM('106部門表'!AW52:AW55)</f>
        <v>219550</v>
      </c>
      <c r="AX23" s="551">
        <f>SUM('106部門表'!AX52:AX55)</f>
        <v>1831433</v>
      </c>
      <c r="AY23" s="551">
        <f>SUM('106部門表'!AY52:AY55)</f>
        <v>13175</v>
      </c>
      <c r="AZ23" s="551">
        <f>SUM('106部門表'!AZ52:AZ55)</f>
        <v>1817</v>
      </c>
      <c r="BA23" s="551">
        <f>SUM('106部門表'!BA52:BA55)</f>
        <v>37779</v>
      </c>
      <c r="BB23" s="551">
        <f>SUM('106部門表'!BB52:BB55)</f>
        <v>12487</v>
      </c>
      <c r="BC23" s="551">
        <f>SUM('106部門表'!BC52:BC55)</f>
        <v>24161</v>
      </c>
      <c r="BD23" s="551">
        <f>SUM('106部門表'!BD52:BD55)</f>
        <v>0</v>
      </c>
      <c r="BE23" s="551">
        <f>SUM('106部門表'!BE52:BE55)</f>
        <v>693</v>
      </c>
      <c r="BF23" s="551">
        <f>SUM('106部門表'!BF52:BF55)</f>
        <v>298614</v>
      </c>
      <c r="BG23" s="551">
        <f>SUM('106部門表'!BG52:BG55)</f>
        <v>18192</v>
      </c>
      <c r="BH23" s="551">
        <f>SUM('106部門表'!BH52:BH55)</f>
        <v>442</v>
      </c>
      <c r="BI23" s="551">
        <f>SUM('106部門表'!BI52:BI55)</f>
        <v>13677</v>
      </c>
      <c r="BJ23" s="551">
        <f>SUM('106部門表'!BJ52:BJ55)</f>
        <v>0</v>
      </c>
      <c r="BK23" s="551">
        <f>SUM('106部門表'!BK52:BK55)</f>
        <v>263591</v>
      </c>
      <c r="BL23" s="551">
        <f>SUM('106部門表'!BL52:BL55)</f>
        <v>75867</v>
      </c>
      <c r="BM23" s="551">
        <f>SUM('106部門表'!BM52:BM55)</f>
        <v>73935</v>
      </c>
      <c r="BN23" s="551">
        <f>SUM('106部門表'!BN52:BN55)</f>
        <v>60455</v>
      </c>
      <c r="BO23" s="551">
        <f>SUM('106部門表'!BO52:BO55)</f>
        <v>86</v>
      </c>
      <c r="BP23" s="551">
        <f>SUM('106部門表'!BP52:BP55)</f>
        <v>0</v>
      </c>
      <c r="BQ23" s="551">
        <f>SUM('106部門表'!BQ52:BQ55)</f>
        <v>1089</v>
      </c>
      <c r="BR23" s="551">
        <f>SUM('106部門表'!BR52:BR55)</f>
        <v>0</v>
      </c>
      <c r="BS23" s="551">
        <f>SUM('106部門表'!BS52:BS55)</f>
        <v>17624</v>
      </c>
      <c r="BT23" s="551">
        <f>SUM('106部門表'!BT52:BT55)</f>
        <v>63</v>
      </c>
      <c r="BU23" s="551">
        <f>SUM('106部門表'!BU52:BU55)</f>
        <v>369</v>
      </c>
      <c r="BV23" s="551">
        <f>SUM('106部門表'!BV52:BV55)</f>
        <v>257</v>
      </c>
      <c r="BW23" s="551">
        <f>SUM('106部門表'!BW52:BW55)</f>
        <v>0</v>
      </c>
      <c r="BX23" s="551">
        <f>SUM('106部門表'!BX52:BX55)</f>
        <v>773</v>
      </c>
      <c r="BY23" s="551">
        <f>SUM('106部門表'!BY52:BY55)</f>
        <v>491</v>
      </c>
      <c r="BZ23" s="551">
        <f>SUM('106部門表'!BZ52:BZ55)</f>
        <v>2314</v>
      </c>
      <c r="CA23" s="551">
        <f>SUM('106部門表'!CA52:CA55)</f>
        <v>2826</v>
      </c>
      <c r="CB23" s="551">
        <f>SUM('106部門表'!CB52:CB55)</f>
        <v>168</v>
      </c>
      <c r="CC23" s="551">
        <f>SUM('106部門表'!CC52:CC55)</f>
        <v>40</v>
      </c>
      <c r="CD23" s="551">
        <f>SUM('106部門表'!CD52:CD55)</f>
        <v>145</v>
      </c>
      <c r="CE23" s="551">
        <f>SUM('106部門表'!CE52:CE55)</f>
        <v>6555</v>
      </c>
      <c r="CF23" s="551">
        <f>SUM('106部門表'!CF52:CF55)</f>
        <v>2</v>
      </c>
      <c r="CG23" s="551">
        <f>SUM('106部門表'!CG52:CG55)</f>
        <v>28</v>
      </c>
      <c r="CH23" s="551">
        <f>SUM('106部門表'!CH52:CH55)</f>
        <v>2107</v>
      </c>
      <c r="CI23" s="551">
        <f>SUM('106部門表'!CI52:CI55)</f>
        <v>105</v>
      </c>
      <c r="CJ23" s="551">
        <f>SUM('106部門表'!CJ52:CJ55)</f>
        <v>0</v>
      </c>
      <c r="CK23" s="551">
        <f>SUM('106部門表'!CK52:CK55)</f>
        <v>485</v>
      </c>
      <c r="CL23" s="551">
        <f>SUM('106部門表'!CL52:CL55)</f>
        <v>86763</v>
      </c>
      <c r="CM23" s="551">
        <f>SUM('106部門表'!CM52:CM55)</f>
        <v>16411</v>
      </c>
      <c r="CN23" s="551">
        <f>SUM('106部門表'!CN52:CN55)</f>
        <v>2970</v>
      </c>
      <c r="CO23" s="551">
        <f>SUM('106部門表'!CO52:CO55)</f>
        <v>7882</v>
      </c>
      <c r="CP23" s="551">
        <f>SUM('106部門表'!CP52:CP55)</f>
        <v>621</v>
      </c>
      <c r="CQ23" s="551">
        <f>SUM('106部門表'!CQ52:CQ55)</f>
        <v>57</v>
      </c>
      <c r="CR23" s="551">
        <f>SUM('106部門表'!CR52:CR55)</f>
        <v>139</v>
      </c>
      <c r="CS23" s="551">
        <f>SUM('106部門表'!CS52:CS55)</f>
        <v>0</v>
      </c>
      <c r="CT23" s="551">
        <f>SUM('106部門表'!CT52:CT55)</f>
        <v>688</v>
      </c>
      <c r="CU23" s="551">
        <f>SUM('106部門表'!CU52:CU55)</f>
        <v>0</v>
      </c>
      <c r="CV23" s="551">
        <f>SUM('106部門表'!CV52:CV55)</f>
        <v>251119</v>
      </c>
      <c r="CW23" s="551">
        <f>SUM('106部門表'!CW52:CW55)</f>
        <v>3659</v>
      </c>
      <c r="CX23" s="551">
        <f>SUM('106部門表'!CX52:CX55)</f>
        <v>989</v>
      </c>
      <c r="CY23" s="551">
        <f>SUM('106部門表'!CY52:CY55)</f>
        <v>1138</v>
      </c>
      <c r="CZ23" s="551">
        <f>SUM('106部門表'!CZ52:CZ55)</f>
        <v>187</v>
      </c>
      <c r="DA23" s="551">
        <f>SUM('106部門表'!DA52:DA55)</f>
        <v>7253</v>
      </c>
      <c r="DB23" s="551">
        <f>SUM('106部門表'!DB52:DB55)</f>
        <v>526</v>
      </c>
      <c r="DC23" s="551">
        <f>SUM('106部門表'!DC52:DC55)</f>
        <v>0</v>
      </c>
      <c r="DD23" s="762">
        <f>SUM('106部門表'!DD52:DD55)</f>
        <v>3180</v>
      </c>
      <c r="DE23" s="550">
        <f t="shared" si="4"/>
        <v>3705206</v>
      </c>
      <c r="DF23" s="550">
        <f>SUM('106部門表'!DF52:DF55)</f>
        <v>57455</v>
      </c>
      <c r="DG23" s="551">
        <f>SUM('106部門表'!DG52:DG55)</f>
        <v>3605347</v>
      </c>
      <c r="DH23" s="551">
        <f>SUM('106部門表'!DH52:DH55)</f>
        <v>0</v>
      </c>
      <c r="DI23" s="551">
        <f>SUM('106部門表'!DI52:DI55)</f>
        <v>0</v>
      </c>
      <c r="DJ23" s="551">
        <f>SUM('106部門表'!DJ52:DJ55)</f>
        <v>417176</v>
      </c>
      <c r="DK23" s="551">
        <f>SUM('106部門表'!DK52:DK55)</f>
        <v>4436642</v>
      </c>
      <c r="DL23" s="551">
        <f>SUM('106部門表'!DL52:DL55)</f>
        <v>53504</v>
      </c>
      <c r="DM23" s="552">
        <f t="shared" si="0"/>
        <v>8570124</v>
      </c>
      <c r="DN23" s="552">
        <f t="shared" si="1"/>
        <v>12275330</v>
      </c>
      <c r="DO23" s="553">
        <f>SUM('106部門表'!DO52:DO55)</f>
        <v>8790811</v>
      </c>
      <c r="DP23" s="551">
        <f>SUM('106部門表'!DP52:DP55)</f>
        <v>34235</v>
      </c>
      <c r="DQ23" s="552">
        <f t="shared" si="5"/>
        <v>8825046</v>
      </c>
      <c r="DR23" s="551">
        <f t="shared" si="6"/>
        <v>17395170</v>
      </c>
      <c r="DS23" s="552">
        <f t="shared" si="2"/>
        <v>21100376</v>
      </c>
      <c r="DT23" s="553">
        <f>SUM('106部門表'!DT52:DT55)</f>
        <v>-10063791</v>
      </c>
      <c r="DU23" s="551">
        <f>SUM('106部門表'!DU52:DU55)</f>
        <v>-52315</v>
      </c>
      <c r="DV23" s="551">
        <f>SUM('106部門表'!DV52:DV55)</f>
        <v>-2</v>
      </c>
      <c r="DW23" s="551">
        <f>SUM('106部門表'!DW52:DW55)</f>
        <v>-4127</v>
      </c>
      <c r="DX23" s="552">
        <f t="shared" si="7"/>
        <v>-10120235</v>
      </c>
      <c r="DY23" s="551">
        <f t="shared" si="8"/>
        <v>7274935</v>
      </c>
      <c r="DZ23" s="552">
        <f t="shared" si="3"/>
        <v>10980141</v>
      </c>
      <c r="EG23" s="555"/>
      <c r="EH23" s="555"/>
      <c r="EI23" s="555"/>
      <c r="EJ23" s="555"/>
      <c r="EK23" s="555"/>
      <c r="EL23" s="555"/>
      <c r="EM23" s="555"/>
      <c r="EN23" s="555"/>
    </row>
    <row r="24" spans="1:144">
      <c r="A24" s="556" t="s">
        <v>384</v>
      </c>
      <c r="B24" s="557" t="s">
        <v>768</v>
      </c>
      <c r="C24" s="550">
        <f>SUM('106部門表'!C56:C57)</f>
        <v>18</v>
      </c>
      <c r="D24" s="551">
        <f>SUM('106部門表'!D56:D57)</f>
        <v>0</v>
      </c>
      <c r="E24" s="551">
        <f>SUM('106部門表'!E56:E57)</f>
        <v>85</v>
      </c>
      <c r="F24" s="551">
        <f>SUM('106部門表'!F56:F57)</f>
        <v>241</v>
      </c>
      <c r="G24" s="551">
        <f>SUM('106部門表'!G56:G57)</f>
        <v>418</v>
      </c>
      <c r="H24" s="551">
        <f>SUM('106部門表'!H56:H57)</f>
        <v>0</v>
      </c>
      <c r="I24" s="551">
        <f>SUM('106部門表'!I56:I57)</f>
        <v>35</v>
      </c>
      <c r="J24" s="551">
        <f>SUM('106部門表'!J56:J57)</f>
        <v>820</v>
      </c>
      <c r="K24" s="551">
        <f>SUM('106部門表'!K56:K57)</f>
        <v>155</v>
      </c>
      <c r="L24" s="551">
        <f>SUM('106部門表'!L56:L57)</f>
        <v>0</v>
      </c>
      <c r="M24" s="551">
        <f>SUM('106部門表'!M56:M57)</f>
        <v>0</v>
      </c>
      <c r="N24" s="551">
        <f>SUM('106部門表'!N56:N57)</f>
        <v>7</v>
      </c>
      <c r="O24" s="551">
        <f>SUM('106部門表'!O56:O57)</f>
        <v>6</v>
      </c>
      <c r="P24" s="551">
        <f>SUM('106部門表'!P56:P57)</f>
        <v>38</v>
      </c>
      <c r="Q24" s="551">
        <f>SUM('106部門表'!Q56:Q57)</f>
        <v>10</v>
      </c>
      <c r="R24" s="551">
        <f>SUM('106部門表'!R56:R57)</f>
        <v>9</v>
      </c>
      <c r="S24" s="551">
        <f>SUM('106部門表'!S56:S57)</f>
        <v>4</v>
      </c>
      <c r="T24" s="551">
        <f>SUM('106部門表'!T56:T57)</f>
        <v>0</v>
      </c>
      <c r="U24" s="551">
        <f>SUM('106部門表'!U56:U57)</f>
        <v>1</v>
      </c>
      <c r="V24" s="551">
        <f>SUM('106部門表'!V56:V57)</f>
        <v>2</v>
      </c>
      <c r="W24" s="551">
        <f>SUM('106部門表'!W56:W57)</f>
        <v>0</v>
      </c>
      <c r="X24" s="551">
        <f>SUM('106部門表'!X56:X57)</f>
        <v>4</v>
      </c>
      <c r="Y24" s="551">
        <f>SUM('106部門表'!Y56:Y57)</f>
        <v>0</v>
      </c>
      <c r="Z24" s="551">
        <f>SUM('106部門表'!Z56:Z57)</f>
        <v>7</v>
      </c>
      <c r="AA24" s="551">
        <f>SUM('106部門表'!AA56:AA57)</f>
        <v>40</v>
      </c>
      <c r="AB24" s="551">
        <f>SUM('106部門表'!AB56:AB57)</f>
        <v>0</v>
      </c>
      <c r="AC24" s="551">
        <f>SUM('106部門表'!AC56:AC57)</f>
        <v>7</v>
      </c>
      <c r="AD24" s="551">
        <f>SUM('106部門表'!AD56:AD57)</f>
        <v>2</v>
      </c>
      <c r="AE24" s="551">
        <f>SUM('106部門表'!AE56:AE57)</f>
        <v>2</v>
      </c>
      <c r="AF24" s="551">
        <f>SUM('106部門表'!AF56:AF57)</f>
        <v>4</v>
      </c>
      <c r="AG24" s="551">
        <f>SUM('106部門表'!AG56:AG57)</f>
        <v>0</v>
      </c>
      <c r="AH24" s="551">
        <f>SUM('106部門表'!AH56:AH57)</f>
        <v>14</v>
      </c>
      <c r="AI24" s="551">
        <f>SUM('106部門表'!AI56:AI57)</f>
        <v>44</v>
      </c>
      <c r="AJ24" s="551">
        <f>SUM('106部門表'!AJ56:AJ57)</f>
        <v>57</v>
      </c>
      <c r="AK24" s="551">
        <f>SUM('106部門表'!AK56:AK57)</f>
        <v>0</v>
      </c>
      <c r="AL24" s="551">
        <f>SUM('106部門表'!AL56:AL57)</f>
        <v>0</v>
      </c>
      <c r="AM24" s="551">
        <f>SUM('106部門表'!AM56:AM57)</f>
        <v>0</v>
      </c>
      <c r="AN24" s="551">
        <f>SUM('106部門表'!AN56:AN57)</f>
        <v>0</v>
      </c>
      <c r="AO24" s="551">
        <f>SUM('106部門表'!AO56:AO57)</f>
        <v>1</v>
      </c>
      <c r="AP24" s="551">
        <f>SUM('106部門表'!AP56:AP57)</f>
        <v>0</v>
      </c>
      <c r="AQ24" s="551">
        <f>SUM('106部門表'!AQ56:AQ57)</f>
        <v>199</v>
      </c>
      <c r="AR24" s="551">
        <f>SUM('106部門表'!AR56:AR57)</f>
        <v>51</v>
      </c>
      <c r="AS24" s="551">
        <f>SUM('106部門表'!AS56:AS57)</f>
        <v>606</v>
      </c>
      <c r="AT24" s="551">
        <f>SUM('106部門表'!AT56:AT57)</f>
        <v>984</v>
      </c>
      <c r="AU24" s="551">
        <f>SUM('106部門表'!AU56:AU57)</f>
        <v>13</v>
      </c>
      <c r="AV24" s="551">
        <f>SUM('106部門表'!AV56:AV57)</f>
        <v>766</v>
      </c>
      <c r="AW24" s="551">
        <f>SUM('106部門表'!AW56:AW57)</f>
        <v>649</v>
      </c>
      <c r="AX24" s="551">
        <f>SUM('106部門表'!AX56:AX57)</f>
        <v>351</v>
      </c>
      <c r="AY24" s="551">
        <f>SUM('106部門表'!AY56:AY57)</f>
        <v>0</v>
      </c>
      <c r="AZ24" s="551">
        <f>SUM('106部門表'!AZ56:AZ57)</f>
        <v>1</v>
      </c>
      <c r="BA24" s="551">
        <f>SUM('106部門表'!BA56:BA57)</f>
        <v>30</v>
      </c>
      <c r="BB24" s="551">
        <f>SUM('106部門表'!BB56:BB57)</f>
        <v>4384</v>
      </c>
      <c r="BC24" s="551">
        <f>SUM('106部門表'!BC56:BC57)</f>
        <v>98269</v>
      </c>
      <c r="BD24" s="551">
        <f>SUM('106部門表'!BD56:BD57)</f>
        <v>0</v>
      </c>
      <c r="BE24" s="551">
        <f>SUM('106部門表'!BE56:BE57)</f>
        <v>468</v>
      </c>
      <c r="BF24" s="551">
        <f>SUM('106部門表'!BF56:BF57)</f>
        <v>134</v>
      </c>
      <c r="BG24" s="551">
        <f>SUM('106部門表'!BG56:BG57)</f>
        <v>2141</v>
      </c>
      <c r="BH24" s="551">
        <f>SUM('106部門表'!BH56:BH57)</f>
        <v>21</v>
      </c>
      <c r="BI24" s="551">
        <f>SUM('106部門表'!BI56:BI57)</f>
        <v>75</v>
      </c>
      <c r="BJ24" s="551">
        <f>SUM('106部門表'!BJ56:BJ57)</f>
        <v>52</v>
      </c>
      <c r="BK24" s="551">
        <f>SUM('106部門表'!BK56:BK57)</f>
        <v>34451</v>
      </c>
      <c r="BL24" s="551">
        <f>SUM('106部門表'!BL56:BL57)</f>
        <v>5294</v>
      </c>
      <c r="BM24" s="551">
        <f>SUM('106部門表'!BM56:BM57)</f>
        <v>60031</v>
      </c>
      <c r="BN24" s="551">
        <f>SUM('106部門表'!BN56:BN57)</f>
        <v>63590</v>
      </c>
      <c r="BO24" s="551">
        <f>SUM('106部門表'!BO56:BO57)</f>
        <v>227</v>
      </c>
      <c r="BP24" s="551">
        <f>SUM('106部門表'!BP56:BP57)</f>
        <v>21</v>
      </c>
      <c r="BQ24" s="551">
        <f>SUM('106部門表'!BQ56:BQ57)</f>
        <v>38</v>
      </c>
      <c r="BR24" s="551">
        <f>SUM('106部門表'!BR56:BR57)</f>
        <v>79</v>
      </c>
      <c r="BS24" s="551">
        <f>SUM('106部門表'!BS56:BS57)</f>
        <v>25236</v>
      </c>
      <c r="BT24" s="551">
        <f>SUM('106部門表'!BT56:BT57)</f>
        <v>3876</v>
      </c>
      <c r="BU24" s="551">
        <f>SUM('106部門表'!BU56:BU57)</f>
        <v>1727</v>
      </c>
      <c r="BV24" s="551">
        <f>SUM('106部門表'!BV56:BV57)</f>
        <v>1549</v>
      </c>
      <c r="BW24" s="551">
        <f>SUM('106部門表'!BW56:BW57)</f>
        <v>0</v>
      </c>
      <c r="BX24" s="551">
        <f>SUM('106部門表'!BX56:BX57)</f>
        <v>194</v>
      </c>
      <c r="BY24" s="551">
        <f>SUM('106部門表'!BY56:BY57)</f>
        <v>2108</v>
      </c>
      <c r="BZ24" s="551">
        <f>SUM('106部門表'!BZ56:BZ57)</f>
        <v>0</v>
      </c>
      <c r="CA24" s="551">
        <f>SUM('106部門表'!CA56:CA57)</f>
        <v>1227</v>
      </c>
      <c r="CB24" s="551">
        <f>SUM('106部門表'!CB56:CB57)</f>
        <v>182</v>
      </c>
      <c r="CC24" s="551">
        <f>SUM('106部門表'!CC56:CC57)</f>
        <v>89</v>
      </c>
      <c r="CD24" s="551">
        <f>SUM('106部門表'!CD56:CD57)</f>
        <v>105</v>
      </c>
      <c r="CE24" s="551">
        <f>SUM('106部門表'!CE56:CE57)</f>
        <v>413</v>
      </c>
      <c r="CF24" s="551">
        <f>SUM('106部門表'!CF56:CF57)</f>
        <v>19</v>
      </c>
      <c r="CG24" s="551">
        <f>SUM('106部門表'!CG56:CG57)</f>
        <v>1556</v>
      </c>
      <c r="CH24" s="551">
        <f>SUM('106部門表'!CH56:CH57)</f>
        <v>659</v>
      </c>
      <c r="CI24" s="551">
        <f>SUM('106部門表'!CI56:CI57)</f>
        <v>1149</v>
      </c>
      <c r="CJ24" s="551">
        <f>SUM('106部門表'!CJ56:CJ57)</f>
        <v>5</v>
      </c>
      <c r="CK24" s="551">
        <f>SUM('106部門表'!CK56:CK57)</f>
        <v>663</v>
      </c>
      <c r="CL24" s="551">
        <f>SUM('106部門表'!CL56:CL57)</f>
        <v>77277</v>
      </c>
      <c r="CM24" s="551">
        <f>SUM('106部門表'!CM56:CM57)</f>
        <v>950</v>
      </c>
      <c r="CN24" s="551">
        <f>SUM('106部門表'!CN56:CN57)</f>
        <v>1235</v>
      </c>
      <c r="CO24" s="551">
        <f>SUM('106部門表'!CO56:CO57)</f>
        <v>1954</v>
      </c>
      <c r="CP24" s="551">
        <f>SUM('106部門表'!CP56:CP57)</f>
        <v>13</v>
      </c>
      <c r="CQ24" s="551">
        <f>SUM('106部門表'!CQ56:CQ57)</f>
        <v>794</v>
      </c>
      <c r="CR24" s="551">
        <f>SUM('106部門表'!CR56:CR57)</f>
        <v>62</v>
      </c>
      <c r="CS24" s="551">
        <f>SUM('106部門表'!CS56:CS57)</f>
        <v>501</v>
      </c>
      <c r="CT24" s="551">
        <f>SUM('106部門表'!CT56:CT57)</f>
        <v>20007</v>
      </c>
      <c r="CU24" s="551">
        <f>SUM('106部門表'!CU56:CU57)</f>
        <v>897</v>
      </c>
      <c r="CV24" s="551">
        <f>SUM('106部門表'!CV56:CV57)</f>
        <v>17343</v>
      </c>
      <c r="CW24" s="551">
        <f>SUM('106部門表'!CW56:CW57)</f>
        <v>13761</v>
      </c>
      <c r="CX24" s="551">
        <f>SUM('106部門表'!CX56:CX57)</f>
        <v>128</v>
      </c>
      <c r="CY24" s="551">
        <f>SUM('106部門表'!CY56:CY57)</f>
        <v>4642</v>
      </c>
      <c r="CZ24" s="551">
        <f>SUM('106部門表'!CZ56:CZ57)</f>
        <v>101</v>
      </c>
      <c r="DA24" s="551">
        <f>SUM('106部門表'!DA56:DA57)</f>
        <v>4699</v>
      </c>
      <c r="DB24" s="551">
        <f>SUM('106部門表'!DB56:DB57)</f>
        <v>178</v>
      </c>
      <c r="DC24" s="551">
        <f>SUM('106部門表'!DC56:DC57)</f>
        <v>0</v>
      </c>
      <c r="DD24" s="762">
        <f>SUM('106部門表'!DD56:DD57)</f>
        <v>0</v>
      </c>
      <c r="DE24" s="550">
        <f t="shared" si="4"/>
        <v>460255</v>
      </c>
      <c r="DF24" s="550">
        <f>SUM('106部門表'!DF56:DF57)</f>
        <v>32358</v>
      </c>
      <c r="DG24" s="551">
        <f>SUM('106部門表'!DG56:DG57)</f>
        <v>3592720</v>
      </c>
      <c r="DH24" s="551">
        <f>SUM('106部門表'!DH56:DH57)</f>
        <v>0</v>
      </c>
      <c r="DI24" s="551">
        <f>SUM('106部門表'!DI56:DI57)</f>
        <v>0</v>
      </c>
      <c r="DJ24" s="551">
        <f>SUM('106部門表'!DJ56:DJ57)</f>
        <v>1496460</v>
      </c>
      <c r="DK24" s="551">
        <f>SUM('106部門表'!DK56:DK57)</f>
        <v>4800670</v>
      </c>
      <c r="DL24" s="551">
        <f>SUM('106部門表'!DL56:DL57)</f>
        <v>44292</v>
      </c>
      <c r="DM24" s="552">
        <f t="shared" si="0"/>
        <v>9966500</v>
      </c>
      <c r="DN24" s="552">
        <f t="shared" si="1"/>
        <v>10426755</v>
      </c>
      <c r="DO24" s="553">
        <f>SUM('106部門表'!DO56:DO57)</f>
        <v>467074</v>
      </c>
      <c r="DP24" s="551">
        <f>SUM('106部門表'!DP56:DP57)</f>
        <v>42727</v>
      </c>
      <c r="DQ24" s="552">
        <f t="shared" si="5"/>
        <v>509801</v>
      </c>
      <c r="DR24" s="551">
        <f t="shared" si="6"/>
        <v>10476301</v>
      </c>
      <c r="DS24" s="552">
        <f t="shared" si="2"/>
        <v>10936556</v>
      </c>
      <c r="DT24" s="553">
        <f>SUM('106部門表'!DT56:DT57)</f>
        <v>-8586300</v>
      </c>
      <c r="DU24" s="551">
        <f>SUM('106部門表'!DU56:DU57)</f>
        <v>-5282</v>
      </c>
      <c r="DV24" s="551">
        <f>SUM('106部門表'!DV56:DV57)</f>
        <v>0</v>
      </c>
      <c r="DW24" s="551">
        <f>SUM('106部門表'!DW56:DW57)</f>
        <v>-412</v>
      </c>
      <c r="DX24" s="552">
        <f t="shared" si="7"/>
        <v>-8591994</v>
      </c>
      <c r="DY24" s="551">
        <f t="shared" si="8"/>
        <v>1884307</v>
      </c>
      <c r="DZ24" s="552">
        <f t="shared" si="3"/>
        <v>2344562</v>
      </c>
      <c r="EG24" s="555"/>
      <c r="EH24" s="555"/>
      <c r="EI24" s="555"/>
      <c r="EJ24" s="555"/>
      <c r="EK24" s="555"/>
      <c r="EL24" s="555"/>
      <c r="EM24" s="555"/>
      <c r="EN24" s="555"/>
    </row>
    <row r="25" spans="1:144">
      <c r="A25" s="556" t="s">
        <v>388</v>
      </c>
      <c r="B25" s="557" t="s">
        <v>54</v>
      </c>
      <c r="C25" s="550">
        <f>SUM('106部門表'!C58:C62)</f>
        <v>0</v>
      </c>
      <c r="D25" s="551">
        <f>SUM('106部門表'!D58:D62)</f>
        <v>0</v>
      </c>
      <c r="E25" s="551">
        <f>SUM('106部門表'!E58:E62)</f>
        <v>0</v>
      </c>
      <c r="F25" s="551">
        <f>SUM('106部門表'!F58:F62)</f>
        <v>0</v>
      </c>
      <c r="G25" s="551">
        <f>SUM('106部門表'!G58:G62)</f>
        <v>221032</v>
      </c>
      <c r="H25" s="551">
        <f>SUM('106部門表'!H58:H62)</f>
        <v>0</v>
      </c>
      <c r="I25" s="551">
        <f>SUM('106部門表'!I58:I62)</f>
        <v>66</v>
      </c>
      <c r="J25" s="551">
        <f>SUM('106部門表'!J58:J62)</f>
        <v>0</v>
      </c>
      <c r="K25" s="551">
        <f>SUM('106部門表'!K58:K62)</f>
        <v>0</v>
      </c>
      <c r="L25" s="551">
        <f>SUM('106部門表'!L58:L62)</f>
        <v>0</v>
      </c>
      <c r="M25" s="551">
        <f>SUM('106部門表'!M58:M62)</f>
        <v>0</v>
      </c>
      <c r="N25" s="551">
        <f>SUM('106部門表'!N58:N62)</f>
        <v>0</v>
      </c>
      <c r="O25" s="551">
        <f>SUM('106部門表'!O58:O62)</f>
        <v>0</v>
      </c>
      <c r="P25" s="551">
        <f>SUM('106部門表'!P58:P62)</f>
        <v>0</v>
      </c>
      <c r="Q25" s="551">
        <f>SUM('106部門表'!Q58:Q62)</f>
        <v>0</v>
      </c>
      <c r="R25" s="551">
        <f>SUM('106部門表'!R58:R62)</f>
        <v>0</v>
      </c>
      <c r="S25" s="551">
        <f>SUM('106部門表'!S58:S62)</f>
        <v>0</v>
      </c>
      <c r="T25" s="551">
        <f>SUM('106部門表'!T58:T62)</f>
        <v>0</v>
      </c>
      <c r="U25" s="551">
        <f>SUM('106部門表'!U58:U62)</f>
        <v>0</v>
      </c>
      <c r="V25" s="551">
        <f>SUM('106部門表'!V58:V62)</f>
        <v>0</v>
      </c>
      <c r="W25" s="551">
        <f>SUM('106部門表'!W58:W62)</f>
        <v>0</v>
      </c>
      <c r="X25" s="551">
        <f>SUM('106部門表'!X58:X62)</f>
        <v>0</v>
      </c>
      <c r="Y25" s="551">
        <f>SUM('106部門表'!Y58:Y62)</f>
        <v>0</v>
      </c>
      <c r="Z25" s="551">
        <f>SUM('106部門表'!Z58:Z62)</f>
        <v>0</v>
      </c>
      <c r="AA25" s="551">
        <f>SUM('106部門表'!AA58:AA62)</f>
        <v>0</v>
      </c>
      <c r="AB25" s="551">
        <f>SUM('106部門表'!AB58:AB62)</f>
        <v>0</v>
      </c>
      <c r="AC25" s="551">
        <f>SUM('106部門表'!AC58:AC62)</f>
        <v>0</v>
      </c>
      <c r="AD25" s="551">
        <f>SUM('106部門表'!AD58:AD62)</f>
        <v>0</v>
      </c>
      <c r="AE25" s="551">
        <f>SUM('106部門表'!AE58:AE62)</f>
        <v>0</v>
      </c>
      <c r="AF25" s="551">
        <f>SUM('106部門表'!AF58:AF62)</f>
        <v>0</v>
      </c>
      <c r="AG25" s="551">
        <f>SUM('106部門表'!AG58:AG62)</f>
        <v>0</v>
      </c>
      <c r="AH25" s="551">
        <f>SUM('106部門表'!AH58:AH62)</f>
        <v>0</v>
      </c>
      <c r="AI25" s="551">
        <f>SUM('106部門表'!AI58:AI62)</f>
        <v>0</v>
      </c>
      <c r="AJ25" s="551">
        <f>SUM('106部門表'!AJ58:AJ62)</f>
        <v>0</v>
      </c>
      <c r="AK25" s="551">
        <f>SUM('106部門表'!AK58:AK62)</f>
        <v>0</v>
      </c>
      <c r="AL25" s="551">
        <f>SUM('106部門表'!AL58:AL62)</f>
        <v>0</v>
      </c>
      <c r="AM25" s="551">
        <f>SUM('106部門表'!AM58:AM62)</f>
        <v>0</v>
      </c>
      <c r="AN25" s="551">
        <f>SUM('106部門表'!AN58:AN62)</f>
        <v>0</v>
      </c>
      <c r="AO25" s="551">
        <f>SUM('106部門表'!AO58:AO62)</f>
        <v>0</v>
      </c>
      <c r="AP25" s="551">
        <f>SUM('106部門表'!AP58:AP62)</f>
        <v>0</v>
      </c>
      <c r="AQ25" s="551">
        <f>SUM('106部門表'!AQ58:AQ62)</f>
        <v>0</v>
      </c>
      <c r="AR25" s="551">
        <f>SUM('106部門表'!AR58:AR62)</f>
        <v>0</v>
      </c>
      <c r="AS25" s="551">
        <f>SUM('106部門表'!AS58:AS62)</f>
        <v>0</v>
      </c>
      <c r="AT25" s="551">
        <f>SUM('106部門表'!AT58:AT62)</f>
        <v>150</v>
      </c>
      <c r="AU25" s="551">
        <f>SUM('106部門表'!AU58:AU62)</f>
        <v>0</v>
      </c>
      <c r="AV25" s="551">
        <f>SUM('106部門表'!AV58:AV62)</f>
        <v>0</v>
      </c>
      <c r="AW25" s="551">
        <f>SUM('106部門表'!AW58:AW62)</f>
        <v>0</v>
      </c>
      <c r="AX25" s="551">
        <f>SUM('106部門表'!AX58:AX62)</f>
        <v>0</v>
      </c>
      <c r="AY25" s="551">
        <f>SUM('106部門表'!AY58:AY62)</f>
        <v>0</v>
      </c>
      <c r="AZ25" s="551">
        <f>SUM('106部門表'!AZ58:AZ62)</f>
        <v>0</v>
      </c>
      <c r="BA25" s="551">
        <f>SUM('106部門表'!BA58:BA62)</f>
        <v>0</v>
      </c>
      <c r="BB25" s="551">
        <f>SUM('106部門表'!BB58:BB62)</f>
        <v>0</v>
      </c>
      <c r="BC25" s="551">
        <f>SUM('106部門表'!BC58:BC62)</f>
        <v>0</v>
      </c>
      <c r="BD25" s="551">
        <f>SUM('106部門表'!BD58:BD62)</f>
        <v>0</v>
      </c>
      <c r="BE25" s="551">
        <f>SUM('106部門表'!BE58:BE62)</f>
        <v>28891</v>
      </c>
      <c r="BF25" s="551">
        <f>SUM('106部門表'!BF58:BF62)</f>
        <v>1464573</v>
      </c>
      <c r="BG25" s="551">
        <f>SUM('106部門表'!BG58:BG62)</f>
        <v>91054</v>
      </c>
      <c r="BH25" s="551">
        <f>SUM('106部門表'!BH58:BH62)</f>
        <v>7400</v>
      </c>
      <c r="BI25" s="551">
        <f>SUM('106部門表'!BI58:BI62)</f>
        <v>0</v>
      </c>
      <c r="BJ25" s="551">
        <f>SUM('106部門表'!BJ58:BJ62)</f>
        <v>0</v>
      </c>
      <c r="BK25" s="551">
        <f>SUM('106部門表'!BK58:BK62)</f>
        <v>0</v>
      </c>
      <c r="BL25" s="551">
        <f>SUM('106部門表'!BL58:BL62)</f>
        <v>0</v>
      </c>
      <c r="BM25" s="551">
        <f>SUM('106部門表'!BM58:BM62)</f>
        <v>0</v>
      </c>
      <c r="BN25" s="551">
        <f>SUM('106部門表'!BN58:BN62)</f>
        <v>0</v>
      </c>
      <c r="BO25" s="551">
        <f>SUM('106部門表'!BO58:BO62)</f>
        <v>0</v>
      </c>
      <c r="BP25" s="551">
        <f>SUM('106部門表'!BP58:BP62)</f>
        <v>0</v>
      </c>
      <c r="BQ25" s="551">
        <f>SUM('106部門表'!BQ58:BQ62)</f>
        <v>0</v>
      </c>
      <c r="BR25" s="551">
        <f>SUM('106部門表'!BR58:BR62)</f>
        <v>0</v>
      </c>
      <c r="BS25" s="551">
        <f>SUM('106部門表'!BS58:BS62)</f>
        <v>0</v>
      </c>
      <c r="BT25" s="551">
        <f>SUM('106部門表'!BT58:BT62)</f>
        <v>0</v>
      </c>
      <c r="BU25" s="551">
        <f>SUM('106部門表'!BU58:BU62)</f>
        <v>0</v>
      </c>
      <c r="BV25" s="551">
        <f>SUM('106部門表'!BV58:BV62)</f>
        <v>0</v>
      </c>
      <c r="BW25" s="551">
        <f>SUM('106部門表'!BW58:BW62)</f>
        <v>0</v>
      </c>
      <c r="BX25" s="551">
        <f>SUM('106部門表'!BX58:BX62)</f>
        <v>106493</v>
      </c>
      <c r="BY25" s="551">
        <f>SUM('106部門表'!BY58:BY62)</f>
        <v>0</v>
      </c>
      <c r="BZ25" s="551">
        <f>SUM('106部門表'!BZ58:BZ62)</f>
        <v>2020</v>
      </c>
      <c r="CA25" s="551">
        <f>SUM('106部門表'!CA58:CA62)</f>
        <v>312807</v>
      </c>
      <c r="CB25" s="551">
        <f>SUM('106部門表'!CB58:CB62)</f>
        <v>528779</v>
      </c>
      <c r="CC25" s="551">
        <f>SUM('106部門表'!CC58:CC62)</f>
        <v>0</v>
      </c>
      <c r="CD25" s="551">
        <f>SUM('106部門表'!CD58:CD62)</f>
        <v>0</v>
      </c>
      <c r="CE25" s="551">
        <f>SUM('106部門表'!CE58:CE62)</f>
        <v>22665</v>
      </c>
      <c r="CF25" s="551">
        <f>SUM('106部門表'!CF58:CF62)</f>
        <v>0</v>
      </c>
      <c r="CG25" s="551">
        <f>SUM('106部門表'!CG58:CG62)</f>
        <v>0</v>
      </c>
      <c r="CH25" s="551">
        <f>SUM('106部門表'!CH58:CH62)</f>
        <v>0</v>
      </c>
      <c r="CI25" s="551">
        <f>SUM('106部門表'!CI58:CI62)</f>
        <v>0</v>
      </c>
      <c r="CJ25" s="551">
        <f>SUM('106部門表'!CJ58:CJ62)</f>
        <v>0</v>
      </c>
      <c r="CK25" s="551">
        <f>SUM('106部門表'!CK58:CK62)</f>
        <v>0</v>
      </c>
      <c r="CL25" s="551">
        <f>SUM('106部門表'!CL58:CL62)</f>
        <v>251721</v>
      </c>
      <c r="CM25" s="551">
        <f>SUM('106部門表'!CM58:CM62)</f>
        <v>2096</v>
      </c>
      <c r="CN25" s="551">
        <f>SUM('106部門表'!CN58:CN62)</f>
        <v>412</v>
      </c>
      <c r="CO25" s="551">
        <f>SUM('106部門表'!CO58:CO62)</f>
        <v>0</v>
      </c>
      <c r="CP25" s="551">
        <f>SUM('106部門表'!CP58:CP62)</f>
        <v>0</v>
      </c>
      <c r="CQ25" s="551">
        <f>SUM('106部門表'!CQ58:CQ62)</f>
        <v>0</v>
      </c>
      <c r="CR25" s="551">
        <f>SUM('106部門表'!CR58:CR62)</f>
        <v>0</v>
      </c>
      <c r="CS25" s="551">
        <f>SUM('106部門表'!CS58:CS62)</f>
        <v>0</v>
      </c>
      <c r="CT25" s="551">
        <f>SUM('106部門表'!CT58:CT62)</f>
        <v>42</v>
      </c>
      <c r="CU25" s="551">
        <f>SUM('106部門表'!CU58:CU62)</f>
        <v>0</v>
      </c>
      <c r="CV25" s="551">
        <f>SUM('106部門表'!CV58:CV62)</f>
        <v>1846249</v>
      </c>
      <c r="CW25" s="551">
        <f>SUM('106部門表'!CW58:CW62)</f>
        <v>265</v>
      </c>
      <c r="CX25" s="551">
        <f>SUM('106部門表'!CX58:CX62)</f>
        <v>0</v>
      </c>
      <c r="CY25" s="551">
        <f>SUM('106部門表'!CY58:CY62)</f>
        <v>0</v>
      </c>
      <c r="CZ25" s="551">
        <f>SUM('106部門表'!CZ58:CZ62)</f>
        <v>0</v>
      </c>
      <c r="DA25" s="551">
        <f>SUM('106部門表'!DA58:DA62)</f>
        <v>110</v>
      </c>
      <c r="DB25" s="551">
        <f>SUM('106部門表'!DB58:DB62)</f>
        <v>443</v>
      </c>
      <c r="DC25" s="551">
        <f>SUM('106部門表'!DC58:DC62)</f>
        <v>0</v>
      </c>
      <c r="DD25" s="762">
        <f>SUM('106部門表'!DD58:DD62)</f>
        <v>0</v>
      </c>
      <c r="DE25" s="550">
        <f t="shared" si="4"/>
        <v>4887268</v>
      </c>
      <c r="DF25" s="550">
        <f>SUM('106部門表'!DF58:DF62)</f>
        <v>0</v>
      </c>
      <c r="DG25" s="551">
        <f>SUM('106部門表'!DG58:DG62)</f>
        <v>8279618</v>
      </c>
      <c r="DH25" s="551">
        <f>SUM('106部門表'!DH58:DH62)</f>
        <v>0</v>
      </c>
      <c r="DI25" s="551">
        <f>SUM('106部門表'!DI58:DI62)</f>
        <v>0</v>
      </c>
      <c r="DJ25" s="551">
        <f>SUM('106部門表'!DJ58:DJ62)</f>
        <v>1280187</v>
      </c>
      <c r="DK25" s="551">
        <f>SUM('106部門表'!DK58:DK62)</f>
        <v>7686104</v>
      </c>
      <c r="DL25" s="551">
        <f>SUM('106部門表'!DL58:DL62)</f>
        <v>17592</v>
      </c>
      <c r="DM25" s="552">
        <f t="shared" si="0"/>
        <v>17263501</v>
      </c>
      <c r="DN25" s="552">
        <f t="shared" si="1"/>
        <v>22150769</v>
      </c>
      <c r="DO25" s="553">
        <f>SUM('106部門表'!DO58:DO62)</f>
        <v>3917005</v>
      </c>
      <c r="DP25" s="551">
        <f>SUM('106部門表'!DP58:DP62)</f>
        <v>83276</v>
      </c>
      <c r="DQ25" s="552">
        <f t="shared" si="5"/>
        <v>4000281</v>
      </c>
      <c r="DR25" s="551">
        <f t="shared" si="6"/>
        <v>21263782</v>
      </c>
      <c r="DS25" s="552">
        <f t="shared" si="2"/>
        <v>26151050</v>
      </c>
      <c r="DT25" s="553">
        <f>SUM('106部門表'!DT58:DT62)</f>
        <v>-20647112</v>
      </c>
      <c r="DU25" s="551">
        <f>SUM('106部門表'!DU58:DU62)</f>
        <v>-303505</v>
      </c>
      <c r="DV25" s="551">
        <f>SUM('106部門表'!DV58:DV62)</f>
        <v>0</v>
      </c>
      <c r="DW25" s="551">
        <f>SUM('106部門表'!DW58:DW62)</f>
        <v>-19817</v>
      </c>
      <c r="DX25" s="552">
        <f t="shared" si="7"/>
        <v>-20970434</v>
      </c>
      <c r="DY25" s="551">
        <f t="shared" si="8"/>
        <v>293348</v>
      </c>
      <c r="DZ25" s="552">
        <f t="shared" si="3"/>
        <v>5180616</v>
      </c>
      <c r="EG25" s="555"/>
      <c r="EH25" s="555"/>
      <c r="EI25" s="555"/>
      <c r="EJ25" s="555"/>
      <c r="EK25" s="555"/>
      <c r="EL25" s="555"/>
      <c r="EM25" s="555"/>
      <c r="EN25" s="555"/>
    </row>
    <row r="26" spans="1:144">
      <c r="A26" s="556" t="s">
        <v>390</v>
      </c>
      <c r="B26" s="557" t="s">
        <v>29</v>
      </c>
      <c r="C26" s="550">
        <f>SUM('106部門表'!C22,'106部門表'!C34,'106部門表'!C63:C64)</f>
        <v>10715</v>
      </c>
      <c r="D26" s="551">
        <f>SUM('106部門表'!D22,'106部門表'!D34,'106部門表'!D63:D64)</f>
        <v>65183</v>
      </c>
      <c r="E26" s="551">
        <f>SUM('106部門表'!E22,'106部門表'!E34,'106部門表'!E63:E64)</f>
        <v>829</v>
      </c>
      <c r="F26" s="551">
        <f>SUM('106部門表'!F22,'106部門表'!F34,'106部門表'!F63:F64)</f>
        <v>13331</v>
      </c>
      <c r="G26" s="551">
        <f>SUM('106部門表'!G22,'106部門表'!G34,'106部門表'!G63:G64)</f>
        <v>27764</v>
      </c>
      <c r="H26" s="551">
        <f>SUM('106部門表'!H22,'106部門表'!H34,'106部門表'!H63:H64)</f>
        <v>0</v>
      </c>
      <c r="I26" s="551">
        <f>SUM('106部門表'!I22,'106部門表'!I34,'106部門表'!I63:I64)</f>
        <v>12942</v>
      </c>
      <c r="J26" s="551">
        <f>SUM('106部門表'!J22,'106部門表'!J34,'106部門表'!J63:J64)</f>
        <v>413573</v>
      </c>
      <c r="K26" s="551">
        <f>SUM('106部門表'!K22,'106部門表'!K34,'106部門表'!K63:K64)</f>
        <v>34017</v>
      </c>
      <c r="L26" s="551">
        <f>SUM('106部門表'!L22,'106部門表'!L34,'106部門表'!L63:L64)</f>
        <v>24666</v>
      </c>
      <c r="M26" s="551">
        <f>SUM('106部門表'!M22,'106部門表'!M34,'106部門表'!M63:M64)</f>
        <v>0</v>
      </c>
      <c r="N26" s="551">
        <f>SUM('106部門表'!N22,'106部門表'!N34,'106部門表'!N63:N64)</f>
        <v>435</v>
      </c>
      <c r="O26" s="551">
        <f>SUM('106部門表'!O22,'106部門表'!O34,'106部門表'!O63:O64)</f>
        <v>55623</v>
      </c>
      <c r="P26" s="551">
        <f>SUM('106部門表'!P22,'106部門表'!P34,'106部門表'!P63:P64)</f>
        <v>36561</v>
      </c>
      <c r="Q26" s="551">
        <f>SUM('106部門表'!Q22,'106部門表'!Q34,'106部門表'!Q63:Q64)</f>
        <v>8892</v>
      </c>
      <c r="R26" s="551">
        <f>SUM('106部門表'!R22,'106部門表'!R34,'106部門表'!R63:R64)</f>
        <v>45011</v>
      </c>
      <c r="S26" s="551">
        <f>SUM('106部門表'!S22,'106部門表'!S34,'106部門表'!S63:S64)</f>
        <v>5976</v>
      </c>
      <c r="T26" s="551">
        <f>SUM('106部門表'!T22,'106部門表'!T34,'106部門表'!T63:T64)</f>
        <v>95281</v>
      </c>
      <c r="U26" s="551">
        <f>SUM('106部門表'!U22,'106部門表'!U34,'106部門表'!U63:U64)</f>
        <v>12470</v>
      </c>
      <c r="V26" s="551">
        <f>SUM('106部門表'!V22,'106部門表'!V34,'106部門表'!V63:V64)</f>
        <v>485</v>
      </c>
      <c r="W26" s="551">
        <f>SUM('106部門表'!W22,'106部門表'!W34,'106部門表'!W63:W64)</f>
        <v>0</v>
      </c>
      <c r="X26" s="551">
        <f>SUM('106部門表'!X22,'106部門表'!X34,'106部門表'!X63:X64)</f>
        <v>6046</v>
      </c>
      <c r="Y26" s="551">
        <f>SUM('106部門表'!Y22,'106部門表'!Y34,'106部門表'!Y63:Y64)</f>
        <v>0</v>
      </c>
      <c r="Z26" s="551">
        <f>SUM('106部門表'!Z22,'106部門表'!Z34,'106部門表'!Z63:Z64)</f>
        <v>136</v>
      </c>
      <c r="AA26" s="551">
        <f>SUM('106部門表'!AA22,'106部門表'!AA34,'106部門表'!AA63:AA64)</f>
        <v>5421</v>
      </c>
      <c r="AB26" s="551">
        <f>SUM('106部門表'!AB22,'106部門表'!AB34,'106部門表'!AB63:AB64)</f>
        <v>1</v>
      </c>
      <c r="AC26" s="551">
        <f>SUM('106部門表'!AC22,'106部門表'!AC34,'106部門表'!AC63:AC64)</f>
        <v>695</v>
      </c>
      <c r="AD26" s="551">
        <f>SUM('106部門表'!AD22,'106部門表'!AD34,'106部門表'!AD63:AD64)</f>
        <v>3101</v>
      </c>
      <c r="AE26" s="551">
        <f>SUM('106部門表'!AE22,'106部門表'!AE34,'106部門表'!AE63:AE64)</f>
        <v>71</v>
      </c>
      <c r="AF26" s="551">
        <f>SUM('106部門表'!AF22,'106部門表'!AF34,'106部門表'!AF63:AF64)</f>
        <v>8636</v>
      </c>
      <c r="AG26" s="551">
        <f>SUM('106部門表'!AG22,'106部門表'!AG34,'106部門表'!AG63:AG64)</f>
        <v>2258</v>
      </c>
      <c r="AH26" s="551">
        <f>SUM('106部門表'!AH22,'106部門表'!AH34,'106部門表'!AH63:AH64)</f>
        <v>5642</v>
      </c>
      <c r="AI26" s="551">
        <f>SUM('106部門表'!AI22,'106部門表'!AI34,'106部門表'!AI63:AI64)</f>
        <v>205271</v>
      </c>
      <c r="AJ26" s="551">
        <f>SUM('106部門表'!AJ22,'106部門表'!AJ34,'106部門表'!AJ63:AJ64)</f>
        <v>7356</v>
      </c>
      <c r="AK26" s="551">
        <f>SUM('106部門表'!AK22,'106部門表'!AK34,'106部門表'!AK63:AK64)</f>
        <v>0</v>
      </c>
      <c r="AL26" s="551">
        <f>SUM('106部門表'!AL22,'106部門表'!AL34,'106部門表'!AL63:AL64)</f>
        <v>0</v>
      </c>
      <c r="AM26" s="551">
        <f>SUM('106部門表'!AM22,'106部門表'!AM34,'106部門表'!AM63:AM64)</f>
        <v>0</v>
      </c>
      <c r="AN26" s="551">
        <f>SUM('106部門表'!AN22,'106部門表'!AN34,'106部門表'!AN63:AN64)</f>
        <v>30</v>
      </c>
      <c r="AO26" s="551">
        <f>SUM('106部門表'!AO22,'106部門表'!AO34,'106部門表'!AO63:AO64)</f>
        <v>107741</v>
      </c>
      <c r="AP26" s="551">
        <f>SUM('106部門表'!AP22,'106部門表'!AP34,'106部門表'!AP63:AP64)</f>
        <v>300</v>
      </c>
      <c r="AQ26" s="551">
        <f>SUM('106部門表'!AQ22,'106部門表'!AQ34,'106部門表'!AQ63:AQ64)</f>
        <v>1239</v>
      </c>
      <c r="AR26" s="551">
        <f>SUM('106部門表'!AR22,'106部門表'!AR34,'106部門表'!AR63:AR64)</f>
        <v>4950</v>
      </c>
      <c r="AS26" s="551">
        <f>SUM('106部門表'!AS22,'106部門表'!AS34,'106部門表'!AS63:AS64)</f>
        <v>494</v>
      </c>
      <c r="AT26" s="551">
        <f>SUM('106部門表'!AT22,'106部門表'!AT34,'106部門表'!AT63:AT64)</f>
        <v>80027</v>
      </c>
      <c r="AU26" s="551">
        <f>SUM('106部門表'!AU22,'106部門表'!AU34,'106部門表'!AU63:AU64)</f>
        <v>2272</v>
      </c>
      <c r="AV26" s="551">
        <f>SUM('106部門表'!AV22,'106部門表'!AV34,'106部門表'!AV63:AV64)</f>
        <v>40445</v>
      </c>
      <c r="AW26" s="551">
        <f>SUM('106部門表'!AW22,'106部門表'!AW34,'106部門表'!AW63:AW64)</f>
        <v>55132</v>
      </c>
      <c r="AX26" s="551">
        <f>SUM('106部門表'!AX22,'106部門表'!AX34,'106部門表'!AX63:AX64)</f>
        <v>20810</v>
      </c>
      <c r="AY26" s="551">
        <f>SUM('106部門表'!AY22,'106部門表'!AY34,'106部門表'!AY63:AY64)</f>
        <v>1602</v>
      </c>
      <c r="AZ26" s="551">
        <f>SUM('106部門表'!AZ22,'106部門表'!AZ34,'106部門表'!AZ63:AZ64)</f>
        <v>52</v>
      </c>
      <c r="BA26" s="551">
        <f>SUM('106部門表'!BA22,'106部門表'!BA34,'106部門表'!BA63:BA64)</f>
        <v>256</v>
      </c>
      <c r="BB26" s="551">
        <f>SUM('106部門表'!BB22,'106部門表'!BB34,'106部門表'!BB63:BB64)</f>
        <v>4596</v>
      </c>
      <c r="BC26" s="551">
        <f>SUM('106部門表'!BC22,'106部門表'!BC34,'106部門表'!BC63:BC64)</f>
        <v>8320</v>
      </c>
      <c r="BD26" s="551">
        <f>SUM('106部門表'!BD22,'106部門表'!BD34,'106部門表'!BD63:BD64)</f>
        <v>0</v>
      </c>
      <c r="BE26" s="551">
        <f>SUM('106部門表'!BE22,'106部門表'!BE34,'106部門表'!BE63:BE64)</f>
        <v>80</v>
      </c>
      <c r="BF26" s="551">
        <f>SUM('106部門表'!BF22,'106部門表'!BF34,'106部門表'!BF63:BF64)</f>
        <v>3144</v>
      </c>
      <c r="BG26" s="551">
        <f>SUM('106部門表'!BG22,'106部門表'!BG34,'106部門表'!BG63:BG64)</f>
        <v>1049</v>
      </c>
      <c r="BH26" s="551">
        <f>SUM('106部門表'!BH22,'106部門表'!BH34,'106部門表'!BH63:BH64)</f>
        <v>79</v>
      </c>
      <c r="BI26" s="551">
        <f>SUM('106部門表'!BI22,'106部門表'!BI34,'106部門表'!BI63:BI64)</f>
        <v>170724</v>
      </c>
      <c r="BJ26" s="551">
        <f>SUM('106部門表'!BJ22,'106部門表'!BJ34,'106部門表'!BJ63:BJ64)</f>
        <v>1817</v>
      </c>
      <c r="BK26" s="551">
        <f>SUM('106部門表'!BK22,'106部門表'!BK34,'106部門表'!BK63:BK64)</f>
        <v>51407</v>
      </c>
      <c r="BL26" s="551">
        <f>SUM('106部門表'!BL22,'106部門表'!BL34,'106部門表'!BL63:BL64)</f>
        <v>65214</v>
      </c>
      <c r="BM26" s="551">
        <f>SUM('106部門表'!BM22,'106部門表'!BM34,'106部門表'!BM63:BM64)</f>
        <v>100115</v>
      </c>
      <c r="BN26" s="551">
        <f>SUM('106部門表'!BN22,'106部門表'!BN34,'106部門表'!BN63:BN64)</f>
        <v>29820</v>
      </c>
      <c r="BO26" s="551">
        <f>SUM('106部門表'!BO22,'106部門表'!BO34,'106部門表'!BO63:BO64)</f>
        <v>93150</v>
      </c>
      <c r="BP26" s="551">
        <f>SUM('106部門表'!BP22,'106部門表'!BP34,'106部門表'!BP63:BP64)</f>
        <v>23757</v>
      </c>
      <c r="BQ26" s="551">
        <f>SUM('106部門表'!BQ22,'106部門表'!BQ34,'106部門表'!BQ63:BQ64)</f>
        <v>18252</v>
      </c>
      <c r="BR26" s="551">
        <f>SUM('106部門表'!BR22,'106部門表'!BR34,'106部門表'!BR63:BR64)</f>
        <v>16412</v>
      </c>
      <c r="BS26" s="551">
        <f>SUM('106部門表'!BS22,'106部門表'!BS34,'106部門表'!BS63:BS64)</f>
        <v>525923</v>
      </c>
      <c r="BT26" s="551">
        <f>SUM('106部門表'!BT22,'106部門表'!BT34,'106部門表'!BT63:BT64)</f>
        <v>466958</v>
      </c>
      <c r="BU26" s="551">
        <f>SUM('106部門表'!BU22,'106部門表'!BU34,'106部門表'!BU63:BU64)</f>
        <v>2023</v>
      </c>
      <c r="BV26" s="551">
        <f>SUM('106部門表'!BV22,'106部門表'!BV34,'106部門表'!BV63:BV64)</f>
        <v>704</v>
      </c>
      <c r="BW26" s="551">
        <f>SUM('106部門表'!BW22,'106部門表'!BW34,'106部門表'!BW63:BW64)</f>
        <v>0</v>
      </c>
      <c r="BX26" s="551">
        <f>SUM('106部門表'!BX22,'106部門表'!BX34,'106部門表'!BX63:BX64)</f>
        <v>3301</v>
      </c>
      <c r="BY26" s="551">
        <f>SUM('106部門表'!BY22,'106部門表'!BY34,'106部門表'!BY63:BY64)</f>
        <v>19078</v>
      </c>
      <c r="BZ26" s="551">
        <f>SUM('106部門表'!BZ22,'106部門表'!BZ34,'106部門表'!BZ63:BZ64)</f>
        <v>253</v>
      </c>
      <c r="CA26" s="551">
        <f>SUM('106部門表'!CA22,'106部門表'!CA34,'106部門表'!CA63:CA64)</f>
        <v>20232</v>
      </c>
      <c r="CB26" s="551">
        <f>SUM('106部門表'!CB22,'106部門表'!CB34,'106部門表'!CB63:CB64)</f>
        <v>2982</v>
      </c>
      <c r="CC26" s="551">
        <f>SUM('106部門表'!CC22,'106部門表'!CC34,'106部門表'!CC63:CC64)</f>
        <v>779</v>
      </c>
      <c r="CD26" s="551">
        <f>SUM('106部門表'!CD22,'106部門表'!CD34,'106部門表'!CD63:CD64)</f>
        <v>4027</v>
      </c>
      <c r="CE26" s="551">
        <f>SUM('106部門表'!CE22,'106部門表'!CE34,'106部門表'!CE63:CE64)</f>
        <v>48243</v>
      </c>
      <c r="CF26" s="551">
        <f>SUM('106部門表'!CF22,'106部門表'!CF34,'106部門表'!CF63:CF64)</f>
        <v>22809</v>
      </c>
      <c r="CG26" s="551">
        <f>SUM('106部門表'!CG22,'106部門表'!CG34,'106部門表'!CG63:CG64)</f>
        <v>279959</v>
      </c>
      <c r="CH26" s="551">
        <f>SUM('106部門表'!CH22,'106部門表'!CH34,'106部門表'!CH63:CH64)</f>
        <v>15419</v>
      </c>
      <c r="CI26" s="551">
        <f>SUM('106部門表'!CI22,'106部門表'!CI34,'106部門表'!CI63:CI64)</f>
        <v>41218</v>
      </c>
      <c r="CJ26" s="551">
        <f>SUM('106部門表'!CJ22,'106部門表'!CJ34,'106部門表'!CJ63:CJ64)</f>
        <v>2237</v>
      </c>
      <c r="CK26" s="551">
        <f>SUM('106部門表'!CK22,'106部門表'!CK34,'106部門表'!CK63:CK64)</f>
        <v>144466</v>
      </c>
      <c r="CL26" s="551">
        <f>SUM('106部門表'!CL22,'106部門表'!CL34,'106部門表'!CL63:CL64)</f>
        <v>435173</v>
      </c>
      <c r="CM26" s="551">
        <f>SUM('106部門表'!CM22,'106部門表'!CM34,'106部門表'!CM63:CM64)</f>
        <v>292959</v>
      </c>
      <c r="CN26" s="551">
        <f>SUM('106部門表'!CN22,'106部門表'!CN34,'106部門表'!CN63:CN64)</f>
        <v>124567</v>
      </c>
      <c r="CO26" s="551">
        <f>SUM('106部門表'!CO22,'106部門表'!CO34,'106部門表'!CO63:CO64)</f>
        <v>202720</v>
      </c>
      <c r="CP26" s="551">
        <f>SUM('106部門表'!CP22,'106部門表'!CP34,'106部門表'!CP63:CP64)</f>
        <v>21735</v>
      </c>
      <c r="CQ26" s="551">
        <f>SUM('106部門表'!CQ22,'106部門表'!CQ34,'106部門表'!CQ63:CQ64)</f>
        <v>185489</v>
      </c>
      <c r="CR26" s="551">
        <f>SUM('106部門表'!CR22,'106部門表'!CR34,'106部門表'!CR63:CR64)</f>
        <v>68708</v>
      </c>
      <c r="CS26" s="551">
        <f>SUM('106部門表'!CS22,'106部門表'!CS34,'106部門表'!CS63:CS64)</f>
        <v>231965</v>
      </c>
      <c r="CT26" s="551">
        <f>SUM('106部門表'!CT22,'106部門表'!CT34,'106部門表'!CT63:CT64)</f>
        <v>52792</v>
      </c>
      <c r="CU26" s="551">
        <f>SUM('106部門表'!CU22,'106部門表'!CU34,'106部門表'!CU63:CU64)</f>
        <v>128767</v>
      </c>
      <c r="CV26" s="551">
        <f>SUM('106部門表'!CV22,'106部門表'!CV34,'106部門表'!CV63:CV64)</f>
        <v>19554</v>
      </c>
      <c r="CW26" s="551">
        <f>SUM('106部門表'!CW22,'106部門表'!CW34,'106部門表'!CW63:CW64)</f>
        <v>193327</v>
      </c>
      <c r="CX26" s="551">
        <f>SUM('106部門表'!CX22,'106部門表'!CX34,'106部門表'!CX63:CX64)</f>
        <v>32087</v>
      </c>
      <c r="CY26" s="551">
        <f>SUM('106部門表'!CY22,'106部門表'!CY34,'106部門表'!CY63:CY64)</f>
        <v>72513</v>
      </c>
      <c r="CZ26" s="551">
        <f>SUM('106部門表'!CZ22,'106部門表'!CZ34,'106部門表'!CZ63:CZ64)</f>
        <v>41231</v>
      </c>
      <c r="DA26" s="551">
        <f>SUM('106部門表'!DA22,'106部門表'!DA34,'106部門表'!DA63:DA64)</f>
        <v>175229</v>
      </c>
      <c r="DB26" s="551">
        <f>SUM('106部門表'!DB22,'106部門表'!DB34,'106部門表'!DB63:DB64)</f>
        <v>51297</v>
      </c>
      <c r="DC26" s="551">
        <f>SUM('106部門表'!DC22,'106部門表'!DC34,'106部門表'!DC63:DC64)</f>
        <v>223491</v>
      </c>
      <c r="DD26" s="762">
        <f>SUM('106部門表'!DD22,'106部門表'!DD34,'106部門表'!DD63:DD64)</f>
        <v>4567</v>
      </c>
      <c r="DE26" s="550">
        <f t="shared" si="4"/>
        <v>6170456</v>
      </c>
      <c r="DF26" s="550">
        <f>SUM('106部門表'!DF22,'106部門表'!DF34,'106部門表'!DF63:DF64)</f>
        <v>190664</v>
      </c>
      <c r="DG26" s="551">
        <f>SUM('106部門表'!DG22,'106部門表'!DG34,'106部門表'!DG63:DG64)</f>
        <v>3228685</v>
      </c>
      <c r="DH26" s="551">
        <f>SUM('106部門表'!DH22,'106部門表'!DH34,'106部門表'!DH63:DH64)</f>
        <v>0</v>
      </c>
      <c r="DI26" s="551">
        <f>SUM('106部門表'!DI22,'106部門表'!DI34,'106部門表'!DI63:DI64)</f>
        <v>0</v>
      </c>
      <c r="DJ26" s="551">
        <f>SUM('106部門表'!DJ22,'106部門表'!DJ34,'106部門表'!DJ63:DJ64)</f>
        <v>166218</v>
      </c>
      <c r="DK26" s="551">
        <f>SUM('106部門表'!DK22,'106部門表'!DK34,'106部門表'!DK63:DK64)</f>
        <v>854455</v>
      </c>
      <c r="DL26" s="551">
        <f>SUM('106部門表'!DL22,'106部門表'!DL34,'106部門表'!DL63:DL64)</f>
        <v>22500</v>
      </c>
      <c r="DM26" s="552">
        <f t="shared" si="0"/>
        <v>4462522</v>
      </c>
      <c r="DN26" s="552">
        <f t="shared" si="1"/>
        <v>10632978</v>
      </c>
      <c r="DO26" s="553">
        <f>SUM('106部門表'!DO22,'106部門表'!DO34,'106部門表'!DO63:DO64)</f>
        <v>1692503</v>
      </c>
      <c r="DP26" s="551">
        <f>SUM('106部門表'!DP22,'106部門表'!DP34,'106部門表'!DP63:DP64)</f>
        <v>15648</v>
      </c>
      <c r="DQ26" s="552">
        <f t="shared" si="5"/>
        <v>1708151</v>
      </c>
      <c r="DR26" s="551">
        <f t="shared" si="6"/>
        <v>6170673</v>
      </c>
      <c r="DS26" s="552">
        <f t="shared" si="2"/>
        <v>12341129</v>
      </c>
      <c r="DT26" s="553">
        <f>SUM('106部門表'!DT22,'106部門表'!DT34,'106部門表'!DT63:DT64)</f>
        <v>-8094440</v>
      </c>
      <c r="DU26" s="551">
        <f>SUM('106部門表'!DU22,'106部門表'!DU34,'106部門表'!DU63:DU64)</f>
        <v>-163479</v>
      </c>
      <c r="DV26" s="551">
        <f>SUM('106部門表'!DV22,'106部門表'!DV34,'106部門表'!DV63:DV64)</f>
        <v>-4944</v>
      </c>
      <c r="DW26" s="551">
        <f>SUM('106部門表'!DW22,'106部門表'!DW34,'106部門表'!DW63:DW64)</f>
        <v>-10719</v>
      </c>
      <c r="DX26" s="552">
        <f t="shared" si="7"/>
        <v>-8273582</v>
      </c>
      <c r="DY26" s="551">
        <f t="shared" si="8"/>
        <v>-2102909</v>
      </c>
      <c r="DZ26" s="552">
        <f t="shared" si="3"/>
        <v>4067547</v>
      </c>
      <c r="EG26" s="555"/>
      <c r="EH26" s="555"/>
      <c r="EI26" s="555"/>
      <c r="EJ26" s="555"/>
      <c r="EK26" s="555"/>
      <c r="EL26" s="555"/>
      <c r="EM26" s="555"/>
      <c r="EN26" s="555"/>
    </row>
    <row r="27" spans="1:144">
      <c r="A27" s="556" t="s">
        <v>392</v>
      </c>
      <c r="B27" s="557" t="s">
        <v>13</v>
      </c>
      <c r="C27" s="550">
        <f>SUM('106部門表'!C65:C68)</f>
        <v>41591</v>
      </c>
      <c r="D27" s="551">
        <f>SUM('106部門表'!D65:D68)</f>
        <v>37552</v>
      </c>
      <c r="E27" s="551">
        <f>SUM('106部門表'!E65:E68)</f>
        <v>3350</v>
      </c>
      <c r="F27" s="551">
        <f>SUM('106部門表'!F65:F68)</f>
        <v>3590</v>
      </c>
      <c r="G27" s="551">
        <f>SUM('106部門表'!G65:G68)</f>
        <v>12344</v>
      </c>
      <c r="H27" s="551">
        <f>SUM('106部門表'!H65:H68)</f>
        <v>0</v>
      </c>
      <c r="I27" s="551">
        <f>SUM('106部門表'!I65:I68)</f>
        <v>7560</v>
      </c>
      <c r="J27" s="551">
        <f>SUM('106部門表'!J65:J68)</f>
        <v>50285</v>
      </c>
      <c r="K27" s="551">
        <f>SUM('106部門表'!K65:K68)</f>
        <v>14657</v>
      </c>
      <c r="L27" s="551">
        <f>SUM('106部門表'!L65:L68)</f>
        <v>2786</v>
      </c>
      <c r="M27" s="551">
        <f>SUM('106部門表'!M65:M68)</f>
        <v>0</v>
      </c>
      <c r="N27" s="551">
        <f>SUM('106部門表'!N65:N68)</f>
        <v>434</v>
      </c>
      <c r="O27" s="551">
        <f>SUM('106部門表'!O65:O68)</f>
        <v>3552</v>
      </c>
      <c r="P27" s="551">
        <f>SUM('106部門表'!P65:P68)</f>
        <v>1187</v>
      </c>
      <c r="Q27" s="551">
        <f>SUM('106部門表'!Q65:Q68)</f>
        <v>1348</v>
      </c>
      <c r="R27" s="551">
        <f>SUM('106部門表'!R65:R68)</f>
        <v>24537</v>
      </c>
      <c r="S27" s="551">
        <f>SUM('106部門表'!S65:S68)</f>
        <v>4488</v>
      </c>
      <c r="T27" s="551">
        <f>SUM('106部門表'!T65:T68)</f>
        <v>3002</v>
      </c>
      <c r="U27" s="551">
        <f>SUM('106部門表'!U65:U68)</f>
        <v>1121</v>
      </c>
      <c r="V27" s="551">
        <f>SUM('106部門表'!V65:V68)</f>
        <v>2683</v>
      </c>
      <c r="W27" s="551">
        <f>SUM('106部門表'!W65:W68)</f>
        <v>0</v>
      </c>
      <c r="X27" s="551">
        <f>SUM('106部門表'!X65:X68)</f>
        <v>6533</v>
      </c>
      <c r="Y27" s="551">
        <f>SUM('106部門表'!Y65:Y68)</f>
        <v>0</v>
      </c>
      <c r="Z27" s="551">
        <f>SUM('106部門表'!Z65:Z68)</f>
        <v>76</v>
      </c>
      <c r="AA27" s="551">
        <f>SUM('106部門表'!AA65:AA68)</f>
        <v>1673</v>
      </c>
      <c r="AB27" s="551">
        <f>SUM('106部門表'!AB65:AB68)</f>
        <v>4</v>
      </c>
      <c r="AC27" s="551">
        <f>SUM('106部門表'!AC65:AC68)</f>
        <v>2132</v>
      </c>
      <c r="AD27" s="551">
        <f>SUM('106部門表'!AD65:AD68)</f>
        <v>4684</v>
      </c>
      <c r="AE27" s="551">
        <f>SUM('106部門表'!AE65:AE68)</f>
        <v>62</v>
      </c>
      <c r="AF27" s="551">
        <f>SUM('106部門表'!AF65:AF68)</f>
        <v>57</v>
      </c>
      <c r="AG27" s="551">
        <f>SUM('106部門表'!AG65:AG68)</f>
        <v>396</v>
      </c>
      <c r="AH27" s="551">
        <f>SUM('106部門表'!AH65:AH68)</f>
        <v>13192</v>
      </c>
      <c r="AI27" s="551">
        <f>SUM('106部門表'!AI65:AI68)</f>
        <v>38568</v>
      </c>
      <c r="AJ27" s="551">
        <f>SUM('106部門表'!AJ65:AJ68)</f>
        <v>7824</v>
      </c>
      <c r="AK27" s="551">
        <f>SUM('106部門表'!AK65:AK68)</f>
        <v>0</v>
      </c>
      <c r="AL27" s="551">
        <f>SUM('106部門表'!AL65:AL68)</f>
        <v>0</v>
      </c>
      <c r="AM27" s="551">
        <f>SUM('106部門表'!AM65:AM68)</f>
        <v>0</v>
      </c>
      <c r="AN27" s="551">
        <f>SUM('106部門表'!AN65:AN68)</f>
        <v>538</v>
      </c>
      <c r="AO27" s="551">
        <f>SUM('106部門表'!AO65:AO68)</f>
        <v>6788</v>
      </c>
      <c r="AP27" s="551">
        <f>SUM('106部門表'!AP65:AP68)</f>
        <v>139</v>
      </c>
      <c r="AQ27" s="551">
        <f>SUM('106部門表'!AQ65:AQ68)</f>
        <v>7218</v>
      </c>
      <c r="AR27" s="551">
        <f>SUM('106部門表'!AR65:AR68)</f>
        <v>9501</v>
      </c>
      <c r="AS27" s="551">
        <f>SUM('106部門表'!AS65:AS68)</f>
        <v>828</v>
      </c>
      <c r="AT27" s="551">
        <f>SUM('106部門表'!AT65:AT68)</f>
        <v>11166</v>
      </c>
      <c r="AU27" s="551">
        <f>SUM('106部門表'!AU65:AU68)</f>
        <v>721</v>
      </c>
      <c r="AV27" s="551">
        <f>SUM('106部門表'!AV65:AV68)</f>
        <v>8768</v>
      </c>
      <c r="AW27" s="551">
        <f>SUM('106部門表'!AW65:AW68)</f>
        <v>75877</v>
      </c>
      <c r="AX27" s="551">
        <f>SUM('106部門表'!AX65:AX68)</f>
        <v>19147</v>
      </c>
      <c r="AY27" s="551">
        <f>SUM('106部門表'!AY65:AY68)</f>
        <v>134</v>
      </c>
      <c r="AZ27" s="551">
        <f>SUM('106部門表'!AZ65:AZ68)</f>
        <v>36</v>
      </c>
      <c r="BA27" s="551">
        <f>SUM('106部門表'!BA65:BA68)</f>
        <v>2193</v>
      </c>
      <c r="BB27" s="551">
        <f>SUM('106部門表'!BB65:BB68)</f>
        <v>1384</v>
      </c>
      <c r="BC27" s="551">
        <f>SUM('106部門表'!BC65:BC68)</f>
        <v>1972</v>
      </c>
      <c r="BD27" s="551">
        <f>SUM('106部門表'!BD65:BD68)</f>
        <v>0</v>
      </c>
      <c r="BE27" s="551">
        <f>SUM('106部門表'!BE65:BE68)</f>
        <v>40</v>
      </c>
      <c r="BF27" s="551">
        <f>SUM('106部門表'!BF65:BF68)</f>
        <v>2934</v>
      </c>
      <c r="BG27" s="551">
        <f>SUM('106部門表'!BG65:BG68)</f>
        <v>635</v>
      </c>
      <c r="BH27" s="551">
        <f>SUM('106部門表'!BH65:BH68)</f>
        <v>27</v>
      </c>
      <c r="BI27" s="551">
        <f>SUM('106部門表'!BI65:BI68)</f>
        <v>2317</v>
      </c>
      <c r="BJ27" s="551">
        <f>SUM('106部門表'!BJ65:BJ68)</f>
        <v>167</v>
      </c>
      <c r="BK27" s="551">
        <f>SUM('106部門表'!BK65:BK68)</f>
        <v>15798</v>
      </c>
      <c r="BL27" s="551">
        <f>SUM('106部門表'!BL65:BL68)</f>
        <v>11399</v>
      </c>
      <c r="BM27" s="551">
        <f>SUM('106部門表'!BM65:BM68)</f>
        <v>10367</v>
      </c>
      <c r="BN27" s="551">
        <f>SUM('106部門表'!BN65:BN68)</f>
        <v>2523</v>
      </c>
      <c r="BO27" s="551">
        <f>SUM('106部門表'!BO65:BO68)</f>
        <v>159087</v>
      </c>
      <c r="BP27" s="551">
        <f>SUM('106部門表'!BP65:BP68)</f>
        <v>46231</v>
      </c>
      <c r="BQ27" s="551">
        <f>SUM('106部門表'!BQ65:BQ68)</f>
        <v>129264</v>
      </c>
      <c r="BR27" s="551">
        <f>SUM('106部門表'!BR65:BR68)</f>
        <v>11344</v>
      </c>
      <c r="BS27" s="551">
        <f>SUM('106部門表'!BS65:BS68)</f>
        <v>244899</v>
      </c>
      <c r="BT27" s="551">
        <f>SUM('106部門表'!BT65:BT68)</f>
        <v>76751</v>
      </c>
      <c r="BU27" s="551">
        <f>SUM('106部門表'!BU65:BU68)</f>
        <v>26371</v>
      </c>
      <c r="BV27" s="551">
        <f>SUM('106部門表'!BV65:BV68)</f>
        <v>160053</v>
      </c>
      <c r="BW27" s="551">
        <f>SUM('106部門表'!BW65:BW68)</f>
        <v>692676</v>
      </c>
      <c r="BX27" s="551">
        <f>SUM('106部門表'!BX65:BX68)</f>
        <v>26734</v>
      </c>
      <c r="BY27" s="551">
        <f>SUM('106部門表'!BY65:BY68)</f>
        <v>8509</v>
      </c>
      <c r="BZ27" s="551">
        <f>SUM('106部門表'!BZ65:BZ68)</f>
        <v>178150</v>
      </c>
      <c r="CA27" s="551">
        <f>SUM('106部門表'!CA65:CA68)</f>
        <v>34812</v>
      </c>
      <c r="CB27" s="551">
        <f>SUM('106部門表'!CB65:CB68)</f>
        <v>277</v>
      </c>
      <c r="CC27" s="551">
        <f>SUM('106部門表'!CC65:CC68)</f>
        <v>1731</v>
      </c>
      <c r="CD27" s="551">
        <f>SUM('106部門表'!CD65:CD68)</f>
        <v>43096</v>
      </c>
      <c r="CE27" s="551">
        <f>SUM('106部門表'!CE65:CE68)</f>
        <v>83403</v>
      </c>
      <c r="CF27" s="551">
        <f>SUM('106部門表'!CF65:CF68)</f>
        <v>4368</v>
      </c>
      <c r="CG27" s="551">
        <f>SUM('106部門表'!CG65:CG68)</f>
        <v>98699</v>
      </c>
      <c r="CH27" s="551">
        <f>SUM('106部門表'!CH65:CH68)</f>
        <v>25330</v>
      </c>
      <c r="CI27" s="551">
        <f>SUM('106部門表'!CI65:CI68)</f>
        <v>1526</v>
      </c>
      <c r="CJ27" s="551">
        <f>SUM('106部門表'!CJ65:CJ68)</f>
        <v>1284</v>
      </c>
      <c r="CK27" s="551">
        <f>SUM('106部門表'!CK65:CK68)</f>
        <v>3267</v>
      </c>
      <c r="CL27" s="551">
        <f>SUM('106部門表'!CL65:CL68)</f>
        <v>416095</v>
      </c>
      <c r="CM27" s="551">
        <f>SUM('106部門表'!CM65:CM68)</f>
        <v>206344</v>
      </c>
      <c r="CN27" s="551">
        <f>SUM('106部門表'!CN65:CN68)</f>
        <v>33422</v>
      </c>
      <c r="CO27" s="551">
        <f>SUM('106部門表'!CO65:CO68)</f>
        <v>158354</v>
      </c>
      <c r="CP27" s="551">
        <f>SUM('106部門表'!CP65:CP68)</f>
        <v>4903</v>
      </c>
      <c r="CQ27" s="551">
        <f>SUM('106部門表'!CQ65:CQ68)</f>
        <v>58179</v>
      </c>
      <c r="CR27" s="551">
        <f>SUM('106部門表'!CR65:CR68)</f>
        <v>44824</v>
      </c>
      <c r="CS27" s="551">
        <f>SUM('106部門表'!CS65:CS68)</f>
        <v>12837</v>
      </c>
      <c r="CT27" s="551">
        <f>SUM('106部門表'!CT65:CT68)</f>
        <v>9374</v>
      </c>
      <c r="CU27" s="551">
        <f>SUM('106部門表'!CU65:CU68)</f>
        <v>592</v>
      </c>
      <c r="CV27" s="551">
        <f>SUM('106部門表'!CV65:CV68)</f>
        <v>7090</v>
      </c>
      <c r="CW27" s="551">
        <f>SUM('106部門表'!CW65:CW68)</f>
        <v>32704</v>
      </c>
      <c r="CX27" s="551">
        <f>SUM('106部門表'!CX65:CX68)</f>
        <v>17850</v>
      </c>
      <c r="CY27" s="551">
        <f>SUM('106部門表'!CY65:CY68)</f>
        <v>33596</v>
      </c>
      <c r="CZ27" s="551">
        <f>SUM('106部門表'!CZ65:CZ68)</f>
        <v>15089</v>
      </c>
      <c r="DA27" s="551">
        <f>SUM('106部門表'!DA65:DA68)</f>
        <v>40126</v>
      </c>
      <c r="DB27" s="551">
        <f>SUM('106部門表'!DB65:DB68)</f>
        <v>12341</v>
      </c>
      <c r="DC27" s="551">
        <f>SUM('106部門表'!DC65:DC68)</f>
        <v>0</v>
      </c>
      <c r="DD27" s="762">
        <f>SUM('106部門表'!DD65:DD68)</f>
        <v>0</v>
      </c>
      <c r="DE27" s="550">
        <f t="shared" si="4"/>
        <v>3645467</v>
      </c>
      <c r="DF27" s="550">
        <f>SUM('106部門表'!DF65:DF68)</f>
        <v>0</v>
      </c>
      <c r="DG27" s="551">
        <f>SUM('106部門表'!DG65:DG68)</f>
        <v>0</v>
      </c>
      <c r="DH27" s="551">
        <f>SUM('106部門表'!DH65:DH68)</f>
        <v>0</v>
      </c>
      <c r="DI27" s="551">
        <f>SUM('106部門表'!DI65:DI68)</f>
        <v>0</v>
      </c>
      <c r="DJ27" s="551">
        <f>SUM('106部門表'!DJ65:DJ68)</f>
        <v>36489259</v>
      </c>
      <c r="DK27" s="551">
        <f>SUM('106部門表'!DK65:DK68)</f>
        <v>31807436</v>
      </c>
      <c r="DL27" s="551">
        <f>SUM('106部門表'!DL65:DL68)</f>
        <v>0</v>
      </c>
      <c r="DM27" s="552">
        <f t="shared" si="0"/>
        <v>68296695</v>
      </c>
      <c r="DN27" s="552">
        <f t="shared" si="1"/>
        <v>71942162</v>
      </c>
      <c r="DO27" s="553">
        <f>SUM('106部門表'!DO65:DO68)</f>
        <v>0</v>
      </c>
      <c r="DP27" s="551">
        <f>SUM('106部門表'!DP65:DP68)</f>
        <v>0</v>
      </c>
      <c r="DQ27" s="552">
        <f t="shared" si="5"/>
        <v>0</v>
      </c>
      <c r="DR27" s="551">
        <f t="shared" si="6"/>
        <v>68296695</v>
      </c>
      <c r="DS27" s="552">
        <f t="shared" si="2"/>
        <v>71942162</v>
      </c>
      <c r="DT27" s="553">
        <f>SUM('106部門表'!DT65:DT68)</f>
        <v>-10510</v>
      </c>
      <c r="DU27" s="551">
        <f>SUM('106部門表'!DU65:DU68)</f>
        <v>0</v>
      </c>
      <c r="DV27" s="551">
        <f>SUM('106部門表'!DV65:DV68)</f>
        <v>0</v>
      </c>
      <c r="DW27" s="551">
        <f>SUM('106部門表'!DW65:DW68)</f>
        <v>0</v>
      </c>
      <c r="DX27" s="552">
        <f t="shared" si="7"/>
        <v>-10510</v>
      </c>
      <c r="DY27" s="551">
        <f t="shared" si="8"/>
        <v>68286185</v>
      </c>
      <c r="DZ27" s="552">
        <f t="shared" si="3"/>
        <v>71931652</v>
      </c>
      <c r="EG27" s="555"/>
      <c r="EH27" s="555"/>
      <c r="EI27" s="555"/>
      <c r="EJ27" s="555"/>
      <c r="EK27" s="555"/>
      <c r="EL27" s="555"/>
      <c r="EM27" s="555"/>
      <c r="EN27" s="555"/>
    </row>
    <row r="28" spans="1:144">
      <c r="A28" s="556" t="s">
        <v>395</v>
      </c>
      <c r="B28" s="557" t="s">
        <v>55</v>
      </c>
      <c r="C28" s="550">
        <f>SUM('106部門表'!C69:C70)</f>
        <v>66858</v>
      </c>
      <c r="D28" s="551">
        <f>SUM('106部門表'!D69:D70)</f>
        <v>119787</v>
      </c>
      <c r="E28" s="551">
        <f>SUM('106部門表'!E69:E70)</f>
        <v>33581</v>
      </c>
      <c r="F28" s="551">
        <f>SUM('106部門表'!F69:F70)</f>
        <v>7563</v>
      </c>
      <c r="G28" s="551">
        <f>SUM('106部門表'!G69:G70)</f>
        <v>97909</v>
      </c>
      <c r="H28" s="551">
        <f>SUM('106部門表'!H69:H70)</f>
        <v>0</v>
      </c>
      <c r="I28" s="551">
        <f>SUM('106部門表'!I69:I70)</f>
        <v>82890</v>
      </c>
      <c r="J28" s="551">
        <f>SUM('106部門表'!J69:J70)</f>
        <v>400903</v>
      </c>
      <c r="K28" s="551">
        <f>SUM('106部門表'!K69:K70)</f>
        <v>82671</v>
      </c>
      <c r="L28" s="551">
        <f>SUM('106部門表'!L69:L70)</f>
        <v>116085</v>
      </c>
      <c r="M28" s="551">
        <f>SUM('106部門表'!M69:M70)</f>
        <v>0</v>
      </c>
      <c r="N28" s="551">
        <f>SUM('106部門表'!N69:N70)</f>
        <v>7108</v>
      </c>
      <c r="O28" s="551">
        <f>SUM('106部門表'!O69:O70)</f>
        <v>22268</v>
      </c>
      <c r="P28" s="551">
        <f>SUM('106部門表'!P69:P70)</f>
        <v>14948</v>
      </c>
      <c r="Q28" s="551">
        <f>SUM('106部門表'!Q69:Q70)</f>
        <v>4319</v>
      </c>
      <c r="R28" s="551">
        <f>SUM('106部門表'!R69:R70)</f>
        <v>439687</v>
      </c>
      <c r="S28" s="551">
        <f>SUM('106部門表'!S69:S70)</f>
        <v>7606</v>
      </c>
      <c r="T28" s="551">
        <f>SUM('106部門表'!T69:T70)</f>
        <v>22738</v>
      </c>
      <c r="U28" s="551">
        <f>SUM('106部門表'!U69:U70)</f>
        <v>16733</v>
      </c>
      <c r="V28" s="551">
        <f>SUM('106部門表'!V69:V70)</f>
        <v>50814</v>
      </c>
      <c r="W28" s="551">
        <f>SUM('106部門表'!W69:W70)</f>
        <v>0</v>
      </c>
      <c r="X28" s="551">
        <f>SUM('106部門表'!X69:X70)</f>
        <v>33520</v>
      </c>
      <c r="Y28" s="551">
        <f>SUM('106部門表'!Y69:Y70)</f>
        <v>0</v>
      </c>
      <c r="Z28" s="551">
        <f>SUM('106部門表'!Z69:Z70)</f>
        <v>391</v>
      </c>
      <c r="AA28" s="551">
        <f>SUM('106部門表'!AA69:AA70)</f>
        <v>12830</v>
      </c>
      <c r="AB28" s="551">
        <f>SUM('106部門表'!AB69:AB70)</f>
        <v>121</v>
      </c>
      <c r="AC28" s="551">
        <f>SUM('106部門表'!AC69:AC70)</f>
        <v>6114</v>
      </c>
      <c r="AD28" s="551">
        <f>SUM('106部門表'!AD69:AD70)</f>
        <v>23812</v>
      </c>
      <c r="AE28" s="551">
        <f>SUM('106部門表'!AE69:AE70)</f>
        <v>920</v>
      </c>
      <c r="AF28" s="551">
        <f>SUM('106部門表'!AF69:AF70)</f>
        <v>269</v>
      </c>
      <c r="AG28" s="551">
        <f>SUM('106部門表'!AG69:AG70)</f>
        <v>2590</v>
      </c>
      <c r="AH28" s="551">
        <f>SUM('106部門表'!AH69:AH70)</f>
        <v>69444</v>
      </c>
      <c r="AI28" s="551">
        <f>SUM('106部門表'!AI69:AI70)</f>
        <v>294757</v>
      </c>
      <c r="AJ28" s="551">
        <f>SUM('106部門表'!AJ69:AJ70)</f>
        <v>25274</v>
      </c>
      <c r="AK28" s="551">
        <f>SUM('106部門表'!AK69:AK70)</f>
        <v>0</v>
      </c>
      <c r="AL28" s="551">
        <f>SUM('106部門表'!AL69:AL70)</f>
        <v>0</v>
      </c>
      <c r="AM28" s="551">
        <f>SUM('106部門表'!AM69:AM70)</f>
        <v>0</v>
      </c>
      <c r="AN28" s="551">
        <f>SUM('106部門表'!AN69:AN70)</f>
        <v>2642</v>
      </c>
      <c r="AO28" s="551">
        <f>SUM('106部門表'!AO69:AO70)</f>
        <v>56028</v>
      </c>
      <c r="AP28" s="551">
        <f>SUM('106部門表'!AP69:AP70)</f>
        <v>731</v>
      </c>
      <c r="AQ28" s="551">
        <f>SUM('106部門表'!AQ69:AQ70)</f>
        <v>11825</v>
      </c>
      <c r="AR28" s="551">
        <f>SUM('106部門表'!AR69:AR70)</f>
        <v>44703</v>
      </c>
      <c r="AS28" s="551">
        <f>SUM('106部門表'!AS69:AS70)</f>
        <v>2785</v>
      </c>
      <c r="AT28" s="551">
        <f>SUM('106部門表'!AT69:AT70)</f>
        <v>59947</v>
      </c>
      <c r="AU28" s="551">
        <f>SUM('106部門表'!AU69:AU70)</f>
        <v>2245</v>
      </c>
      <c r="AV28" s="551">
        <f>SUM('106部門表'!AV69:AV70)</f>
        <v>114904</v>
      </c>
      <c r="AW28" s="551">
        <f>SUM('106部門表'!AW69:AW70)</f>
        <v>189561</v>
      </c>
      <c r="AX28" s="551">
        <f>SUM('106部門表'!AX69:AX70)</f>
        <v>63376</v>
      </c>
      <c r="AY28" s="551">
        <f>SUM('106部門表'!AY69:AY70)</f>
        <v>423</v>
      </c>
      <c r="AZ28" s="551">
        <f>SUM('106部門表'!AZ69:AZ70)</f>
        <v>48</v>
      </c>
      <c r="BA28" s="551">
        <f>SUM('106部門表'!BA69:BA70)</f>
        <v>6310</v>
      </c>
      <c r="BB28" s="551">
        <f>SUM('106部門表'!BB69:BB70)</f>
        <v>1770</v>
      </c>
      <c r="BC28" s="551">
        <f>SUM('106部門表'!BC69:BC70)</f>
        <v>6410</v>
      </c>
      <c r="BD28" s="551">
        <f>SUM('106部門表'!BD69:BD70)</f>
        <v>0</v>
      </c>
      <c r="BE28" s="551">
        <f>SUM('106部門表'!BE69:BE70)</f>
        <v>278</v>
      </c>
      <c r="BF28" s="551">
        <f>SUM('106部門表'!BF69:BF70)</f>
        <v>45227</v>
      </c>
      <c r="BG28" s="551">
        <f>SUM('106部門表'!BG69:BG70)</f>
        <v>3318</v>
      </c>
      <c r="BH28" s="551">
        <f>SUM('106部門表'!BH69:BH70)</f>
        <v>237</v>
      </c>
      <c r="BI28" s="551">
        <f>SUM('106部門表'!BI69:BI70)</f>
        <v>7037</v>
      </c>
      <c r="BJ28" s="551">
        <f>SUM('106部門表'!BJ69:BJ70)</f>
        <v>9804</v>
      </c>
      <c r="BK28" s="551">
        <f>SUM('106部門表'!BK69:BK70)</f>
        <v>48239</v>
      </c>
      <c r="BL28" s="551">
        <f>SUM('106部門表'!BL69:BL70)</f>
        <v>14228</v>
      </c>
      <c r="BM28" s="551">
        <f>SUM('106部門表'!BM69:BM70)</f>
        <v>30677</v>
      </c>
      <c r="BN28" s="551">
        <f>SUM('106部門表'!BN69:BN70)</f>
        <v>19529</v>
      </c>
      <c r="BO28" s="551">
        <f>SUM('106部門表'!BO69:BO70)</f>
        <v>1472154</v>
      </c>
      <c r="BP28" s="551">
        <f>SUM('106部門表'!BP69:BP70)</f>
        <v>43009</v>
      </c>
      <c r="BQ28" s="551">
        <f>SUM('106部門表'!BQ69:BQ70)</f>
        <v>105892</v>
      </c>
      <c r="BR28" s="551">
        <f>SUM('106部門表'!BR69:BR70)</f>
        <v>242705</v>
      </c>
      <c r="BS28" s="551">
        <f>SUM('106部門表'!BS69:BS70)</f>
        <v>1069600</v>
      </c>
      <c r="BT28" s="551">
        <f>SUM('106部門表'!BT69:BT70)</f>
        <v>80966</v>
      </c>
      <c r="BU28" s="551">
        <f>SUM('106部門表'!BU69:BU70)</f>
        <v>59968</v>
      </c>
      <c r="BV28" s="551">
        <f>SUM('106部門表'!BV69:BV70)</f>
        <v>39741</v>
      </c>
      <c r="BW28" s="551">
        <f>SUM('106部門表'!BW69:BW70)</f>
        <v>0</v>
      </c>
      <c r="BX28" s="551">
        <f>SUM('106部門表'!BX69:BX70)</f>
        <v>57737</v>
      </c>
      <c r="BY28" s="551">
        <f>SUM('106部門表'!BY69:BY70)</f>
        <v>22795</v>
      </c>
      <c r="BZ28" s="551">
        <f>SUM('106部門表'!BZ69:BZ70)</f>
        <v>28397</v>
      </c>
      <c r="CA28" s="551">
        <f>SUM('106部門表'!CA69:CA70)</f>
        <v>11700</v>
      </c>
      <c r="CB28" s="551">
        <f>SUM('106部門表'!CB69:CB70)</f>
        <v>7487</v>
      </c>
      <c r="CC28" s="551">
        <f>SUM('106部門表'!CC69:CC70)</f>
        <v>796</v>
      </c>
      <c r="CD28" s="551">
        <f>SUM('106部門表'!CD69:CD70)</f>
        <v>83879</v>
      </c>
      <c r="CE28" s="551">
        <f>SUM('106部門表'!CE69:CE70)</f>
        <v>34382</v>
      </c>
      <c r="CF28" s="551">
        <f>SUM('106部門表'!CF69:CF70)</f>
        <v>9738</v>
      </c>
      <c r="CG28" s="551">
        <f>SUM('106部門表'!CG69:CG70)</f>
        <v>125718</v>
      </c>
      <c r="CH28" s="551">
        <f>SUM('106部門表'!CH69:CH70)</f>
        <v>9504</v>
      </c>
      <c r="CI28" s="551">
        <f>SUM('106部門表'!CI69:CI70)</f>
        <v>3312</v>
      </c>
      <c r="CJ28" s="551">
        <f>SUM('106部門表'!CJ69:CJ70)</f>
        <v>491</v>
      </c>
      <c r="CK28" s="551">
        <f>SUM('106部門表'!CK69:CK70)</f>
        <v>6691</v>
      </c>
      <c r="CL28" s="551">
        <f>SUM('106部門表'!CL69:CL70)</f>
        <v>303787</v>
      </c>
      <c r="CM28" s="551">
        <f>SUM('106部門表'!CM69:CM70)</f>
        <v>445215</v>
      </c>
      <c r="CN28" s="551">
        <f>SUM('106部門表'!CN69:CN70)</f>
        <v>68513</v>
      </c>
      <c r="CO28" s="551">
        <f>SUM('106部門表'!CO69:CO70)</f>
        <v>377920</v>
      </c>
      <c r="CP28" s="551">
        <f>SUM('106部門表'!CP69:CP70)</f>
        <v>22619</v>
      </c>
      <c r="CQ28" s="551">
        <f>SUM('106部門表'!CQ69:CQ70)</f>
        <v>199769</v>
      </c>
      <c r="CR28" s="551">
        <f>SUM('106部門表'!CR69:CR70)</f>
        <v>167910</v>
      </c>
      <c r="CS28" s="551">
        <f>SUM('106部門表'!CS69:CS70)</f>
        <v>12758</v>
      </c>
      <c r="CT28" s="551">
        <f>SUM('106部門表'!CT69:CT70)</f>
        <v>8598</v>
      </c>
      <c r="CU28" s="551">
        <f>SUM('106部門表'!CU69:CU70)</f>
        <v>7369</v>
      </c>
      <c r="CV28" s="551">
        <f>SUM('106部門表'!CV69:CV70)</f>
        <v>23511</v>
      </c>
      <c r="CW28" s="551">
        <f>SUM('106部門表'!CW69:CW70)</f>
        <v>81571</v>
      </c>
      <c r="CX28" s="551">
        <f>SUM('106部門表'!CX69:CX70)</f>
        <v>304585</v>
      </c>
      <c r="CY28" s="551">
        <f>SUM('106部門表'!CY69:CY70)</f>
        <v>519266</v>
      </c>
      <c r="CZ28" s="551">
        <f>SUM('106部門表'!CZ69:CZ70)</f>
        <v>131682</v>
      </c>
      <c r="DA28" s="551">
        <f>SUM('106部門表'!DA69:DA70)</f>
        <v>201681</v>
      </c>
      <c r="DB28" s="551">
        <f>SUM('106部門表'!DB69:DB70)</f>
        <v>62363</v>
      </c>
      <c r="DC28" s="551">
        <f>SUM('106部門表'!DC69:DC70)</f>
        <v>0</v>
      </c>
      <c r="DD28" s="762">
        <f>SUM('106部門表'!DD69:DD70)</f>
        <v>6163</v>
      </c>
      <c r="DE28" s="550">
        <f t="shared" si="4"/>
        <v>9268734</v>
      </c>
      <c r="DF28" s="550">
        <f>SUM('106部門表'!DF69:DF70)</f>
        <v>5857</v>
      </c>
      <c r="DG28" s="551">
        <f>SUM('106部門表'!DG69:DG70)</f>
        <v>4338900</v>
      </c>
      <c r="DH28" s="551">
        <f>SUM('106部門表'!DH69:DH70)</f>
        <v>0</v>
      </c>
      <c r="DI28" s="551">
        <f>SUM('106部門表'!DI69:DI70)</f>
        <v>0</v>
      </c>
      <c r="DJ28" s="551">
        <f>SUM('106部門表'!DJ69:DJ70)</f>
        <v>0</v>
      </c>
      <c r="DK28" s="551">
        <f>SUM('106部門表'!DK69:DK70)</f>
        <v>0</v>
      </c>
      <c r="DL28" s="551">
        <f>SUM('106部門表'!DL69:DL70)</f>
        <v>0</v>
      </c>
      <c r="DM28" s="552">
        <f t="shared" si="0"/>
        <v>4344757</v>
      </c>
      <c r="DN28" s="552">
        <f t="shared" si="1"/>
        <v>13613491</v>
      </c>
      <c r="DO28" s="553">
        <f>SUM('106部門表'!DO69:DO70)</f>
        <v>1728837</v>
      </c>
      <c r="DP28" s="551">
        <f>SUM('106部門表'!DP69:DP70)</f>
        <v>23566</v>
      </c>
      <c r="DQ28" s="552">
        <f t="shared" si="5"/>
        <v>1752403</v>
      </c>
      <c r="DR28" s="551">
        <f t="shared" si="6"/>
        <v>6097160</v>
      </c>
      <c r="DS28" s="552">
        <f t="shared" si="2"/>
        <v>15365894</v>
      </c>
      <c r="DT28" s="553">
        <f>SUM('106部門表'!DT69:DT70)</f>
        <v>-667943</v>
      </c>
      <c r="DU28" s="551">
        <f>SUM('106部門表'!DU69:DU70)</f>
        <v>-1054</v>
      </c>
      <c r="DV28" s="551">
        <f>SUM('106部門表'!DV69:DV70)</f>
        <v>0</v>
      </c>
      <c r="DW28" s="551">
        <f>SUM('106部門表'!DW69:DW70)</f>
        <v>0</v>
      </c>
      <c r="DX28" s="552">
        <f t="shared" si="7"/>
        <v>-668997</v>
      </c>
      <c r="DY28" s="551">
        <f t="shared" si="8"/>
        <v>5428163</v>
      </c>
      <c r="DZ28" s="552">
        <f t="shared" si="3"/>
        <v>14696897</v>
      </c>
      <c r="EG28" s="555"/>
      <c r="EH28" s="555"/>
      <c r="EI28" s="555"/>
      <c r="EJ28" s="555"/>
      <c r="EK28" s="555"/>
      <c r="EL28" s="555"/>
      <c r="EM28" s="555"/>
      <c r="EN28" s="555"/>
    </row>
    <row r="29" spans="1:144">
      <c r="A29" s="556" t="s">
        <v>398</v>
      </c>
      <c r="B29" s="557" t="s">
        <v>399</v>
      </c>
      <c r="C29" s="550">
        <f>SUM('106部門表'!C71)</f>
        <v>1490</v>
      </c>
      <c r="D29" s="551">
        <f>SUM('106部門表'!D71)</f>
        <v>31698</v>
      </c>
      <c r="E29" s="551">
        <f>SUM('106部門表'!E71)</f>
        <v>3480</v>
      </c>
      <c r="F29" s="551">
        <f>SUM('106部門表'!F71)</f>
        <v>563</v>
      </c>
      <c r="G29" s="551">
        <f>SUM('106部門表'!G71)</f>
        <v>3536</v>
      </c>
      <c r="H29" s="551">
        <f>SUM('106部門表'!H71)</f>
        <v>0</v>
      </c>
      <c r="I29" s="551">
        <f>SUM('106部門表'!I71)</f>
        <v>8865</v>
      </c>
      <c r="J29" s="551">
        <f>SUM('106部門表'!J71)</f>
        <v>118499</v>
      </c>
      <c r="K29" s="551">
        <f>SUM('106部門表'!K71)</f>
        <v>14918</v>
      </c>
      <c r="L29" s="551">
        <f>SUM('106部門表'!L71)</f>
        <v>2250</v>
      </c>
      <c r="M29" s="551">
        <f>SUM('106部門表'!M71)</f>
        <v>0</v>
      </c>
      <c r="N29" s="551">
        <f>SUM('106部門表'!N71)</f>
        <v>260</v>
      </c>
      <c r="O29" s="551">
        <f>SUM('106部門表'!O71)</f>
        <v>2600</v>
      </c>
      <c r="P29" s="551">
        <f>SUM('106部門表'!P71)</f>
        <v>714</v>
      </c>
      <c r="Q29" s="551">
        <f>SUM('106部門表'!Q71)</f>
        <v>378</v>
      </c>
      <c r="R29" s="551">
        <f>SUM('106部門表'!R71)</f>
        <v>4141</v>
      </c>
      <c r="S29" s="551">
        <f>SUM('106部門表'!S71)</f>
        <v>918</v>
      </c>
      <c r="T29" s="551">
        <f>SUM('106部門表'!T71)</f>
        <v>744</v>
      </c>
      <c r="U29" s="551">
        <f>SUM('106部門表'!U71)</f>
        <v>556</v>
      </c>
      <c r="V29" s="551">
        <f>SUM('106部門表'!V71)</f>
        <v>966</v>
      </c>
      <c r="W29" s="551">
        <f>SUM('106部門表'!W71)</f>
        <v>0</v>
      </c>
      <c r="X29" s="551">
        <f>SUM('106部門表'!X71)</f>
        <v>1103</v>
      </c>
      <c r="Y29" s="551">
        <f>SUM('106部門表'!Y71)</f>
        <v>0</v>
      </c>
      <c r="Z29" s="551">
        <f>SUM('106部門表'!Z71)</f>
        <v>156</v>
      </c>
      <c r="AA29" s="551">
        <f>SUM('106部門表'!AA71)</f>
        <v>1105</v>
      </c>
      <c r="AB29" s="551">
        <f>SUM('106部門表'!AB71)</f>
        <v>2</v>
      </c>
      <c r="AC29" s="551">
        <f>SUM('106部門表'!AC71)</f>
        <v>307</v>
      </c>
      <c r="AD29" s="551">
        <f>SUM('106部門表'!AD71)</f>
        <v>911</v>
      </c>
      <c r="AE29" s="551">
        <f>SUM('106部門表'!AE71)</f>
        <v>15</v>
      </c>
      <c r="AF29" s="551">
        <f>SUM('106部門表'!AF71)</f>
        <v>32</v>
      </c>
      <c r="AG29" s="551">
        <f>SUM('106部門表'!AG71)</f>
        <v>68</v>
      </c>
      <c r="AH29" s="551">
        <f>SUM('106部門表'!AH71)</f>
        <v>3620</v>
      </c>
      <c r="AI29" s="551">
        <f>SUM('106部門表'!AI71)</f>
        <v>7935</v>
      </c>
      <c r="AJ29" s="551">
        <f>SUM('106部門表'!AJ71)</f>
        <v>792</v>
      </c>
      <c r="AK29" s="551">
        <f>SUM('106部門表'!AK71)</f>
        <v>0</v>
      </c>
      <c r="AL29" s="551">
        <f>SUM('106部門表'!AL71)</f>
        <v>0</v>
      </c>
      <c r="AM29" s="551">
        <f>SUM('106部門表'!AM71)</f>
        <v>0</v>
      </c>
      <c r="AN29" s="551">
        <f>SUM('106部門表'!AN71)</f>
        <v>20</v>
      </c>
      <c r="AO29" s="551">
        <f>SUM('106部門表'!AO71)</f>
        <v>1868</v>
      </c>
      <c r="AP29" s="551">
        <f>SUM('106部門表'!AP71)</f>
        <v>20</v>
      </c>
      <c r="AQ29" s="551">
        <f>SUM('106部門表'!AQ71)</f>
        <v>829</v>
      </c>
      <c r="AR29" s="551">
        <f>SUM('106部門表'!AR71)</f>
        <v>1799</v>
      </c>
      <c r="AS29" s="551">
        <f>SUM('106部門表'!AS71)</f>
        <v>321</v>
      </c>
      <c r="AT29" s="551">
        <f>SUM('106部門表'!AT71)</f>
        <v>5539</v>
      </c>
      <c r="AU29" s="551">
        <f>SUM('106部門表'!AU71)</f>
        <v>189</v>
      </c>
      <c r="AV29" s="551">
        <f>SUM('106部門表'!AV71)</f>
        <v>8015</v>
      </c>
      <c r="AW29" s="551">
        <f>SUM('106部門表'!AW71)</f>
        <v>17242</v>
      </c>
      <c r="AX29" s="551">
        <f>SUM('106部門表'!AX71)</f>
        <v>2284</v>
      </c>
      <c r="AY29" s="551">
        <f>SUM('106部門表'!AY71)</f>
        <v>69</v>
      </c>
      <c r="AZ29" s="551">
        <f>SUM('106部門表'!AZ71)</f>
        <v>5</v>
      </c>
      <c r="BA29" s="551">
        <f>SUM('106部門表'!BA71)</f>
        <v>446</v>
      </c>
      <c r="BB29" s="551">
        <f>SUM('106部門表'!BB71)</f>
        <v>107</v>
      </c>
      <c r="BC29" s="551">
        <f>SUM('106部門表'!BC71)</f>
        <v>437</v>
      </c>
      <c r="BD29" s="551">
        <f>SUM('106部門表'!BD71)</f>
        <v>0</v>
      </c>
      <c r="BE29" s="551">
        <f>SUM('106部門表'!BE71)</f>
        <v>15</v>
      </c>
      <c r="BF29" s="551">
        <f>SUM('106部門表'!BF71)</f>
        <v>2005</v>
      </c>
      <c r="BG29" s="551">
        <f>SUM('106部門表'!BG71)</f>
        <v>822</v>
      </c>
      <c r="BH29" s="551">
        <f>SUM('106部門表'!BH71)</f>
        <v>5</v>
      </c>
      <c r="BI29" s="551">
        <f>SUM('106部門表'!BI71)</f>
        <v>1030</v>
      </c>
      <c r="BJ29" s="551">
        <f>SUM('106部門表'!BJ71)</f>
        <v>892</v>
      </c>
      <c r="BK29" s="551">
        <f>SUM('106部門表'!BK71)</f>
        <v>16469</v>
      </c>
      <c r="BL29" s="551">
        <f>SUM('106部門表'!BL71)</f>
        <v>13328</v>
      </c>
      <c r="BM29" s="551">
        <f>SUM('106部門表'!BM71)</f>
        <v>12367</v>
      </c>
      <c r="BN29" s="551">
        <f>SUM('106部門表'!BN71)</f>
        <v>5709</v>
      </c>
      <c r="BO29" s="551">
        <f>SUM('106部門表'!BO71)</f>
        <v>8453</v>
      </c>
      <c r="BP29" s="551">
        <f>SUM('106部門表'!BP71)</f>
        <v>5604</v>
      </c>
      <c r="BQ29" s="551">
        <f>SUM('106部門表'!BQ71)</f>
        <v>323686</v>
      </c>
      <c r="BR29" s="551">
        <f>SUM('106部門表'!BR71)</f>
        <v>37161</v>
      </c>
      <c r="BS29" s="551">
        <f>SUM('106部門表'!BS71)</f>
        <v>202584</v>
      </c>
      <c r="BT29" s="551">
        <f>SUM('106部門表'!BT71)</f>
        <v>35743</v>
      </c>
      <c r="BU29" s="551">
        <f>SUM('106部門表'!BU71)</f>
        <v>14086</v>
      </c>
      <c r="BV29" s="551">
        <f>SUM('106部門表'!BV71)</f>
        <v>3762</v>
      </c>
      <c r="BW29" s="551">
        <f>SUM('106部門表'!BW71)</f>
        <v>0</v>
      </c>
      <c r="BX29" s="551">
        <f>SUM('106部門表'!BX71)</f>
        <v>12224</v>
      </c>
      <c r="BY29" s="551">
        <f>SUM('106部門表'!BY71)</f>
        <v>8672</v>
      </c>
      <c r="BZ29" s="551">
        <f>SUM('106部門表'!BZ71)</f>
        <v>160642</v>
      </c>
      <c r="CA29" s="551">
        <f>SUM('106部門表'!CA71)</f>
        <v>8553</v>
      </c>
      <c r="CB29" s="551">
        <f>SUM('106部門表'!CB71)</f>
        <v>930</v>
      </c>
      <c r="CC29" s="551">
        <f>SUM('106部門表'!CC71)</f>
        <v>411</v>
      </c>
      <c r="CD29" s="551">
        <f>SUM('106部門表'!CD71)</f>
        <v>6219</v>
      </c>
      <c r="CE29" s="551">
        <f>SUM('106部門表'!CE71)</f>
        <v>25152</v>
      </c>
      <c r="CF29" s="551">
        <f>SUM('106部門表'!CF71)</f>
        <v>2017</v>
      </c>
      <c r="CG29" s="551">
        <f>SUM('106部門表'!CG71)</f>
        <v>101911</v>
      </c>
      <c r="CH29" s="551">
        <f>SUM('106部門表'!CH71)</f>
        <v>1519</v>
      </c>
      <c r="CI29" s="551">
        <f>SUM('106部門表'!CI71)</f>
        <v>448</v>
      </c>
      <c r="CJ29" s="551">
        <f>SUM('106部門表'!CJ71)</f>
        <v>286</v>
      </c>
      <c r="CK29" s="551">
        <f>SUM('106部門表'!CK71)</f>
        <v>2172</v>
      </c>
      <c r="CL29" s="551">
        <f>SUM('106部門表'!CL71)</f>
        <v>198878</v>
      </c>
      <c r="CM29" s="551">
        <f>SUM('106部門表'!CM71)</f>
        <v>285809</v>
      </c>
      <c r="CN29" s="551">
        <f>SUM('106部門表'!CN71)</f>
        <v>56326</v>
      </c>
      <c r="CO29" s="551">
        <f>SUM('106部門表'!CO71)</f>
        <v>344859</v>
      </c>
      <c r="CP29" s="551">
        <f>SUM('106部門表'!CP71)</f>
        <v>11604</v>
      </c>
      <c r="CQ29" s="551">
        <f>SUM('106部門表'!CQ71)</f>
        <v>100221</v>
      </c>
      <c r="CR29" s="551">
        <f>SUM('106部門表'!CR71)</f>
        <v>132077</v>
      </c>
      <c r="CS29" s="551">
        <f>SUM('106部門表'!CS71)</f>
        <v>11820</v>
      </c>
      <c r="CT29" s="551">
        <f>SUM('106部門表'!CT71)</f>
        <v>1698</v>
      </c>
      <c r="CU29" s="551">
        <f>SUM('106部門表'!CU71)</f>
        <v>468</v>
      </c>
      <c r="CV29" s="551">
        <f>SUM('106部門表'!CV71)</f>
        <v>8007</v>
      </c>
      <c r="CW29" s="551">
        <f>SUM('106部門表'!CW71)</f>
        <v>19519</v>
      </c>
      <c r="CX29" s="551">
        <f>SUM('106部門表'!CX71)</f>
        <v>117723</v>
      </c>
      <c r="CY29" s="551">
        <f>SUM('106部門表'!CY71)</f>
        <v>248522</v>
      </c>
      <c r="CZ29" s="551">
        <f>SUM('106部門表'!CZ71)</f>
        <v>104275</v>
      </c>
      <c r="DA29" s="551">
        <f>SUM('106部門表'!DA71)</f>
        <v>69666</v>
      </c>
      <c r="DB29" s="551">
        <f>SUM('106部門表'!DB71)</f>
        <v>18974</v>
      </c>
      <c r="DC29" s="551">
        <f>SUM('106部門表'!DC71)</f>
        <v>0</v>
      </c>
      <c r="DD29" s="762">
        <f>SUM('106部門表'!DD71)</f>
        <v>3801</v>
      </c>
      <c r="DE29" s="550">
        <f t="shared" si="4"/>
        <v>3000936</v>
      </c>
      <c r="DF29" s="550">
        <f>SUM('106部門表'!DF71)</f>
        <v>2329</v>
      </c>
      <c r="DG29" s="551">
        <f>SUM('106部門表'!DG71)</f>
        <v>2136274</v>
      </c>
      <c r="DH29" s="551">
        <f>SUM('106部門表'!DH71)</f>
        <v>-366765</v>
      </c>
      <c r="DI29" s="551">
        <f>SUM('106部門表'!DI71)</f>
        <v>101783</v>
      </c>
      <c r="DJ29" s="551">
        <f>SUM('106部門表'!DJ71)</f>
        <v>0</v>
      </c>
      <c r="DK29" s="551">
        <f>SUM('106部門表'!DK71)</f>
        <v>0</v>
      </c>
      <c r="DL29" s="551">
        <f>SUM('106部門表'!DL71)</f>
        <v>0</v>
      </c>
      <c r="DM29" s="552">
        <f t="shared" si="0"/>
        <v>1873621</v>
      </c>
      <c r="DN29" s="552">
        <f t="shared" si="1"/>
        <v>4874557</v>
      </c>
      <c r="DO29" s="553">
        <f>SUM('106部門表'!DO71)</f>
        <v>0</v>
      </c>
      <c r="DP29" s="551">
        <f>SUM('106部門表'!DP71)</f>
        <v>8085</v>
      </c>
      <c r="DQ29" s="552">
        <f t="shared" si="5"/>
        <v>8085</v>
      </c>
      <c r="DR29" s="551">
        <f t="shared" si="6"/>
        <v>1881706</v>
      </c>
      <c r="DS29" s="552">
        <f t="shared" si="2"/>
        <v>4882642</v>
      </c>
      <c r="DT29" s="553">
        <f>SUM('106部門表'!DT71)</f>
        <v>-4060</v>
      </c>
      <c r="DU29" s="551">
        <f>SUM('106部門表'!DU71)</f>
        <v>-698</v>
      </c>
      <c r="DV29" s="551">
        <f>SUM('106部門表'!DV71)</f>
        <v>0</v>
      </c>
      <c r="DW29" s="551">
        <f>SUM('106部門表'!DW71)</f>
        <v>0</v>
      </c>
      <c r="DX29" s="552">
        <f t="shared" si="7"/>
        <v>-4758</v>
      </c>
      <c r="DY29" s="551">
        <f t="shared" si="8"/>
        <v>1876948</v>
      </c>
      <c r="DZ29" s="552">
        <f t="shared" si="3"/>
        <v>4877884</v>
      </c>
      <c r="EG29" s="555"/>
      <c r="EH29" s="555"/>
      <c r="EI29" s="555"/>
      <c r="EJ29" s="555"/>
      <c r="EK29" s="555"/>
      <c r="EL29" s="555"/>
      <c r="EM29" s="555"/>
      <c r="EN29" s="555"/>
    </row>
    <row r="30" spans="1:144">
      <c r="A30" s="556" t="s">
        <v>402</v>
      </c>
      <c r="B30" s="557" t="s">
        <v>403</v>
      </c>
      <c r="C30" s="550">
        <f>SUM('106部門表'!C72)</f>
        <v>32</v>
      </c>
      <c r="D30" s="551">
        <f>SUM('106部門表'!D72)</f>
        <v>10664</v>
      </c>
      <c r="E30" s="551">
        <f>SUM('106部門表'!E72)</f>
        <v>2621</v>
      </c>
      <c r="F30" s="551">
        <f>SUM('106部門表'!F72)</f>
        <v>268</v>
      </c>
      <c r="G30" s="551">
        <f>SUM('106部門表'!G72)</f>
        <v>1174</v>
      </c>
      <c r="H30" s="551">
        <f>SUM('106部門表'!H72)</f>
        <v>0</v>
      </c>
      <c r="I30" s="551">
        <f>SUM('106部門表'!I72)</f>
        <v>4739</v>
      </c>
      <c r="J30" s="551">
        <f>SUM('106部門表'!J72)</f>
        <v>83209</v>
      </c>
      <c r="K30" s="551">
        <f>SUM('106部門表'!K72)</f>
        <v>1573</v>
      </c>
      <c r="L30" s="551">
        <f>SUM('106部門表'!L72)</f>
        <v>3447</v>
      </c>
      <c r="M30" s="551">
        <f>SUM('106部門表'!M72)</f>
        <v>0</v>
      </c>
      <c r="N30" s="551">
        <f>SUM('106部門表'!N72)</f>
        <v>11</v>
      </c>
      <c r="O30" s="551">
        <f>SUM('106部門表'!O72)</f>
        <v>436</v>
      </c>
      <c r="P30" s="551">
        <f>SUM('106部門表'!P72)</f>
        <v>835</v>
      </c>
      <c r="Q30" s="551">
        <f>SUM('106部門表'!Q72)</f>
        <v>105</v>
      </c>
      <c r="R30" s="551">
        <f>SUM('106部門表'!R72)</f>
        <v>295</v>
      </c>
      <c r="S30" s="551">
        <f>SUM('106部門表'!S72)</f>
        <v>443</v>
      </c>
      <c r="T30" s="551">
        <f>SUM('106部門表'!T72)</f>
        <v>852</v>
      </c>
      <c r="U30" s="551">
        <f>SUM('106部門表'!U72)</f>
        <v>1546</v>
      </c>
      <c r="V30" s="551">
        <f>SUM('106部門表'!V72)</f>
        <v>1936</v>
      </c>
      <c r="W30" s="551">
        <f>SUM('106部門表'!W72)</f>
        <v>0</v>
      </c>
      <c r="X30" s="551">
        <f>SUM('106部門表'!X72)</f>
        <v>73</v>
      </c>
      <c r="Y30" s="551">
        <f>SUM('106部門表'!Y72)</f>
        <v>0</v>
      </c>
      <c r="Z30" s="551">
        <f>SUM('106部門表'!Z72)</f>
        <v>144</v>
      </c>
      <c r="AA30" s="551">
        <f>SUM('106部門表'!AA72)</f>
        <v>487</v>
      </c>
      <c r="AB30" s="551">
        <f>SUM('106部門表'!AB72)</f>
        <v>0</v>
      </c>
      <c r="AC30" s="551">
        <f>SUM('106部門表'!AC72)</f>
        <v>5</v>
      </c>
      <c r="AD30" s="551">
        <f>SUM('106部門表'!AD72)</f>
        <v>44</v>
      </c>
      <c r="AE30" s="551">
        <f>SUM('106部門表'!AE72)</f>
        <v>8</v>
      </c>
      <c r="AF30" s="551">
        <f>SUM('106部門表'!AF72)</f>
        <v>22</v>
      </c>
      <c r="AG30" s="551">
        <f>SUM('106部門表'!AG72)</f>
        <v>23</v>
      </c>
      <c r="AH30" s="551">
        <f>SUM('106部門表'!AH72)</f>
        <v>8264</v>
      </c>
      <c r="AI30" s="551">
        <f>SUM('106部門表'!AI72)</f>
        <v>1948</v>
      </c>
      <c r="AJ30" s="551">
        <f>SUM('106部門表'!AJ72)</f>
        <v>3052</v>
      </c>
      <c r="AK30" s="551">
        <f>SUM('106部門表'!AK72)</f>
        <v>0</v>
      </c>
      <c r="AL30" s="551">
        <f>SUM('106部門表'!AL72)</f>
        <v>0</v>
      </c>
      <c r="AM30" s="551">
        <f>SUM('106部門表'!AM72)</f>
        <v>0</v>
      </c>
      <c r="AN30" s="551">
        <f>SUM('106部門表'!AN72)</f>
        <v>0</v>
      </c>
      <c r="AO30" s="551">
        <f>SUM('106部門表'!AO72)</f>
        <v>0</v>
      </c>
      <c r="AP30" s="551">
        <f>SUM('106部門表'!AP72)</f>
        <v>6</v>
      </c>
      <c r="AQ30" s="551">
        <f>SUM('106部門表'!AQ72)</f>
        <v>123</v>
      </c>
      <c r="AR30" s="551">
        <f>SUM('106部門表'!AR72)</f>
        <v>155</v>
      </c>
      <c r="AS30" s="551">
        <f>SUM('106部門表'!AS72)</f>
        <v>78</v>
      </c>
      <c r="AT30" s="551">
        <f>SUM('106部門表'!AT72)</f>
        <v>222</v>
      </c>
      <c r="AU30" s="551">
        <f>SUM('106部門表'!AU72)</f>
        <v>52</v>
      </c>
      <c r="AV30" s="551">
        <f>SUM('106部門表'!AV72)</f>
        <v>3689</v>
      </c>
      <c r="AW30" s="551">
        <f>SUM('106部門表'!AW72)</f>
        <v>7322</v>
      </c>
      <c r="AX30" s="551">
        <f>SUM('106部門表'!AX72)</f>
        <v>243</v>
      </c>
      <c r="AY30" s="551">
        <f>SUM('106部門表'!AY72)</f>
        <v>0</v>
      </c>
      <c r="AZ30" s="551">
        <f>SUM('106部門表'!AZ72)</f>
        <v>1</v>
      </c>
      <c r="BA30" s="551">
        <f>SUM('106部門表'!BA72)</f>
        <v>843</v>
      </c>
      <c r="BB30" s="551">
        <f>SUM('106部門表'!BB72)</f>
        <v>59</v>
      </c>
      <c r="BC30" s="551">
        <f>SUM('106部門表'!BC72)</f>
        <v>373</v>
      </c>
      <c r="BD30" s="551">
        <f>SUM('106部門表'!BD72)</f>
        <v>0</v>
      </c>
      <c r="BE30" s="551">
        <f>SUM('106部門表'!BE72)</f>
        <v>4</v>
      </c>
      <c r="BF30" s="551">
        <f>SUM('106部門表'!BF72)</f>
        <v>158</v>
      </c>
      <c r="BG30" s="551">
        <f>SUM('106部門表'!BG72)</f>
        <v>444</v>
      </c>
      <c r="BH30" s="551">
        <f>SUM('106部門表'!BH72)</f>
        <v>57</v>
      </c>
      <c r="BI30" s="551">
        <f>SUM('106部門表'!BI72)</f>
        <v>69</v>
      </c>
      <c r="BJ30" s="551">
        <f>SUM('106部門表'!BJ72)</f>
        <v>0</v>
      </c>
      <c r="BK30" s="551">
        <f>SUM('106部門表'!BK72)</f>
        <v>8032</v>
      </c>
      <c r="BL30" s="551">
        <f>SUM('106部門表'!BL72)</f>
        <v>55</v>
      </c>
      <c r="BM30" s="551">
        <f>SUM('106部門表'!BM72)</f>
        <v>93883</v>
      </c>
      <c r="BN30" s="551">
        <f>SUM('106部門表'!BN72)</f>
        <v>33905</v>
      </c>
      <c r="BO30" s="551">
        <f>SUM('106部門表'!BO72)</f>
        <v>305653</v>
      </c>
      <c r="BP30" s="551">
        <f>SUM('106部門表'!BP72)</f>
        <v>1970</v>
      </c>
      <c r="BQ30" s="551">
        <f>SUM('106部門表'!BQ72)</f>
        <v>4566</v>
      </c>
      <c r="BR30" s="551">
        <f>SUM('106部門表'!BR72)</f>
        <v>0</v>
      </c>
      <c r="BS30" s="551">
        <f>SUM('106部門表'!BS72)</f>
        <v>81446</v>
      </c>
      <c r="BT30" s="551">
        <f>SUM('106部門表'!BT72)</f>
        <v>58413</v>
      </c>
      <c r="BU30" s="551">
        <f>SUM('106部門表'!BU72)</f>
        <v>452</v>
      </c>
      <c r="BV30" s="551">
        <f>SUM('106部門表'!BV72)</f>
        <v>0</v>
      </c>
      <c r="BW30" s="551">
        <f>SUM('106部門表'!BW72)</f>
        <v>0</v>
      </c>
      <c r="BX30" s="551">
        <f>SUM('106部門表'!BX72)</f>
        <v>28015</v>
      </c>
      <c r="BY30" s="551">
        <f>SUM('106部門表'!BY72)</f>
        <v>14168</v>
      </c>
      <c r="BZ30" s="551">
        <f>SUM('106部門表'!BZ72)</f>
        <v>0</v>
      </c>
      <c r="CA30" s="551">
        <f>SUM('106部門表'!CA72)</f>
        <v>15079</v>
      </c>
      <c r="CB30" s="551">
        <f>SUM('106部門表'!CB72)</f>
        <v>2391</v>
      </c>
      <c r="CC30" s="551">
        <f>SUM('106部門表'!CC72)</f>
        <v>1104</v>
      </c>
      <c r="CD30" s="551">
        <f>SUM('106部門表'!CD72)</f>
        <v>3769</v>
      </c>
      <c r="CE30" s="551">
        <f>SUM('106部門表'!CE72)</f>
        <v>41494</v>
      </c>
      <c r="CF30" s="551">
        <f>SUM('106部門表'!CF72)</f>
        <v>2768</v>
      </c>
      <c r="CG30" s="551">
        <f>SUM('106部門表'!CG72)</f>
        <v>116971</v>
      </c>
      <c r="CH30" s="551">
        <f>SUM('106部門表'!CH72)</f>
        <v>20287</v>
      </c>
      <c r="CI30" s="551">
        <f>SUM('106部門表'!CI72)</f>
        <v>600</v>
      </c>
      <c r="CJ30" s="551">
        <f>SUM('106部門表'!CJ72)</f>
        <v>361</v>
      </c>
      <c r="CK30" s="551">
        <f>SUM('106部門表'!CK72)</f>
        <v>1351</v>
      </c>
      <c r="CL30" s="551">
        <f>SUM('106部門表'!CL72)</f>
        <v>909644</v>
      </c>
      <c r="CM30" s="551">
        <f>SUM('106部門表'!CM72)</f>
        <v>112020</v>
      </c>
      <c r="CN30" s="551">
        <f>SUM('106部門表'!CN72)</f>
        <v>17380</v>
      </c>
      <c r="CO30" s="551">
        <f>SUM('106部門表'!CO72)</f>
        <v>170421</v>
      </c>
      <c r="CP30" s="551">
        <f>SUM('106部門表'!CP72)</f>
        <v>13154</v>
      </c>
      <c r="CQ30" s="551">
        <f>SUM('106部門表'!CQ72)</f>
        <v>40284</v>
      </c>
      <c r="CR30" s="551">
        <f>SUM('106部門表'!CR72)</f>
        <v>47965</v>
      </c>
      <c r="CS30" s="551">
        <f>SUM('106部門表'!CS72)</f>
        <v>138</v>
      </c>
      <c r="CT30" s="551">
        <f>SUM('106部門表'!CT72)</f>
        <v>1891</v>
      </c>
      <c r="CU30" s="551">
        <f>SUM('106部門表'!CU72)</f>
        <v>274</v>
      </c>
      <c r="CV30" s="551">
        <f>SUM('106部門表'!CV72)</f>
        <v>4896</v>
      </c>
      <c r="CW30" s="551">
        <f>SUM('106部門表'!CW72)</f>
        <v>3322</v>
      </c>
      <c r="CX30" s="551">
        <f>SUM('106部門表'!CX72)</f>
        <v>311452</v>
      </c>
      <c r="CY30" s="551">
        <f>SUM('106部門表'!CY72)</f>
        <v>280429</v>
      </c>
      <c r="CZ30" s="551">
        <f>SUM('106部門表'!CZ72)</f>
        <v>57516</v>
      </c>
      <c r="DA30" s="551">
        <f>SUM('106部門表'!DA72)</f>
        <v>90994</v>
      </c>
      <c r="DB30" s="551">
        <f>SUM('106部門表'!DB72)</f>
        <v>37114</v>
      </c>
      <c r="DC30" s="551">
        <f>SUM('106部門表'!DC72)</f>
        <v>0</v>
      </c>
      <c r="DD30" s="762">
        <f>SUM('106部門表'!DD72)</f>
        <v>29248</v>
      </c>
      <c r="DE30" s="550">
        <f t="shared" si="4"/>
        <v>3107029</v>
      </c>
      <c r="DF30" s="550">
        <f>SUM('106部門表'!DF72)</f>
        <v>0</v>
      </c>
      <c r="DG30" s="551">
        <f>SUM('106部門表'!DG72)</f>
        <v>263779</v>
      </c>
      <c r="DH30" s="551">
        <f>SUM('106部門表'!DH72)</f>
        <v>785328</v>
      </c>
      <c r="DI30" s="551">
        <f>SUM('106部門表'!DI72)</f>
        <v>118326</v>
      </c>
      <c r="DJ30" s="551">
        <f>SUM('106部門表'!DJ72)</f>
        <v>0</v>
      </c>
      <c r="DK30" s="551">
        <f>SUM('106部門表'!DK72)</f>
        <v>0</v>
      </c>
      <c r="DL30" s="551">
        <f>SUM('106部門表'!DL72)</f>
        <v>0</v>
      </c>
      <c r="DM30" s="552">
        <f t="shared" si="0"/>
        <v>1167433</v>
      </c>
      <c r="DN30" s="552">
        <f t="shared" si="1"/>
        <v>4274462</v>
      </c>
      <c r="DO30" s="553">
        <f>SUM('106部門表'!DO72)</f>
        <v>0</v>
      </c>
      <c r="DP30" s="551">
        <f>SUM('106部門表'!DP72)</f>
        <v>3275</v>
      </c>
      <c r="DQ30" s="552">
        <f t="shared" si="5"/>
        <v>3275</v>
      </c>
      <c r="DR30" s="551">
        <f t="shared" si="6"/>
        <v>1170708</v>
      </c>
      <c r="DS30" s="552">
        <f t="shared" si="2"/>
        <v>4277737</v>
      </c>
      <c r="DT30" s="553">
        <f>SUM('106部門表'!DT72)</f>
        <v>-1404</v>
      </c>
      <c r="DU30" s="551">
        <f>SUM('106部門表'!DU72)</f>
        <v>-194</v>
      </c>
      <c r="DV30" s="551">
        <f>SUM('106部門表'!DV72)</f>
        <v>0</v>
      </c>
      <c r="DW30" s="551">
        <f>SUM('106部門表'!DW72)</f>
        <v>0</v>
      </c>
      <c r="DX30" s="552">
        <f t="shared" si="7"/>
        <v>-1598</v>
      </c>
      <c r="DY30" s="551">
        <f t="shared" si="8"/>
        <v>1169110</v>
      </c>
      <c r="DZ30" s="552">
        <f t="shared" si="3"/>
        <v>4276139</v>
      </c>
      <c r="EG30" s="555"/>
      <c r="EH30" s="555"/>
      <c r="EI30" s="555"/>
      <c r="EJ30" s="555"/>
      <c r="EK30" s="555"/>
      <c r="EL30" s="555"/>
      <c r="EM30" s="555"/>
      <c r="EN30" s="555"/>
    </row>
    <row r="31" spans="1:144">
      <c r="A31" s="556" t="s">
        <v>406</v>
      </c>
      <c r="B31" s="557" t="s">
        <v>14</v>
      </c>
      <c r="C31" s="550">
        <f>SUM('106部門表'!C73)</f>
        <v>1263238</v>
      </c>
      <c r="D31" s="551">
        <f>SUM('106部門表'!D73)</f>
        <v>1515206</v>
      </c>
      <c r="E31" s="551">
        <f>SUM('106部門表'!E73)</f>
        <v>102075</v>
      </c>
      <c r="F31" s="551">
        <f>SUM('106部門表'!F73)</f>
        <v>60462</v>
      </c>
      <c r="G31" s="551">
        <f>SUM('106部門表'!G73)</f>
        <v>858450</v>
      </c>
      <c r="H31" s="551">
        <f>SUM('106部門表'!H73)</f>
        <v>0</v>
      </c>
      <c r="I31" s="551">
        <f>SUM('106部門表'!I73)</f>
        <v>57762</v>
      </c>
      <c r="J31" s="551">
        <f>SUM('106部門表'!J73)</f>
        <v>4168024</v>
      </c>
      <c r="K31" s="551">
        <f>SUM('106部門表'!K73)</f>
        <v>665625</v>
      </c>
      <c r="L31" s="551">
        <f>SUM('106部門表'!L73)</f>
        <v>2769743</v>
      </c>
      <c r="M31" s="551">
        <f>SUM('106部門表'!M73)</f>
        <v>0</v>
      </c>
      <c r="N31" s="551">
        <f>SUM('106部門表'!N73)</f>
        <v>16580</v>
      </c>
      <c r="O31" s="551">
        <f>SUM('106部門表'!O73)</f>
        <v>170909</v>
      </c>
      <c r="P31" s="551">
        <f>SUM('106部門表'!P73)</f>
        <v>108354</v>
      </c>
      <c r="Q31" s="551">
        <f>SUM('106部門表'!Q73)</f>
        <v>53520</v>
      </c>
      <c r="R31" s="551">
        <f>SUM('106部門表'!R73)</f>
        <v>276854</v>
      </c>
      <c r="S31" s="551">
        <f>SUM('106部門表'!S73)</f>
        <v>105481</v>
      </c>
      <c r="T31" s="551">
        <f>SUM('106部門表'!T73)</f>
        <v>132683</v>
      </c>
      <c r="U31" s="551">
        <f>SUM('106部門表'!U73)</f>
        <v>14073</v>
      </c>
      <c r="V31" s="551">
        <f>SUM('106部門表'!V73)</f>
        <v>13402</v>
      </c>
      <c r="W31" s="551">
        <f>SUM('106部門表'!W73)</f>
        <v>0</v>
      </c>
      <c r="X31" s="551">
        <f>SUM('106部門表'!X73)</f>
        <v>64549</v>
      </c>
      <c r="Y31" s="551">
        <f>SUM('106部門表'!Y73)</f>
        <v>0</v>
      </c>
      <c r="Z31" s="551">
        <f>SUM('106部門表'!Z73)</f>
        <v>2306</v>
      </c>
      <c r="AA31" s="551">
        <f>SUM('106部門表'!AA73)</f>
        <v>39866</v>
      </c>
      <c r="AB31" s="551">
        <f>SUM('106部門表'!AB73)</f>
        <v>169</v>
      </c>
      <c r="AC31" s="551">
        <f>SUM('106部門表'!AC73)</f>
        <v>31535</v>
      </c>
      <c r="AD31" s="551">
        <f>SUM('106部門表'!AD73)</f>
        <v>80056</v>
      </c>
      <c r="AE31" s="551">
        <f>SUM('106部門表'!AE73)</f>
        <v>2678</v>
      </c>
      <c r="AF31" s="551">
        <f>SUM('106部門表'!AF73)</f>
        <v>5574</v>
      </c>
      <c r="AG31" s="551">
        <f>SUM('106部門表'!AG73)</f>
        <v>3425</v>
      </c>
      <c r="AH31" s="551">
        <f>SUM('106部門表'!AH73)</f>
        <v>114007</v>
      </c>
      <c r="AI31" s="551">
        <f>SUM('106部門表'!AI73)</f>
        <v>442549</v>
      </c>
      <c r="AJ31" s="551">
        <f>SUM('106部門表'!AJ73)</f>
        <v>54562</v>
      </c>
      <c r="AK31" s="551">
        <f>SUM('106部門表'!AK73)</f>
        <v>0</v>
      </c>
      <c r="AL31" s="551">
        <f>SUM('106部門表'!AL73)</f>
        <v>0</v>
      </c>
      <c r="AM31" s="551">
        <f>SUM('106部門表'!AM73)</f>
        <v>0</v>
      </c>
      <c r="AN31" s="551">
        <f>SUM('106部門表'!AN73)</f>
        <v>22557</v>
      </c>
      <c r="AO31" s="551">
        <f>SUM('106部門表'!AO73)</f>
        <v>18163</v>
      </c>
      <c r="AP31" s="551">
        <f>SUM('106部門表'!AP73)</f>
        <v>2697</v>
      </c>
      <c r="AQ31" s="551">
        <f>SUM('106部門表'!AQ73)</f>
        <v>79319</v>
      </c>
      <c r="AR31" s="551">
        <f>SUM('106部門表'!AR73)</f>
        <v>123849</v>
      </c>
      <c r="AS31" s="551">
        <f>SUM('106部門表'!AS73)</f>
        <v>18192</v>
      </c>
      <c r="AT31" s="551">
        <f>SUM('106部門表'!AT73)</f>
        <v>470559</v>
      </c>
      <c r="AU31" s="551">
        <f>SUM('106部門表'!AU73)</f>
        <v>21787</v>
      </c>
      <c r="AV31" s="551">
        <f>SUM('106部門表'!AV73)</f>
        <v>290623</v>
      </c>
      <c r="AW31" s="551">
        <f>SUM('106部門表'!AW73)</f>
        <v>571080</v>
      </c>
      <c r="AX31" s="551">
        <f>SUM('106部門表'!AX73)</f>
        <v>532891</v>
      </c>
      <c r="AY31" s="551">
        <f>SUM('106部門表'!AY73)</f>
        <v>7095</v>
      </c>
      <c r="AZ31" s="551">
        <f>SUM('106部門表'!AZ73)</f>
        <v>876</v>
      </c>
      <c r="BA31" s="551">
        <f>SUM('106部門表'!BA73)</f>
        <v>34869</v>
      </c>
      <c r="BB31" s="551">
        <f>SUM('106部門表'!BB73)</f>
        <v>27545</v>
      </c>
      <c r="BC31" s="551">
        <f>SUM('106部門表'!BC73)</f>
        <v>67158</v>
      </c>
      <c r="BD31" s="551">
        <f>SUM('106部門表'!BD73)</f>
        <v>0</v>
      </c>
      <c r="BE31" s="551">
        <f>SUM('106部門表'!BE73)</f>
        <v>887</v>
      </c>
      <c r="BF31" s="551">
        <f>SUM('106部門表'!BF73)</f>
        <v>290454</v>
      </c>
      <c r="BG31" s="551">
        <f>SUM('106部門表'!BG73)</f>
        <v>42435</v>
      </c>
      <c r="BH31" s="551">
        <f>SUM('106部門表'!BH73)</f>
        <v>879</v>
      </c>
      <c r="BI31" s="551">
        <f>SUM('106部門表'!BI73)</f>
        <v>146794</v>
      </c>
      <c r="BJ31" s="551">
        <f>SUM('106部門表'!BJ73)</f>
        <v>3712</v>
      </c>
      <c r="BK31" s="551">
        <f>SUM('106部門表'!BK73)</f>
        <v>1499314</v>
      </c>
      <c r="BL31" s="551">
        <f>SUM('106部門表'!BL73)</f>
        <v>748633</v>
      </c>
      <c r="BM31" s="551">
        <f>SUM('106部門表'!BM73)</f>
        <v>1076238</v>
      </c>
      <c r="BN31" s="551">
        <f>SUM('106部門表'!BN73)</f>
        <v>275992</v>
      </c>
      <c r="BO31" s="551">
        <f>SUM('106部門表'!BO73)</f>
        <v>116782</v>
      </c>
      <c r="BP31" s="551">
        <f>SUM('106部門表'!BP73)</f>
        <v>46401</v>
      </c>
      <c r="BQ31" s="551">
        <f>SUM('106部門表'!BQ73)</f>
        <v>93133</v>
      </c>
      <c r="BR31" s="551">
        <f>SUM('106部門表'!BR73)</f>
        <v>60895</v>
      </c>
      <c r="BS31" s="551">
        <f>SUM('106部門表'!BS73)</f>
        <v>889135</v>
      </c>
      <c r="BT31" s="551">
        <f>SUM('106部門表'!BT73)</f>
        <v>154242</v>
      </c>
      <c r="BU31" s="551">
        <f>SUM('106部門表'!BU73)</f>
        <v>9175</v>
      </c>
      <c r="BV31" s="551">
        <f>SUM('106部門表'!BV73)</f>
        <v>46142</v>
      </c>
      <c r="BW31" s="551">
        <f>SUM('106部門表'!BW73)</f>
        <v>49124</v>
      </c>
      <c r="BX31" s="551">
        <f>SUM('106部門表'!BX73)</f>
        <v>5157</v>
      </c>
      <c r="BY31" s="551">
        <f>SUM('106部門表'!BY73)</f>
        <v>113242</v>
      </c>
      <c r="BZ31" s="551">
        <f>SUM('106部門表'!BZ73)</f>
        <v>1742384</v>
      </c>
      <c r="CA31" s="551">
        <f>SUM('106部門表'!CA73)</f>
        <v>150720</v>
      </c>
      <c r="CB31" s="551">
        <f>SUM('106部門表'!CB73)</f>
        <v>36961</v>
      </c>
      <c r="CC31" s="551">
        <f>SUM('106部門表'!CC73)</f>
        <v>3303</v>
      </c>
      <c r="CD31" s="551">
        <f>SUM('106部門表'!CD73)</f>
        <v>26979</v>
      </c>
      <c r="CE31" s="551">
        <f>SUM('106部門表'!CE73)</f>
        <v>49093</v>
      </c>
      <c r="CF31" s="551">
        <f>SUM('106部門表'!CF73)</f>
        <v>18610</v>
      </c>
      <c r="CG31" s="551">
        <f>SUM('106部門表'!CG73)</f>
        <v>115448</v>
      </c>
      <c r="CH31" s="551">
        <f>SUM('106部門表'!CH73)</f>
        <v>14991</v>
      </c>
      <c r="CI31" s="551">
        <f>SUM('106部門表'!CI73)</f>
        <v>40490</v>
      </c>
      <c r="CJ31" s="551">
        <f>SUM('106部門表'!CJ73)</f>
        <v>1091</v>
      </c>
      <c r="CK31" s="551">
        <f>SUM('106部門表'!CK73)</f>
        <v>126978</v>
      </c>
      <c r="CL31" s="551">
        <f>SUM('106部門表'!CL73)</f>
        <v>483300</v>
      </c>
      <c r="CM31" s="551">
        <f>SUM('106部門表'!CM73)</f>
        <v>334369</v>
      </c>
      <c r="CN31" s="551">
        <f>SUM('106部門表'!CN73)</f>
        <v>163041</v>
      </c>
      <c r="CO31" s="551">
        <f>SUM('106部門表'!CO73)</f>
        <v>4493235</v>
      </c>
      <c r="CP31" s="551">
        <f>SUM('106部門表'!CP73)</f>
        <v>62444</v>
      </c>
      <c r="CQ31" s="551">
        <f>SUM('106部門表'!CQ73)</f>
        <v>485764</v>
      </c>
      <c r="CR31" s="551">
        <f>SUM('106部門表'!CR73)</f>
        <v>449933</v>
      </c>
      <c r="CS31" s="551">
        <f>SUM('106部門表'!CS73)</f>
        <v>227302</v>
      </c>
      <c r="CT31" s="551">
        <f>SUM('106部門表'!CT73)</f>
        <v>77308</v>
      </c>
      <c r="CU31" s="551">
        <f>SUM('106部門表'!CU73)</f>
        <v>20875</v>
      </c>
      <c r="CV31" s="551">
        <f>SUM('106部門表'!CV73)</f>
        <v>546704</v>
      </c>
      <c r="CW31" s="551">
        <f>SUM('106部門表'!CW73)</f>
        <v>267120</v>
      </c>
      <c r="CX31" s="551">
        <f>SUM('106部門表'!CX73)</f>
        <v>532442</v>
      </c>
      <c r="CY31" s="551">
        <f>SUM('106部門表'!CY73)</f>
        <v>3310722</v>
      </c>
      <c r="CZ31" s="551">
        <f>SUM('106部門表'!CZ73)</f>
        <v>182940</v>
      </c>
      <c r="DA31" s="551">
        <f>SUM('106部門表'!DA73)</f>
        <v>246840</v>
      </c>
      <c r="DB31" s="551">
        <f>SUM('106部門表'!DB73)</f>
        <v>140501</v>
      </c>
      <c r="DC31" s="551">
        <f>SUM('106部門表'!DC73)</f>
        <v>338339</v>
      </c>
      <c r="DD31" s="762">
        <f>SUM('106部門表'!DD73)</f>
        <v>34481</v>
      </c>
      <c r="DE31" s="550">
        <f t="shared" si="4"/>
        <v>35876451</v>
      </c>
      <c r="DF31" s="550">
        <f>SUM('106部門表'!DF73)</f>
        <v>1442810</v>
      </c>
      <c r="DG31" s="551">
        <f>SUM('106部門表'!DG73)</f>
        <v>50548458</v>
      </c>
      <c r="DH31" s="551">
        <f>SUM('106部門表'!DH73)</f>
        <v>2169</v>
      </c>
      <c r="DI31" s="551">
        <f>SUM('106部門表'!DI73)</f>
        <v>0</v>
      </c>
      <c r="DJ31" s="551">
        <f>SUM('106部門表'!DJ73)</f>
        <v>740868</v>
      </c>
      <c r="DK31" s="551">
        <f>SUM('106部門表'!DK73)</f>
        <v>7872815</v>
      </c>
      <c r="DL31" s="551">
        <f>SUM('106部門表'!DL73)</f>
        <v>164232</v>
      </c>
      <c r="DM31" s="552">
        <f t="shared" si="0"/>
        <v>60771352</v>
      </c>
      <c r="DN31" s="552">
        <f t="shared" si="1"/>
        <v>96647803</v>
      </c>
      <c r="DO31" s="553">
        <f>SUM('106部門表'!DO73)</f>
        <v>26071478</v>
      </c>
      <c r="DP31" s="551">
        <f>SUM('106部門表'!DP73)</f>
        <v>711865</v>
      </c>
      <c r="DQ31" s="552">
        <f t="shared" si="5"/>
        <v>26783343</v>
      </c>
      <c r="DR31" s="551">
        <f t="shared" si="6"/>
        <v>87554695</v>
      </c>
      <c r="DS31" s="552">
        <f t="shared" si="2"/>
        <v>123431146</v>
      </c>
      <c r="DT31" s="553">
        <f>SUM('106部門表'!DT73)</f>
        <v>-31869341</v>
      </c>
      <c r="DU31" s="551">
        <f>SUM('106部門表'!DU73)</f>
        <v>-120066</v>
      </c>
      <c r="DV31" s="551">
        <f>SUM('106部門表'!DV73)</f>
        <v>0</v>
      </c>
      <c r="DW31" s="551">
        <f>SUM('106部門表'!DW73)</f>
        <v>0</v>
      </c>
      <c r="DX31" s="552">
        <f t="shared" si="7"/>
        <v>-31989407</v>
      </c>
      <c r="DY31" s="551">
        <f t="shared" si="8"/>
        <v>55565288</v>
      </c>
      <c r="DZ31" s="552">
        <f t="shared" si="3"/>
        <v>91441739</v>
      </c>
      <c r="EG31" s="555"/>
      <c r="EH31" s="555"/>
      <c r="EI31" s="555"/>
      <c r="EJ31" s="555"/>
      <c r="EK31" s="555"/>
      <c r="EL31" s="555"/>
      <c r="EM31" s="555"/>
      <c r="EN31" s="555"/>
    </row>
    <row r="32" spans="1:144">
      <c r="A32" s="556" t="s">
        <v>409</v>
      </c>
      <c r="B32" s="557" t="s">
        <v>15</v>
      </c>
      <c r="C32" s="550">
        <f>SUM('106部門表'!C74)</f>
        <v>64779</v>
      </c>
      <c r="D32" s="551">
        <f>SUM('106部門表'!D74)</f>
        <v>93728</v>
      </c>
      <c r="E32" s="551">
        <f>SUM('106部門表'!E74)</f>
        <v>22526</v>
      </c>
      <c r="F32" s="551">
        <f>SUM('106部門表'!F74)</f>
        <v>52647</v>
      </c>
      <c r="G32" s="551">
        <f>SUM('106部門表'!G74)</f>
        <v>119881</v>
      </c>
      <c r="H32" s="551">
        <f>SUM('106部門表'!H74)</f>
        <v>0</v>
      </c>
      <c r="I32" s="551">
        <f>SUM('106部門表'!I74)</f>
        <v>103024</v>
      </c>
      <c r="J32" s="551">
        <f>SUM('106部門表'!J74)</f>
        <v>200062</v>
      </c>
      <c r="K32" s="551">
        <f>SUM('106部門表'!K74)</f>
        <v>223963</v>
      </c>
      <c r="L32" s="551">
        <f>SUM('106部門表'!L74)</f>
        <v>95386</v>
      </c>
      <c r="M32" s="551">
        <f>SUM('106部門表'!M74)</f>
        <v>0</v>
      </c>
      <c r="N32" s="551">
        <f>SUM('106部門表'!N74)</f>
        <v>4314</v>
      </c>
      <c r="O32" s="551">
        <f>SUM('106部門表'!O74)</f>
        <v>34233</v>
      </c>
      <c r="P32" s="551">
        <f>SUM('106部門表'!P74)</f>
        <v>13714</v>
      </c>
      <c r="Q32" s="551">
        <f>SUM('106部門表'!Q74)</f>
        <v>9587</v>
      </c>
      <c r="R32" s="551">
        <f>SUM('106部門表'!R74)</f>
        <v>34613</v>
      </c>
      <c r="S32" s="551">
        <f>SUM('106部門表'!S74)</f>
        <v>11642</v>
      </c>
      <c r="T32" s="551">
        <f>SUM('106部門表'!T74)</f>
        <v>16347</v>
      </c>
      <c r="U32" s="551">
        <f>SUM('106部門表'!U74)</f>
        <v>4044</v>
      </c>
      <c r="V32" s="551">
        <f>SUM('106部門表'!V74)</f>
        <v>4012</v>
      </c>
      <c r="W32" s="551">
        <f>SUM('106部門表'!W74)</f>
        <v>0</v>
      </c>
      <c r="X32" s="551">
        <f>SUM('106部門表'!X74)</f>
        <v>6168</v>
      </c>
      <c r="Y32" s="551">
        <f>SUM('106部門表'!Y74)</f>
        <v>0</v>
      </c>
      <c r="Z32" s="551">
        <f>SUM('106部門表'!Z74)</f>
        <v>334</v>
      </c>
      <c r="AA32" s="551">
        <f>SUM('106部門表'!AA74)</f>
        <v>18105</v>
      </c>
      <c r="AB32" s="551">
        <f>SUM('106部門表'!AB74)</f>
        <v>56</v>
      </c>
      <c r="AC32" s="551">
        <f>SUM('106部門表'!AC74)</f>
        <v>1149</v>
      </c>
      <c r="AD32" s="551">
        <f>SUM('106部門表'!AD74)</f>
        <v>4589</v>
      </c>
      <c r="AE32" s="551">
        <f>SUM('106部門表'!AE74)</f>
        <v>278</v>
      </c>
      <c r="AF32" s="551">
        <f>SUM('106部門表'!AF74)</f>
        <v>363</v>
      </c>
      <c r="AG32" s="551">
        <f>SUM('106部門表'!AG74)</f>
        <v>864</v>
      </c>
      <c r="AH32" s="551">
        <f>SUM('106部門表'!AH74)</f>
        <v>32400</v>
      </c>
      <c r="AI32" s="551">
        <f>SUM('106部門表'!AI74)</f>
        <v>163218</v>
      </c>
      <c r="AJ32" s="551">
        <f>SUM('106部門表'!AJ74)</f>
        <v>11633</v>
      </c>
      <c r="AK32" s="551">
        <f>SUM('106部門表'!AK74)</f>
        <v>0</v>
      </c>
      <c r="AL32" s="551">
        <f>SUM('106部門表'!AL74)</f>
        <v>0</v>
      </c>
      <c r="AM32" s="551">
        <f>SUM('106部門表'!AM74)</f>
        <v>0</v>
      </c>
      <c r="AN32" s="551">
        <f>SUM('106部門表'!AN74)</f>
        <v>1868</v>
      </c>
      <c r="AO32" s="551">
        <f>SUM('106部門表'!AO74)</f>
        <v>15921</v>
      </c>
      <c r="AP32" s="551">
        <f>SUM('106部門表'!AP74)</f>
        <v>308</v>
      </c>
      <c r="AQ32" s="551">
        <f>SUM('106部門表'!AQ74)</f>
        <v>21149</v>
      </c>
      <c r="AR32" s="551">
        <f>SUM('106部門表'!AR74)</f>
        <v>23758</v>
      </c>
      <c r="AS32" s="551">
        <f>SUM('106部門表'!AS74)</f>
        <v>2711</v>
      </c>
      <c r="AT32" s="551">
        <f>SUM('106部門表'!AT74)</f>
        <v>66275</v>
      </c>
      <c r="AU32" s="551">
        <f>SUM('106部門表'!AU74)</f>
        <v>5696</v>
      </c>
      <c r="AV32" s="551">
        <f>SUM('106部門表'!AV74)</f>
        <v>34297</v>
      </c>
      <c r="AW32" s="551">
        <f>SUM('106部門表'!AW74)</f>
        <v>92195</v>
      </c>
      <c r="AX32" s="551">
        <f>SUM('106部門表'!AX74)</f>
        <v>45060</v>
      </c>
      <c r="AY32" s="551">
        <f>SUM('106部門表'!AY74)</f>
        <v>697</v>
      </c>
      <c r="AZ32" s="551">
        <f>SUM('106部門表'!AZ74)</f>
        <v>196</v>
      </c>
      <c r="BA32" s="551">
        <f>SUM('106部門表'!BA74)</f>
        <v>7372</v>
      </c>
      <c r="BB32" s="551">
        <f>SUM('106部門表'!BB74)</f>
        <v>4047</v>
      </c>
      <c r="BC32" s="551">
        <f>SUM('106部門表'!BC74)</f>
        <v>14345</v>
      </c>
      <c r="BD32" s="551">
        <f>SUM('106部門表'!BD74)</f>
        <v>0</v>
      </c>
      <c r="BE32" s="551">
        <f>SUM('106部門表'!BE74)</f>
        <v>143</v>
      </c>
      <c r="BF32" s="551">
        <f>SUM('106部門表'!BF74)</f>
        <v>16165</v>
      </c>
      <c r="BG32" s="551">
        <f>SUM('106部門表'!BG74)</f>
        <v>10024</v>
      </c>
      <c r="BH32" s="551">
        <f>SUM('106部門表'!BH74)</f>
        <v>197</v>
      </c>
      <c r="BI32" s="551">
        <f>SUM('106部門表'!BI74)</f>
        <v>29821</v>
      </c>
      <c r="BJ32" s="551">
        <f>SUM('106部門表'!BJ74)</f>
        <v>1444</v>
      </c>
      <c r="BK32" s="551">
        <f>SUM('106部門表'!BK74)</f>
        <v>272966</v>
      </c>
      <c r="BL32" s="551">
        <f>SUM('106部門表'!BL74)</f>
        <v>72685</v>
      </c>
      <c r="BM32" s="551">
        <f>SUM('106部門表'!BM74)</f>
        <v>432302</v>
      </c>
      <c r="BN32" s="551">
        <f>SUM('106部門表'!BN74)</f>
        <v>203320</v>
      </c>
      <c r="BO32" s="551">
        <f>SUM('106部門表'!BO74)</f>
        <v>255037</v>
      </c>
      <c r="BP32" s="551">
        <f>SUM('106部門表'!BP74)</f>
        <v>11554</v>
      </c>
      <c r="BQ32" s="551">
        <f>SUM('106部門表'!BQ74)</f>
        <v>124143</v>
      </c>
      <c r="BR32" s="551">
        <f>SUM('106部門表'!BR74)</f>
        <v>128284</v>
      </c>
      <c r="BS32" s="551">
        <f>SUM('106部門表'!BS74)</f>
        <v>1247961</v>
      </c>
      <c r="BT32" s="551">
        <f>SUM('106部門表'!BT74)</f>
        <v>1056735</v>
      </c>
      <c r="BU32" s="551">
        <f>SUM('106部門表'!BU74)</f>
        <v>523444</v>
      </c>
      <c r="BV32" s="551">
        <f>SUM('106部門表'!BV74)</f>
        <v>928149</v>
      </c>
      <c r="BW32" s="551">
        <f>SUM('106部門表'!BW74)</f>
        <v>5046076</v>
      </c>
      <c r="BX32" s="551">
        <f>SUM('106部門表'!BX74)</f>
        <v>81371</v>
      </c>
      <c r="BY32" s="551">
        <f>SUM('106部門表'!BY74)</f>
        <v>101903</v>
      </c>
      <c r="BZ32" s="551">
        <f>SUM('106部門表'!BZ74)</f>
        <v>660399</v>
      </c>
      <c r="CA32" s="551">
        <f>SUM('106部門表'!CA74)</f>
        <v>490282</v>
      </c>
      <c r="CB32" s="551">
        <f>SUM('106部門表'!CB74)</f>
        <v>77031</v>
      </c>
      <c r="CC32" s="551">
        <f>SUM('106部門表'!CC74)</f>
        <v>7492</v>
      </c>
      <c r="CD32" s="551">
        <f>SUM('106部門表'!CD74)</f>
        <v>15590</v>
      </c>
      <c r="CE32" s="551">
        <f>SUM('106部門表'!CE74)</f>
        <v>73484</v>
      </c>
      <c r="CF32" s="551">
        <f>SUM('106部門表'!CF74)</f>
        <v>2239</v>
      </c>
      <c r="CG32" s="551">
        <f>SUM('106部門表'!CG74)</f>
        <v>173995</v>
      </c>
      <c r="CH32" s="551">
        <f>SUM('106部門表'!CH74)</f>
        <v>16564</v>
      </c>
      <c r="CI32" s="551">
        <f>SUM('106部門表'!CI74)</f>
        <v>11648</v>
      </c>
      <c r="CJ32" s="551">
        <f>SUM('106部門表'!CJ74)</f>
        <v>791</v>
      </c>
      <c r="CK32" s="551">
        <f>SUM('106部門表'!CK74)</f>
        <v>9601</v>
      </c>
      <c r="CL32" s="551">
        <f>SUM('106部門表'!CL74)</f>
        <v>1019009</v>
      </c>
      <c r="CM32" s="551">
        <f>SUM('106部門表'!CM74)</f>
        <v>366942</v>
      </c>
      <c r="CN32" s="551">
        <f>SUM('106部門表'!CN74)</f>
        <v>6181</v>
      </c>
      <c r="CO32" s="551">
        <f>SUM('106部門表'!CO74)</f>
        <v>428100</v>
      </c>
      <c r="CP32" s="551">
        <f>SUM('106部門表'!CP74)</f>
        <v>97073</v>
      </c>
      <c r="CQ32" s="551">
        <f>SUM('106部門表'!CQ74)</f>
        <v>301889</v>
      </c>
      <c r="CR32" s="551">
        <f>SUM('106部門表'!CR74)</f>
        <v>98258</v>
      </c>
      <c r="CS32" s="551">
        <f>SUM('106部門表'!CS74)</f>
        <v>106939</v>
      </c>
      <c r="CT32" s="551">
        <f>SUM('106部門表'!CT74)</f>
        <v>197416</v>
      </c>
      <c r="CU32" s="551">
        <f>SUM('106部門表'!CU74)</f>
        <v>5538</v>
      </c>
      <c r="CV32" s="551">
        <f>SUM('106部門表'!CV74)</f>
        <v>73163</v>
      </c>
      <c r="CW32" s="551">
        <f>SUM('106部門表'!CW74)</f>
        <v>97318</v>
      </c>
      <c r="CX32" s="551">
        <f>SUM('106部門表'!CX74)</f>
        <v>179827</v>
      </c>
      <c r="CY32" s="551">
        <f>SUM('106部門表'!CY74)</f>
        <v>139834</v>
      </c>
      <c r="CZ32" s="551">
        <f>SUM('106部門表'!CZ74)</f>
        <v>16215</v>
      </c>
      <c r="DA32" s="551">
        <f>SUM('106部門表'!DA74)</f>
        <v>111878</v>
      </c>
      <c r="DB32" s="551">
        <f>SUM('106部門表'!DB74)</f>
        <v>15543</v>
      </c>
      <c r="DC32" s="551">
        <f>SUM('106部門表'!DC74)</f>
        <v>0</v>
      </c>
      <c r="DD32" s="762">
        <f>SUM('106部門表'!DD74)</f>
        <v>7840</v>
      </c>
      <c r="DE32" s="550">
        <f t="shared" si="4"/>
        <v>17035357</v>
      </c>
      <c r="DF32" s="550">
        <f>SUM('106部門表'!DF74)</f>
        <v>245</v>
      </c>
      <c r="DG32" s="551">
        <f>SUM('106部門表'!DG74)</f>
        <v>16231289</v>
      </c>
      <c r="DH32" s="551">
        <f>SUM('106部門表'!DH74)</f>
        <v>0</v>
      </c>
      <c r="DI32" s="551">
        <f>SUM('106部門表'!DI74)</f>
        <v>0</v>
      </c>
      <c r="DJ32" s="551">
        <f>SUM('106部門表'!DJ74)</f>
        <v>0</v>
      </c>
      <c r="DK32" s="551">
        <f>SUM('106部門表'!DK74)</f>
        <v>0</v>
      </c>
      <c r="DL32" s="551">
        <f>SUM('106部門表'!DL74)</f>
        <v>0</v>
      </c>
      <c r="DM32" s="552">
        <f t="shared" si="0"/>
        <v>16231534</v>
      </c>
      <c r="DN32" s="552">
        <f t="shared" si="1"/>
        <v>33266891</v>
      </c>
      <c r="DO32" s="553">
        <f>SUM('106部門表'!DO74)</f>
        <v>1583</v>
      </c>
      <c r="DP32" s="551">
        <f>SUM('106部門表'!DP74)</f>
        <v>671687</v>
      </c>
      <c r="DQ32" s="552">
        <f t="shared" si="5"/>
        <v>673270</v>
      </c>
      <c r="DR32" s="551">
        <f t="shared" si="6"/>
        <v>16904804</v>
      </c>
      <c r="DS32" s="552">
        <f t="shared" si="2"/>
        <v>33940161</v>
      </c>
      <c r="DT32" s="553">
        <f>SUM('106部門表'!DT74)</f>
        <v>-2904600</v>
      </c>
      <c r="DU32" s="551">
        <f>SUM('106部門表'!DU74)</f>
        <v>-886486</v>
      </c>
      <c r="DV32" s="551">
        <f>SUM('106部門表'!DV74)</f>
        <v>0</v>
      </c>
      <c r="DW32" s="551">
        <f>SUM('106部門表'!DW74)</f>
        <v>0</v>
      </c>
      <c r="DX32" s="552">
        <f t="shared" si="7"/>
        <v>-3791086</v>
      </c>
      <c r="DY32" s="551">
        <f t="shared" si="8"/>
        <v>13113718</v>
      </c>
      <c r="DZ32" s="552">
        <f t="shared" si="3"/>
        <v>30149075</v>
      </c>
      <c r="EG32" s="555"/>
      <c r="EH32" s="555"/>
      <c r="EI32" s="555"/>
      <c r="EJ32" s="555"/>
      <c r="EK32" s="555"/>
      <c r="EL32" s="555"/>
      <c r="EM32" s="555"/>
      <c r="EN32" s="555"/>
    </row>
    <row r="33" spans="1:144">
      <c r="A33" s="556" t="s">
        <v>412</v>
      </c>
      <c r="B33" s="557" t="s">
        <v>16</v>
      </c>
      <c r="C33" s="550">
        <f>SUM('106部門表'!C75:C77)</f>
        <v>2650</v>
      </c>
      <c r="D33" s="551">
        <f>SUM('106部門表'!D75:D77)</f>
        <v>0</v>
      </c>
      <c r="E33" s="551">
        <f>SUM('106部門表'!E75:E77)</f>
        <v>12212</v>
      </c>
      <c r="F33" s="551">
        <f>SUM('106部門表'!F75:F77)</f>
        <v>827</v>
      </c>
      <c r="G33" s="551">
        <f>SUM('106部門表'!G75:G77)</f>
        <v>3059</v>
      </c>
      <c r="H33" s="551">
        <f>SUM('106部門表'!H75:H77)</f>
        <v>0</v>
      </c>
      <c r="I33" s="551">
        <f>SUM('106部門表'!I75:I77)</f>
        <v>4026</v>
      </c>
      <c r="J33" s="551">
        <f>SUM('106部門表'!J75:J77)</f>
        <v>48139</v>
      </c>
      <c r="K33" s="551">
        <f>SUM('106部門表'!K75:K77)</f>
        <v>3055</v>
      </c>
      <c r="L33" s="551">
        <f>SUM('106部門表'!L75:L77)</f>
        <v>5228</v>
      </c>
      <c r="M33" s="551">
        <f>SUM('106部門表'!M75:M77)</f>
        <v>0</v>
      </c>
      <c r="N33" s="551">
        <f>SUM('106部門表'!N75:N77)</f>
        <v>182</v>
      </c>
      <c r="O33" s="551">
        <f>SUM('106部門表'!O75:O77)</f>
        <v>2857</v>
      </c>
      <c r="P33" s="551">
        <f>SUM('106部門表'!P75:P77)</f>
        <v>820</v>
      </c>
      <c r="Q33" s="551">
        <f>SUM('106部門表'!Q75:Q77)</f>
        <v>1271</v>
      </c>
      <c r="R33" s="551">
        <f>SUM('106部門表'!R75:R77)</f>
        <v>2670</v>
      </c>
      <c r="S33" s="551">
        <f>SUM('106部門表'!S75:S77)</f>
        <v>683</v>
      </c>
      <c r="T33" s="551">
        <f>SUM('106部門表'!T75:T77)</f>
        <v>2891</v>
      </c>
      <c r="U33" s="551">
        <f>SUM('106部門表'!U75:U77)</f>
        <v>165</v>
      </c>
      <c r="V33" s="551">
        <f>SUM('106部門表'!V75:V77)</f>
        <v>488</v>
      </c>
      <c r="W33" s="551">
        <f>SUM('106部門表'!W75:W77)</f>
        <v>0</v>
      </c>
      <c r="X33" s="551">
        <f>SUM('106部門表'!X75:X77)</f>
        <v>706</v>
      </c>
      <c r="Y33" s="551">
        <f>SUM('106部門表'!Y75:Y77)</f>
        <v>0</v>
      </c>
      <c r="Z33" s="551">
        <f>SUM('106部門表'!Z75:Z77)</f>
        <v>73</v>
      </c>
      <c r="AA33" s="551">
        <f>SUM('106部門表'!AA75:AA77)</f>
        <v>1569</v>
      </c>
      <c r="AB33" s="551">
        <f>SUM('106部門表'!AB75:AB77)</f>
        <v>2</v>
      </c>
      <c r="AC33" s="551">
        <f>SUM('106部門表'!AC75:AC77)</f>
        <v>277</v>
      </c>
      <c r="AD33" s="551">
        <f>SUM('106部門表'!AD75:AD77)</f>
        <v>1455</v>
      </c>
      <c r="AE33" s="551">
        <f>SUM('106部門表'!AE75:AE77)</f>
        <v>35</v>
      </c>
      <c r="AF33" s="551">
        <f>SUM('106部門表'!AF75:AF77)</f>
        <v>46</v>
      </c>
      <c r="AG33" s="551">
        <f>SUM('106部門表'!AG75:AG77)</f>
        <v>73</v>
      </c>
      <c r="AH33" s="551">
        <f>SUM('106部門表'!AH75:AH77)</f>
        <v>5385</v>
      </c>
      <c r="AI33" s="551">
        <f>SUM('106部門表'!AI75:AI77)</f>
        <v>9202</v>
      </c>
      <c r="AJ33" s="551">
        <f>SUM('106部門表'!AJ75:AJ77)</f>
        <v>1078</v>
      </c>
      <c r="AK33" s="551">
        <f>SUM('106部門表'!AK75:AK77)</f>
        <v>0</v>
      </c>
      <c r="AL33" s="551">
        <f>SUM('106部門表'!AL75:AL77)</f>
        <v>0</v>
      </c>
      <c r="AM33" s="551">
        <f>SUM('106部門表'!AM75:AM77)</f>
        <v>0</v>
      </c>
      <c r="AN33" s="551">
        <f>SUM('106部門表'!AN75:AN77)</f>
        <v>100</v>
      </c>
      <c r="AO33" s="551">
        <f>SUM('106部門表'!AO75:AO77)</f>
        <v>105</v>
      </c>
      <c r="AP33" s="551">
        <f>SUM('106部門表'!AP75:AP77)</f>
        <v>33</v>
      </c>
      <c r="AQ33" s="551">
        <f>SUM('106部門表'!AQ75:AQ77)</f>
        <v>3821</v>
      </c>
      <c r="AR33" s="551">
        <f>SUM('106部門表'!AR75:AR77)</f>
        <v>2511</v>
      </c>
      <c r="AS33" s="551">
        <f>SUM('106部門表'!AS75:AS77)</f>
        <v>506</v>
      </c>
      <c r="AT33" s="551">
        <f>SUM('106部門表'!AT75:AT77)</f>
        <v>6925</v>
      </c>
      <c r="AU33" s="551">
        <f>SUM('106部門表'!AU75:AU77)</f>
        <v>242</v>
      </c>
      <c r="AV33" s="551">
        <f>SUM('106部門表'!AV75:AV77)</f>
        <v>3338</v>
      </c>
      <c r="AW33" s="551">
        <f>SUM('106部門表'!AW75:AW77)</f>
        <v>8723</v>
      </c>
      <c r="AX33" s="551">
        <f>SUM('106部門表'!AX75:AX77)</f>
        <v>3868</v>
      </c>
      <c r="AY33" s="551">
        <f>SUM('106部門表'!AY75:AY77)</f>
        <v>157</v>
      </c>
      <c r="AZ33" s="551">
        <f>SUM('106部門表'!AZ75:AZ77)</f>
        <v>14</v>
      </c>
      <c r="BA33" s="551">
        <f>SUM('106部門表'!BA75:BA77)</f>
        <v>920</v>
      </c>
      <c r="BB33" s="551">
        <f>SUM('106部門表'!BB75:BB77)</f>
        <v>477</v>
      </c>
      <c r="BC33" s="551">
        <f>SUM('106部門表'!BC75:BC77)</f>
        <v>1158</v>
      </c>
      <c r="BD33" s="551">
        <f>SUM('106部門表'!BD75:BD77)</f>
        <v>0</v>
      </c>
      <c r="BE33" s="551">
        <f>SUM('106部門表'!BE75:BE77)</f>
        <v>11</v>
      </c>
      <c r="BF33" s="551">
        <f>SUM('106部門表'!BF75:BF77)</f>
        <v>1417</v>
      </c>
      <c r="BG33" s="551">
        <f>SUM('106部門表'!BG75:BG77)</f>
        <v>179</v>
      </c>
      <c r="BH33" s="551">
        <f>SUM('106部門表'!BH75:BH77)</f>
        <v>8</v>
      </c>
      <c r="BI33" s="551">
        <f>SUM('106部門表'!BI75:BI77)</f>
        <v>952</v>
      </c>
      <c r="BJ33" s="551">
        <f>SUM('106部門表'!BJ75:BJ77)</f>
        <v>33</v>
      </c>
      <c r="BK33" s="551">
        <f>SUM('106部門表'!BK75:BK77)</f>
        <v>58004</v>
      </c>
      <c r="BL33" s="551">
        <f>SUM('106部門表'!BL75:BL77)</f>
        <v>8614</v>
      </c>
      <c r="BM33" s="551">
        <f>SUM('106部門表'!BM75:BM77)</f>
        <v>12975</v>
      </c>
      <c r="BN33" s="551">
        <f>SUM('106部門表'!BN75:BN77)</f>
        <v>5350</v>
      </c>
      <c r="BO33" s="551">
        <f>SUM('106部門表'!BO75:BO77)</f>
        <v>41845</v>
      </c>
      <c r="BP33" s="551">
        <f>SUM('106部門表'!BP75:BP77)</f>
        <v>5771</v>
      </c>
      <c r="BQ33" s="551">
        <f>SUM('106部門表'!BQ75:BQ77)</f>
        <v>1553</v>
      </c>
      <c r="BR33" s="551">
        <f>SUM('106部門表'!BR75:BR77)</f>
        <v>2523</v>
      </c>
      <c r="BS33" s="551">
        <f>SUM('106部門表'!BS75:BS77)</f>
        <v>707753</v>
      </c>
      <c r="BT33" s="551">
        <f>SUM('106部門表'!BT75:BT77)</f>
        <v>138429</v>
      </c>
      <c r="BU33" s="551">
        <f>SUM('106部門表'!BU75:BU77)</f>
        <v>77912</v>
      </c>
      <c r="BV33" s="551">
        <f>SUM('106部門表'!BV75:BV77)</f>
        <v>468998</v>
      </c>
      <c r="BW33" s="551">
        <f>SUM('106部門表'!BW75:BW77)</f>
        <v>159018</v>
      </c>
      <c r="BX33" s="551">
        <f>SUM('106部門表'!BX75:BX77)</f>
        <v>995</v>
      </c>
      <c r="BY33" s="551">
        <f>SUM('106部門表'!BY75:BY77)</f>
        <v>32607</v>
      </c>
      <c r="BZ33" s="551">
        <f>SUM('106部門表'!BZ75:BZ77)</f>
        <v>261702</v>
      </c>
      <c r="CA33" s="551">
        <f>SUM('106部門表'!CA75:CA77)</f>
        <v>316027</v>
      </c>
      <c r="CB33" s="551">
        <f>SUM('106部門表'!CB75:CB77)</f>
        <v>5808</v>
      </c>
      <c r="CC33" s="551">
        <f>SUM('106部門表'!CC75:CC77)</f>
        <v>12517</v>
      </c>
      <c r="CD33" s="551">
        <f>SUM('106部門表'!CD75:CD77)</f>
        <v>85505</v>
      </c>
      <c r="CE33" s="551">
        <f>SUM('106部門表'!CE75:CE77)</f>
        <v>54360</v>
      </c>
      <c r="CF33" s="551">
        <f>SUM('106部門表'!CF75:CF77)</f>
        <v>13390</v>
      </c>
      <c r="CG33" s="551">
        <f>SUM('106部門表'!CG75:CG77)</f>
        <v>75500</v>
      </c>
      <c r="CH33" s="551">
        <f>SUM('106部門表'!CH75:CH77)</f>
        <v>8633</v>
      </c>
      <c r="CI33" s="551">
        <f>SUM('106部門表'!CI75:CI77)</f>
        <v>31856</v>
      </c>
      <c r="CJ33" s="551">
        <f>SUM('106部門表'!CJ75:CJ77)</f>
        <v>3183</v>
      </c>
      <c r="CK33" s="551">
        <f>SUM('106部門表'!CK75:CK77)</f>
        <v>6186</v>
      </c>
      <c r="CL33" s="551">
        <f>SUM('106部門表'!CL75:CL77)</f>
        <v>24480</v>
      </c>
      <c r="CM33" s="551">
        <f>SUM('106部門表'!CM75:CM77)</f>
        <v>12765</v>
      </c>
      <c r="CN33" s="551">
        <f>SUM('106部門表'!CN75:CN77)</f>
        <v>12420</v>
      </c>
      <c r="CO33" s="551">
        <f>SUM('106部門表'!CO75:CO77)</f>
        <v>478083</v>
      </c>
      <c r="CP33" s="551">
        <f>SUM('106部門表'!CP75:CP77)</f>
        <v>14853</v>
      </c>
      <c r="CQ33" s="551">
        <f>SUM('106部門表'!CQ75:CQ77)</f>
        <v>19110</v>
      </c>
      <c r="CR33" s="551">
        <f>SUM('106部門表'!CR75:CR77)</f>
        <v>56164</v>
      </c>
      <c r="CS33" s="551">
        <f>SUM('106部門表'!CS75:CS77)</f>
        <v>34773</v>
      </c>
      <c r="CT33" s="551">
        <f>SUM('106部門表'!CT75:CT77)</f>
        <v>23983</v>
      </c>
      <c r="CU33" s="551">
        <f>SUM('106部門表'!CU75:CU77)</f>
        <v>812</v>
      </c>
      <c r="CV33" s="551">
        <f>SUM('106部門表'!CV75:CV77)</f>
        <v>9404</v>
      </c>
      <c r="CW33" s="551">
        <f>SUM('106部門表'!CW75:CW77)</f>
        <v>119718</v>
      </c>
      <c r="CX33" s="551">
        <f>SUM('106部門表'!CX75:CX77)</f>
        <v>34105</v>
      </c>
      <c r="CY33" s="551">
        <f>SUM('106部門表'!CY75:CY77)</f>
        <v>85805</v>
      </c>
      <c r="CZ33" s="551">
        <f>SUM('106部門表'!CZ75:CZ77)</f>
        <v>56936</v>
      </c>
      <c r="DA33" s="551">
        <f>SUM('106部門表'!DA75:DA77)</f>
        <v>25802</v>
      </c>
      <c r="DB33" s="551">
        <f>SUM('106部門表'!DB75:DB77)</f>
        <v>38959</v>
      </c>
      <c r="DC33" s="551">
        <f>SUM('106部門表'!DC75:DC77)</f>
        <v>0</v>
      </c>
      <c r="DD33" s="762">
        <f>SUM('106部門表'!DD75:DD77)</f>
        <v>27720</v>
      </c>
      <c r="DE33" s="550">
        <f t="shared" si="4"/>
        <v>3819528</v>
      </c>
      <c r="DF33" s="550">
        <f>SUM('106部門表'!DF75:DF77)</f>
        <v>0</v>
      </c>
      <c r="DG33" s="551">
        <f>SUM('106部門表'!DG75:DG77)</f>
        <v>66208885</v>
      </c>
      <c r="DH33" s="551">
        <f>SUM('106部門表'!DH75:DH77)</f>
        <v>49470</v>
      </c>
      <c r="DI33" s="551">
        <f>SUM('106部門表'!DI75:DI77)</f>
        <v>0</v>
      </c>
      <c r="DJ33" s="551">
        <f>SUM('106部門表'!DJ75:DJ77)</f>
        <v>0</v>
      </c>
      <c r="DK33" s="551">
        <f>SUM('106部門表'!DK75:DK77)</f>
        <v>794261</v>
      </c>
      <c r="DL33" s="551">
        <f>SUM('106部門表'!DL75:DL77)</f>
        <v>0</v>
      </c>
      <c r="DM33" s="552">
        <f t="shared" si="0"/>
        <v>67052616</v>
      </c>
      <c r="DN33" s="552">
        <f t="shared" si="1"/>
        <v>70872144</v>
      </c>
      <c r="DO33" s="553">
        <f>SUM('106部門表'!DO75:DO77)</f>
        <v>0</v>
      </c>
      <c r="DP33" s="551">
        <f>SUM('106部門表'!DP75:DP77)</f>
        <v>17845</v>
      </c>
      <c r="DQ33" s="552">
        <f t="shared" si="5"/>
        <v>17845</v>
      </c>
      <c r="DR33" s="551">
        <f t="shared" si="6"/>
        <v>67070461</v>
      </c>
      <c r="DS33" s="552">
        <f t="shared" si="2"/>
        <v>70889989</v>
      </c>
      <c r="DT33" s="553">
        <f>SUM('106部門表'!DT75:DT77)</f>
        <v>-5364</v>
      </c>
      <c r="DU33" s="551">
        <f>SUM('106部門表'!DU75:DU77)</f>
        <v>-688</v>
      </c>
      <c r="DV33" s="551">
        <f>SUM('106部門表'!DV75:DV77)</f>
        <v>0</v>
      </c>
      <c r="DW33" s="551">
        <f>SUM('106部門表'!DW75:DW77)</f>
        <v>0</v>
      </c>
      <c r="DX33" s="552">
        <f t="shared" si="7"/>
        <v>-6052</v>
      </c>
      <c r="DY33" s="551">
        <f t="shared" si="8"/>
        <v>67064409</v>
      </c>
      <c r="DZ33" s="552">
        <f t="shared" si="3"/>
        <v>70883937</v>
      </c>
      <c r="EG33" s="555"/>
      <c r="EH33" s="555"/>
      <c r="EI33" s="555"/>
      <c r="EJ33" s="555"/>
      <c r="EK33" s="555"/>
      <c r="EL33" s="555"/>
      <c r="EM33" s="555"/>
      <c r="EN33" s="555"/>
    </row>
    <row r="34" spans="1:144">
      <c r="A34" s="556" t="s">
        <v>415</v>
      </c>
      <c r="B34" s="557" t="s">
        <v>416</v>
      </c>
      <c r="C34" s="550">
        <f>SUM('106部門表'!C78:C86)</f>
        <v>1068553</v>
      </c>
      <c r="D34" s="551">
        <f>SUM('106部門表'!D78:D86)</f>
        <v>2092393</v>
      </c>
      <c r="E34" s="551">
        <f>SUM('106部門表'!E78:E86)</f>
        <v>67708</v>
      </c>
      <c r="F34" s="551">
        <f>SUM('106部門表'!F78:F86)</f>
        <v>247125</v>
      </c>
      <c r="G34" s="551">
        <f>SUM('106部門表'!G78:G86)</f>
        <v>538660</v>
      </c>
      <c r="H34" s="551">
        <f>SUM('106部門表'!H78:H86)</f>
        <v>0</v>
      </c>
      <c r="I34" s="551">
        <f>SUM('106部門表'!I78:I86)</f>
        <v>1121197</v>
      </c>
      <c r="J34" s="551">
        <f>SUM('106部門表'!J78:J86)</f>
        <v>2292956</v>
      </c>
      <c r="K34" s="551">
        <f>SUM('106部門表'!K78:K86)</f>
        <v>832742</v>
      </c>
      <c r="L34" s="551">
        <f>SUM('106部門表'!L78:L86)</f>
        <v>1760302</v>
      </c>
      <c r="M34" s="551">
        <f>SUM('106部門表'!M78:M86)</f>
        <v>0</v>
      </c>
      <c r="N34" s="551">
        <f>SUM('106部門表'!N78:N86)</f>
        <v>7782</v>
      </c>
      <c r="O34" s="551">
        <f>SUM('106部門表'!O78:O86)</f>
        <v>55182</v>
      </c>
      <c r="P34" s="551">
        <f>SUM('106部門表'!P78:P86)</f>
        <v>93414</v>
      </c>
      <c r="Q34" s="551">
        <f>SUM('106部門表'!Q78:Q86)</f>
        <v>26995</v>
      </c>
      <c r="R34" s="551">
        <f>SUM('106部門表'!R78:R86)</f>
        <v>183899</v>
      </c>
      <c r="S34" s="551">
        <f>SUM('106部門表'!S78:S86)</f>
        <v>58967</v>
      </c>
      <c r="T34" s="551">
        <f>SUM('106部門表'!T78:T86)</f>
        <v>73992</v>
      </c>
      <c r="U34" s="551">
        <f>SUM('106部門表'!U78:U86)</f>
        <v>15060</v>
      </c>
      <c r="V34" s="551">
        <f>SUM('106部門表'!V78:V86)</f>
        <v>11573</v>
      </c>
      <c r="W34" s="551">
        <f>SUM('106部門表'!W78:W86)</f>
        <v>0</v>
      </c>
      <c r="X34" s="551">
        <f>SUM('106部門表'!X78:X86)</f>
        <v>36424</v>
      </c>
      <c r="Y34" s="551">
        <f>SUM('106部門表'!Y78:Y86)</f>
        <v>0</v>
      </c>
      <c r="Z34" s="551">
        <f>SUM('106部門表'!Z78:Z86)</f>
        <v>1746</v>
      </c>
      <c r="AA34" s="551">
        <f>SUM('106部門表'!AA78:AA86)</f>
        <v>23082</v>
      </c>
      <c r="AB34" s="551">
        <f>SUM('106部門表'!AB78:AB86)</f>
        <v>431</v>
      </c>
      <c r="AC34" s="551">
        <f>SUM('106部門表'!AC78:AC86)</f>
        <v>37356</v>
      </c>
      <c r="AD34" s="551">
        <f>SUM('106部門表'!AD78:AD86)</f>
        <v>29403</v>
      </c>
      <c r="AE34" s="551">
        <f>SUM('106部門表'!AE78:AE86)</f>
        <v>888</v>
      </c>
      <c r="AF34" s="551">
        <f>SUM('106部門表'!AF78:AF86)</f>
        <v>2458</v>
      </c>
      <c r="AG34" s="551">
        <f>SUM('106部門表'!AG78:AG86)</f>
        <v>4256</v>
      </c>
      <c r="AH34" s="551">
        <f>SUM('106部門表'!AH78:AH86)</f>
        <v>394838</v>
      </c>
      <c r="AI34" s="551">
        <f>SUM('106部門表'!AI78:AI86)</f>
        <v>419796</v>
      </c>
      <c r="AJ34" s="551">
        <f>SUM('106部門表'!AJ78:AJ86)</f>
        <v>67123</v>
      </c>
      <c r="AK34" s="551">
        <f>SUM('106部門表'!AK78:AK86)</f>
        <v>0</v>
      </c>
      <c r="AL34" s="551">
        <f>SUM('106部門表'!AL78:AL86)</f>
        <v>0</v>
      </c>
      <c r="AM34" s="551">
        <f>SUM('106部門表'!AM78:AM86)</f>
        <v>0</v>
      </c>
      <c r="AN34" s="551">
        <f>SUM('106部門表'!AN78:AN86)</f>
        <v>11494</v>
      </c>
      <c r="AO34" s="551">
        <f>SUM('106部門表'!AO78:AO86)</f>
        <v>62578</v>
      </c>
      <c r="AP34" s="551">
        <f>SUM('106部門表'!AP78:AP86)</f>
        <v>1583</v>
      </c>
      <c r="AQ34" s="551">
        <f>SUM('106部門表'!AQ78:AQ86)</f>
        <v>67084</v>
      </c>
      <c r="AR34" s="551">
        <f>SUM('106部門表'!AR78:AR86)</f>
        <v>92198</v>
      </c>
      <c r="AS34" s="551">
        <f>SUM('106部門表'!AS78:AS86)</f>
        <v>10559</v>
      </c>
      <c r="AT34" s="551">
        <f>SUM('106部門表'!AT78:AT86)</f>
        <v>219164</v>
      </c>
      <c r="AU34" s="551">
        <f>SUM('106部門表'!AU78:AU86)</f>
        <v>12316</v>
      </c>
      <c r="AV34" s="551">
        <f>SUM('106部門表'!AV78:AV86)</f>
        <v>167181</v>
      </c>
      <c r="AW34" s="551">
        <f>SUM('106部門表'!AW78:AW86)</f>
        <v>293739</v>
      </c>
      <c r="AX34" s="551">
        <f>SUM('106部門表'!AX78:AX86)</f>
        <v>232608</v>
      </c>
      <c r="AY34" s="551">
        <f>SUM('106部門表'!AY78:AY86)</f>
        <v>2647</v>
      </c>
      <c r="AZ34" s="551">
        <f>SUM('106部門表'!AZ78:AZ86)</f>
        <v>595</v>
      </c>
      <c r="BA34" s="551">
        <f>SUM('106部門表'!BA78:BA86)</f>
        <v>15870</v>
      </c>
      <c r="BB34" s="551">
        <f>SUM('106部門表'!BB78:BB86)</f>
        <v>15886</v>
      </c>
      <c r="BC34" s="551">
        <f>SUM('106部門表'!BC78:BC86)</f>
        <v>48985</v>
      </c>
      <c r="BD34" s="551">
        <f>SUM('106部門表'!BD78:BD86)</f>
        <v>0</v>
      </c>
      <c r="BE34" s="551">
        <f>SUM('106部門表'!BE78:BE86)</f>
        <v>1027</v>
      </c>
      <c r="BF34" s="551">
        <f>SUM('106部門表'!BF78:BF86)</f>
        <v>67295</v>
      </c>
      <c r="BG34" s="551">
        <f>SUM('106部門表'!BG78:BG86)</f>
        <v>16941</v>
      </c>
      <c r="BH34" s="551">
        <f>SUM('106部門表'!BH78:BH86)</f>
        <v>272</v>
      </c>
      <c r="BI34" s="551">
        <f>SUM('106部門表'!BI78:BI86)</f>
        <v>65948</v>
      </c>
      <c r="BJ34" s="551">
        <f>SUM('106部門表'!BJ78:BJ86)</f>
        <v>365850</v>
      </c>
      <c r="BK34" s="551">
        <f>SUM('106部門表'!BK78:BK86)</f>
        <v>1302915</v>
      </c>
      <c r="BL34" s="551">
        <f>SUM('106部門表'!BL78:BL86)</f>
        <v>558256</v>
      </c>
      <c r="BM34" s="551">
        <f>SUM('106部門表'!BM78:BM86)</f>
        <v>1554438</v>
      </c>
      <c r="BN34" s="551">
        <f>SUM('106部門表'!BN78:BN86)</f>
        <v>403890</v>
      </c>
      <c r="BO34" s="551">
        <f>SUM('106部門表'!BO78:BO86)</f>
        <v>345208</v>
      </c>
      <c r="BP34" s="551">
        <f>SUM('106部門表'!BP78:BP86)</f>
        <v>123527</v>
      </c>
      <c r="BQ34" s="551">
        <f>SUM('106部門表'!BQ78:BQ86)</f>
        <v>122579</v>
      </c>
      <c r="BR34" s="551">
        <f>SUM('106部門表'!BR78:BR86)</f>
        <v>284649</v>
      </c>
      <c r="BS34" s="551">
        <f>SUM('106部門表'!BS78:BS86)</f>
        <v>5939596</v>
      </c>
      <c r="BT34" s="551">
        <f>SUM('106部門表'!BT78:BT86)</f>
        <v>1247391</v>
      </c>
      <c r="BU34" s="551">
        <f>SUM('106部門表'!BU78:BU86)</f>
        <v>73661</v>
      </c>
      <c r="BV34" s="551">
        <f>SUM('106部門表'!BV78:BV86)</f>
        <v>93367</v>
      </c>
      <c r="BW34" s="551">
        <f>SUM('106部門表'!BW78:BW86)</f>
        <v>84051</v>
      </c>
      <c r="BX34" s="551">
        <f>SUM('106部門表'!BX78:BX86)</f>
        <v>94464</v>
      </c>
      <c r="BY34" s="551">
        <f>SUM('106部門表'!BY78:BY86)</f>
        <v>418986</v>
      </c>
      <c r="BZ34" s="551">
        <f>SUM('106部門表'!BZ78:BZ86)</f>
        <v>2141528</v>
      </c>
      <c r="CA34" s="551">
        <f>SUM('106部門表'!CA78:CA86)</f>
        <v>2776754</v>
      </c>
      <c r="CB34" s="551">
        <f>SUM('106部門表'!CB78:CB86)</f>
        <v>1417022</v>
      </c>
      <c r="CC34" s="551">
        <f>SUM('106部門表'!CC78:CC86)</f>
        <v>26185</v>
      </c>
      <c r="CD34" s="551">
        <f>SUM('106部門表'!CD78:CD86)</f>
        <v>70304</v>
      </c>
      <c r="CE34" s="551">
        <f>SUM('106部門表'!CE78:CE86)</f>
        <v>215591</v>
      </c>
      <c r="CF34" s="551">
        <f>SUM('106部門表'!CF78:CF86)</f>
        <v>411050</v>
      </c>
      <c r="CG34" s="551">
        <f>SUM('106部門表'!CG78:CG86)</f>
        <v>640186</v>
      </c>
      <c r="CH34" s="551">
        <f>SUM('106部門表'!CH78:CH86)</f>
        <v>84059</v>
      </c>
      <c r="CI34" s="551">
        <f>SUM('106部門表'!CI78:CI86)</f>
        <v>111545</v>
      </c>
      <c r="CJ34" s="551">
        <f>SUM('106部門表'!CJ78:CJ86)</f>
        <v>3710</v>
      </c>
      <c r="CK34" s="551">
        <f>SUM('106部門表'!CK78:CK86)</f>
        <v>151904</v>
      </c>
      <c r="CL34" s="551">
        <f>SUM('106部門表'!CL78:CL86)</f>
        <v>2041900</v>
      </c>
      <c r="CM34" s="551">
        <f>SUM('106部門表'!CM78:CM86)</f>
        <v>887387</v>
      </c>
      <c r="CN34" s="551">
        <f>SUM('106部門表'!CN78:CN86)</f>
        <v>306793</v>
      </c>
      <c r="CO34" s="551">
        <f>SUM('106部門表'!CO78:CO86)</f>
        <v>1326616</v>
      </c>
      <c r="CP34" s="551">
        <f>SUM('106部門表'!CP78:CP86)</f>
        <v>57035</v>
      </c>
      <c r="CQ34" s="551">
        <f>SUM('106部門表'!CQ78:CQ86)</f>
        <v>337826</v>
      </c>
      <c r="CR34" s="551">
        <f>SUM('106部門表'!CR78:CR86)</f>
        <v>302313</v>
      </c>
      <c r="CS34" s="551">
        <f>SUM('106部門表'!CS78:CS86)</f>
        <v>271105</v>
      </c>
      <c r="CT34" s="551">
        <f>SUM('106部門表'!CT78:CT86)</f>
        <v>156560</v>
      </c>
      <c r="CU34" s="551">
        <f>SUM('106部門表'!CU78:CU86)</f>
        <v>65582</v>
      </c>
      <c r="CV34" s="551">
        <f>SUM('106部門表'!CV78:CV86)</f>
        <v>182371</v>
      </c>
      <c r="CW34" s="551">
        <f>SUM('106部門表'!CW78:CW86)</f>
        <v>518519</v>
      </c>
      <c r="CX34" s="551">
        <f>SUM('106部門表'!CX78:CX86)</f>
        <v>1298065</v>
      </c>
      <c r="CY34" s="551">
        <f>SUM('106部門表'!CY78:CY86)</f>
        <v>764262</v>
      </c>
      <c r="CZ34" s="551">
        <f>SUM('106部門表'!CZ78:CZ86)</f>
        <v>179327</v>
      </c>
      <c r="DA34" s="551">
        <f>SUM('106部門表'!DA78:DA86)</f>
        <v>573599</v>
      </c>
      <c r="DB34" s="551">
        <f>SUM('106部門表'!DB78:DB86)</f>
        <v>257184</v>
      </c>
      <c r="DC34" s="551">
        <f>SUM('106部門表'!DC78:DC86)</f>
        <v>78975</v>
      </c>
      <c r="DD34" s="762">
        <f>SUM('106部門表'!DD78:DD86)</f>
        <v>279668</v>
      </c>
      <c r="DE34" s="550">
        <f t="shared" si="4"/>
        <v>43920024</v>
      </c>
      <c r="DF34" s="550">
        <f>SUM('106部門表'!DF78:DF86)</f>
        <v>360906</v>
      </c>
      <c r="DG34" s="551">
        <f>SUM('106部門表'!DG78:DG86)</f>
        <v>15907469</v>
      </c>
      <c r="DH34" s="551">
        <f>SUM('106部門表'!DH78:DH86)</f>
        <v>267822</v>
      </c>
      <c r="DI34" s="551">
        <f>SUM('106部門表'!DI78:DI86)</f>
        <v>7422</v>
      </c>
      <c r="DJ34" s="551">
        <f>SUM('106部門表'!DJ78:DJ86)</f>
        <v>89229</v>
      </c>
      <c r="DK34" s="551">
        <f>SUM('106部門表'!DK78:DK86)</f>
        <v>738980</v>
      </c>
      <c r="DL34" s="551">
        <f>SUM('106部門表'!DL78:DL86)</f>
        <v>82849</v>
      </c>
      <c r="DM34" s="552">
        <f t="shared" si="0"/>
        <v>17454677</v>
      </c>
      <c r="DN34" s="552">
        <f t="shared" si="1"/>
        <v>61374701</v>
      </c>
      <c r="DO34" s="553">
        <f>SUM('106部門表'!DO78:DO86)</f>
        <v>28737603</v>
      </c>
      <c r="DP34" s="551">
        <f>SUM('106部門表'!DP78:DP86)</f>
        <v>2598561</v>
      </c>
      <c r="DQ34" s="552">
        <f t="shared" si="5"/>
        <v>31336164</v>
      </c>
      <c r="DR34" s="551">
        <f t="shared" si="6"/>
        <v>48790841</v>
      </c>
      <c r="DS34" s="552">
        <f t="shared" si="2"/>
        <v>92710865</v>
      </c>
      <c r="DT34" s="553">
        <f>SUM('106部門表'!DT78:DT86)</f>
        <v>-22169414</v>
      </c>
      <c r="DU34" s="551">
        <f>SUM('106部門表'!DU78:DU86)</f>
        <v>-1456935</v>
      </c>
      <c r="DV34" s="551">
        <f>SUM('106部門表'!DV78:DV86)</f>
        <v>0</v>
      </c>
      <c r="DW34" s="551">
        <f>SUM('106部門表'!DW78:DW86)</f>
        <v>0</v>
      </c>
      <c r="DX34" s="552">
        <f t="shared" si="7"/>
        <v>-23626349</v>
      </c>
      <c r="DY34" s="551">
        <f t="shared" si="8"/>
        <v>25164492</v>
      </c>
      <c r="DZ34" s="552">
        <f t="shared" si="3"/>
        <v>69084516</v>
      </c>
      <c r="EG34" s="555"/>
      <c r="EH34" s="555"/>
      <c r="EI34" s="555"/>
      <c r="EJ34" s="555"/>
      <c r="EK34" s="555"/>
      <c r="EL34" s="555"/>
      <c r="EM34" s="555"/>
      <c r="EN34" s="555"/>
    </row>
    <row r="35" spans="1:144">
      <c r="A35" s="556" t="s">
        <v>419</v>
      </c>
      <c r="B35" s="557" t="s">
        <v>420</v>
      </c>
      <c r="C35" s="550">
        <f>SUM('106部門表'!C87:C91)</f>
        <v>37665</v>
      </c>
      <c r="D35" s="551">
        <f>SUM('106部門表'!D87:D91)</f>
        <v>91735</v>
      </c>
      <c r="E35" s="551">
        <f>SUM('106部門表'!E87:E91)</f>
        <v>19878</v>
      </c>
      <c r="F35" s="551">
        <f>SUM('106部門表'!F87:F91)</f>
        <v>7803</v>
      </c>
      <c r="G35" s="551">
        <f>SUM('106部門表'!G87:G91)</f>
        <v>35125</v>
      </c>
      <c r="H35" s="551">
        <f>SUM('106部門表'!H87:H91)</f>
        <v>0</v>
      </c>
      <c r="I35" s="551">
        <f>SUM('106部門表'!I87:I91)</f>
        <v>34129</v>
      </c>
      <c r="J35" s="551">
        <f>SUM('106部門表'!J87:J91)</f>
        <v>219462</v>
      </c>
      <c r="K35" s="551">
        <f>SUM('106部門表'!K87:K91)</f>
        <v>51827</v>
      </c>
      <c r="L35" s="551">
        <f>SUM('106部門表'!L87:L91)</f>
        <v>108737</v>
      </c>
      <c r="M35" s="551">
        <f>SUM('106部門表'!M87:M91)</f>
        <v>0</v>
      </c>
      <c r="N35" s="551">
        <f>SUM('106部門表'!N87:N91)</f>
        <v>1294</v>
      </c>
      <c r="O35" s="551">
        <f>SUM('106部門表'!O87:O91)</f>
        <v>12285</v>
      </c>
      <c r="P35" s="551">
        <f>SUM('106部門表'!P87:P91)</f>
        <v>7196</v>
      </c>
      <c r="Q35" s="551">
        <f>SUM('106部門表'!Q87:Q91)</f>
        <v>6042</v>
      </c>
      <c r="R35" s="551">
        <f>SUM('106部門表'!R87:R91)</f>
        <v>29790</v>
      </c>
      <c r="S35" s="551">
        <f>SUM('106部門表'!S87:S91)</f>
        <v>8086</v>
      </c>
      <c r="T35" s="551">
        <f>SUM('106部門表'!T87:T91)</f>
        <v>14078</v>
      </c>
      <c r="U35" s="551">
        <f>SUM('106部門表'!U87:U91)</f>
        <v>5682</v>
      </c>
      <c r="V35" s="551">
        <f>SUM('106部門表'!V87:V91)</f>
        <v>2635</v>
      </c>
      <c r="W35" s="551">
        <f>SUM('106部門表'!W87:W91)</f>
        <v>0</v>
      </c>
      <c r="X35" s="551">
        <f>SUM('106部門表'!X87:X91)</f>
        <v>7886</v>
      </c>
      <c r="Y35" s="551">
        <f>SUM('106部門表'!Y87:Y91)</f>
        <v>0</v>
      </c>
      <c r="Z35" s="551">
        <f>SUM('106部門表'!Z87:Z91)</f>
        <v>1927</v>
      </c>
      <c r="AA35" s="551">
        <f>SUM('106部門表'!AA87:AA91)</f>
        <v>6948</v>
      </c>
      <c r="AB35" s="551">
        <f>SUM('106部門表'!AB87:AB91)</f>
        <v>10</v>
      </c>
      <c r="AC35" s="551">
        <f>SUM('106部門表'!AC87:AC91)</f>
        <v>2212</v>
      </c>
      <c r="AD35" s="551">
        <f>SUM('106部門表'!AD87:AD91)</f>
        <v>7531</v>
      </c>
      <c r="AE35" s="551">
        <f>SUM('106部門表'!AE87:AE91)</f>
        <v>432</v>
      </c>
      <c r="AF35" s="551">
        <f>SUM('106部門表'!AF87:AF91)</f>
        <v>284</v>
      </c>
      <c r="AG35" s="551">
        <f>SUM('106部門表'!AG87:AG91)</f>
        <v>429</v>
      </c>
      <c r="AH35" s="551">
        <f>SUM('106部門表'!AH87:AH91)</f>
        <v>13388</v>
      </c>
      <c r="AI35" s="551">
        <f>SUM('106部門表'!AI87:AI91)</f>
        <v>118649</v>
      </c>
      <c r="AJ35" s="551">
        <f>SUM('106部門表'!AJ87:AJ91)</f>
        <v>9759</v>
      </c>
      <c r="AK35" s="551">
        <f>SUM('106部門表'!AK87:AK91)</f>
        <v>0</v>
      </c>
      <c r="AL35" s="551">
        <f>SUM('106部門表'!AL87:AL91)</f>
        <v>0</v>
      </c>
      <c r="AM35" s="551">
        <f>SUM('106部門表'!AM87:AM91)</f>
        <v>0</v>
      </c>
      <c r="AN35" s="551">
        <f>SUM('106部門表'!AN87:AN91)</f>
        <v>1318</v>
      </c>
      <c r="AO35" s="551">
        <f>SUM('106部門表'!AO87:AO91)</f>
        <v>3830</v>
      </c>
      <c r="AP35" s="551">
        <f>SUM('106部門表'!AP87:AP91)</f>
        <v>273</v>
      </c>
      <c r="AQ35" s="551">
        <f>SUM('106部門表'!AQ87:AQ91)</f>
        <v>9256</v>
      </c>
      <c r="AR35" s="551">
        <f>SUM('106部門表'!AR87:AR91)</f>
        <v>21615</v>
      </c>
      <c r="AS35" s="551">
        <f>SUM('106部門表'!AS87:AS91)</f>
        <v>2769</v>
      </c>
      <c r="AT35" s="551">
        <f>SUM('106部門表'!AT87:AT91)</f>
        <v>78788</v>
      </c>
      <c r="AU35" s="551">
        <f>SUM('106部門表'!AU87:AU91)</f>
        <v>4085</v>
      </c>
      <c r="AV35" s="551">
        <f>SUM('106部門表'!AV87:AV91)</f>
        <v>54999</v>
      </c>
      <c r="AW35" s="551">
        <f>SUM('106部門表'!AW87:AW91)</f>
        <v>169658</v>
      </c>
      <c r="AX35" s="551">
        <f>SUM('106部門表'!AX87:AX91)</f>
        <v>163963</v>
      </c>
      <c r="AY35" s="551">
        <f>SUM('106部門表'!AY87:AY91)</f>
        <v>278</v>
      </c>
      <c r="AZ35" s="551">
        <f>SUM('106部門表'!AZ87:AZ91)</f>
        <v>387</v>
      </c>
      <c r="BA35" s="551">
        <f>SUM('106部門表'!BA87:BA91)</f>
        <v>7626</v>
      </c>
      <c r="BB35" s="551">
        <f>SUM('106部門表'!BB87:BB91)</f>
        <v>8866</v>
      </c>
      <c r="BC35" s="551">
        <f>SUM('106部門表'!BC87:BC91)</f>
        <v>52228</v>
      </c>
      <c r="BD35" s="551">
        <f>SUM('106部門表'!BD87:BD91)</f>
        <v>0</v>
      </c>
      <c r="BE35" s="551">
        <f>SUM('106部門表'!BE87:BE91)</f>
        <v>94</v>
      </c>
      <c r="BF35" s="551">
        <f>SUM('106部門表'!BF87:BF91)</f>
        <v>10975</v>
      </c>
      <c r="BG35" s="551">
        <f>SUM('106部門表'!BG87:BG91)</f>
        <v>5482</v>
      </c>
      <c r="BH35" s="551">
        <f>SUM('106部門表'!BH87:BH91)</f>
        <v>86</v>
      </c>
      <c r="BI35" s="551">
        <f>SUM('106部門表'!BI87:BI91)</f>
        <v>11050</v>
      </c>
      <c r="BJ35" s="551">
        <f>SUM('106部門表'!BJ87:BJ91)</f>
        <v>1117</v>
      </c>
      <c r="BK35" s="551">
        <f>SUM('106部門表'!BK87:BK91)</f>
        <v>110136</v>
      </c>
      <c r="BL35" s="551">
        <f>SUM('106部門表'!BL87:BL91)</f>
        <v>193174</v>
      </c>
      <c r="BM35" s="551">
        <f>SUM('106部門表'!BM87:BM91)</f>
        <v>229807</v>
      </c>
      <c r="BN35" s="551">
        <f>SUM('106部門表'!BN87:BN91)</f>
        <v>88659</v>
      </c>
      <c r="BO35" s="551">
        <f>SUM('106部門表'!BO87:BO91)</f>
        <v>246356</v>
      </c>
      <c r="BP35" s="551">
        <f>SUM('106部門表'!BP87:BP91)</f>
        <v>17824</v>
      </c>
      <c r="BQ35" s="551">
        <f>SUM('106部門表'!BQ87:BQ91)</f>
        <v>204615</v>
      </c>
      <c r="BR35" s="551">
        <f>SUM('106部門表'!BR87:BR91)</f>
        <v>38931</v>
      </c>
      <c r="BS35" s="551">
        <f>SUM('106部門表'!BS87:BS91)</f>
        <v>3141153</v>
      </c>
      <c r="BT35" s="551">
        <f>SUM('106部門表'!BT87:BT91)</f>
        <v>1692603</v>
      </c>
      <c r="BU35" s="551">
        <f>SUM('106部門表'!BU87:BU91)</f>
        <v>65027</v>
      </c>
      <c r="BV35" s="551">
        <f>SUM('106部門表'!BV87:BV91)</f>
        <v>137443</v>
      </c>
      <c r="BW35" s="551">
        <f>SUM('106部門表'!BW87:BW91)</f>
        <v>0</v>
      </c>
      <c r="BX35" s="551">
        <f>SUM('106部門表'!BX87:BX91)</f>
        <v>12953</v>
      </c>
      <c r="BY35" s="551">
        <f>SUM('106部門表'!BY87:BY91)</f>
        <v>90162</v>
      </c>
      <c r="BZ35" s="551">
        <f>SUM('106部門表'!BZ87:BZ91)</f>
        <v>0</v>
      </c>
      <c r="CA35" s="551">
        <f>SUM('106部門表'!CA87:CA91)</f>
        <v>227391</v>
      </c>
      <c r="CB35" s="551">
        <f>SUM('106部門表'!CB87:CB91)</f>
        <v>45806</v>
      </c>
      <c r="CC35" s="551">
        <f>SUM('106部門表'!CC87:CC91)</f>
        <v>5167</v>
      </c>
      <c r="CD35" s="551">
        <f>SUM('106部門表'!CD87:CD91)</f>
        <v>52460</v>
      </c>
      <c r="CE35" s="551">
        <f>SUM('106部門表'!CE87:CE91)</f>
        <v>175615</v>
      </c>
      <c r="CF35" s="551">
        <f>SUM('106部門表'!CF87:CF91)</f>
        <v>45873</v>
      </c>
      <c r="CG35" s="551">
        <f>SUM('106部門表'!CG87:CG91)</f>
        <v>5439471</v>
      </c>
      <c r="CH35" s="551">
        <f>SUM('106部門表'!CH87:CH91)</f>
        <v>968558</v>
      </c>
      <c r="CI35" s="551">
        <f>SUM('106部門表'!CI87:CI91)</f>
        <v>149437</v>
      </c>
      <c r="CJ35" s="551">
        <f>SUM('106部門表'!CJ87:CJ91)</f>
        <v>83637</v>
      </c>
      <c r="CK35" s="551">
        <f>SUM('106部門表'!CK87:CK91)</f>
        <v>181564</v>
      </c>
      <c r="CL35" s="551">
        <f>SUM('106部門表'!CL87:CL91)</f>
        <v>1488615</v>
      </c>
      <c r="CM35" s="551">
        <f>SUM('106部門表'!CM87:CM91)</f>
        <v>277930</v>
      </c>
      <c r="CN35" s="551">
        <f>SUM('106部門表'!CN87:CN91)</f>
        <v>205677</v>
      </c>
      <c r="CO35" s="551">
        <f>SUM('106部門表'!CO87:CO91)</f>
        <v>823290</v>
      </c>
      <c r="CP35" s="551">
        <f>SUM('106部門表'!CP87:CP91)</f>
        <v>78984</v>
      </c>
      <c r="CQ35" s="551">
        <f>SUM('106部門表'!CQ87:CQ91)</f>
        <v>432936</v>
      </c>
      <c r="CR35" s="551">
        <f>SUM('106部門表'!CR87:CR91)</f>
        <v>98374</v>
      </c>
      <c r="CS35" s="551">
        <f>SUM('106部門表'!CS87:CS91)</f>
        <v>419451</v>
      </c>
      <c r="CT35" s="551">
        <f>SUM('106部門表'!CT87:CT91)</f>
        <v>81357</v>
      </c>
      <c r="CU35" s="551">
        <f>SUM('106部門表'!CU87:CU91)</f>
        <v>1545008</v>
      </c>
      <c r="CV35" s="551">
        <f>SUM('106部門表'!CV87:CV91)</f>
        <v>57318</v>
      </c>
      <c r="CW35" s="551">
        <f>SUM('106部門表'!CW87:CW91)</f>
        <v>884519</v>
      </c>
      <c r="CX35" s="551">
        <f>SUM('106部門表'!CX87:CX91)</f>
        <v>259280</v>
      </c>
      <c r="CY35" s="551">
        <f>SUM('106部門表'!CY87:CY91)</f>
        <v>439226</v>
      </c>
      <c r="CZ35" s="551">
        <f>SUM('106部門表'!CZ87:CZ91)</f>
        <v>127064</v>
      </c>
      <c r="DA35" s="551">
        <f>SUM('106部門表'!DA87:DA91)</f>
        <v>281579</v>
      </c>
      <c r="DB35" s="551">
        <f>SUM('106部門表'!DB87:DB91)</f>
        <v>60952</v>
      </c>
      <c r="DC35" s="551">
        <f>SUM('106部門表'!DC87:DC91)</f>
        <v>0</v>
      </c>
      <c r="DD35" s="762">
        <f>SUM('106部門表'!DD87:DD91)</f>
        <v>207407</v>
      </c>
      <c r="DE35" s="550">
        <f t="shared" si="4"/>
        <v>22884436</v>
      </c>
      <c r="DF35" s="550">
        <f>SUM('106部門表'!DF87:DF91)</f>
        <v>156665</v>
      </c>
      <c r="DG35" s="551">
        <f>SUM('106部門表'!DG87:DG91)</f>
        <v>16621010</v>
      </c>
      <c r="DH35" s="551">
        <f>SUM('106部門表'!DH87:DH91)</f>
        <v>320</v>
      </c>
      <c r="DI35" s="551">
        <f>SUM('106部門表'!DI87:DI91)</f>
        <v>0</v>
      </c>
      <c r="DJ35" s="551">
        <f>SUM('106部門表'!DJ87:DJ91)</f>
        <v>1574613</v>
      </c>
      <c r="DK35" s="551">
        <f>SUM('106部門表'!DK87:DK91)</f>
        <v>7358513</v>
      </c>
      <c r="DL35" s="551">
        <f>SUM('106部門表'!DL87:DL91)</f>
        <v>-211</v>
      </c>
      <c r="DM35" s="552">
        <f t="shared" si="0"/>
        <v>25710910</v>
      </c>
      <c r="DN35" s="552">
        <f t="shared" si="1"/>
        <v>48595346</v>
      </c>
      <c r="DO35" s="553">
        <f>SUM('106部門表'!DO87:DO91)</f>
        <v>5148621</v>
      </c>
      <c r="DP35" s="551">
        <f>SUM('106部門表'!DP87:DP91)</f>
        <v>138474</v>
      </c>
      <c r="DQ35" s="552">
        <f t="shared" si="5"/>
        <v>5287095</v>
      </c>
      <c r="DR35" s="551">
        <f t="shared" si="6"/>
        <v>30998005</v>
      </c>
      <c r="DS35" s="552">
        <f t="shared" si="2"/>
        <v>53882441</v>
      </c>
      <c r="DT35" s="553">
        <f>SUM('106部門表'!DT87:DT91)</f>
        <v>-21269333</v>
      </c>
      <c r="DU35" s="551">
        <f>SUM('106部門表'!DU87:DU91)</f>
        <v>-1406798</v>
      </c>
      <c r="DV35" s="551">
        <f>SUM('106部門表'!DV87:DV91)</f>
        <v>0</v>
      </c>
      <c r="DW35" s="551">
        <f>SUM('106部門表'!DW87:DW91)</f>
        <v>-2598</v>
      </c>
      <c r="DX35" s="552">
        <f t="shared" si="7"/>
        <v>-22678729</v>
      </c>
      <c r="DY35" s="551">
        <f t="shared" si="8"/>
        <v>8319276</v>
      </c>
      <c r="DZ35" s="552">
        <f t="shared" si="3"/>
        <v>31203712</v>
      </c>
      <c r="EG35" s="555"/>
      <c r="EH35" s="555"/>
      <c r="EI35" s="555"/>
      <c r="EJ35" s="555"/>
      <c r="EK35" s="555"/>
      <c r="EL35" s="555"/>
      <c r="EM35" s="555"/>
      <c r="EN35" s="555"/>
    </row>
    <row r="36" spans="1:144">
      <c r="A36" s="556" t="s">
        <v>422</v>
      </c>
      <c r="B36" s="557" t="s">
        <v>17</v>
      </c>
      <c r="C36" s="550">
        <f>SUM('106部門表'!C92)</f>
        <v>0</v>
      </c>
      <c r="D36" s="551">
        <f>SUM('106部門表'!D92)</f>
        <v>0</v>
      </c>
      <c r="E36" s="551">
        <f>SUM('106部門表'!E92)</f>
        <v>0</v>
      </c>
      <c r="F36" s="551">
        <f>SUM('106部門表'!F92)</f>
        <v>0</v>
      </c>
      <c r="G36" s="551">
        <f>SUM('106部門表'!G92)</f>
        <v>0</v>
      </c>
      <c r="H36" s="551">
        <f>SUM('106部門表'!H92)</f>
        <v>0</v>
      </c>
      <c r="I36" s="551">
        <f>SUM('106部門表'!I92)</f>
        <v>0</v>
      </c>
      <c r="J36" s="551">
        <f>SUM('106部門表'!J92)</f>
        <v>0</v>
      </c>
      <c r="K36" s="551">
        <f>SUM('106部門表'!K92)</f>
        <v>0</v>
      </c>
      <c r="L36" s="551">
        <f>SUM('106部門表'!L92)</f>
        <v>0</v>
      </c>
      <c r="M36" s="551">
        <f>SUM('106部門表'!M92)</f>
        <v>0</v>
      </c>
      <c r="N36" s="551">
        <f>SUM('106部門表'!N92)</f>
        <v>0</v>
      </c>
      <c r="O36" s="551">
        <f>SUM('106部門表'!O92)</f>
        <v>0</v>
      </c>
      <c r="P36" s="551">
        <f>SUM('106部門表'!P92)</f>
        <v>0</v>
      </c>
      <c r="Q36" s="551">
        <f>SUM('106部門表'!Q92)</f>
        <v>0</v>
      </c>
      <c r="R36" s="551">
        <f>SUM('106部門表'!R92)</f>
        <v>0</v>
      </c>
      <c r="S36" s="551">
        <f>SUM('106部門表'!S92)</f>
        <v>0</v>
      </c>
      <c r="T36" s="551">
        <f>SUM('106部門表'!T92)</f>
        <v>0</v>
      </c>
      <c r="U36" s="551">
        <f>SUM('106部門表'!U92)</f>
        <v>0</v>
      </c>
      <c r="V36" s="551">
        <f>SUM('106部門表'!V92)</f>
        <v>0</v>
      </c>
      <c r="W36" s="551">
        <f>SUM('106部門表'!W92)</f>
        <v>0</v>
      </c>
      <c r="X36" s="551">
        <f>SUM('106部門表'!X92)</f>
        <v>0</v>
      </c>
      <c r="Y36" s="551">
        <f>SUM('106部門表'!Y92)</f>
        <v>0</v>
      </c>
      <c r="Z36" s="551">
        <f>SUM('106部門表'!Z92)</f>
        <v>0</v>
      </c>
      <c r="AA36" s="551">
        <f>SUM('106部門表'!AA92)</f>
        <v>0</v>
      </c>
      <c r="AB36" s="551">
        <f>SUM('106部門表'!AB92)</f>
        <v>0</v>
      </c>
      <c r="AC36" s="551">
        <f>SUM('106部門表'!AC92)</f>
        <v>0</v>
      </c>
      <c r="AD36" s="551">
        <f>SUM('106部門表'!AD92)</f>
        <v>0</v>
      </c>
      <c r="AE36" s="551">
        <f>SUM('106部門表'!AE92)</f>
        <v>0</v>
      </c>
      <c r="AF36" s="551">
        <f>SUM('106部門表'!AF92)</f>
        <v>0</v>
      </c>
      <c r="AG36" s="551">
        <f>SUM('106部門表'!AG92)</f>
        <v>0</v>
      </c>
      <c r="AH36" s="551">
        <f>SUM('106部門表'!AH92)</f>
        <v>0</v>
      </c>
      <c r="AI36" s="551">
        <f>SUM('106部門表'!AI92)</f>
        <v>0</v>
      </c>
      <c r="AJ36" s="551">
        <f>SUM('106部門表'!AJ92)</f>
        <v>0</v>
      </c>
      <c r="AK36" s="551">
        <f>SUM('106部門表'!AK92)</f>
        <v>0</v>
      </c>
      <c r="AL36" s="551">
        <f>SUM('106部門表'!AL92)</f>
        <v>0</v>
      </c>
      <c r="AM36" s="551">
        <f>SUM('106部門表'!AM92)</f>
        <v>0</v>
      </c>
      <c r="AN36" s="551">
        <f>SUM('106部門表'!AN92)</f>
        <v>0</v>
      </c>
      <c r="AO36" s="551">
        <f>SUM('106部門表'!AO92)</f>
        <v>0</v>
      </c>
      <c r="AP36" s="551">
        <f>SUM('106部門表'!AP92)</f>
        <v>0</v>
      </c>
      <c r="AQ36" s="551">
        <f>SUM('106部門表'!AQ92)</f>
        <v>0</v>
      </c>
      <c r="AR36" s="551">
        <f>SUM('106部門表'!AR92)</f>
        <v>0</v>
      </c>
      <c r="AS36" s="551">
        <f>SUM('106部門表'!AS92)</f>
        <v>0</v>
      </c>
      <c r="AT36" s="551">
        <f>SUM('106部門表'!AT92)</f>
        <v>0</v>
      </c>
      <c r="AU36" s="551">
        <f>SUM('106部門表'!AU92)</f>
        <v>0</v>
      </c>
      <c r="AV36" s="551">
        <f>SUM('106部門表'!AV92)</f>
        <v>0</v>
      </c>
      <c r="AW36" s="551">
        <f>SUM('106部門表'!AW92)</f>
        <v>0</v>
      </c>
      <c r="AX36" s="551">
        <f>SUM('106部門表'!AX92)</f>
        <v>0</v>
      </c>
      <c r="AY36" s="551">
        <f>SUM('106部門表'!AY92)</f>
        <v>0</v>
      </c>
      <c r="AZ36" s="551">
        <f>SUM('106部門表'!AZ92)</f>
        <v>0</v>
      </c>
      <c r="BA36" s="551">
        <f>SUM('106部門表'!BA92)</f>
        <v>0</v>
      </c>
      <c r="BB36" s="551">
        <f>SUM('106部門表'!BB92)</f>
        <v>0</v>
      </c>
      <c r="BC36" s="551">
        <f>SUM('106部門表'!BC92)</f>
        <v>0</v>
      </c>
      <c r="BD36" s="551">
        <f>SUM('106部門表'!BD92)</f>
        <v>0</v>
      </c>
      <c r="BE36" s="551">
        <f>SUM('106部門表'!BE92)</f>
        <v>0</v>
      </c>
      <c r="BF36" s="551">
        <f>SUM('106部門表'!BF92)</f>
        <v>0</v>
      </c>
      <c r="BG36" s="551">
        <f>SUM('106部門表'!BG92)</f>
        <v>0</v>
      </c>
      <c r="BH36" s="551">
        <f>SUM('106部門表'!BH92)</f>
        <v>0</v>
      </c>
      <c r="BI36" s="551">
        <f>SUM('106部門表'!BI92)</f>
        <v>0</v>
      </c>
      <c r="BJ36" s="551">
        <f>SUM('106部門表'!BJ92)</f>
        <v>0</v>
      </c>
      <c r="BK36" s="551">
        <f>SUM('106部門表'!BK92)</f>
        <v>0</v>
      </c>
      <c r="BL36" s="551">
        <f>SUM('106部門表'!BL92)</f>
        <v>0</v>
      </c>
      <c r="BM36" s="551">
        <f>SUM('106部門表'!BM92)</f>
        <v>0</v>
      </c>
      <c r="BN36" s="551">
        <f>SUM('106部門表'!BN92)</f>
        <v>0</v>
      </c>
      <c r="BO36" s="551">
        <f>SUM('106部門表'!BO92)</f>
        <v>0</v>
      </c>
      <c r="BP36" s="551">
        <f>SUM('106部門表'!BP92)</f>
        <v>0</v>
      </c>
      <c r="BQ36" s="551">
        <f>SUM('106部門表'!BQ92)</f>
        <v>0</v>
      </c>
      <c r="BR36" s="551">
        <f>SUM('106部門表'!BR92)</f>
        <v>0</v>
      </c>
      <c r="BS36" s="551">
        <f>SUM('106部門表'!BS92)</f>
        <v>0</v>
      </c>
      <c r="BT36" s="551">
        <f>SUM('106部門表'!BT92)</f>
        <v>0</v>
      </c>
      <c r="BU36" s="551">
        <f>SUM('106部門表'!BU92)</f>
        <v>0</v>
      </c>
      <c r="BV36" s="551">
        <f>SUM('106部門表'!BV92)</f>
        <v>0</v>
      </c>
      <c r="BW36" s="551">
        <f>SUM('106部門表'!BW92)</f>
        <v>0</v>
      </c>
      <c r="BX36" s="551">
        <f>SUM('106部門表'!BX92)</f>
        <v>0</v>
      </c>
      <c r="BY36" s="551">
        <f>SUM('106部門表'!BY92)</f>
        <v>0</v>
      </c>
      <c r="BZ36" s="551">
        <f>SUM('106部門表'!BZ92)</f>
        <v>0</v>
      </c>
      <c r="CA36" s="551">
        <f>SUM('106部門表'!CA92)</f>
        <v>0</v>
      </c>
      <c r="CB36" s="551">
        <f>SUM('106部門表'!CB92)</f>
        <v>0</v>
      </c>
      <c r="CC36" s="551">
        <f>SUM('106部門表'!CC92)</f>
        <v>0</v>
      </c>
      <c r="CD36" s="551">
        <f>SUM('106部門表'!CD92)</f>
        <v>0</v>
      </c>
      <c r="CE36" s="551">
        <f>SUM('106部門表'!CE92)</f>
        <v>0</v>
      </c>
      <c r="CF36" s="551">
        <f>SUM('106部門表'!CF92)</f>
        <v>0</v>
      </c>
      <c r="CG36" s="551">
        <f>SUM('106部門表'!CG92)</f>
        <v>0</v>
      </c>
      <c r="CH36" s="551">
        <f>SUM('106部門表'!CH92)</f>
        <v>0</v>
      </c>
      <c r="CI36" s="551">
        <f>SUM('106部門表'!CI92)</f>
        <v>0</v>
      </c>
      <c r="CJ36" s="551">
        <f>SUM('106部門表'!CJ92)</f>
        <v>0</v>
      </c>
      <c r="CK36" s="551">
        <f>SUM('106部門表'!CK92)</f>
        <v>0</v>
      </c>
      <c r="CL36" s="551">
        <f>SUM('106部門表'!CL92)</f>
        <v>0</v>
      </c>
      <c r="CM36" s="551">
        <f>SUM('106部門表'!CM92)</f>
        <v>0</v>
      </c>
      <c r="CN36" s="551">
        <f>SUM('106部門表'!CN92)</f>
        <v>0</v>
      </c>
      <c r="CO36" s="551">
        <f>SUM('106部門表'!CO92)</f>
        <v>0</v>
      </c>
      <c r="CP36" s="551">
        <f>SUM('106部門表'!CP92)</f>
        <v>0</v>
      </c>
      <c r="CQ36" s="551">
        <f>SUM('106部門表'!CQ92)</f>
        <v>0</v>
      </c>
      <c r="CR36" s="551">
        <f>SUM('106部門表'!CR92)</f>
        <v>0</v>
      </c>
      <c r="CS36" s="551">
        <f>SUM('106部門表'!CS92)</f>
        <v>0</v>
      </c>
      <c r="CT36" s="551">
        <f>SUM('106部門表'!CT92)</f>
        <v>0</v>
      </c>
      <c r="CU36" s="551">
        <f>SUM('106部門表'!CU92)</f>
        <v>0</v>
      </c>
      <c r="CV36" s="551">
        <f>SUM('106部門表'!CV92)</f>
        <v>0</v>
      </c>
      <c r="CW36" s="551">
        <f>SUM('106部門表'!CW92)</f>
        <v>0</v>
      </c>
      <c r="CX36" s="551">
        <f>SUM('106部門表'!CX92)</f>
        <v>0</v>
      </c>
      <c r="CY36" s="551">
        <f>SUM('106部門表'!CY92)</f>
        <v>0</v>
      </c>
      <c r="CZ36" s="551">
        <f>SUM('106部門表'!CZ92)</f>
        <v>0</v>
      </c>
      <c r="DA36" s="551">
        <f>SUM('106部門表'!DA92)</f>
        <v>0</v>
      </c>
      <c r="DB36" s="551">
        <f>SUM('106部門表'!DB92)</f>
        <v>0</v>
      </c>
      <c r="DC36" s="551">
        <f>SUM('106部門表'!DC92)</f>
        <v>0</v>
      </c>
      <c r="DD36" s="762">
        <f>SUM('106部門表'!DD92)</f>
        <v>677173</v>
      </c>
      <c r="DE36" s="550">
        <f t="shared" si="4"/>
        <v>677173</v>
      </c>
      <c r="DF36" s="550">
        <f>SUM('106部門表'!DF92)</f>
        <v>0</v>
      </c>
      <c r="DG36" s="551">
        <f>SUM('106部門表'!DG92)</f>
        <v>1309704</v>
      </c>
      <c r="DH36" s="551">
        <f>SUM('106部門表'!DH92)</f>
        <v>40429430</v>
      </c>
      <c r="DI36" s="551">
        <f>SUM('106部門表'!DI92)</f>
        <v>15231398</v>
      </c>
      <c r="DJ36" s="551">
        <f>SUM('106部門表'!DJ92)</f>
        <v>0</v>
      </c>
      <c r="DK36" s="551">
        <f>SUM('106部門表'!DK92)</f>
        <v>0</v>
      </c>
      <c r="DL36" s="551">
        <f>SUM('106部門表'!DL92)</f>
        <v>0</v>
      </c>
      <c r="DM36" s="552">
        <f t="shared" si="0"/>
        <v>56970532</v>
      </c>
      <c r="DN36" s="552">
        <f t="shared" si="1"/>
        <v>57647705</v>
      </c>
      <c r="DO36" s="553">
        <f>SUM('106部門表'!DO92)</f>
        <v>0</v>
      </c>
      <c r="DP36" s="551">
        <f>SUM('106部門表'!DP92)</f>
        <v>0</v>
      </c>
      <c r="DQ36" s="552">
        <f t="shared" si="5"/>
        <v>0</v>
      </c>
      <c r="DR36" s="551">
        <f t="shared" si="6"/>
        <v>56970532</v>
      </c>
      <c r="DS36" s="552">
        <f t="shared" si="2"/>
        <v>57647705</v>
      </c>
      <c r="DT36" s="553">
        <f>SUM('106部門表'!DT92)</f>
        <v>0</v>
      </c>
      <c r="DU36" s="551">
        <f>SUM('106部門表'!DU92)</f>
        <v>0</v>
      </c>
      <c r="DV36" s="551">
        <f>SUM('106部門表'!DV92)</f>
        <v>0</v>
      </c>
      <c r="DW36" s="551">
        <f>SUM('106部門表'!DW92)</f>
        <v>0</v>
      </c>
      <c r="DX36" s="552">
        <f t="shared" si="7"/>
        <v>0</v>
      </c>
      <c r="DY36" s="551">
        <f t="shared" si="8"/>
        <v>56970532</v>
      </c>
      <c r="DZ36" s="552">
        <f t="shared" si="3"/>
        <v>57647705</v>
      </c>
      <c r="EG36" s="555"/>
      <c r="EH36" s="555"/>
      <c r="EI36" s="555"/>
      <c r="EJ36" s="555"/>
      <c r="EK36" s="555"/>
      <c r="EL36" s="555"/>
      <c r="EM36" s="555"/>
      <c r="EN36" s="555"/>
    </row>
    <row r="37" spans="1:144">
      <c r="A37" s="556" t="s">
        <v>424</v>
      </c>
      <c r="B37" s="557" t="s">
        <v>56</v>
      </c>
      <c r="C37" s="550">
        <f>SUM('106部門表'!C93:C94)</f>
        <v>0</v>
      </c>
      <c r="D37" s="551">
        <f>SUM('106部門表'!D93:D94)</f>
        <v>0</v>
      </c>
      <c r="E37" s="551">
        <f>SUM('106部門表'!E93:E94)</f>
        <v>806</v>
      </c>
      <c r="F37" s="551">
        <f>SUM('106部門表'!F93:F94)</f>
        <v>455</v>
      </c>
      <c r="G37" s="551">
        <f>SUM('106部門表'!G93:G94)</f>
        <v>56</v>
      </c>
      <c r="H37" s="551">
        <f>SUM('106部門表'!H93:H94)</f>
        <v>0</v>
      </c>
      <c r="I37" s="551">
        <f>SUM('106部門表'!I93:I94)</f>
        <v>3947</v>
      </c>
      <c r="J37" s="551">
        <f>SUM('106部門表'!J93:J94)</f>
        <v>18971</v>
      </c>
      <c r="K37" s="551">
        <f>SUM('106部門表'!K93:K94)</f>
        <v>1138</v>
      </c>
      <c r="L37" s="551">
        <f>SUM('106部門表'!L93:L94)</f>
        <v>6718</v>
      </c>
      <c r="M37" s="551">
        <f>SUM('106部門表'!M93:M94)</f>
        <v>0</v>
      </c>
      <c r="N37" s="551">
        <f>SUM('106部門表'!N93:N94)</f>
        <v>6</v>
      </c>
      <c r="O37" s="551">
        <f>SUM('106部門表'!O93:O94)</f>
        <v>136</v>
      </c>
      <c r="P37" s="551">
        <f>SUM('106部門表'!P93:P94)</f>
        <v>150</v>
      </c>
      <c r="Q37" s="551">
        <f>SUM('106部門表'!Q93:Q94)</f>
        <v>182</v>
      </c>
      <c r="R37" s="551">
        <f>SUM('106部門表'!R93:R94)</f>
        <v>1074</v>
      </c>
      <c r="S37" s="551">
        <f>SUM('106部門表'!S93:S94)</f>
        <v>5</v>
      </c>
      <c r="T37" s="551">
        <f>SUM('106部門表'!T93:T94)</f>
        <v>34</v>
      </c>
      <c r="U37" s="551">
        <f>SUM('106部門表'!U93:U94)</f>
        <v>38</v>
      </c>
      <c r="V37" s="551">
        <f>SUM('106部門表'!V93:V94)</f>
        <v>48</v>
      </c>
      <c r="W37" s="551">
        <f>SUM('106部門表'!W93:W94)</f>
        <v>0</v>
      </c>
      <c r="X37" s="551">
        <f>SUM('106部門表'!X93:X94)</f>
        <v>66</v>
      </c>
      <c r="Y37" s="551">
        <f>SUM('106部門表'!Y93:Y94)</f>
        <v>0</v>
      </c>
      <c r="Z37" s="551">
        <f>SUM('106部門表'!Z93:Z94)</f>
        <v>17</v>
      </c>
      <c r="AA37" s="551">
        <f>SUM('106部門表'!AA93:AA94)</f>
        <v>661</v>
      </c>
      <c r="AB37" s="551">
        <f>SUM('106部門表'!AB93:AB94)</f>
        <v>0</v>
      </c>
      <c r="AC37" s="551">
        <f>SUM('106部門表'!AC93:AC94)</f>
        <v>0</v>
      </c>
      <c r="AD37" s="551">
        <f>SUM('106部門表'!AD93:AD94)</f>
        <v>198</v>
      </c>
      <c r="AE37" s="551">
        <f>SUM('106部門表'!AE93:AE94)</f>
        <v>1</v>
      </c>
      <c r="AF37" s="551">
        <f>SUM('106部門表'!AF93:AF94)</f>
        <v>0</v>
      </c>
      <c r="AG37" s="551">
        <f>SUM('106部門表'!AG93:AG94)</f>
        <v>6</v>
      </c>
      <c r="AH37" s="551">
        <f>SUM('106部門表'!AH93:AH94)</f>
        <v>461</v>
      </c>
      <c r="AI37" s="551">
        <f>SUM('106部門表'!AI93:AI94)</f>
        <v>14379</v>
      </c>
      <c r="AJ37" s="551">
        <f>SUM('106部門表'!AJ93:AJ94)</f>
        <v>165</v>
      </c>
      <c r="AK37" s="551">
        <f>SUM('106部門表'!AK93:AK94)</f>
        <v>0</v>
      </c>
      <c r="AL37" s="551">
        <f>SUM('106部門表'!AL93:AL94)</f>
        <v>0</v>
      </c>
      <c r="AM37" s="551">
        <f>SUM('106部門表'!AM93:AM94)</f>
        <v>0</v>
      </c>
      <c r="AN37" s="551">
        <f>SUM('106部門表'!AN93:AN94)</f>
        <v>0</v>
      </c>
      <c r="AO37" s="551">
        <f>SUM('106部門表'!AO93:AO94)</f>
        <v>0</v>
      </c>
      <c r="AP37" s="551">
        <f>SUM('106部門表'!AP93:AP94)</f>
        <v>4</v>
      </c>
      <c r="AQ37" s="551">
        <f>SUM('106部門表'!AQ93:AQ94)</f>
        <v>1292</v>
      </c>
      <c r="AR37" s="551">
        <f>SUM('106部門表'!AR93:AR94)</f>
        <v>726</v>
      </c>
      <c r="AS37" s="551">
        <f>SUM('106部門表'!AS93:AS94)</f>
        <v>329</v>
      </c>
      <c r="AT37" s="551">
        <f>SUM('106部門表'!AT93:AT94)</f>
        <v>3288</v>
      </c>
      <c r="AU37" s="551">
        <f>SUM('106部門表'!AU93:AU94)</f>
        <v>161</v>
      </c>
      <c r="AV37" s="551">
        <f>SUM('106部門表'!AV93:AV94)</f>
        <v>5572</v>
      </c>
      <c r="AW37" s="551">
        <f>SUM('106部門表'!AW93:AW94)</f>
        <v>24889</v>
      </c>
      <c r="AX37" s="551">
        <f>SUM('106部門表'!AX93:AX94)</f>
        <v>6444</v>
      </c>
      <c r="AY37" s="551">
        <f>SUM('106部門表'!AY93:AY94)</f>
        <v>243</v>
      </c>
      <c r="AZ37" s="551">
        <f>SUM('106部門表'!AZ93:AZ94)</f>
        <v>18</v>
      </c>
      <c r="BA37" s="551">
        <f>SUM('106部門表'!BA93:BA94)</f>
        <v>603</v>
      </c>
      <c r="BB37" s="551">
        <f>SUM('106部門表'!BB93:BB94)</f>
        <v>1776</v>
      </c>
      <c r="BC37" s="551">
        <f>SUM('106部門表'!BC93:BC94)</f>
        <v>683</v>
      </c>
      <c r="BD37" s="551">
        <f>SUM('106部門表'!BD93:BD94)</f>
        <v>0</v>
      </c>
      <c r="BE37" s="551">
        <f>SUM('106部門表'!BE93:BE94)</f>
        <v>11</v>
      </c>
      <c r="BF37" s="551">
        <f>SUM('106部門表'!BF93:BF94)</f>
        <v>2280</v>
      </c>
      <c r="BG37" s="551">
        <f>SUM('106部門表'!BG93:BG94)</f>
        <v>154</v>
      </c>
      <c r="BH37" s="551">
        <f>SUM('106部門表'!BH93:BH94)</f>
        <v>2</v>
      </c>
      <c r="BI37" s="551">
        <f>SUM('106部門表'!BI93:BI94)</f>
        <v>355</v>
      </c>
      <c r="BJ37" s="551">
        <f>SUM('106部門表'!BJ93:BJ94)</f>
        <v>20</v>
      </c>
      <c r="BK37" s="551">
        <f>SUM('106部門表'!BK93:BK94)</f>
        <v>5326</v>
      </c>
      <c r="BL37" s="551">
        <f>SUM('106部門表'!BL93:BL94)</f>
        <v>270</v>
      </c>
      <c r="BM37" s="551">
        <f>SUM('106部門表'!BM93:BM94)</f>
        <v>3306</v>
      </c>
      <c r="BN37" s="551">
        <f>SUM('106部門表'!BN93:BN94)</f>
        <v>1391</v>
      </c>
      <c r="BO37" s="551">
        <f>SUM('106部門表'!BO93:BO94)</f>
        <v>15283</v>
      </c>
      <c r="BP37" s="551">
        <f>SUM('106部門表'!BP93:BP94)</f>
        <v>800</v>
      </c>
      <c r="BQ37" s="551">
        <f>SUM('106部門表'!BQ93:BQ94)</f>
        <v>374</v>
      </c>
      <c r="BR37" s="551">
        <f>SUM('106部門表'!BR93:BR94)</f>
        <v>581</v>
      </c>
      <c r="BS37" s="551">
        <f>SUM('106部門表'!BS93:BS94)</f>
        <v>17731</v>
      </c>
      <c r="BT37" s="551">
        <f>SUM('106部門表'!BT93:BT94)</f>
        <v>6035</v>
      </c>
      <c r="BU37" s="551">
        <f>SUM('106部門表'!BU93:BU94)</f>
        <v>35</v>
      </c>
      <c r="BV37" s="551">
        <f>SUM('106部門表'!BV93:BV94)</f>
        <v>11</v>
      </c>
      <c r="BW37" s="551">
        <f>SUM('106部門表'!BW93:BW94)</f>
        <v>0</v>
      </c>
      <c r="BX37" s="551">
        <f>SUM('106部門表'!BX93:BX94)</f>
        <v>13155</v>
      </c>
      <c r="BY37" s="551">
        <f>SUM('106部門表'!BY93:BY94)</f>
        <v>2450</v>
      </c>
      <c r="BZ37" s="551">
        <f>SUM('106部門表'!BZ93:BZ94)</f>
        <v>5194</v>
      </c>
      <c r="CA37" s="551">
        <f>SUM('106部門表'!CA93:CA94)</f>
        <v>1458</v>
      </c>
      <c r="CB37" s="551">
        <f>SUM('106部門表'!CB93:CB94)</f>
        <v>286</v>
      </c>
      <c r="CC37" s="551">
        <f>SUM('106部門表'!CC93:CC94)</f>
        <v>238</v>
      </c>
      <c r="CD37" s="551">
        <f>SUM('106部門表'!CD93:CD94)</f>
        <v>1148</v>
      </c>
      <c r="CE37" s="551">
        <f>SUM('106部門表'!CE93:CE94)</f>
        <v>4275</v>
      </c>
      <c r="CF37" s="551">
        <f>SUM('106部門表'!CF93:CF94)</f>
        <v>713</v>
      </c>
      <c r="CG37" s="551">
        <f>SUM('106部門表'!CG93:CG94)</f>
        <v>136268</v>
      </c>
      <c r="CH37" s="551">
        <f>SUM('106部門表'!CH93:CH94)</f>
        <v>2563</v>
      </c>
      <c r="CI37" s="551">
        <f>SUM('106部門表'!CI93:CI94)</f>
        <v>11768</v>
      </c>
      <c r="CJ37" s="551">
        <f>SUM('106部門表'!CJ93:CJ94)</f>
        <v>1409</v>
      </c>
      <c r="CK37" s="551">
        <f>SUM('106部門表'!CK93:CK94)</f>
        <v>1244</v>
      </c>
      <c r="CL37" s="551">
        <f>SUM('106部門表'!CL93:CL94)</f>
        <v>5911</v>
      </c>
      <c r="CM37" s="551">
        <f>SUM('106部門表'!CM93:CM94)</f>
        <v>48</v>
      </c>
      <c r="CN37" s="551">
        <f>SUM('106部門表'!CN93:CN94)</f>
        <v>8</v>
      </c>
      <c r="CO37" s="551">
        <f>SUM('106部門表'!CO93:CO94)</f>
        <v>8618</v>
      </c>
      <c r="CP37" s="551">
        <f>SUM('106部門表'!CP93:CP94)</f>
        <v>0</v>
      </c>
      <c r="CQ37" s="551">
        <f>SUM('106部門表'!CQ93:CQ94)</f>
        <v>1362</v>
      </c>
      <c r="CR37" s="551">
        <f>SUM('106部門表'!CR93:CR94)</f>
        <v>430</v>
      </c>
      <c r="CS37" s="551">
        <f>SUM('106部門表'!CS93:CS94)</f>
        <v>0</v>
      </c>
      <c r="CT37" s="551">
        <f>SUM('106部門表'!CT93:CT94)</f>
        <v>2307</v>
      </c>
      <c r="CU37" s="551">
        <f>SUM('106部門表'!CU93:CU94)</f>
        <v>2956</v>
      </c>
      <c r="CV37" s="551">
        <f>SUM('106部門表'!CV93:CV94)</f>
        <v>19</v>
      </c>
      <c r="CW37" s="551">
        <f>SUM('106部門表'!CW93:CW94)</f>
        <v>16634</v>
      </c>
      <c r="CX37" s="551">
        <f>SUM('106部門表'!CX93:CX94)</f>
        <v>2312</v>
      </c>
      <c r="CY37" s="551">
        <f>SUM('106部門表'!CY93:CY94)</f>
        <v>11569</v>
      </c>
      <c r="CZ37" s="551">
        <f>SUM('106部門表'!CZ93:CZ94)</f>
        <v>5694</v>
      </c>
      <c r="DA37" s="551">
        <f>SUM('106部門表'!DA93:DA94)</f>
        <v>1953</v>
      </c>
      <c r="DB37" s="551">
        <f>SUM('106部門表'!DB93:DB94)</f>
        <v>1573</v>
      </c>
      <c r="DC37" s="551">
        <f>SUM('106部門表'!DC93:DC94)</f>
        <v>0</v>
      </c>
      <c r="DD37" s="762">
        <f>SUM('106部門表'!DD93:DD94)</f>
        <v>431</v>
      </c>
      <c r="DE37" s="550">
        <f t="shared" si="4"/>
        <v>393705</v>
      </c>
      <c r="DF37" s="550">
        <f>SUM('106部門表'!DF93:DF94)</f>
        <v>0</v>
      </c>
      <c r="DG37" s="551">
        <f>SUM('106部門表'!DG93:DG94)</f>
        <v>8098681</v>
      </c>
      <c r="DH37" s="551">
        <f>SUM('106部門表'!DH93:DH94)</f>
        <v>20696516</v>
      </c>
      <c r="DI37" s="551">
        <f>SUM('106部門表'!DI93:DI94)</f>
        <v>5597544</v>
      </c>
      <c r="DJ37" s="551">
        <f>SUM('106部門表'!DJ93:DJ94)</f>
        <v>1596251</v>
      </c>
      <c r="DK37" s="551">
        <f>SUM('106部門表'!DK93:DK94)</f>
        <v>14752645</v>
      </c>
      <c r="DL37" s="551">
        <f>SUM('106部門表'!DL93:DL94)</f>
        <v>0</v>
      </c>
      <c r="DM37" s="552">
        <f t="shared" si="0"/>
        <v>50741637</v>
      </c>
      <c r="DN37" s="552">
        <f t="shared" si="1"/>
        <v>51135342</v>
      </c>
      <c r="DO37" s="553">
        <f>SUM('106部門表'!DO93:DO94)</f>
        <v>941</v>
      </c>
      <c r="DP37" s="551">
        <f>SUM('106部門表'!DP93:DP94)</f>
        <v>280215</v>
      </c>
      <c r="DQ37" s="552">
        <f t="shared" si="5"/>
        <v>281156</v>
      </c>
      <c r="DR37" s="551">
        <f t="shared" si="6"/>
        <v>51022793</v>
      </c>
      <c r="DS37" s="552">
        <f t="shared" si="2"/>
        <v>51416498</v>
      </c>
      <c r="DT37" s="553">
        <f>SUM('106部門表'!DT93:DT94)</f>
        <v>-1393182</v>
      </c>
      <c r="DU37" s="551">
        <f>SUM('106部門表'!DU93:DU94)</f>
        <v>-1297438</v>
      </c>
      <c r="DV37" s="551">
        <f>SUM('106部門表'!DV93:DV94)</f>
        <v>0</v>
      </c>
      <c r="DW37" s="551">
        <f>SUM('106部門表'!DW93:DW94)</f>
        <v>0</v>
      </c>
      <c r="DX37" s="552">
        <f t="shared" si="7"/>
        <v>-2690620</v>
      </c>
      <c r="DY37" s="551">
        <f t="shared" si="8"/>
        <v>48332173</v>
      </c>
      <c r="DZ37" s="552">
        <f t="shared" si="3"/>
        <v>48725878</v>
      </c>
      <c r="EG37" s="555"/>
      <c r="EH37" s="555"/>
      <c r="EI37" s="555"/>
      <c r="EJ37" s="555"/>
      <c r="EK37" s="555"/>
      <c r="EL37" s="555"/>
      <c r="EM37" s="555"/>
      <c r="EN37" s="555"/>
    </row>
    <row r="38" spans="1:144">
      <c r="A38" s="556" t="s">
        <v>427</v>
      </c>
      <c r="B38" s="557" t="s">
        <v>428</v>
      </c>
      <c r="C38" s="550">
        <f>SUM('106部門表'!C95:C98)</f>
        <v>0</v>
      </c>
      <c r="D38" s="551">
        <f>SUM('106部門表'!D95:D98)</f>
        <v>0</v>
      </c>
      <c r="E38" s="551">
        <f>SUM('106部門表'!E95:E98)</f>
        <v>11002</v>
      </c>
      <c r="F38" s="551">
        <f>SUM('106部門表'!F95:F98)</f>
        <v>0</v>
      </c>
      <c r="G38" s="551">
        <f>SUM('106部門表'!G95:G98)</f>
        <v>0</v>
      </c>
      <c r="H38" s="551">
        <f>SUM('106部門表'!H95:H98)</f>
        <v>0</v>
      </c>
      <c r="I38" s="551">
        <f>SUM('106部門表'!I95:I98)</f>
        <v>0</v>
      </c>
      <c r="J38" s="551">
        <f>SUM('106部門表'!J95:J98)</f>
        <v>0</v>
      </c>
      <c r="K38" s="551">
        <f>SUM('106部門表'!K95:K98)</f>
        <v>0</v>
      </c>
      <c r="L38" s="551">
        <f>SUM('106部門表'!L95:L98)</f>
        <v>0</v>
      </c>
      <c r="M38" s="551">
        <f>SUM('106部門表'!M95:M98)</f>
        <v>0</v>
      </c>
      <c r="N38" s="551">
        <f>SUM('106部門表'!N95:N98)</f>
        <v>0</v>
      </c>
      <c r="O38" s="551">
        <f>SUM('106部門表'!O95:O98)</f>
        <v>0</v>
      </c>
      <c r="P38" s="551">
        <f>SUM('106部門表'!P95:P98)</f>
        <v>0</v>
      </c>
      <c r="Q38" s="551">
        <f>SUM('106部門表'!Q95:Q98)</f>
        <v>0</v>
      </c>
      <c r="R38" s="551">
        <f>SUM('106部門表'!R95:R98)</f>
        <v>5</v>
      </c>
      <c r="S38" s="551">
        <f>SUM('106部門表'!S95:S98)</f>
        <v>2</v>
      </c>
      <c r="T38" s="551">
        <f>SUM('106部門表'!T95:T98)</f>
        <v>48</v>
      </c>
      <c r="U38" s="551">
        <f>SUM('106部門表'!U95:U98)</f>
        <v>0</v>
      </c>
      <c r="V38" s="551">
        <f>SUM('106部門表'!V95:V98)</f>
        <v>0</v>
      </c>
      <c r="W38" s="551">
        <f>SUM('106部門表'!W95:W98)</f>
        <v>0</v>
      </c>
      <c r="X38" s="551">
        <f>SUM('106部門表'!X95:X98)</f>
        <v>0</v>
      </c>
      <c r="Y38" s="551">
        <f>SUM('106部門表'!Y95:Y98)</f>
        <v>0</v>
      </c>
      <c r="Z38" s="551">
        <f>SUM('106部門表'!Z95:Z98)</f>
        <v>3</v>
      </c>
      <c r="AA38" s="551">
        <f>SUM('106部門表'!AA95:AA98)</f>
        <v>0</v>
      </c>
      <c r="AB38" s="551">
        <f>SUM('106部門表'!AB95:AB98)</f>
        <v>0</v>
      </c>
      <c r="AC38" s="551">
        <f>SUM('106部門表'!AC95:AC98)</f>
        <v>0</v>
      </c>
      <c r="AD38" s="551">
        <f>SUM('106部門表'!AD95:AD98)</f>
        <v>2</v>
      </c>
      <c r="AE38" s="551">
        <f>SUM('106部門表'!AE95:AE98)</f>
        <v>0</v>
      </c>
      <c r="AF38" s="551">
        <f>SUM('106部門表'!AF95:AF98)</f>
        <v>0</v>
      </c>
      <c r="AG38" s="551">
        <f>SUM('106部門表'!AG95:AG98)</f>
        <v>0</v>
      </c>
      <c r="AH38" s="551">
        <f>SUM('106部門表'!AH95:AH98)</f>
        <v>0</v>
      </c>
      <c r="AI38" s="551">
        <f>SUM('106部門表'!AI95:AI98)</f>
        <v>0</v>
      </c>
      <c r="AJ38" s="551">
        <f>SUM('106部門表'!AJ95:AJ98)</f>
        <v>0</v>
      </c>
      <c r="AK38" s="551">
        <f>SUM('106部門表'!AK95:AK98)</f>
        <v>0</v>
      </c>
      <c r="AL38" s="551">
        <f>SUM('106部門表'!AL95:AL98)</f>
        <v>0</v>
      </c>
      <c r="AM38" s="551">
        <f>SUM('106部門表'!AM95:AM98)</f>
        <v>0</v>
      </c>
      <c r="AN38" s="551">
        <f>SUM('106部門表'!AN95:AN98)</f>
        <v>0</v>
      </c>
      <c r="AO38" s="551">
        <f>SUM('106部門表'!AO95:AO98)</f>
        <v>0</v>
      </c>
      <c r="AP38" s="551">
        <f>SUM('106部門表'!AP95:AP98)</f>
        <v>0</v>
      </c>
      <c r="AQ38" s="551">
        <f>SUM('106部門表'!AQ95:AQ98)</f>
        <v>0</v>
      </c>
      <c r="AR38" s="551">
        <f>SUM('106部門表'!AR95:AR98)</f>
        <v>0</v>
      </c>
      <c r="AS38" s="551">
        <f>SUM('106部門表'!AS95:AS98)</f>
        <v>0</v>
      </c>
      <c r="AT38" s="551">
        <f>SUM('106部門表'!AT95:AT98)</f>
        <v>0</v>
      </c>
      <c r="AU38" s="551">
        <f>SUM('106部門表'!AU95:AU98)</f>
        <v>0</v>
      </c>
      <c r="AV38" s="551">
        <f>SUM('106部門表'!AV95:AV98)</f>
        <v>0</v>
      </c>
      <c r="AW38" s="551">
        <f>SUM('106部門表'!AW95:AW98)</f>
        <v>0</v>
      </c>
      <c r="AX38" s="551">
        <f>SUM('106部門表'!AX95:AX98)</f>
        <v>0</v>
      </c>
      <c r="AY38" s="551">
        <f>SUM('106部門表'!AY95:AY98)</f>
        <v>0</v>
      </c>
      <c r="AZ38" s="551">
        <f>SUM('106部門表'!AZ95:AZ98)</f>
        <v>0</v>
      </c>
      <c r="BA38" s="551">
        <f>SUM('106部門表'!BA95:BA98)</f>
        <v>0</v>
      </c>
      <c r="BB38" s="551">
        <f>SUM('106部門表'!BB95:BB98)</f>
        <v>0</v>
      </c>
      <c r="BC38" s="551">
        <f>SUM('106部門表'!BC95:BC98)</f>
        <v>0</v>
      </c>
      <c r="BD38" s="551">
        <f>SUM('106部門表'!BD95:BD98)</f>
        <v>0</v>
      </c>
      <c r="BE38" s="551">
        <f>SUM('106部門表'!BE95:BE98)</f>
        <v>0</v>
      </c>
      <c r="BF38" s="551">
        <f>SUM('106部門表'!BF95:BF98)</f>
        <v>0</v>
      </c>
      <c r="BG38" s="551">
        <f>SUM('106部門表'!BG95:BG98)</f>
        <v>0</v>
      </c>
      <c r="BH38" s="551">
        <f>SUM('106部門表'!BH95:BH98)</f>
        <v>0</v>
      </c>
      <c r="BI38" s="551">
        <f>SUM('106部門表'!BI95:BI98)</f>
        <v>0</v>
      </c>
      <c r="BJ38" s="551">
        <f>SUM('106部門表'!BJ95:BJ98)</f>
        <v>0</v>
      </c>
      <c r="BK38" s="551">
        <f>SUM('106部門表'!BK95:BK98)</f>
        <v>22</v>
      </c>
      <c r="BL38" s="551">
        <f>SUM('106部門表'!BL95:BL98)</f>
        <v>18</v>
      </c>
      <c r="BM38" s="551">
        <f>SUM('106部門表'!BM95:BM98)</f>
        <v>81</v>
      </c>
      <c r="BN38" s="551">
        <f>SUM('106部門表'!BN95:BN98)</f>
        <v>65</v>
      </c>
      <c r="BO38" s="551">
        <f>SUM('106部門表'!BO95:BO98)</f>
        <v>3053</v>
      </c>
      <c r="BP38" s="551">
        <f>SUM('106部門表'!BP95:BP98)</f>
        <v>13</v>
      </c>
      <c r="BQ38" s="551">
        <f>SUM('106部門表'!BQ95:BQ98)</f>
        <v>1143</v>
      </c>
      <c r="BR38" s="551">
        <f>SUM('106部門表'!BR95:BR98)</f>
        <v>0</v>
      </c>
      <c r="BS38" s="551">
        <f>SUM('106部門表'!BS95:BS98)</f>
        <v>2416</v>
      </c>
      <c r="BT38" s="551">
        <f>SUM('106部門表'!BT95:BT98)</f>
        <v>4869</v>
      </c>
      <c r="BU38" s="551">
        <f>SUM('106部門表'!BU95:BU98)</f>
        <v>146</v>
      </c>
      <c r="BV38" s="551">
        <f>SUM('106部門表'!BV95:BV98)</f>
        <v>303</v>
      </c>
      <c r="BW38" s="551">
        <f>SUM('106部門表'!BW95:BW98)</f>
        <v>0</v>
      </c>
      <c r="BX38" s="551">
        <f>SUM('106部門表'!BX95:BX98)</f>
        <v>196</v>
      </c>
      <c r="BY38" s="551">
        <f>SUM('106部門表'!BY95:BY98)</f>
        <v>47</v>
      </c>
      <c r="BZ38" s="551">
        <f>SUM('106部門表'!BZ95:BZ98)</f>
        <v>0</v>
      </c>
      <c r="CA38" s="551">
        <f>SUM('106部門表'!CA95:CA98)</f>
        <v>6144</v>
      </c>
      <c r="CB38" s="551">
        <f>SUM('106部門表'!CB95:CB98)</f>
        <v>0</v>
      </c>
      <c r="CC38" s="551">
        <f>SUM('106部門表'!CC95:CC98)</f>
        <v>0</v>
      </c>
      <c r="CD38" s="551">
        <f>SUM('106部門表'!CD95:CD98)</f>
        <v>97754</v>
      </c>
      <c r="CE38" s="551">
        <f>SUM('106部門表'!CE95:CE98)</f>
        <v>9860</v>
      </c>
      <c r="CF38" s="551">
        <f>SUM('106部門表'!CF95:CF98)</f>
        <v>188</v>
      </c>
      <c r="CG38" s="551">
        <f>SUM('106部門表'!CG95:CG98)</f>
        <v>34201</v>
      </c>
      <c r="CH38" s="551">
        <f>SUM('106部門表'!CH95:CH98)</f>
        <v>1688</v>
      </c>
      <c r="CI38" s="551">
        <f>SUM('106部門表'!CI95:CI98)</f>
        <v>143</v>
      </c>
      <c r="CJ38" s="551">
        <f>SUM('106部門表'!CJ95:CJ98)</f>
        <v>93</v>
      </c>
      <c r="CK38" s="551">
        <f>SUM('106部門表'!CK95:CK98)</f>
        <v>146</v>
      </c>
      <c r="CL38" s="551">
        <f>SUM('106部門表'!CL95:CL98)</f>
        <v>1446</v>
      </c>
      <c r="CM38" s="551">
        <f>SUM('106部門表'!CM95:CM98)</f>
        <v>833</v>
      </c>
      <c r="CN38" s="551">
        <f>SUM('106部門表'!CN95:CN98)</f>
        <v>35</v>
      </c>
      <c r="CO38" s="551">
        <f>SUM('106部門表'!CO95:CO98)</f>
        <v>1638218</v>
      </c>
      <c r="CP38" s="551">
        <f>SUM('106部門表'!CP95:CP98)</f>
        <v>205262</v>
      </c>
      <c r="CQ38" s="551">
        <f>SUM('106部門表'!CQ95:CQ98)</f>
        <v>55925</v>
      </c>
      <c r="CR38" s="551">
        <f>SUM('106部門表'!CR95:CR98)</f>
        <v>40345</v>
      </c>
      <c r="CS38" s="551">
        <f>SUM('106部門表'!CS95:CS98)</f>
        <v>78</v>
      </c>
      <c r="CT38" s="551">
        <f>SUM('106部門表'!CT95:CT98)</f>
        <v>0</v>
      </c>
      <c r="CU38" s="551">
        <f>SUM('106部門表'!CU95:CU98)</f>
        <v>97</v>
      </c>
      <c r="CV38" s="551">
        <f>SUM('106部門表'!CV95:CV98)</f>
        <v>0</v>
      </c>
      <c r="CW38" s="551">
        <f>SUM('106部門表'!CW95:CW98)</f>
        <v>1846</v>
      </c>
      <c r="CX38" s="551">
        <f>SUM('106部門表'!CX95:CX98)</f>
        <v>45</v>
      </c>
      <c r="CY38" s="551">
        <f>SUM('106部門表'!CY95:CY98)</f>
        <v>2936</v>
      </c>
      <c r="CZ38" s="551">
        <f>SUM('106部門表'!CZ95:CZ98)</f>
        <v>29</v>
      </c>
      <c r="DA38" s="551">
        <f>SUM('106部門表'!DA95:DA98)</f>
        <v>1423</v>
      </c>
      <c r="DB38" s="551">
        <f>SUM('106部門表'!DB95:DB98)</f>
        <v>223</v>
      </c>
      <c r="DC38" s="551">
        <f>SUM('106部門表'!DC95:DC98)</f>
        <v>0</v>
      </c>
      <c r="DD38" s="762">
        <f>SUM('106部門表'!DD95:DD98)</f>
        <v>7349</v>
      </c>
      <c r="DE38" s="550">
        <f t="shared" si="4"/>
        <v>2129741</v>
      </c>
      <c r="DF38" s="550">
        <f>SUM('106部門表'!DF95:DF98)</f>
        <v>1339320</v>
      </c>
      <c r="DG38" s="551">
        <f>SUM('106部門表'!DG95:DG98)</f>
        <v>20122632</v>
      </c>
      <c r="DH38" s="551">
        <f>SUM('106部門表'!DH95:DH98)</f>
        <v>82643132</v>
      </c>
      <c r="DI38" s="551">
        <f>SUM('106部門表'!DI95:DI98)</f>
        <v>670160</v>
      </c>
      <c r="DJ38" s="551">
        <f>SUM('106部門表'!DJ95:DJ98)</f>
        <v>0</v>
      </c>
      <c r="DK38" s="551">
        <f>SUM('106部門表'!DK95:DK98)</f>
        <v>0</v>
      </c>
      <c r="DL38" s="551">
        <f>SUM('106部門表'!DL95:DL98)</f>
        <v>0</v>
      </c>
      <c r="DM38" s="552">
        <f t="shared" si="0"/>
        <v>104775244</v>
      </c>
      <c r="DN38" s="552">
        <f t="shared" si="1"/>
        <v>106904985</v>
      </c>
      <c r="DO38" s="553">
        <f>SUM('106部門表'!DO95:DO98)</f>
        <v>7418</v>
      </c>
      <c r="DP38" s="551">
        <f>SUM('106部門表'!DP95:DP98)</f>
        <v>146</v>
      </c>
      <c r="DQ38" s="552">
        <f t="shared" si="5"/>
        <v>7564</v>
      </c>
      <c r="DR38" s="551">
        <f t="shared" si="6"/>
        <v>104782808</v>
      </c>
      <c r="DS38" s="552">
        <f t="shared" si="2"/>
        <v>106912549</v>
      </c>
      <c r="DT38" s="553">
        <f>SUM('106部門表'!DT95:DT98)</f>
        <v>0</v>
      </c>
      <c r="DU38" s="551">
        <f>SUM('106部門表'!DU95:DU98)</f>
        <v>-1374</v>
      </c>
      <c r="DV38" s="551">
        <f>SUM('106部門表'!DV95:DV98)</f>
        <v>0</v>
      </c>
      <c r="DW38" s="551">
        <f>SUM('106部門表'!DW95:DW98)</f>
        <v>0</v>
      </c>
      <c r="DX38" s="552">
        <f t="shared" si="7"/>
        <v>-1374</v>
      </c>
      <c r="DY38" s="551">
        <f t="shared" si="8"/>
        <v>104781434</v>
      </c>
      <c r="DZ38" s="552">
        <f t="shared" si="3"/>
        <v>106911175</v>
      </c>
      <c r="EG38" s="555"/>
      <c r="EH38" s="555"/>
      <c r="EI38" s="555"/>
      <c r="EJ38" s="555"/>
      <c r="EK38" s="555"/>
      <c r="EL38" s="555"/>
      <c r="EM38" s="555"/>
      <c r="EN38" s="555"/>
    </row>
    <row r="39" spans="1:144">
      <c r="A39" s="556" t="s">
        <v>430</v>
      </c>
      <c r="B39" s="557" t="s">
        <v>741</v>
      </c>
      <c r="C39" s="550">
        <f>SUM('106部門表'!C99)</f>
        <v>222</v>
      </c>
      <c r="D39" s="551">
        <f>SUM('106部門表'!D99)</f>
        <v>0</v>
      </c>
      <c r="E39" s="551">
        <f>SUM('106部門表'!E99)</f>
        <v>3983</v>
      </c>
      <c r="F39" s="551">
        <f>SUM('106部門表'!F99)</f>
        <v>499</v>
      </c>
      <c r="G39" s="551">
        <f>SUM('106部門表'!G99)</f>
        <v>155146</v>
      </c>
      <c r="H39" s="551">
        <f>SUM('106部門表'!H99)</f>
        <v>0</v>
      </c>
      <c r="I39" s="551">
        <f>SUM('106部門表'!I99)</f>
        <v>16777</v>
      </c>
      <c r="J39" s="551">
        <f>SUM('106部門表'!J99)</f>
        <v>109247</v>
      </c>
      <c r="K39" s="551">
        <f>SUM('106部門表'!K99)</f>
        <v>79939</v>
      </c>
      <c r="L39" s="551">
        <f>SUM('106部門表'!L99)</f>
        <v>109343</v>
      </c>
      <c r="M39" s="551">
        <f>SUM('106部門表'!M99)</f>
        <v>0</v>
      </c>
      <c r="N39" s="551">
        <f>SUM('106部門表'!N99)</f>
        <v>461</v>
      </c>
      <c r="O39" s="551">
        <f>SUM('106部門表'!O99)</f>
        <v>3706</v>
      </c>
      <c r="P39" s="551">
        <f>SUM('106部門表'!P99)</f>
        <v>2358</v>
      </c>
      <c r="Q39" s="551">
        <f>SUM('106部門表'!Q99)</f>
        <v>2450</v>
      </c>
      <c r="R39" s="551">
        <f>SUM('106部門表'!R99)</f>
        <v>6332</v>
      </c>
      <c r="S39" s="551">
        <f>SUM('106部門表'!S99)</f>
        <v>3017</v>
      </c>
      <c r="T39" s="551">
        <f>SUM('106部門表'!T99)</f>
        <v>2136</v>
      </c>
      <c r="U39" s="551">
        <f>SUM('106部門表'!U99)</f>
        <v>777</v>
      </c>
      <c r="V39" s="551">
        <f>SUM('106部門表'!V99)</f>
        <v>2477</v>
      </c>
      <c r="W39" s="551">
        <f>SUM('106部門表'!W99)</f>
        <v>0</v>
      </c>
      <c r="X39" s="551">
        <f>SUM('106部門表'!X99)</f>
        <v>1669</v>
      </c>
      <c r="Y39" s="551">
        <f>SUM('106部門表'!Y99)</f>
        <v>0</v>
      </c>
      <c r="Z39" s="551">
        <f>SUM('106部門表'!Z99)</f>
        <v>320</v>
      </c>
      <c r="AA39" s="551">
        <f>SUM('106部門表'!AA99)</f>
        <v>1263</v>
      </c>
      <c r="AB39" s="551">
        <f>SUM('106部門表'!AB99)</f>
        <v>4</v>
      </c>
      <c r="AC39" s="551">
        <f>SUM('106部門表'!AC99)</f>
        <v>922</v>
      </c>
      <c r="AD39" s="551">
        <f>SUM('106部門表'!AD99)</f>
        <v>1141</v>
      </c>
      <c r="AE39" s="551">
        <f>SUM('106部門表'!AE99)</f>
        <v>110</v>
      </c>
      <c r="AF39" s="551">
        <f>SUM('106部門表'!AF99)</f>
        <v>21</v>
      </c>
      <c r="AG39" s="551">
        <f>SUM('106部門表'!AG99)</f>
        <v>36</v>
      </c>
      <c r="AH39" s="551">
        <f>SUM('106部門表'!AH99)</f>
        <v>10998</v>
      </c>
      <c r="AI39" s="551">
        <f>SUM('106部門表'!AI99)</f>
        <v>10729</v>
      </c>
      <c r="AJ39" s="551">
        <f>SUM('106部門表'!AJ99)</f>
        <v>720</v>
      </c>
      <c r="AK39" s="551">
        <f>SUM('106部門表'!AK99)</f>
        <v>0</v>
      </c>
      <c r="AL39" s="551">
        <f>SUM('106部門表'!AL99)</f>
        <v>0</v>
      </c>
      <c r="AM39" s="551">
        <f>SUM('106部門表'!AM99)</f>
        <v>0</v>
      </c>
      <c r="AN39" s="551">
        <f>SUM('106部門表'!AN99)</f>
        <v>376</v>
      </c>
      <c r="AO39" s="551">
        <f>SUM('106部門表'!AO99)</f>
        <v>1031</v>
      </c>
      <c r="AP39" s="551">
        <f>SUM('106部門表'!AP99)</f>
        <v>40</v>
      </c>
      <c r="AQ39" s="551">
        <f>SUM('106部門表'!AQ99)</f>
        <v>2444</v>
      </c>
      <c r="AR39" s="551">
        <f>SUM('106部門表'!AR99)</f>
        <v>4687</v>
      </c>
      <c r="AS39" s="551">
        <f>SUM('106部門表'!AS99)</f>
        <v>1556</v>
      </c>
      <c r="AT39" s="551">
        <f>SUM('106部門表'!AT99)</f>
        <v>43175</v>
      </c>
      <c r="AU39" s="551">
        <f>SUM('106部門表'!AU99)</f>
        <v>817</v>
      </c>
      <c r="AV39" s="551">
        <f>SUM('106部門表'!AV99)</f>
        <v>8990</v>
      </c>
      <c r="AW39" s="551">
        <f>SUM('106部門表'!AW99)</f>
        <v>18742</v>
      </c>
      <c r="AX39" s="551">
        <f>SUM('106部門表'!AX99)</f>
        <v>13106</v>
      </c>
      <c r="AY39" s="551">
        <f>SUM('106部門表'!AY99)</f>
        <v>28</v>
      </c>
      <c r="AZ39" s="551">
        <f>SUM('106部門表'!AZ99)</f>
        <v>33</v>
      </c>
      <c r="BA39" s="551">
        <f>SUM('106部門表'!BA99)</f>
        <v>536</v>
      </c>
      <c r="BB39" s="551">
        <f>SUM('106部門表'!BB99)</f>
        <v>1000</v>
      </c>
      <c r="BC39" s="551">
        <f>SUM('106部門表'!BC99)</f>
        <v>1010</v>
      </c>
      <c r="BD39" s="551">
        <f>SUM('106部門表'!BD99)</f>
        <v>0</v>
      </c>
      <c r="BE39" s="551">
        <f>SUM('106部門表'!BE99)</f>
        <v>21</v>
      </c>
      <c r="BF39" s="551">
        <f>SUM('106部門表'!BF99)</f>
        <v>1007</v>
      </c>
      <c r="BG39" s="551">
        <f>SUM('106部門表'!BG99)</f>
        <v>699</v>
      </c>
      <c r="BH39" s="551">
        <f>SUM('106部門表'!BH99)</f>
        <v>30</v>
      </c>
      <c r="BI39" s="551">
        <f>SUM('106部門表'!BI99)</f>
        <v>1922</v>
      </c>
      <c r="BJ39" s="551">
        <f>SUM('106部門表'!BJ99)</f>
        <v>1889</v>
      </c>
      <c r="BK39" s="551">
        <f>SUM('106部門表'!BK99)</f>
        <v>28066</v>
      </c>
      <c r="BL39" s="551">
        <f>SUM('106部門表'!BL99)</f>
        <v>39638</v>
      </c>
      <c r="BM39" s="551">
        <f>SUM('106部門表'!BM99)</f>
        <v>63259</v>
      </c>
      <c r="BN39" s="551">
        <f>SUM('106部門表'!BN99)</f>
        <v>12494</v>
      </c>
      <c r="BO39" s="551">
        <f>SUM('106部門表'!BO99)</f>
        <v>46702</v>
      </c>
      <c r="BP39" s="551">
        <f>SUM('106部門表'!BP99)</f>
        <v>12196</v>
      </c>
      <c r="BQ39" s="551">
        <f>SUM('106部門表'!BQ99)</f>
        <v>55874</v>
      </c>
      <c r="BR39" s="551">
        <f>SUM('106部門表'!BR99)</f>
        <v>13491</v>
      </c>
      <c r="BS39" s="551">
        <f>SUM('106部門表'!BS99)</f>
        <v>85169</v>
      </c>
      <c r="BT39" s="551">
        <f>SUM('106部門表'!BT99)</f>
        <v>162996</v>
      </c>
      <c r="BU39" s="551">
        <f>SUM('106部門表'!BU99)</f>
        <v>9917</v>
      </c>
      <c r="BV39" s="551">
        <f>SUM('106部門表'!BV99)</f>
        <v>24598</v>
      </c>
      <c r="BW39" s="551">
        <f>SUM('106部門表'!BW99)</f>
        <v>0</v>
      </c>
      <c r="BX39" s="551">
        <f>SUM('106部門表'!BX99)</f>
        <v>3286</v>
      </c>
      <c r="BY39" s="551">
        <f>SUM('106部門表'!BY99)</f>
        <v>24150</v>
      </c>
      <c r="BZ39" s="551">
        <f>SUM('106部門表'!BZ99)</f>
        <v>0</v>
      </c>
      <c r="CA39" s="551">
        <f>SUM('106部門表'!CA99)</f>
        <v>27319</v>
      </c>
      <c r="CB39" s="551">
        <f>SUM('106部門表'!CB99)</f>
        <v>733</v>
      </c>
      <c r="CC39" s="551">
        <f>SUM('106部門表'!CC99)</f>
        <v>714</v>
      </c>
      <c r="CD39" s="551">
        <f>SUM('106部門表'!CD99)</f>
        <v>27759</v>
      </c>
      <c r="CE39" s="551">
        <f>SUM('106部門表'!CE99)</f>
        <v>29905</v>
      </c>
      <c r="CF39" s="551">
        <f>SUM('106部門表'!CF99)</f>
        <v>328</v>
      </c>
      <c r="CG39" s="551">
        <f>SUM('106部門表'!CG99)</f>
        <v>41786</v>
      </c>
      <c r="CH39" s="551">
        <f>SUM('106部門表'!CH99)</f>
        <v>16045</v>
      </c>
      <c r="CI39" s="551">
        <f>SUM('106部門表'!CI99)</f>
        <v>4837</v>
      </c>
      <c r="CJ39" s="551">
        <f>SUM('106部門表'!CJ99)</f>
        <v>331</v>
      </c>
      <c r="CK39" s="551">
        <f>SUM('106部門表'!CK99)</f>
        <v>12880</v>
      </c>
      <c r="CL39" s="551">
        <f>SUM('106部門表'!CL99)</f>
        <v>222</v>
      </c>
      <c r="CM39" s="551">
        <f>SUM('106部門表'!CM99)</f>
        <v>20464</v>
      </c>
      <c r="CN39" s="551">
        <f>SUM('106部門表'!CN99)</f>
        <v>52796</v>
      </c>
      <c r="CO39" s="551">
        <f>SUM('106部門表'!CO99)</f>
        <v>175322</v>
      </c>
      <c r="CP39" s="551">
        <f>SUM('106部門表'!CP99)</f>
        <v>4609</v>
      </c>
      <c r="CQ39" s="551">
        <f>SUM('106部門表'!CQ99)</f>
        <v>529</v>
      </c>
      <c r="CR39" s="551">
        <f>SUM('106部門表'!CR99)</f>
        <v>13300</v>
      </c>
      <c r="CS39" s="551">
        <f>SUM('106部門表'!CS99)</f>
        <v>0</v>
      </c>
      <c r="CT39" s="551">
        <f>SUM('106部門表'!CT99)</f>
        <v>21594</v>
      </c>
      <c r="CU39" s="551">
        <f>SUM('106部門表'!CU99)</f>
        <v>10777</v>
      </c>
      <c r="CV39" s="551">
        <f>SUM('106部門表'!CV99)</f>
        <v>25960</v>
      </c>
      <c r="CW39" s="551">
        <f>SUM('106部門表'!CW99)</f>
        <v>121347</v>
      </c>
      <c r="CX39" s="551">
        <f>SUM('106部門表'!CX99)</f>
        <v>26189</v>
      </c>
      <c r="CY39" s="551">
        <f>SUM('106部門表'!CY99)</f>
        <v>71267</v>
      </c>
      <c r="CZ39" s="551">
        <f>SUM('106部門表'!CZ99)</f>
        <v>16627</v>
      </c>
      <c r="DA39" s="551">
        <f>SUM('106部門表'!DA99)</f>
        <v>176504</v>
      </c>
      <c r="DB39" s="551">
        <f>SUM('106部門表'!DB99)</f>
        <v>13274</v>
      </c>
      <c r="DC39" s="551">
        <f>SUM('106部門表'!DC99)</f>
        <v>0</v>
      </c>
      <c r="DD39" s="762">
        <f>SUM('106部門表'!DD99)</f>
        <v>22815</v>
      </c>
      <c r="DE39" s="550">
        <f t="shared" si="4"/>
        <v>2148011</v>
      </c>
      <c r="DF39" s="550">
        <f>SUM('106部門表'!DF99)</f>
        <v>0</v>
      </c>
      <c r="DG39" s="551">
        <f>SUM('106部門表'!DG99)</f>
        <v>3316178</v>
      </c>
      <c r="DH39" s="551">
        <f>SUM('106部門表'!DH99)</f>
        <v>0</v>
      </c>
      <c r="DI39" s="551">
        <f>SUM('106部門表'!DI99)</f>
        <v>0</v>
      </c>
      <c r="DJ39" s="551">
        <f>SUM('106部門表'!DJ99)</f>
        <v>0</v>
      </c>
      <c r="DK39" s="551">
        <f>SUM('106部門表'!DK99)</f>
        <v>0</v>
      </c>
      <c r="DL39" s="551">
        <f>SUM('106部門表'!DL99)</f>
        <v>0</v>
      </c>
      <c r="DM39" s="552">
        <f t="shared" si="0"/>
        <v>3316178</v>
      </c>
      <c r="DN39" s="552">
        <f t="shared" si="1"/>
        <v>5464189</v>
      </c>
      <c r="DO39" s="553">
        <f>SUM('106部門表'!DO99)</f>
        <v>0</v>
      </c>
      <c r="DP39" s="551">
        <f>SUM('106部門表'!DP99)</f>
        <v>13310</v>
      </c>
      <c r="DQ39" s="552">
        <f t="shared" si="5"/>
        <v>13310</v>
      </c>
      <c r="DR39" s="551">
        <f>DM39+DQ39</f>
        <v>3329488</v>
      </c>
      <c r="DS39" s="552">
        <f t="shared" si="2"/>
        <v>5477499</v>
      </c>
      <c r="DT39" s="553">
        <f>SUM('106部門表'!DT99)</f>
        <v>-17933</v>
      </c>
      <c r="DU39" s="551">
        <f>SUM('106部門表'!DU99)</f>
        <v>-81147</v>
      </c>
      <c r="DV39" s="551">
        <f>SUM('106部門表'!DV99)</f>
        <v>0</v>
      </c>
      <c r="DW39" s="551">
        <f>SUM('106部門表'!DW99)</f>
        <v>0</v>
      </c>
      <c r="DX39" s="552">
        <f t="shared" si="7"/>
        <v>-99080</v>
      </c>
      <c r="DY39" s="551">
        <f t="shared" si="8"/>
        <v>3230408</v>
      </c>
      <c r="DZ39" s="552">
        <f t="shared" si="3"/>
        <v>5378419</v>
      </c>
      <c r="EG39" s="555"/>
      <c r="EH39" s="555"/>
      <c r="EI39" s="555"/>
      <c r="EJ39" s="555"/>
      <c r="EK39" s="555"/>
      <c r="EL39" s="555"/>
      <c r="EM39" s="555"/>
      <c r="EN39" s="555"/>
    </row>
    <row r="40" spans="1:144">
      <c r="A40" s="556" t="s">
        <v>434</v>
      </c>
      <c r="B40" s="557" t="s">
        <v>57</v>
      </c>
      <c r="C40" s="550">
        <f>SUM('106部門表'!C100:C103)</f>
        <v>318610</v>
      </c>
      <c r="D40" s="551">
        <f>SUM('106部門表'!D100:D103)</f>
        <v>272003</v>
      </c>
      <c r="E40" s="551">
        <f>SUM('106部門表'!E100:E103)</f>
        <v>87856</v>
      </c>
      <c r="F40" s="551">
        <f>SUM('106部門表'!F100:F103)</f>
        <v>76446</v>
      </c>
      <c r="G40" s="551">
        <f>SUM('106部門表'!G100:G103)</f>
        <v>92955</v>
      </c>
      <c r="H40" s="551">
        <f>SUM('106部門表'!H100:H103)</f>
        <v>0</v>
      </c>
      <c r="I40" s="551">
        <f>SUM('106部門表'!I100:I103)</f>
        <v>141978</v>
      </c>
      <c r="J40" s="551">
        <f>SUM('106部門表'!J100:J103)</f>
        <v>1216770</v>
      </c>
      <c r="K40" s="551">
        <f>SUM('106部門表'!K100:K103)</f>
        <v>275368</v>
      </c>
      <c r="L40" s="551">
        <f>SUM('106部門表'!L100:L103)</f>
        <v>245221</v>
      </c>
      <c r="M40" s="551">
        <f>SUM('106部門表'!M100:M103)</f>
        <v>0</v>
      </c>
      <c r="N40" s="551">
        <f>SUM('106部門表'!N100:N103)</f>
        <v>3202</v>
      </c>
      <c r="O40" s="551">
        <f>SUM('106部門表'!O100:O103)</f>
        <v>76552</v>
      </c>
      <c r="P40" s="551">
        <f>SUM('106部門表'!P100:P103)</f>
        <v>38812</v>
      </c>
      <c r="Q40" s="551">
        <f>SUM('106部門表'!Q100:Q103)</f>
        <v>22728</v>
      </c>
      <c r="R40" s="551">
        <f>SUM('106部門表'!R100:R103)</f>
        <v>63596</v>
      </c>
      <c r="S40" s="551">
        <f>SUM('106部門表'!S100:S103)</f>
        <v>19952</v>
      </c>
      <c r="T40" s="551">
        <f>SUM('106部門表'!T100:T103)</f>
        <v>73131</v>
      </c>
      <c r="U40" s="551">
        <f>SUM('106部門表'!U100:U103)</f>
        <v>10894</v>
      </c>
      <c r="V40" s="551">
        <f>SUM('106部門表'!V100:V103)</f>
        <v>29981</v>
      </c>
      <c r="W40" s="551">
        <f>SUM('106部門表'!W100:W103)</f>
        <v>0</v>
      </c>
      <c r="X40" s="551">
        <f>SUM('106部門表'!X100:X103)</f>
        <v>20198</v>
      </c>
      <c r="Y40" s="551">
        <f>SUM('106部門表'!Y100:Y103)</f>
        <v>0</v>
      </c>
      <c r="Z40" s="551">
        <f>SUM('106部門表'!Z100:Z103)</f>
        <v>4198</v>
      </c>
      <c r="AA40" s="551">
        <f>SUM('106部門表'!AA100:AA103)</f>
        <v>41137</v>
      </c>
      <c r="AB40" s="551">
        <f>SUM('106部門表'!AB100:AB103)</f>
        <v>68</v>
      </c>
      <c r="AC40" s="551">
        <f>SUM('106部門表'!AC100:AC103)</f>
        <v>18982</v>
      </c>
      <c r="AD40" s="551">
        <f>SUM('106部門表'!AD100:AD103)</f>
        <v>45151</v>
      </c>
      <c r="AE40" s="551">
        <f>SUM('106部門表'!AE100:AE103)</f>
        <v>1754</v>
      </c>
      <c r="AF40" s="551">
        <f>SUM('106部門表'!AF100:AF103)</f>
        <v>1621</v>
      </c>
      <c r="AG40" s="551">
        <f>SUM('106部門表'!AG100:AG103)</f>
        <v>2471</v>
      </c>
      <c r="AH40" s="551">
        <f>SUM('106部門表'!AH100:AH103)</f>
        <v>180713</v>
      </c>
      <c r="AI40" s="551">
        <f>SUM('106部門表'!AI100:AI103)</f>
        <v>282806</v>
      </c>
      <c r="AJ40" s="551">
        <f>SUM('106部門表'!AJ100:AJ103)</f>
        <v>80685</v>
      </c>
      <c r="AK40" s="551">
        <f>SUM('106部門表'!AK100:AK103)</f>
        <v>0</v>
      </c>
      <c r="AL40" s="551">
        <f>SUM('106部門表'!AL100:AL103)</f>
        <v>0</v>
      </c>
      <c r="AM40" s="551">
        <f>SUM('106部門表'!AM100:AM103)</f>
        <v>0</v>
      </c>
      <c r="AN40" s="551">
        <f>SUM('106部門表'!AN100:AN103)</f>
        <v>2745</v>
      </c>
      <c r="AO40" s="551">
        <f>SUM('106部門表'!AO100:AO103)</f>
        <v>12646</v>
      </c>
      <c r="AP40" s="551">
        <f>SUM('106部門表'!AP100:AP103)</f>
        <v>1171</v>
      </c>
      <c r="AQ40" s="551">
        <f>SUM('106部門表'!AQ100:AQ103)</f>
        <v>34926</v>
      </c>
      <c r="AR40" s="551">
        <f>SUM('106部門表'!AR100:AR103)</f>
        <v>83090</v>
      </c>
      <c r="AS40" s="551">
        <f>SUM('106部門表'!AS100:AS103)</f>
        <v>17956</v>
      </c>
      <c r="AT40" s="551">
        <f>SUM('106部門表'!AT100:AT103)</f>
        <v>247927</v>
      </c>
      <c r="AU40" s="551">
        <f>SUM('106部門表'!AU100:AU103)</f>
        <v>13397</v>
      </c>
      <c r="AV40" s="551">
        <f>SUM('106部門表'!AV100:AV103)</f>
        <v>319156</v>
      </c>
      <c r="AW40" s="551">
        <f>SUM('106部門表'!AW100:AW103)</f>
        <v>543271</v>
      </c>
      <c r="AX40" s="551">
        <f>SUM('106部門表'!AX100:AX103)</f>
        <v>375981</v>
      </c>
      <c r="AY40" s="551">
        <f>SUM('106部門表'!AY100:AY103)</f>
        <v>3454</v>
      </c>
      <c r="AZ40" s="551">
        <f>SUM('106部門表'!AZ100:AZ103)</f>
        <v>720</v>
      </c>
      <c r="BA40" s="551">
        <f>SUM('106部門表'!BA100:BA103)</f>
        <v>25729</v>
      </c>
      <c r="BB40" s="551">
        <f>SUM('106部門表'!BB100:BB103)</f>
        <v>19821</v>
      </c>
      <c r="BC40" s="551">
        <f>SUM('106部門表'!BC100:BC103)</f>
        <v>59060</v>
      </c>
      <c r="BD40" s="551">
        <f>SUM('106部門表'!BD100:BD103)</f>
        <v>0</v>
      </c>
      <c r="BE40" s="551">
        <f>SUM('106部門表'!BE100:BE103)</f>
        <v>1286</v>
      </c>
      <c r="BF40" s="551">
        <f>SUM('106部門表'!BF100:BF103)</f>
        <v>111208</v>
      </c>
      <c r="BG40" s="551">
        <f>SUM('106部門表'!BG100:BG103)</f>
        <v>9169</v>
      </c>
      <c r="BH40" s="551">
        <f>SUM('106部門表'!BH100:BH103)</f>
        <v>972</v>
      </c>
      <c r="BI40" s="551">
        <f>SUM('106部門表'!BI100:BI103)</f>
        <v>39667</v>
      </c>
      <c r="BJ40" s="551">
        <f>SUM('106部門表'!BJ100:BJ103)</f>
        <v>43957</v>
      </c>
      <c r="BK40" s="551">
        <f>SUM('106部門表'!BK100:BK103)</f>
        <v>2099797</v>
      </c>
      <c r="BL40" s="551">
        <f>SUM('106部門表'!BL100:BL103)</f>
        <v>393954</v>
      </c>
      <c r="BM40" s="551">
        <f>SUM('106部門表'!BM100:BM103)</f>
        <v>4008410</v>
      </c>
      <c r="BN40" s="551">
        <f>SUM('106部門表'!BN100:BN103)</f>
        <v>716584</v>
      </c>
      <c r="BO40" s="551">
        <f>SUM('106部門表'!BO100:BO103)</f>
        <v>2232987</v>
      </c>
      <c r="BP40" s="551">
        <f>SUM('106部門表'!BP100:BP103)</f>
        <v>78556</v>
      </c>
      <c r="BQ40" s="551">
        <f>SUM('106部門表'!BQ100:BQ103)</f>
        <v>705928</v>
      </c>
      <c r="BR40" s="551">
        <f>SUM('106部門表'!BR100:BR103)</f>
        <v>239073</v>
      </c>
      <c r="BS40" s="551">
        <f>SUM('106部門表'!BS100:BS103)</f>
        <v>6624770</v>
      </c>
      <c r="BT40" s="551">
        <f>SUM('106部門表'!BT100:BT103)</f>
        <v>3102277</v>
      </c>
      <c r="BU40" s="551">
        <f>SUM('106部門表'!BU100:BU103)</f>
        <v>439969</v>
      </c>
      <c r="BV40" s="551">
        <f>SUM('106部門表'!BV100:BV103)</f>
        <v>622766</v>
      </c>
      <c r="BW40" s="551">
        <f>SUM('106部門表'!BW100:BW103)</f>
        <v>80108</v>
      </c>
      <c r="BX40" s="551">
        <f>SUM('106部門表'!BX100:BX103)</f>
        <v>50979</v>
      </c>
      <c r="BY40" s="551">
        <f>SUM('106部門表'!BY100:BY103)</f>
        <v>509352</v>
      </c>
      <c r="BZ40" s="551">
        <f>SUM('106部門表'!BZ100:BZ103)</f>
        <v>5150054</v>
      </c>
      <c r="CA40" s="551">
        <f>SUM('106部門表'!CA100:CA103)</f>
        <v>161675</v>
      </c>
      <c r="CB40" s="551">
        <f>SUM('106部門表'!CB100:CB103)</f>
        <v>558623</v>
      </c>
      <c r="CC40" s="551">
        <f>SUM('106部門表'!CC100:CC103)</f>
        <v>24255</v>
      </c>
      <c r="CD40" s="551">
        <f>SUM('106部門表'!CD100:CD103)</f>
        <v>324713</v>
      </c>
      <c r="CE40" s="551">
        <f>SUM('106部門表'!CE100:CE103)</f>
        <v>978842</v>
      </c>
      <c r="CF40" s="551">
        <f>SUM('106部門表'!CF100:CF103)</f>
        <v>19274</v>
      </c>
      <c r="CG40" s="551">
        <f>SUM('106部門表'!CG100:CG103)</f>
        <v>2668537</v>
      </c>
      <c r="CH40" s="551">
        <f>SUM('106部門表'!CH100:CH103)</f>
        <v>374016</v>
      </c>
      <c r="CI40" s="551">
        <f>SUM('106部門表'!CI100:CI103)</f>
        <v>589175</v>
      </c>
      <c r="CJ40" s="551">
        <f>SUM('106部門表'!CJ100:CJ103)</f>
        <v>42725</v>
      </c>
      <c r="CK40" s="551">
        <f>SUM('106部門表'!CK100:CK103)</f>
        <v>177409</v>
      </c>
      <c r="CL40" s="551">
        <f>SUM('106部門表'!CL100:CL103)</f>
        <v>3856318</v>
      </c>
      <c r="CM40" s="551">
        <f>SUM('106部門表'!CM100:CM103)</f>
        <v>1385733</v>
      </c>
      <c r="CN40" s="551">
        <f>SUM('106部門表'!CN100:CN103)</f>
        <v>534248</v>
      </c>
      <c r="CO40" s="551">
        <f>SUM('106部門表'!CO100:CO103)</f>
        <v>2824921</v>
      </c>
      <c r="CP40" s="551">
        <f>SUM('106部門表'!CP100:CP103)</f>
        <v>233722</v>
      </c>
      <c r="CQ40" s="551">
        <f>SUM('106部門表'!CQ100:CQ103)</f>
        <v>786062</v>
      </c>
      <c r="CR40" s="551">
        <f>SUM('106部門表'!CR100:CR103)</f>
        <v>773548</v>
      </c>
      <c r="CS40" s="551">
        <f>SUM('106部門表'!CS100:CS103)</f>
        <v>466316</v>
      </c>
      <c r="CT40" s="551">
        <f>SUM('106部門表'!CT100:CT103)</f>
        <v>1031591</v>
      </c>
      <c r="CU40" s="551">
        <f>SUM('106部門表'!CU100:CU103)</f>
        <v>150668</v>
      </c>
      <c r="CV40" s="551">
        <f>SUM('106部門表'!CV100:CV103)</f>
        <v>369411</v>
      </c>
      <c r="CW40" s="551">
        <f>SUM('106部門表'!CW100:CW103)</f>
        <v>3815280</v>
      </c>
      <c r="CX40" s="551">
        <f>SUM('106部門表'!CX100:CX103)</f>
        <v>241947</v>
      </c>
      <c r="CY40" s="551">
        <f>SUM('106部門表'!CY100:CY103)</f>
        <v>804056</v>
      </c>
      <c r="CZ40" s="551">
        <f>SUM('106部門表'!CZ100:CZ103)</f>
        <v>291962</v>
      </c>
      <c r="DA40" s="551">
        <f>SUM('106部門表'!DA100:DA103)</f>
        <v>482074</v>
      </c>
      <c r="DB40" s="551">
        <f>SUM('106部門表'!DB100:DB103)</f>
        <v>108745</v>
      </c>
      <c r="DC40" s="551">
        <f>SUM('106部門表'!DC100:DC103)</f>
        <v>0</v>
      </c>
      <c r="DD40" s="762">
        <f>SUM('106部門表'!DD100:DD103)</f>
        <v>102321</v>
      </c>
      <c r="DE40" s="550">
        <f t="shared" si="4"/>
        <v>56946879</v>
      </c>
      <c r="DF40" s="550">
        <f>SUM('106部門表'!DF100:DF103)</f>
        <v>69834</v>
      </c>
      <c r="DG40" s="551">
        <f>SUM('106部門表'!DG100:DG103)</f>
        <v>6972958</v>
      </c>
      <c r="DH40" s="551">
        <f>SUM('106部門表'!DH100:DH103)</f>
        <v>0</v>
      </c>
      <c r="DI40" s="551">
        <f>SUM('106部門表'!DI100:DI103)</f>
        <v>0</v>
      </c>
      <c r="DJ40" s="551">
        <f>SUM('106部門表'!DJ100:DJ103)</f>
        <v>262353</v>
      </c>
      <c r="DK40" s="551">
        <f>SUM('106部門表'!DK100:DK103)</f>
        <v>2288745</v>
      </c>
      <c r="DL40" s="551">
        <f>SUM('106部門表'!DL100:DL103)</f>
        <v>0</v>
      </c>
      <c r="DM40" s="552">
        <f t="shared" si="0"/>
        <v>9593890</v>
      </c>
      <c r="DN40" s="552">
        <f t="shared" si="1"/>
        <v>66540769</v>
      </c>
      <c r="DO40" s="553">
        <f>SUM('106部門表'!DO100:DO103)</f>
        <v>2499429</v>
      </c>
      <c r="DP40" s="551">
        <f>SUM('106部門表'!DP100:DP103)</f>
        <v>1165184</v>
      </c>
      <c r="DQ40" s="552">
        <f t="shared" si="5"/>
        <v>3664613</v>
      </c>
      <c r="DR40" s="551">
        <f t="shared" si="6"/>
        <v>13258503</v>
      </c>
      <c r="DS40" s="552">
        <f t="shared" si="2"/>
        <v>70205382</v>
      </c>
      <c r="DT40" s="553">
        <f>SUM('106部門表'!DT100:DT103)</f>
        <v>-22885911</v>
      </c>
      <c r="DU40" s="551">
        <f>SUM('106部門表'!DU100:DU103)</f>
        <v>-2862349</v>
      </c>
      <c r="DV40" s="551">
        <f>SUM('106部門表'!DV100:DV103)</f>
        <v>0</v>
      </c>
      <c r="DW40" s="551">
        <f>SUM('106部門表'!DW100:DW103)</f>
        <v>0</v>
      </c>
      <c r="DX40" s="552">
        <f t="shared" si="7"/>
        <v>-25748260</v>
      </c>
      <c r="DY40" s="551">
        <f t="shared" si="8"/>
        <v>-12489757</v>
      </c>
      <c r="DZ40" s="552">
        <f t="shared" si="3"/>
        <v>44457122</v>
      </c>
      <c r="EG40" s="555"/>
      <c r="EH40" s="555"/>
      <c r="EI40" s="555"/>
      <c r="EJ40" s="555"/>
      <c r="EK40" s="555"/>
      <c r="EL40" s="555"/>
      <c r="EM40" s="555"/>
      <c r="EN40" s="555"/>
    </row>
    <row r="41" spans="1:144">
      <c r="A41" s="758">
        <v>67</v>
      </c>
      <c r="B41" s="584" t="s">
        <v>871</v>
      </c>
      <c r="C41" s="585">
        <f>SUM('106部門表'!C106:C108)</f>
        <v>72</v>
      </c>
      <c r="D41" s="586">
        <f>SUM('106部門表'!D106:D108)</f>
        <v>0</v>
      </c>
      <c r="E41" s="586">
        <f>SUM('106部門表'!E106:E108)</f>
        <v>2466</v>
      </c>
      <c r="F41" s="586">
        <f>SUM('106部門表'!F106:F108)</f>
        <v>288</v>
      </c>
      <c r="G41" s="586">
        <f>SUM('106部門表'!G106:G108)</f>
        <v>7388</v>
      </c>
      <c r="H41" s="586">
        <f>SUM('106部門表'!H106:H108)</f>
        <v>0</v>
      </c>
      <c r="I41" s="586">
        <f>SUM('106部門表'!I106:I108)</f>
        <v>825</v>
      </c>
      <c r="J41" s="586">
        <f>SUM('106部門表'!J106:J108)</f>
        <v>17499</v>
      </c>
      <c r="K41" s="586">
        <f>SUM('106部門表'!K106:K108)</f>
        <v>791</v>
      </c>
      <c r="L41" s="586">
        <f>SUM('106部門表'!L106:L108)</f>
        <v>3586</v>
      </c>
      <c r="M41" s="586">
        <f>SUM('106部門表'!M106:M108)</f>
        <v>0</v>
      </c>
      <c r="N41" s="586">
        <f>SUM('106部門表'!N106:N108)</f>
        <v>31</v>
      </c>
      <c r="O41" s="586">
        <f>SUM('106部門表'!O106:O108)</f>
        <v>400</v>
      </c>
      <c r="P41" s="586">
        <f>SUM('106部門表'!P106:P108)</f>
        <v>123</v>
      </c>
      <c r="Q41" s="586">
        <f>SUM('106部門表'!Q106:Q108)</f>
        <v>88</v>
      </c>
      <c r="R41" s="586">
        <f>SUM('106部門表'!R106:R108)</f>
        <v>406</v>
      </c>
      <c r="S41" s="586">
        <f>SUM('106部門表'!S106:S108)</f>
        <v>118</v>
      </c>
      <c r="T41" s="586">
        <f>SUM('106部門表'!T106:T108)</f>
        <v>258</v>
      </c>
      <c r="U41" s="586">
        <f>SUM('106部門表'!U106:U108)</f>
        <v>47</v>
      </c>
      <c r="V41" s="586">
        <f>SUM('106部門表'!V106:V108)</f>
        <v>49</v>
      </c>
      <c r="W41" s="586">
        <f>SUM('106部門表'!W106:W108)</f>
        <v>0</v>
      </c>
      <c r="X41" s="586">
        <f>SUM('106部門表'!X106:X108)</f>
        <v>100</v>
      </c>
      <c r="Y41" s="586">
        <f>SUM('106部門表'!Y106:Y108)</f>
        <v>0</v>
      </c>
      <c r="Z41" s="586">
        <f>SUM('106部門表'!Z106:Z108)</f>
        <v>10</v>
      </c>
      <c r="AA41" s="586">
        <f>SUM('106部門表'!AA106:AA108)</f>
        <v>49</v>
      </c>
      <c r="AB41" s="586">
        <f>SUM('106部門表'!AB106:AB108)</f>
        <v>0</v>
      </c>
      <c r="AC41" s="586">
        <f>SUM('106部門表'!AC106:AC108)</f>
        <v>55</v>
      </c>
      <c r="AD41" s="586">
        <f>SUM('106部門表'!AD106:AD108)</f>
        <v>117</v>
      </c>
      <c r="AE41" s="586">
        <f>SUM('106部門表'!AE106:AE108)</f>
        <v>5</v>
      </c>
      <c r="AF41" s="586">
        <f>SUM('106部門表'!AF106:AF108)</f>
        <v>6</v>
      </c>
      <c r="AG41" s="586">
        <f>SUM('106部門表'!AG106:AG108)</f>
        <v>5</v>
      </c>
      <c r="AH41" s="586">
        <f>SUM('106部門表'!AH106:AH108)</f>
        <v>182</v>
      </c>
      <c r="AI41" s="586">
        <f>SUM('106部門表'!AI106:AI108)</f>
        <v>1099</v>
      </c>
      <c r="AJ41" s="586">
        <f>SUM('106部門表'!AJ106:AJ108)</f>
        <v>78</v>
      </c>
      <c r="AK41" s="586">
        <f>SUM('106部門表'!AK106:AK108)</f>
        <v>0</v>
      </c>
      <c r="AL41" s="586">
        <f>SUM('106部門表'!AL106:AL108)</f>
        <v>0</v>
      </c>
      <c r="AM41" s="586">
        <f>SUM('106部門表'!AM106:AM108)</f>
        <v>0</v>
      </c>
      <c r="AN41" s="586">
        <f>SUM('106部門表'!AN106:AN108)</f>
        <v>29</v>
      </c>
      <c r="AO41" s="586">
        <f>SUM('106部門表'!AO106:AO108)</f>
        <v>95</v>
      </c>
      <c r="AP41" s="586">
        <f>SUM('106部門表'!AP106:AP108)</f>
        <v>5</v>
      </c>
      <c r="AQ41" s="586">
        <f>SUM('106部門表'!AQ106:AQ108)</f>
        <v>161</v>
      </c>
      <c r="AR41" s="586">
        <f>SUM('106部門表'!AR106:AR108)</f>
        <v>282</v>
      </c>
      <c r="AS41" s="586">
        <f>SUM('106部門表'!AS106:AS108)</f>
        <v>63</v>
      </c>
      <c r="AT41" s="586">
        <f>SUM('106部門表'!AT106:AT108)</f>
        <v>923</v>
      </c>
      <c r="AU41" s="586">
        <f>SUM('106部門表'!AU106:AU108)</f>
        <v>41</v>
      </c>
      <c r="AV41" s="586">
        <f>SUM('106部門表'!AV106:AV108)</f>
        <v>1477</v>
      </c>
      <c r="AW41" s="586">
        <f>SUM('106部門表'!AW106:AW108)</f>
        <v>2547</v>
      </c>
      <c r="AX41" s="586">
        <f>SUM('106部門表'!AX106:AX108)</f>
        <v>819</v>
      </c>
      <c r="AY41" s="586">
        <f>SUM('106部門表'!AY106:AY108)</f>
        <v>17</v>
      </c>
      <c r="AZ41" s="586">
        <f>SUM('106部門表'!AZ106:AZ108)</f>
        <v>1</v>
      </c>
      <c r="BA41" s="586">
        <f>SUM('106部門表'!BA106:BA108)</f>
        <v>75</v>
      </c>
      <c r="BB41" s="586">
        <f>SUM('106部門表'!BB106:BB108)</f>
        <v>60</v>
      </c>
      <c r="BC41" s="586">
        <f>SUM('106部門表'!BC106:BC108)</f>
        <v>170</v>
      </c>
      <c r="BD41" s="586">
        <f>SUM('106部門表'!BD106:BD108)</f>
        <v>0</v>
      </c>
      <c r="BE41" s="586">
        <f>SUM('106部門表'!BE106:BE108)</f>
        <v>6</v>
      </c>
      <c r="BF41" s="586">
        <f>SUM('106部門表'!BF106:BF108)</f>
        <v>341</v>
      </c>
      <c r="BG41" s="586">
        <f>SUM('106部門表'!BG106:BG108)</f>
        <v>416</v>
      </c>
      <c r="BH41" s="586">
        <f>SUM('106部門表'!BH106:BH108)</f>
        <v>0</v>
      </c>
      <c r="BI41" s="586">
        <f>SUM('106部門表'!BI106:BI108)</f>
        <v>190</v>
      </c>
      <c r="BJ41" s="586">
        <f>SUM('106部門表'!BJ106:BJ108)</f>
        <v>51</v>
      </c>
      <c r="BK41" s="586">
        <f>SUM('106部門表'!BK106:BK108)</f>
        <v>4871</v>
      </c>
      <c r="BL41" s="586">
        <f>SUM('106部門表'!BL106:BL108)</f>
        <v>1425</v>
      </c>
      <c r="BM41" s="586">
        <f>SUM('106部門表'!BM106:BM108)</f>
        <v>9933</v>
      </c>
      <c r="BN41" s="586">
        <f>SUM('106部門表'!BN106:BN108)</f>
        <v>2893</v>
      </c>
      <c r="BO41" s="586">
        <f>SUM('106部門表'!BO106:BO108)</f>
        <v>1923</v>
      </c>
      <c r="BP41" s="586">
        <f>SUM('106部門表'!BP106:BP108)</f>
        <v>148</v>
      </c>
      <c r="BQ41" s="586">
        <f>SUM('106部門表'!BQ106:BQ108)</f>
        <v>1371</v>
      </c>
      <c r="BR41" s="586">
        <f>SUM('106部門表'!BR106:BR108)</f>
        <v>205</v>
      </c>
      <c r="BS41" s="586">
        <f>SUM('106部門表'!BS106:BS108)</f>
        <v>68367</v>
      </c>
      <c r="BT41" s="586">
        <f>SUM('106部門表'!BT106:BT108)</f>
        <v>6003</v>
      </c>
      <c r="BU41" s="586">
        <f>SUM('106部門表'!BU106:BU108)</f>
        <v>8211</v>
      </c>
      <c r="BV41" s="586">
        <f>SUM('106部門表'!BV106:BV108)</f>
        <v>8177</v>
      </c>
      <c r="BW41" s="586">
        <f>SUM('106部門表'!BW106:BW108)</f>
        <v>21161</v>
      </c>
      <c r="BX41" s="586">
        <f>SUM('106部門表'!BX106:BX108)</f>
        <v>5731</v>
      </c>
      <c r="BY41" s="586">
        <f>SUM('106部門表'!BY106:BY108)</f>
        <v>3364</v>
      </c>
      <c r="BZ41" s="586">
        <f>SUM('106部門表'!BZ106:BZ108)</f>
        <v>150</v>
      </c>
      <c r="CA41" s="586">
        <f>SUM('106部門表'!CA106:CA108)</f>
        <v>3948</v>
      </c>
      <c r="CB41" s="586">
        <f>SUM('106部門表'!CB106:CB108)</f>
        <v>1720</v>
      </c>
      <c r="CC41" s="586">
        <f>SUM('106部門表'!CC106:CC108)</f>
        <v>55</v>
      </c>
      <c r="CD41" s="586">
        <f>SUM('106部門表'!CD106:CD108)</f>
        <v>832</v>
      </c>
      <c r="CE41" s="586">
        <f>SUM('106部門表'!CE106:CE108)</f>
        <v>2840</v>
      </c>
      <c r="CF41" s="586">
        <f>SUM('106部門表'!CF106:CF108)</f>
        <v>1472</v>
      </c>
      <c r="CG41" s="586">
        <f>SUM('106部門表'!CG106:CG108)</f>
        <v>20084</v>
      </c>
      <c r="CH41" s="586">
        <f>SUM('106部門表'!CH106:CH108)</f>
        <v>152198</v>
      </c>
      <c r="CI41" s="586">
        <f>SUM('106部門表'!CI106:CI108)</f>
        <v>5034</v>
      </c>
      <c r="CJ41" s="586">
        <f>SUM('106部門表'!CJ106:CJ108)</f>
        <v>183</v>
      </c>
      <c r="CK41" s="586">
        <f>SUM('106部門表'!CK106:CK108)</f>
        <v>24194</v>
      </c>
      <c r="CL41" s="586">
        <f>SUM('106部門表'!CL106:CL108)</f>
        <v>23550</v>
      </c>
      <c r="CM41" s="586">
        <f>SUM('106部門表'!CM106:CM108)</f>
        <v>18125</v>
      </c>
      <c r="CN41" s="586">
        <f>SUM('106部門表'!CN106:CN108)</f>
        <v>21051</v>
      </c>
      <c r="CO41" s="586">
        <f>SUM('106部門表'!CO106:CO108)</f>
        <v>896886</v>
      </c>
      <c r="CP41" s="586">
        <f>SUM('106部門表'!CP106:CP108)</f>
        <v>15486</v>
      </c>
      <c r="CQ41" s="586">
        <f>SUM('106部門表'!CQ106:CQ108)</f>
        <v>189806</v>
      </c>
      <c r="CR41" s="586">
        <f>SUM('106部門表'!CR106:CR108)</f>
        <v>180759</v>
      </c>
      <c r="CS41" s="586">
        <f>SUM('106部門表'!CS106:CS108)</f>
        <v>14289</v>
      </c>
      <c r="CT41" s="586">
        <f>SUM('106部門表'!CT106:CT108)</f>
        <v>5926</v>
      </c>
      <c r="CU41" s="586">
        <f>SUM('106部門表'!CU106:CU108)</f>
        <v>17335</v>
      </c>
      <c r="CV41" s="586">
        <f>SUM('106部門表'!CV106:CV108)</f>
        <v>3181</v>
      </c>
      <c r="CW41" s="586">
        <f>SUM('106部門表'!CW106:CW108)</f>
        <v>27512</v>
      </c>
      <c r="CX41" s="586">
        <f>SUM('106部門表'!CX106:CX108)</f>
        <v>163852</v>
      </c>
      <c r="CY41" s="586">
        <f>SUM('106部門表'!CY106:CY108)</f>
        <v>92333</v>
      </c>
      <c r="CZ41" s="586">
        <f>SUM('106部門表'!CZ106:CZ108)</f>
        <v>172592</v>
      </c>
      <c r="DA41" s="586">
        <f>SUM('106部門表'!DA106:DA108)</f>
        <v>59505</v>
      </c>
      <c r="DB41" s="586">
        <f>SUM('106部門表'!DB106:DB108)</f>
        <v>55091</v>
      </c>
      <c r="DC41" s="586">
        <f>SUM('106部門表'!DC106:DC108)</f>
        <v>0</v>
      </c>
      <c r="DD41" s="757">
        <f>SUM('106部門表'!DD106:DD108)</f>
        <v>4571</v>
      </c>
      <c r="DE41" s="585">
        <f>SUM(C41:DD41)</f>
        <v>2362253</v>
      </c>
      <c r="DF41" s="585">
        <f>SUM('106部門表'!DF106:DF108)</f>
        <v>758462</v>
      </c>
      <c r="DG41" s="586">
        <f>SUM('106部門表'!DG106:DG108)</f>
        <v>21155911</v>
      </c>
      <c r="DH41" s="586">
        <f>SUM('106部門表'!DH106:DH108)</f>
        <v>0</v>
      </c>
      <c r="DI41" s="586">
        <f>SUM('106部門表'!DI106:DI108)</f>
        <v>0</v>
      </c>
      <c r="DJ41" s="586">
        <f>SUM('106部門表'!DJ106:DJ108)</f>
        <v>0</v>
      </c>
      <c r="DK41" s="586">
        <f>SUM('106部門表'!DK106:DK108)</f>
        <v>0</v>
      </c>
      <c r="DL41" s="586">
        <f>SUM('106部門表'!DL106:DL108)</f>
        <v>0</v>
      </c>
      <c r="DM41" s="587">
        <f t="shared" si="0"/>
        <v>21914373</v>
      </c>
      <c r="DN41" s="587">
        <f>SUM(DE41,DM41)</f>
        <v>24276626</v>
      </c>
      <c r="DO41" s="588">
        <f>SUM('106部門表'!DO106:DO108)</f>
        <v>1317872</v>
      </c>
      <c r="DP41" s="586">
        <f>SUM('106部門表'!DP106:DP108)</f>
        <v>34580</v>
      </c>
      <c r="DQ41" s="587">
        <f>SUM(DO41:DP41)</f>
        <v>1352452</v>
      </c>
      <c r="DR41" s="586">
        <f>DM41+DQ41</f>
        <v>23266825</v>
      </c>
      <c r="DS41" s="587">
        <f t="shared" si="2"/>
        <v>25629078</v>
      </c>
      <c r="DT41" s="588">
        <f>SUM('106部門表'!DT106:DT108)</f>
        <v>-4667131</v>
      </c>
      <c r="DU41" s="586">
        <f>SUM('106部門表'!DU106:DU108)</f>
        <v>-108955</v>
      </c>
      <c r="DV41" s="586">
        <f>SUM('106部門表'!DV106:DV108)</f>
        <v>0</v>
      </c>
      <c r="DW41" s="586">
        <f>SUM('106部門表'!DW106:DW108)</f>
        <v>-2</v>
      </c>
      <c r="DX41" s="587">
        <f>SUM(DT41:DW41)</f>
        <v>-4776088</v>
      </c>
      <c r="DY41" s="586">
        <f>DR41+DX41</f>
        <v>18490737</v>
      </c>
      <c r="DZ41" s="587">
        <f t="shared" si="3"/>
        <v>20852990</v>
      </c>
      <c r="EG41" s="555"/>
      <c r="EH41" s="555"/>
      <c r="EI41" s="555"/>
      <c r="EJ41" s="555"/>
      <c r="EK41" s="555"/>
      <c r="EL41" s="555"/>
      <c r="EM41" s="555"/>
      <c r="EN41" s="555"/>
    </row>
    <row r="42" spans="1:144">
      <c r="A42" s="571" t="s">
        <v>556</v>
      </c>
      <c r="B42" s="572" t="s">
        <v>557</v>
      </c>
      <c r="C42" s="573">
        <f>'106部門表'!C104</f>
        <v>0</v>
      </c>
      <c r="D42" s="574">
        <f>'106部門表'!D104</f>
        <v>0</v>
      </c>
      <c r="E42" s="574">
        <f>'106部門表'!E104</f>
        <v>0</v>
      </c>
      <c r="F42" s="574">
        <f>'106部門表'!F104</f>
        <v>0</v>
      </c>
      <c r="G42" s="574">
        <f>'106部門表'!G104</f>
        <v>0</v>
      </c>
      <c r="H42" s="574">
        <f>'106部門表'!H104</f>
        <v>0</v>
      </c>
      <c r="I42" s="574">
        <f>'106部門表'!I104</f>
        <v>0</v>
      </c>
      <c r="J42" s="574">
        <f>'106部門表'!J104</f>
        <v>0</v>
      </c>
      <c r="K42" s="574">
        <f>'106部門表'!K104</f>
        <v>0</v>
      </c>
      <c r="L42" s="574">
        <f>'106部門表'!L104</f>
        <v>0</v>
      </c>
      <c r="M42" s="574">
        <f>'106部門表'!M104</f>
        <v>0</v>
      </c>
      <c r="N42" s="574">
        <f>'106部門表'!N104</f>
        <v>0</v>
      </c>
      <c r="O42" s="574">
        <f>'106部門表'!O104</f>
        <v>0</v>
      </c>
      <c r="P42" s="574">
        <f>'106部門表'!P104</f>
        <v>0</v>
      </c>
      <c r="Q42" s="574">
        <f>'106部門表'!Q104</f>
        <v>0</v>
      </c>
      <c r="R42" s="574">
        <f>'106部門表'!R104</f>
        <v>0</v>
      </c>
      <c r="S42" s="574">
        <f>'106部門表'!S104</f>
        <v>0</v>
      </c>
      <c r="T42" s="574">
        <f>'106部門表'!T104</f>
        <v>0</v>
      </c>
      <c r="U42" s="574">
        <f>'106部門表'!U104</f>
        <v>0</v>
      </c>
      <c r="V42" s="574">
        <f>'106部門表'!V104</f>
        <v>0</v>
      </c>
      <c r="W42" s="574">
        <f>'106部門表'!W104</f>
        <v>0</v>
      </c>
      <c r="X42" s="574">
        <f>'106部門表'!X104</f>
        <v>0</v>
      </c>
      <c r="Y42" s="574">
        <f>'106部門表'!Y104</f>
        <v>0</v>
      </c>
      <c r="Z42" s="574">
        <f>'106部門表'!Z104</f>
        <v>0</v>
      </c>
      <c r="AA42" s="574">
        <f>'106部門表'!AA104</f>
        <v>0</v>
      </c>
      <c r="AB42" s="574">
        <f>'106部門表'!AB104</f>
        <v>0</v>
      </c>
      <c r="AC42" s="574">
        <f>'106部門表'!AC104</f>
        <v>0</v>
      </c>
      <c r="AD42" s="574">
        <f>'106部門表'!AD104</f>
        <v>0</v>
      </c>
      <c r="AE42" s="574">
        <f>'106部門表'!AE104</f>
        <v>0</v>
      </c>
      <c r="AF42" s="574">
        <f>'106部門表'!AF104</f>
        <v>0</v>
      </c>
      <c r="AG42" s="574">
        <f>'106部門表'!AG104</f>
        <v>0</v>
      </c>
      <c r="AH42" s="574">
        <f>'106部門表'!AH104</f>
        <v>0</v>
      </c>
      <c r="AI42" s="574">
        <f>'106部門表'!AI104</f>
        <v>0</v>
      </c>
      <c r="AJ42" s="574">
        <f>'106部門表'!AJ104</f>
        <v>0</v>
      </c>
      <c r="AK42" s="574">
        <f>'106部門表'!AK104</f>
        <v>0</v>
      </c>
      <c r="AL42" s="574">
        <f>'106部門表'!AL104</f>
        <v>0</v>
      </c>
      <c r="AM42" s="574">
        <f>'106部門表'!AM104</f>
        <v>0</v>
      </c>
      <c r="AN42" s="574">
        <f>'106部門表'!AN104</f>
        <v>0</v>
      </c>
      <c r="AO42" s="574">
        <f>'106部門表'!AO104</f>
        <v>0</v>
      </c>
      <c r="AP42" s="574">
        <f>'106部門表'!AP104</f>
        <v>0</v>
      </c>
      <c r="AQ42" s="574">
        <f>'106部門表'!AQ104</f>
        <v>0</v>
      </c>
      <c r="AR42" s="574">
        <f>'106部門表'!AR104</f>
        <v>0</v>
      </c>
      <c r="AS42" s="574">
        <f>'106部門表'!AS104</f>
        <v>0</v>
      </c>
      <c r="AT42" s="574">
        <f>'106部門表'!AT104</f>
        <v>0</v>
      </c>
      <c r="AU42" s="574">
        <f>'106部門表'!AU104</f>
        <v>0</v>
      </c>
      <c r="AV42" s="574">
        <f>'106部門表'!AV104</f>
        <v>0</v>
      </c>
      <c r="AW42" s="574">
        <f>'106部門表'!AW104</f>
        <v>0</v>
      </c>
      <c r="AX42" s="574">
        <f>'106部門表'!AX104</f>
        <v>0</v>
      </c>
      <c r="AY42" s="574">
        <f>'106部門表'!AY104</f>
        <v>0</v>
      </c>
      <c r="AZ42" s="574">
        <f>'106部門表'!AZ104</f>
        <v>0</v>
      </c>
      <c r="BA42" s="574">
        <f>'106部門表'!BA104</f>
        <v>0</v>
      </c>
      <c r="BB42" s="574">
        <f>'106部門表'!BB104</f>
        <v>0</v>
      </c>
      <c r="BC42" s="574">
        <f>'106部門表'!BC104</f>
        <v>0</v>
      </c>
      <c r="BD42" s="574">
        <f>'106部門表'!BD104</f>
        <v>0</v>
      </c>
      <c r="BE42" s="574">
        <f>'106部門表'!BE104</f>
        <v>0</v>
      </c>
      <c r="BF42" s="574">
        <f>'106部門表'!BF104</f>
        <v>0</v>
      </c>
      <c r="BG42" s="574">
        <f>'106部門表'!BG104</f>
        <v>0</v>
      </c>
      <c r="BH42" s="574">
        <f>'106部門表'!BH104</f>
        <v>0</v>
      </c>
      <c r="BI42" s="574">
        <f>'106部門表'!BI104</f>
        <v>0</v>
      </c>
      <c r="BJ42" s="574">
        <f>'106部門表'!BJ104</f>
        <v>0</v>
      </c>
      <c r="BK42" s="574">
        <f>'106部門表'!BK104</f>
        <v>0</v>
      </c>
      <c r="BL42" s="574">
        <f>'106部門表'!BL104</f>
        <v>0</v>
      </c>
      <c r="BM42" s="574">
        <f>'106部門表'!BM104</f>
        <v>0</v>
      </c>
      <c r="BN42" s="574">
        <f>'106部門表'!BN104</f>
        <v>0</v>
      </c>
      <c r="BO42" s="574">
        <f>'106部門表'!BO104</f>
        <v>0</v>
      </c>
      <c r="BP42" s="574">
        <f>'106部門表'!BP104</f>
        <v>0</v>
      </c>
      <c r="BQ42" s="574">
        <f>'106部門表'!BQ104</f>
        <v>0</v>
      </c>
      <c r="BR42" s="574">
        <f>'106部門表'!BR104</f>
        <v>0</v>
      </c>
      <c r="BS42" s="574">
        <f>'106部門表'!BS104</f>
        <v>0</v>
      </c>
      <c r="BT42" s="574">
        <f>'106部門表'!BT104</f>
        <v>0</v>
      </c>
      <c r="BU42" s="574">
        <f>'106部門表'!BU104</f>
        <v>0</v>
      </c>
      <c r="BV42" s="574">
        <f>'106部門表'!BV104</f>
        <v>0</v>
      </c>
      <c r="BW42" s="574">
        <f>'106部門表'!BW104</f>
        <v>0</v>
      </c>
      <c r="BX42" s="574">
        <f>'106部門表'!BX104</f>
        <v>0</v>
      </c>
      <c r="BY42" s="574">
        <f>'106部門表'!BY104</f>
        <v>0</v>
      </c>
      <c r="BZ42" s="574">
        <f>'106部門表'!BZ104</f>
        <v>0</v>
      </c>
      <c r="CA42" s="574">
        <f>'106部門表'!CA104</f>
        <v>0</v>
      </c>
      <c r="CB42" s="574">
        <f>'106部門表'!CB104</f>
        <v>0</v>
      </c>
      <c r="CC42" s="574">
        <f>'106部門表'!CC104</f>
        <v>0</v>
      </c>
      <c r="CD42" s="574">
        <f>'106部門表'!CD104</f>
        <v>0</v>
      </c>
      <c r="CE42" s="574">
        <f>'106部門表'!CE104</f>
        <v>0</v>
      </c>
      <c r="CF42" s="574">
        <f>'106部門表'!CF104</f>
        <v>0</v>
      </c>
      <c r="CG42" s="574">
        <f>'106部門表'!CG104</f>
        <v>0</v>
      </c>
      <c r="CH42" s="574">
        <f>'106部門表'!CH104</f>
        <v>0</v>
      </c>
      <c r="CI42" s="574">
        <f>'106部門表'!CI104</f>
        <v>0</v>
      </c>
      <c r="CJ42" s="574">
        <f>'106部門表'!CJ104</f>
        <v>0</v>
      </c>
      <c r="CK42" s="574">
        <f>'106部門表'!CK104</f>
        <v>0</v>
      </c>
      <c r="CL42" s="574">
        <f>'106部門表'!CL104</f>
        <v>0</v>
      </c>
      <c r="CM42" s="574">
        <f>'106部門表'!CM104</f>
        <v>0</v>
      </c>
      <c r="CN42" s="574">
        <f>'106部門表'!CN104</f>
        <v>0</v>
      </c>
      <c r="CO42" s="574">
        <f>'106部門表'!CO104</f>
        <v>0</v>
      </c>
      <c r="CP42" s="574">
        <f>'106部門表'!CP104</f>
        <v>0</v>
      </c>
      <c r="CQ42" s="574">
        <f>'106部門表'!CQ104</f>
        <v>0</v>
      </c>
      <c r="CR42" s="574">
        <f>'106部門表'!CR104</f>
        <v>0</v>
      </c>
      <c r="CS42" s="574">
        <f>'106部門表'!CS104</f>
        <v>0</v>
      </c>
      <c r="CT42" s="574">
        <f>'106部門表'!CT104</f>
        <v>0</v>
      </c>
      <c r="CU42" s="574">
        <f>'106部門表'!CU104</f>
        <v>0</v>
      </c>
      <c r="CV42" s="574">
        <f>'106部門表'!CV104</f>
        <v>0</v>
      </c>
      <c r="CW42" s="574">
        <f>'106部門表'!CW104</f>
        <v>0</v>
      </c>
      <c r="CX42" s="574">
        <f>'106部門表'!CX104</f>
        <v>0</v>
      </c>
      <c r="CY42" s="574">
        <f>'106部門表'!CY104</f>
        <v>0</v>
      </c>
      <c r="CZ42" s="574">
        <f>'106部門表'!CZ104</f>
        <v>0</v>
      </c>
      <c r="DA42" s="574">
        <f>'106部門表'!DA104</f>
        <v>0</v>
      </c>
      <c r="DB42" s="574">
        <f>'106部門表'!DB104</f>
        <v>0</v>
      </c>
      <c r="DC42" s="574">
        <f>'106部門表'!DC104</f>
        <v>0</v>
      </c>
      <c r="DD42" s="763">
        <f>'106部門表'!DD104</f>
        <v>0</v>
      </c>
      <c r="DE42" s="573">
        <f>SUM(C42:DD42)</f>
        <v>0</v>
      </c>
      <c r="DF42" s="573">
        <f>'106部門表'!DF104</f>
        <v>1590735</v>
      </c>
      <c r="DG42" s="574">
        <f>'106部門表'!DG104</f>
        <v>2824681</v>
      </c>
      <c r="DH42" s="574">
        <f>'106部門表'!DH104</f>
        <v>0</v>
      </c>
      <c r="DI42" s="574">
        <f>'106部門表'!DI104</f>
        <v>0</v>
      </c>
      <c r="DJ42" s="574">
        <f>'106部門表'!DJ104</f>
        <v>0</v>
      </c>
      <c r="DK42" s="574">
        <f>'106部門表'!DK104</f>
        <v>0</v>
      </c>
      <c r="DL42" s="574">
        <f>'106部門表'!DL104</f>
        <v>0</v>
      </c>
      <c r="DM42" s="575">
        <f t="shared" si="0"/>
        <v>4415416</v>
      </c>
      <c r="DN42" s="575">
        <f>DE42+DM42</f>
        <v>4415416</v>
      </c>
      <c r="DO42" s="576">
        <f>'106部門表'!DO104</f>
        <v>8040567</v>
      </c>
      <c r="DP42" s="574">
        <f>'106部門表'!DP104</f>
        <v>476634</v>
      </c>
      <c r="DQ42" s="575">
        <f>SUM(DO42:DP42)</f>
        <v>8517201</v>
      </c>
      <c r="DR42" s="574">
        <f>DM42+DQ42</f>
        <v>12932617</v>
      </c>
      <c r="DS42" s="575">
        <f t="shared" si="2"/>
        <v>12932617</v>
      </c>
      <c r="DT42" s="576">
        <f>'106部門表'!DT104</f>
        <v>-3678952</v>
      </c>
      <c r="DU42" s="574">
        <f>'106部門表'!DU104</f>
        <v>-276303</v>
      </c>
      <c r="DV42" s="574">
        <f>'106部門表'!DV104</f>
        <v>0</v>
      </c>
      <c r="DW42" s="574">
        <f>'106部門表'!DW104</f>
        <v>0</v>
      </c>
      <c r="DX42" s="575">
        <f>SUM(DT42:DW42)</f>
        <v>-3955255</v>
      </c>
      <c r="DY42" s="574">
        <f>DR42+DX42</f>
        <v>8977362</v>
      </c>
      <c r="DZ42" s="575">
        <f t="shared" si="3"/>
        <v>8977362</v>
      </c>
      <c r="EG42" s="555"/>
      <c r="EH42" s="555"/>
      <c r="EI42" s="555"/>
      <c r="EJ42" s="555"/>
      <c r="EK42" s="555"/>
      <c r="EL42" s="555"/>
      <c r="EM42" s="555"/>
      <c r="EN42" s="555"/>
    </row>
    <row r="43" spans="1:144">
      <c r="A43" s="577" t="s">
        <v>558</v>
      </c>
      <c r="B43" s="578" t="s">
        <v>841</v>
      </c>
      <c r="C43" s="579">
        <f>'106部門表'!C105</f>
        <v>0</v>
      </c>
      <c r="D43" s="580">
        <f>'106部門表'!D105</f>
        <v>0</v>
      </c>
      <c r="E43" s="580">
        <f>'106部門表'!E105</f>
        <v>0</v>
      </c>
      <c r="F43" s="580">
        <f>'106部門表'!F105</f>
        <v>0</v>
      </c>
      <c r="G43" s="580">
        <f>'106部門表'!G105</f>
        <v>0</v>
      </c>
      <c r="H43" s="580">
        <f>'106部門表'!H105</f>
        <v>0</v>
      </c>
      <c r="I43" s="580">
        <f>'106部門表'!I105</f>
        <v>0</v>
      </c>
      <c r="J43" s="580">
        <f>'106部門表'!J105</f>
        <v>0</v>
      </c>
      <c r="K43" s="580">
        <f>'106部門表'!K105</f>
        <v>0</v>
      </c>
      <c r="L43" s="580">
        <f>'106部門表'!L105</f>
        <v>0</v>
      </c>
      <c r="M43" s="580">
        <f>'106部門表'!M105</f>
        <v>0</v>
      </c>
      <c r="N43" s="580">
        <f>'106部門表'!N105</f>
        <v>0</v>
      </c>
      <c r="O43" s="580">
        <f>'106部門表'!O105</f>
        <v>0</v>
      </c>
      <c r="P43" s="580">
        <f>'106部門表'!P105</f>
        <v>0</v>
      </c>
      <c r="Q43" s="580">
        <f>'106部門表'!Q105</f>
        <v>0</v>
      </c>
      <c r="R43" s="580">
        <f>'106部門表'!R105</f>
        <v>0</v>
      </c>
      <c r="S43" s="580">
        <f>'106部門表'!S105</f>
        <v>0</v>
      </c>
      <c r="T43" s="580">
        <f>'106部門表'!T105</f>
        <v>0</v>
      </c>
      <c r="U43" s="580">
        <f>'106部門表'!U105</f>
        <v>0</v>
      </c>
      <c r="V43" s="580">
        <f>'106部門表'!V105</f>
        <v>0</v>
      </c>
      <c r="W43" s="580">
        <f>'106部門表'!W105</f>
        <v>0</v>
      </c>
      <c r="X43" s="580">
        <f>'106部門表'!X105</f>
        <v>0</v>
      </c>
      <c r="Y43" s="580">
        <f>'106部門表'!Y105</f>
        <v>0</v>
      </c>
      <c r="Z43" s="580">
        <f>'106部門表'!Z105</f>
        <v>0</v>
      </c>
      <c r="AA43" s="580">
        <f>'106部門表'!AA105</f>
        <v>0</v>
      </c>
      <c r="AB43" s="580">
        <f>'106部門表'!AB105</f>
        <v>0</v>
      </c>
      <c r="AC43" s="580">
        <f>'106部門表'!AC105</f>
        <v>0</v>
      </c>
      <c r="AD43" s="580">
        <f>'106部門表'!AD105</f>
        <v>0</v>
      </c>
      <c r="AE43" s="580">
        <f>'106部門表'!AE105</f>
        <v>0</v>
      </c>
      <c r="AF43" s="580">
        <f>'106部門表'!AF105</f>
        <v>0</v>
      </c>
      <c r="AG43" s="580">
        <f>'106部門表'!AG105</f>
        <v>0</v>
      </c>
      <c r="AH43" s="580">
        <f>'106部門表'!AH105</f>
        <v>0</v>
      </c>
      <c r="AI43" s="580">
        <f>'106部門表'!AI105</f>
        <v>0</v>
      </c>
      <c r="AJ43" s="580">
        <f>'106部門表'!AJ105</f>
        <v>0</v>
      </c>
      <c r="AK43" s="580">
        <f>'106部門表'!AK105</f>
        <v>0</v>
      </c>
      <c r="AL43" s="580">
        <f>'106部門表'!AL105</f>
        <v>0</v>
      </c>
      <c r="AM43" s="580">
        <f>'106部門表'!AM105</f>
        <v>0</v>
      </c>
      <c r="AN43" s="580">
        <f>'106部門表'!AN105</f>
        <v>0</v>
      </c>
      <c r="AO43" s="580">
        <f>'106部門表'!AO105</f>
        <v>0</v>
      </c>
      <c r="AP43" s="580">
        <f>'106部門表'!AP105</f>
        <v>0</v>
      </c>
      <c r="AQ43" s="580">
        <f>'106部門表'!AQ105</f>
        <v>0</v>
      </c>
      <c r="AR43" s="580">
        <f>'106部門表'!AR105</f>
        <v>0</v>
      </c>
      <c r="AS43" s="580">
        <f>'106部門表'!AS105</f>
        <v>0</v>
      </c>
      <c r="AT43" s="580">
        <f>'106部門表'!AT105</f>
        <v>0</v>
      </c>
      <c r="AU43" s="580">
        <f>'106部門表'!AU105</f>
        <v>0</v>
      </c>
      <c r="AV43" s="580">
        <f>'106部門表'!AV105</f>
        <v>0</v>
      </c>
      <c r="AW43" s="580">
        <f>'106部門表'!AW105</f>
        <v>0</v>
      </c>
      <c r="AX43" s="580">
        <f>'106部門表'!AX105</f>
        <v>0</v>
      </c>
      <c r="AY43" s="580">
        <f>'106部門表'!AY105</f>
        <v>0</v>
      </c>
      <c r="AZ43" s="580">
        <f>'106部門表'!AZ105</f>
        <v>0</v>
      </c>
      <c r="BA43" s="580">
        <f>'106部門表'!BA105</f>
        <v>0</v>
      </c>
      <c r="BB43" s="580">
        <f>'106部門表'!BB105</f>
        <v>0</v>
      </c>
      <c r="BC43" s="580">
        <f>'106部門表'!BC105</f>
        <v>0</v>
      </c>
      <c r="BD43" s="580">
        <f>'106部門表'!BD105</f>
        <v>0</v>
      </c>
      <c r="BE43" s="580">
        <f>'106部門表'!BE105</f>
        <v>0</v>
      </c>
      <c r="BF43" s="580">
        <f>'106部門表'!BF105</f>
        <v>0</v>
      </c>
      <c r="BG43" s="580">
        <f>'106部門表'!BG105</f>
        <v>0</v>
      </c>
      <c r="BH43" s="580">
        <f>'106部門表'!BH105</f>
        <v>0</v>
      </c>
      <c r="BI43" s="580">
        <f>'106部門表'!BI105</f>
        <v>0</v>
      </c>
      <c r="BJ43" s="580">
        <f>'106部門表'!BJ105</f>
        <v>0</v>
      </c>
      <c r="BK43" s="580">
        <f>'106部門表'!BK105</f>
        <v>0</v>
      </c>
      <c r="BL43" s="580">
        <f>'106部門表'!BL105</f>
        <v>0</v>
      </c>
      <c r="BM43" s="580">
        <f>'106部門表'!BM105</f>
        <v>0</v>
      </c>
      <c r="BN43" s="580">
        <f>'106部門表'!BN105</f>
        <v>0</v>
      </c>
      <c r="BO43" s="580">
        <f>'106部門表'!BO105</f>
        <v>0</v>
      </c>
      <c r="BP43" s="580">
        <f>'106部門表'!BP105</f>
        <v>0</v>
      </c>
      <c r="BQ43" s="580">
        <f>'106部門表'!BQ105</f>
        <v>0</v>
      </c>
      <c r="BR43" s="580">
        <f>'106部門表'!BR105</f>
        <v>0</v>
      </c>
      <c r="BS43" s="580">
        <f>'106部門表'!BS105</f>
        <v>0</v>
      </c>
      <c r="BT43" s="580">
        <f>'106部門表'!BT105</f>
        <v>0</v>
      </c>
      <c r="BU43" s="580">
        <f>'106部門表'!BU105</f>
        <v>0</v>
      </c>
      <c r="BV43" s="580">
        <f>'106部門表'!BV105</f>
        <v>0</v>
      </c>
      <c r="BW43" s="580">
        <f>'106部門表'!BW105</f>
        <v>0</v>
      </c>
      <c r="BX43" s="580">
        <f>'106部門表'!BX105</f>
        <v>0</v>
      </c>
      <c r="BY43" s="580">
        <f>'106部門表'!BY105</f>
        <v>0</v>
      </c>
      <c r="BZ43" s="580">
        <f>'106部門表'!BZ105</f>
        <v>0</v>
      </c>
      <c r="CA43" s="580">
        <f>'106部門表'!CA105</f>
        <v>0</v>
      </c>
      <c r="CB43" s="580">
        <f>'106部門表'!CB105</f>
        <v>0</v>
      </c>
      <c r="CC43" s="580">
        <f>'106部門表'!CC105</f>
        <v>0</v>
      </c>
      <c r="CD43" s="580">
        <f>'106部門表'!CD105</f>
        <v>0</v>
      </c>
      <c r="CE43" s="580">
        <f>'106部門表'!CE105</f>
        <v>0</v>
      </c>
      <c r="CF43" s="580">
        <f>'106部門表'!CF105</f>
        <v>0</v>
      </c>
      <c r="CG43" s="580">
        <f>'106部門表'!CG105</f>
        <v>0</v>
      </c>
      <c r="CH43" s="580">
        <f>'106部門表'!CH105</f>
        <v>0</v>
      </c>
      <c r="CI43" s="580">
        <f>'106部門表'!CI105</f>
        <v>0</v>
      </c>
      <c r="CJ43" s="580">
        <f>'106部門表'!CJ105</f>
        <v>0</v>
      </c>
      <c r="CK43" s="580">
        <f>'106部門表'!CK105</f>
        <v>0</v>
      </c>
      <c r="CL43" s="580">
        <f>'106部門表'!CL105</f>
        <v>0</v>
      </c>
      <c r="CM43" s="580">
        <f>'106部門表'!CM105</f>
        <v>98340</v>
      </c>
      <c r="CN43" s="580">
        <f>'106部門表'!CN105</f>
        <v>0</v>
      </c>
      <c r="CO43" s="580">
        <f>'106部門表'!CO105</f>
        <v>158310</v>
      </c>
      <c r="CP43" s="580">
        <f>'106部門表'!CP105</f>
        <v>0</v>
      </c>
      <c r="CQ43" s="580">
        <f>'106部門表'!CQ105</f>
        <v>29059</v>
      </c>
      <c r="CR43" s="580">
        <f>'106部門表'!CR105</f>
        <v>105956</v>
      </c>
      <c r="CS43" s="580">
        <f>'106部門表'!CS105</f>
        <v>0</v>
      </c>
      <c r="CT43" s="580">
        <f>'106部門表'!CT105</f>
        <v>0</v>
      </c>
      <c r="CU43" s="580">
        <f>'106部門表'!CU105</f>
        <v>0</v>
      </c>
      <c r="CV43" s="580">
        <f>'106部門表'!CV105</f>
        <v>0</v>
      </c>
      <c r="CW43" s="580">
        <f>'106部門表'!CW105</f>
        <v>0</v>
      </c>
      <c r="CX43" s="580">
        <f>'106部門表'!CX105</f>
        <v>149871</v>
      </c>
      <c r="CY43" s="580">
        <f>'106部門表'!CY105</f>
        <v>190296</v>
      </c>
      <c r="CZ43" s="580">
        <f>'106部門表'!CZ105</f>
        <v>0</v>
      </c>
      <c r="DA43" s="580">
        <f>'106部門表'!DA105</f>
        <v>0</v>
      </c>
      <c r="DB43" s="580">
        <f>'106部門表'!DB105</f>
        <v>0</v>
      </c>
      <c r="DC43" s="580">
        <f>'106部門表'!DC105</f>
        <v>0</v>
      </c>
      <c r="DD43" s="764">
        <f>'106部門表'!DD105</f>
        <v>0</v>
      </c>
      <c r="DE43" s="579">
        <f>SUM(C43:DD43)</f>
        <v>731832</v>
      </c>
      <c r="DF43" s="579">
        <f>'106部門表'!DF105</f>
        <v>6499146</v>
      </c>
      <c r="DG43" s="580">
        <f>'106部門表'!DG105</f>
        <v>20025261</v>
      </c>
      <c r="DH43" s="580">
        <f>'106部門表'!DH105</f>
        <v>0</v>
      </c>
      <c r="DI43" s="580">
        <f>'106部門表'!DI105</f>
        <v>0</v>
      </c>
      <c r="DJ43" s="580">
        <f>'106部門表'!DJ105</f>
        <v>0</v>
      </c>
      <c r="DK43" s="580">
        <f>'106部門表'!DK105</f>
        <v>0</v>
      </c>
      <c r="DL43" s="580">
        <f>'106部門表'!DL105</f>
        <v>0</v>
      </c>
      <c r="DM43" s="581">
        <f t="shared" si="0"/>
        <v>26524407</v>
      </c>
      <c r="DN43" s="581">
        <f>DE43+DM43</f>
        <v>27256239</v>
      </c>
      <c r="DO43" s="582">
        <f>'106部門表'!DO105</f>
        <v>7031952</v>
      </c>
      <c r="DP43" s="580">
        <f>'106部門表'!DP105</f>
        <v>314624</v>
      </c>
      <c r="DQ43" s="581">
        <f>SUM(DO43:DP43)</f>
        <v>7346576</v>
      </c>
      <c r="DR43" s="580">
        <f>DM43+DQ43</f>
        <v>33870983</v>
      </c>
      <c r="DS43" s="581">
        <f t="shared" si="2"/>
        <v>34602815</v>
      </c>
      <c r="DT43" s="582">
        <f>'106部門表'!DT105</f>
        <v>-6400403</v>
      </c>
      <c r="DU43" s="580">
        <f>'106部門表'!DU105</f>
        <v>-191982</v>
      </c>
      <c r="DV43" s="580">
        <f>'106部門表'!DV105</f>
        <v>0</v>
      </c>
      <c r="DW43" s="580">
        <f>'106部門表'!DW105</f>
        <v>0</v>
      </c>
      <c r="DX43" s="581">
        <f>SUM(DT43:DW43)</f>
        <v>-6592385</v>
      </c>
      <c r="DY43" s="580">
        <f>DR43+DX43</f>
        <v>27278598</v>
      </c>
      <c r="DZ43" s="581">
        <f t="shared" si="3"/>
        <v>28010430</v>
      </c>
      <c r="EG43" s="555"/>
      <c r="EH43" s="555"/>
      <c r="EI43" s="555"/>
      <c r="EJ43" s="555"/>
      <c r="EK43" s="555"/>
      <c r="EL43" s="555"/>
      <c r="EM43" s="555"/>
      <c r="EN43" s="555"/>
    </row>
    <row r="44" spans="1:144">
      <c r="A44" s="556" t="s">
        <v>443</v>
      </c>
      <c r="B44" s="557" t="s">
        <v>30</v>
      </c>
      <c r="C44" s="550">
        <f>'106部門表'!C109</f>
        <v>2808</v>
      </c>
      <c r="D44" s="551">
        <f>'106部門表'!D109</f>
        <v>20252</v>
      </c>
      <c r="E44" s="551">
        <f>'106部門表'!E109</f>
        <v>5344</v>
      </c>
      <c r="F44" s="551">
        <f>'106部門表'!F109</f>
        <v>9813</v>
      </c>
      <c r="G44" s="551">
        <f>'106部門表'!G109</f>
        <v>7340</v>
      </c>
      <c r="H44" s="551">
        <f>'106部門表'!H109</f>
        <v>0</v>
      </c>
      <c r="I44" s="551">
        <f>'106部門表'!I109</f>
        <v>6949</v>
      </c>
      <c r="J44" s="551">
        <f>'106部門表'!J109</f>
        <v>49093</v>
      </c>
      <c r="K44" s="551">
        <f>'106部門表'!K109</f>
        <v>5935</v>
      </c>
      <c r="L44" s="551">
        <f>'106部門表'!L109</f>
        <v>604</v>
      </c>
      <c r="M44" s="551">
        <f>'106部門表'!M109</f>
        <v>0</v>
      </c>
      <c r="N44" s="551">
        <f>'106部門表'!N109</f>
        <v>147</v>
      </c>
      <c r="O44" s="551">
        <f>'106部門表'!O109</f>
        <v>2071</v>
      </c>
      <c r="P44" s="551">
        <f>'106部門表'!P109</f>
        <v>1028</v>
      </c>
      <c r="Q44" s="551">
        <f>'106部門表'!Q109</f>
        <v>796</v>
      </c>
      <c r="R44" s="551">
        <f>'106部門表'!R109</f>
        <v>2968</v>
      </c>
      <c r="S44" s="551">
        <f>'106部門表'!S109</f>
        <v>794</v>
      </c>
      <c r="T44" s="551">
        <f>'106部門表'!T109</f>
        <v>1926</v>
      </c>
      <c r="U44" s="551">
        <f>'106部門表'!U109</f>
        <v>355</v>
      </c>
      <c r="V44" s="551">
        <f>'106部門表'!V109</f>
        <v>382</v>
      </c>
      <c r="W44" s="551">
        <f>'106部門表'!W109</f>
        <v>0</v>
      </c>
      <c r="X44" s="551">
        <f>'106部門表'!X109</f>
        <v>257</v>
      </c>
      <c r="Y44" s="551">
        <f>'106部門表'!Y109</f>
        <v>0</v>
      </c>
      <c r="Z44" s="551">
        <f>'106部門表'!Z109</f>
        <v>27</v>
      </c>
      <c r="AA44" s="551">
        <f>'106部門表'!AA109</f>
        <v>486</v>
      </c>
      <c r="AB44" s="551">
        <f>'106部門表'!AB109</f>
        <v>0</v>
      </c>
      <c r="AC44" s="551">
        <f>'106部門表'!AC109</f>
        <v>153</v>
      </c>
      <c r="AD44" s="551">
        <f>'106部門表'!AD109</f>
        <v>168</v>
      </c>
      <c r="AE44" s="551">
        <f>'106部門表'!AE109</f>
        <v>12</v>
      </c>
      <c r="AF44" s="551">
        <f>'106部門表'!AF109</f>
        <v>116</v>
      </c>
      <c r="AG44" s="551">
        <f>'106部門表'!AG109</f>
        <v>199</v>
      </c>
      <c r="AH44" s="551">
        <f>'106部門表'!AH109</f>
        <v>2219</v>
      </c>
      <c r="AI44" s="551">
        <f>'106部門表'!AI109</f>
        <v>13429</v>
      </c>
      <c r="AJ44" s="551">
        <f>'106部門表'!AJ109</f>
        <v>1840</v>
      </c>
      <c r="AK44" s="551">
        <f>'106部門表'!AK109</f>
        <v>0</v>
      </c>
      <c r="AL44" s="551">
        <f>'106部門表'!AL109</f>
        <v>0</v>
      </c>
      <c r="AM44" s="551">
        <f>'106部門表'!AM109</f>
        <v>0</v>
      </c>
      <c r="AN44" s="551">
        <f>'106部門表'!AN109</f>
        <v>183</v>
      </c>
      <c r="AO44" s="551">
        <f>'106部門表'!AO109</f>
        <v>244</v>
      </c>
      <c r="AP44" s="551">
        <f>'106部門表'!AP109</f>
        <v>23</v>
      </c>
      <c r="AQ44" s="551">
        <f>'106部門表'!AQ109</f>
        <v>646</v>
      </c>
      <c r="AR44" s="551">
        <f>'106部門表'!AR109</f>
        <v>1309</v>
      </c>
      <c r="AS44" s="551">
        <f>'106部門表'!AS109</f>
        <v>333</v>
      </c>
      <c r="AT44" s="551">
        <f>'106部門表'!AT109</f>
        <v>7340</v>
      </c>
      <c r="AU44" s="551">
        <f>'106部門表'!AU109</f>
        <v>533</v>
      </c>
      <c r="AV44" s="551">
        <f>'106部門表'!AV109</f>
        <v>4375</v>
      </c>
      <c r="AW44" s="551">
        <f>'106部門表'!AW109</f>
        <v>10629</v>
      </c>
      <c r="AX44" s="551">
        <f>'106部門表'!AX109</f>
        <v>6582</v>
      </c>
      <c r="AY44" s="551">
        <f>'106部門表'!AY109</f>
        <v>58</v>
      </c>
      <c r="AZ44" s="551">
        <f>'106部門表'!AZ109</f>
        <v>7</v>
      </c>
      <c r="BA44" s="551">
        <f>'106部門表'!BA109</f>
        <v>419</v>
      </c>
      <c r="BB44" s="551">
        <f>'106部門表'!BB109</f>
        <v>469</v>
      </c>
      <c r="BC44" s="551">
        <f>'106部門表'!BC109</f>
        <v>1467</v>
      </c>
      <c r="BD44" s="551">
        <f>'106部門表'!BD109</f>
        <v>0</v>
      </c>
      <c r="BE44" s="551">
        <f>'106部門表'!BE109</f>
        <v>4</v>
      </c>
      <c r="BF44" s="551">
        <f>'106部門表'!BF109</f>
        <v>1193</v>
      </c>
      <c r="BG44" s="551">
        <f>'106部門表'!BG109</f>
        <v>161</v>
      </c>
      <c r="BH44" s="551">
        <f>'106部門表'!BH109</f>
        <v>13</v>
      </c>
      <c r="BI44" s="551">
        <f>'106部門表'!BI109</f>
        <v>2111</v>
      </c>
      <c r="BJ44" s="551">
        <f>'106部門表'!BJ109</f>
        <v>93</v>
      </c>
      <c r="BK44" s="551">
        <f>'106部門表'!BK109</f>
        <v>16979</v>
      </c>
      <c r="BL44" s="551">
        <f>'106部門表'!BL109</f>
        <v>269</v>
      </c>
      <c r="BM44" s="551">
        <f>'106部門表'!BM109</f>
        <v>63540</v>
      </c>
      <c r="BN44" s="551">
        <f>'106部門表'!BN109</f>
        <v>4490</v>
      </c>
      <c r="BO44" s="551">
        <f>'106部門表'!BO109</f>
        <v>1189</v>
      </c>
      <c r="BP44" s="551">
        <f>'106部門表'!BP109</f>
        <v>237</v>
      </c>
      <c r="BQ44" s="551">
        <f>'106部門表'!BQ109</f>
        <v>5056</v>
      </c>
      <c r="BR44" s="551">
        <f>'106部門表'!BR109</f>
        <v>13856</v>
      </c>
      <c r="BS44" s="551">
        <f>'106部門表'!BS109</f>
        <v>184500</v>
      </c>
      <c r="BT44" s="551">
        <f>'106部門表'!BT109</f>
        <v>101496</v>
      </c>
      <c r="BU44" s="551">
        <f>'106部門表'!BU109</f>
        <v>8694</v>
      </c>
      <c r="BV44" s="551">
        <f>'106部門表'!BV109</f>
        <v>7855</v>
      </c>
      <c r="BW44" s="551">
        <f>'106部門表'!BW109</f>
        <v>0</v>
      </c>
      <c r="BX44" s="551">
        <f>'106部門表'!BX109</f>
        <v>3125</v>
      </c>
      <c r="BY44" s="551">
        <f>'106部門表'!BY109</f>
        <v>14264</v>
      </c>
      <c r="BZ44" s="551">
        <f>'106部門表'!BZ109</f>
        <v>13005</v>
      </c>
      <c r="CA44" s="551">
        <f>'106部門表'!CA109</f>
        <v>43219</v>
      </c>
      <c r="CB44" s="551">
        <f>'106部門表'!CB109</f>
        <v>7178</v>
      </c>
      <c r="CC44" s="551">
        <f>'106部門表'!CC109</f>
        <v>2457</v>
      </c>
      <c r="CD44" s="551">
        <f>'106部門表'!CD109</f>
        <v>6973</v>
      </c>
      <c r="CE44" s="551">
        <f>'106部門表'!CE109</f>
        <v>26545</v>
      </c>
      <c r="CF44" s="551">
        <f>'106部門表'!CF109</f>
        <v>11171</v>
      </c>
      <c r="CG44" s="551">
        <f>'106部門表'!CG109</f>
        <v>62672</v>
      </c>
      <c r="CH44" s="551">
        <f>'106部門表'!CH109</f>
        <v>7937</v>
      </c>
      <c r="CI44" s="551">
        <f>'106部門表'!CI109</f>
        <v>2058</v>
      </c>
      <c r="CJ44" s="551">
        <f>'106部門表'!CJ109</f>
        <v>394</v>
      </c>
      <c r="CK44" s="551">
        <f>'106部門表'!CK109</f>
        <v>4089</v>
      </c>
      <c r="CL44" s="551">
        <f>'106部門表'!CL109</f>
        <v>147642</v>
      </c>
      <c r="CM44" s="551">
        <f>'106部門表'!CM109</f>
        <v>61517</v>
      </c>
      <c r="CN44" s="551">
        <f>'106部門表'!CN109</f>
        <v>32168</v>
      </c>
      <c r="CO44" s="551">
        <f>'106部門表'!CO109</f>
        <v>107271</v>
      </c>
      <c r="CP44" s="551">
        <f>'106部門表'!CP109</f>
        <v>7444</v>
      </c>
      <c r="CQ44" s="551">
        <f>'106部門表'!CQ109</f>
        <v>69423</v>
      </c>
      <c r="CR44" s="551">
        <f>'106部門表'!CR109</f>
        <v>99061</v>
      </c>
      <c r="CS44" s="551">
        <f>'106部門表'!CS109</f>
        <v>31216</v>
      </c>
      <c r="CT44" s="551">
        <f>'106部門表'!CT109</f>
        <v>5383</v>
      </c>
      <c r="CU44" s="551">
        <f>'106部門表'!CU109</f>
        <v>3088</v>
      </c>
      <c r="CV44" s="551">
        <f>'106部門表'!CV109</f>
        <v>13608</v>
      </c>
      <c r="CW44" s="551">
        <f>'106部門表'!CW109</f>
        <v>50706</v>
      </c>
      <c r="CX44" s="551">
        <f>'106部門表'!CX109</f>
        <v>23657</v>
      </c>
      <c r="CY44" s="551">
        <f>'106部門表'!CY109</f>
        <v>23608</v>
      </c>
      <c r="CZ44" s="551">
        <f>'106部門表'!CZ109</f>
        <v>25678</v>
      </c>
      <c r="DA44" s="551">
        <f>'106部門表'!DA109</f>
        <v>22035</v>
      </c>
      <c r="DB44" s="551">
        <f>'106部門表'!DB109</f>
        <v>8923</v>
      </c>
      <c r="DC44" s="551">
        <f>'106部門表'!DC109</f>
        <v>0</v>
      </c>
      <c r="DD44" s="762">
        <f>'106部門表'!DD109</f>
        <v>571</v>
      </c>
      <c r="DE44" s="550">
        <f>SUM(C44:DD44)</f>
        <v>1521950</v>
      </c>
      <c r="DF44" s="550">
        <f>'106部門表'!DF109</f>
        <v>0</v>
      </c>
      <c r="DG44" s="551">
        <f>'106部門表'!DG109</f>
        <v>0</v>
      </c>
      <c r="DH44" s="551">
        <f>'106部門表'!DH109</f>
        <v>0</v>
      </c>
      <c r="DI44" s="551">
        <f>'106部門表'!DI109</f>
        <v>0</v>
      </c>
      <c r="DJ44" s="551">
        <f>'106部門表'!DJ109</f>
        <v>0</v>
      </c>
      <c r="DK44" s="551">
        <f>'106部門表'!DK109</f>
        <v>0</v>
      </c>
      <c r="DL44" s="551">
        <f>'106部門表'!DL109</f>
        <v>0</v>
      </c>
      <c r="DM44" s="552">
        <f t="shared" si="0"/>
        <v>0</v>
      </c>
      <c r="DN44" s="552">
        <f>DE44+DM44</f>
        <v>1521950</v>
      </c>
      <c r="DO44" s="553">
        <f>'106部門表'!DO109</f>
        <v>0</v>
      </c>
      <c r="DP44" s="551">
        <f>'106部門表'!DP109</f>
        <v>0</v>
      </c>
      <c r="DQ44" s="552">
        <f>SUM(DO44:DP44)</f>
        <v>0</v>
      </c>
      <c r="DR44" s="551">
        <f>DM44+DQ44</f>
        <v>0</v>
      </c>
      <c r="DS44" s="552">
        <f t="shared" si="2"/>
        <v>1521950</v>
      </c>
      <c r="DT44" s="553">
        <f>'106部門表'!DT109</f>
        <v>0</v>
      </c>
      <c r="DU44" s="551">
        <f>'106部門表'!DU109</f>
        <v>0</v>
      </c>
      <c r="DV44" s="551">
        <f>'106部門表'!DV109</f>
        <v>0</v>
      </c>
      <c r="DW44" s="551">
        <f>'106部門表'!DW109</f>
        <v>0</v>
      </c>
      <c r="DX44" s="552">
        <f>SUM(DT44:DW44)</f>
        <v>0</v>
      </c>
      <c r="DY44" s="551">
        <f>DR44+DX44</f>
        <v>0</v>
      </c>
      <c r="DZ44" s="552">
        <f t="shared" si="3"/>
        <v>1521950</v>
      </c>
      <c r="EG44" s="555"/>
      <c r="EH44" s="555"/>
      <c r="EI44" s="555"/>
      <c r="EJ44" s="555"/>
      <c r="EK44" s="555"/>
      <c r="EL44" s="555"/>
      <c r="EM44" s="555"/>
      <c r="EN44" s="555"/>
    </row>
    <row r="45" spans="1:144">
      <c r="A45" s="556" t="s">
        <v>446</v>
      </c>
      <c r="B45" s="557" t="s">
        <v>18</v>
      </c>
      <c r="C45" s="765">
        <f>'106部門表'!C110</f>
        <v>60301</v>
      </c>
      <c r="D45" s="766">
        <f>'106部門表'!D110</f>
        <v>2917</v>
      </c>
      <c r="E45" s="766">
        <f>'106部門表'!E110</f>
        <v>1346</v>
      </c>
      <c r="F45" s="766">
        <f>'106部門表'!F110</f>
        <v>9087</v>
      </c>
      <c r="G45" s="766">
        <f>'106部門表'!G110</f>
        <v>88216</v>
      </c>
      <c r="H45" s="766">
        <f>'106部門表'!H110</f>
        <v>0</v>
      </c>
      <c r="I45" s="766">
        <f>'106部門表'!I110</f>
        <v>59083</v>
      </c>
      <c r="J45" s="766">
        <f>'106部門表'!J110</f>
        <v>722269</v>
      </c>
      <c r="K45" s="766">
        <f>'106部門表'!K110</f>
        <v>235147</v>
      </c>
      <c r="L45" s="766">
        <f>'106部門表'!L110</f>
        <v>560242</v>
      </c>
      <c r="M45" s="766">
        <f>'106部門表'!M110</f>
        <v>0</v>
      </c>
      <c r="N45" s="766">
        <f>'106部門表'!N110</f>
        <v>620</v>
      </c>
      <c r="O45" s="766">
        <f>'106部門表'!O110</f>
        <v>5766</v>
      </c>
      <c r="P45" s="766">
        <f>'106部門表'!P110</f>
        <v>8607</v>
      </c>
      <c r="Q45" s="766">
        <f>'106部門表'!Q110</f>
        <v>1333</v>
      </c>
      <c r="R45" s="766">
        <f>'106部門表'!R110</f>
        <v>7796</v>
      </c>
      <c r="S45" s="766">
        <f>'106部門表'!S110</f>
        <v>2531</v>
      </c>
      <c r="T45" s="766">
        <f>'106部門表'!T110</f>
        <v>3950</v>
      </c>
      <c r="U45" s="766">
        <f>'106部門表'!U110</f>
        <v>123</v>
      </c>
      <c r="V45" s="766">
        <f>'106部門表'!V110</f>
        <v>2683</v>
      </c>
      <c r="W45" s="766">
        <f>'106部門表'!W110</f>
        <v>0</v>
      </c>
      <c r="X45" s="766">
        <f>'106部門表'!X110</f>
        <v>361</v>
      </c>
      <c r="Y45" s="766">
        <f>'106部門表'!Y110</f>
        <v>0</v>
      </c>
      <c r="Z45" s="766">
        <f>'106部門表'!Z110</f>
        <v>113</v>
      </c>
      <c r="AA45" s="766">
        <f>'106部門表'!AA110</f>
        <v>8772</v>
      </c>
      <c r="AB45" s="766">
        <f>'106部門表'!AB110</f>
        <v>9</v>
      </c>
      <c r="AC45" s="766">
        <f>'106部門表'!AC110</f>
        <v>2772</v>
      </c>
      <c r="AD45" s="766">
        <f>'106部門表'!AD110</f>
        <v>2030</v>
      </c>
      <c r="AE45" s="766">
        <f>'106部門表'!AE110</f>
        <v>234</v>
      </c>
      <c r="AF45" s="766">
        <f>'106部門表'!AF110</f>
        <v>271</v>
      </c>
      <c r="AG45" s="766">
        <f>'106部門表'!AG110</f>
        <v>253</v>
      </c>
      <c r="AH45" s="766">
        <f>'106部門表'!AH110</f>
        <v>38799</v>
      </c>
      <c r="AI45" s="766">
        <f>'106部門表'!AI110</f>
        <v>13104</v>
      </c>
      <c r="AJ45" s="766">
        <f>'106部門表'!AJ110</f>
        <v>13769</v>
      </c>
      <c r="AK45" s="766">
        <f>'106部門表'!AK110</f>
        <v>0</v>
      </c>
      <c r="AL45" s="766">
        <f>'106部門表'!AL110</f>
        <v>0</v>
      </c>
      <c r="AM45" s="766">
        <f>'106部門表'!AM110</f>
        <v>0</v>
      </c>
      <c r="AN45" s="766">
        <f>'106部門表'!AN110</f>
        <v>1548</v>
      </c>
      <c r="AO45" s="766">
        <f>'106部門表'!AO110</f>
        <v>7487</v>
      </c>
      <c r="AP45" s="766">
        <f>'106部門表'!AP110</f>
        <v>104</v>
      </c>
      <c r="AQ45" s="766">
        <f>'106部門表'!AQ110</f>
        <v>3618</v>
      </c>
      <c r="AR45" s="766">
        <f>'106部門表'!AR110</f>
        <v>13545</v>
      </c>
      <c r="AS45" s="766">
        <f>'106部門表'!AS110</f>
        <v>3461</v>
      </c>
      <c r="AT45" s="766">
        <f>'106部門表'!AT110</f>
        <v>53283</v>
      </c>
      <c r="AU45" s="766">
        <f>'106部門表'!AU110</f>
        <v>1056</v>
      </c>
      <c r="AV45" s="766">
        <f>'106部門表'!AV110</f>
        <v>3525</v>
      </c>
      <c r="AW45" s="766">
        <f>'106部門表'!AW110</f>
        <v>9249</v>
      </c>
      <c r="AX45" s="766">
        <f>'106部門表'!AX110</f>
        <v>38883</v>
      </c>
      <c r="AY45" s="766">
        <f>'106部門表'!AY110</f>
        <v>52</v>
      </c>
      <c r="AZ45" s="766">
        <f>'106部門表'!AZ110</f>
        <v>33</v>
      </c>
      <c r="BA45" s="766">
        <f>'106部門表'!BA110</f>
        <v>2493</v>
      </c>
      <c r="BB45" s="766">
        <f>'106部門表'!BB110</f>
        <v>681</v>
      </c>
      <c r="BC45" s="766">
        <f>'106部門表'!BC110</f>
        <v>2057</v>
      </c>
      <c r="BD45" s="766">
        <f>'106部門表'!BD110</f>
        <v>0</v>
      </c>
      <c r="BE45" s="766">
        <f>'106部門表'!BE110</f>
        <v>37</v>
      </c>
      <c r="BF45" s="766">
        <f>'106部門表'!BF110</f>
        <v>4471</v>
      </c>
      <c r="BG45" s="766">
        <f>'106部門表'!BG110</f>
        <v>11339</v>
      </c>
      <c r="BH45" s="766">
        <f>'106部門表'!BH110</f>
        <v>324</v>
      </c>
      <c r="BI45" s="766">
        <f>'106部門表'!BI110</f>
        <v>2920</v>
      </c>
      <c r="BJ45" s="766">
        <f>'106部門表'!BJ110</f>
        <v>1197</v>
      </c>
      <c r="BK45" s="766">
        <f>'106部門表'!BK110</f>
        <v>432027</v>
      </c>
      <c r="BL45" s="766">
        <f>'106部門表'!BL110</f>
        <v>201698</v>
      </c>
      <c r="BM45" s="766">
        <f>'106部門表'!BM110</f>
        <v>127328</v>
      </c>
      <c r="BN45" s="766">
        <f>'106部門表'!BN110</f>
        <v>106687</v>
      </c>
      <c r="BO45" s="766">
        <f>'106部門表'!BO110</f>
        <v>79982</v>
      </c>
      <c r="BP45" s="766">
        <f>'106部門表'!BP110</f>
        <v>4308</v>
      </c>
      <c r="BQ45" s="766">
        <f>'106部門表'!BQ110</f>
        <v>49767</v>
      </c>
      <c r="BR45" s="766">
        <f>'106部門表'!BR110</f>
        <v>85891</v>
      </c>
      <c r="BS45" s="766">
        <f>'106部門表'!BS110</f>
        <v>639310</v>
      </c>
      <c r="BT45" s="766">
        <f>'106部門表'!BT110</f>
        <v>155125</v>
      </c>
      <c r="BU45" s="766">
        <f>'106部門表'!BU110</f>
        <v>60454</v>
      </c>
      <c r="BV45" s="766">
        <f>'106部門表'!BV110</f>
        <v>15975</v>
      </c>
      <c r="BW45" s="766">
        <f>'106部門表'!BW110</f>
        <v>5736</v>
      </c>
      <c r="BX45" s="766">
        <f>'106部門表'!BX110</f>
        <v>15431</v>
      </c>
      <c r="BY45" s="766">
        <f>'106部門表'!BY110</f>
        <v>115855</v>
      </c>
      <c r="BZ45" s="766">
        <f>'106部門表'!BZ110</f>
        <v>0</v>
      </c>
      <c r="CA45" s="766">
        <f>'106部門表'!CA110</f>
        <v>26061</v>
      </c>
      <c r="CB45" s="766">
        <f>'106部門表'!CB110</f>
        <v>28657</v>
      </c>
      <c r="CC45" s="766">
        <f>'106部門表'!CC110</f>
        <v>417</v>
      </c>
      <c r="CD45" s="766">
        <f>'106部門表'!CD110</f>
        <v>12784</v>
      </c>
      <c r="CE45" s="766">
        <f>'106部門表'!CE110</f>
        <v>74002</v>
      </c>
      <c r="CF45" s="766">
        <f>'106部門表'!CF110</f>
        <v>3758</v>
      </c>
      <c r="CG45" s="766">
        <f>'106部門表'!CG110</f>
        <v>74417</v>
      </c>
      <c r="CH45" s="766">
        <f>'106部門表'!CH110</f>
        <v>35154</v>
      </c>
      <c r="CI45" s="766">
        <f>'106部門表'!CI110</f>
        <v>2669</v>
      </c>
      <c r="CJ45" s="766">
        <f>'106部門表'!CJ110</f>
        <v>392</v>
      </c>
      <c r="CK45" s="766">
        <f>'106部門表'!CK110</f>
        <v>3215</v>
      </c>
      <c r="CL45" s="766">
        <f>'106部門表'!CL110</f>
        <v>48696</v>
      </c>
      <c r="CM45" s="766">
        <f>'106部門表'!CM110</f>
        <v>364792</v>
      </c>
      <c r="CN45" s="766">
        <f>'106部門表'!CN110</f>
        <v>25569</v>
      </c>
      <c r="CO45" s="766">
        <f>'106部門表'!CO110</f>
        <v>149108</v>
      </c>
      <c r="CP45" s="766">
        <f>'106部門表'!CP110</f>
        <v>46623</v>
      </c>
      <c r="CQ45" s="766">
        <f>'106部門表'!CQ110</f>
        <v>219432</v>
      </c>
      <c r="CR45" s="766">
        <f>'106部門表'!CR110</f>
        <v>71859</v>
      </c>
      <c r="CS45" s="766">
        <f>'106部門表'!CS110</f>
        <v>36425</v>
      </c>
      <c r="CT45" s="766">
        <f>'106部門表'!CT110</f>
        <v>37116</v>
      </c>
      <c r="CU45" s="766">
        <f>'106部門表'!CU110</f>
        <v>712</v>
      </c>
      <c r="CV45" s="766">
        <f>'106部門表'!CV110</f>
        <v>14084</v>
      </c>
      <c r="CW45" s="766">
        <f>'106部門表'!CW110</f>
        <v>123107</v>
      </c>
      <c r="CX45" s="766">
        <f>'106部門表'!CX110</f>
        <v>21937</v>
      </c>
      <c r="CY45" s="766">
        <f>'106部門表'!CY110</f>
        <v>45301</v>
      </c>
      <c r="CZ45" s="766">
        <f>'106部門表'!CZ110</f>
        <v>47979</v>
      </c>
      <c r="DA45" s="766">
        <f>'106部門表'!DA110</f>
        <v>15897</v>
      </c>
      <c r="DB45" s="766">
        <f>'106部門表'!DB110</f>
        <v>44003</v>
      </c>
      <c r="DC45" s="766">
        <f>'106部門表'!DC110</f>
        <v>0</v>
      </c>
      <c r="DD45" s="767">
        <f>'106部門表'!DD110</f>
        <v>0</v>
      </c>
      <c r="DE45" s="550">
        <f>SUM(C45:DD45)</f>
        <v>5683607</v>
      </c>
      <c r="DF45" s="550">
        <f>'106部門表'!DF110</f>
        <v>0</v>
      </c>
      <c r="DG45" s="551">
        <f>'106部門表'!DG110</f>
        <v>12051</v>
      </c>
      <c r="DH45" s="551">
        <f>'106部門表'!DH110</f>
        <v>0</v>
      </c>
      <c r="DI45" s="551">
        <f>'106部門表'!DI110</f>
        <v>0</v>
      </c>
      <c r="DJ45" s="551">
        <f>'106部門表'!DJ110</f>
        <v>0</v>
      </c>
      <c r="DK45" s="551">
        <f>'106部門表'!DK110</f>
        <v>0</v>
      </c>
      <c r="DL45" s="551">
        <f>'106部門表'!DL110</f>
        <v>0</v>
      </c>
      <c r="DM45" s="552">
        <f t="shared" si="0"/>
        <v>12051</v>
      </c>
      <c r="DN45" s="552">
        <f>DE45+DM45</f>
        <v>5695658</v>
      </c>
      <c r="DO45" s="553">
        <f>'106部門表'!DO110</f>
        <v>0</v>
      </c>
      <c r="DP45" s="551">
        <f>'106部門表'!DP110</f>
        <v>2333</v>
      </c>
      <c r="DQ45" s="552">
        <f>SUM(DO45:DP45)</f>
        <v>2333</v>
      </c>
      <c r="DR45" s="551">
        <f>DM45+DQ45</f>
        <v>14384</v>
      </c>
      <c r="DS45" s="552">
        <f t="shared" si="2"/>
        <v>5697991</v>
      </c>
      <c r="DT45" s="553">
        <f>'106部門表'!DT110</f>
        <v>-2750016</v>
      </c>
      <c r="DU45" s="551">
        <f>'106部門表'!DU110</f>
        <v>-29589</v>
      </c>
      <c r="DV45" s="551">
        <f>'106部門表'!DV110</f>
        <v>0</v>
      </c>
      <c r="DW45" s="551">
        <f>'106部門表'!DW110</f>
        <v>0</v>
      </c>
      <c r="DX45" s="552">
        <f>SUM(DT45:DW45)</f>
        <v>-2779605</v>
      </c>
      <c r="DY45" s="551">
        <f>DR45+DX45</f>
        <v>-2765221</v>
      </c>
      <c r="DZ45" s="552">
        <f t="shared" si="3"/>
        <v>2918386</v>
      </c>
      <c r="EG45" s="555"/>
      <c r="EH45" s="555"/>
      <c r="EI45" s="555"/>
      <c r="EJ45" s="555"/>
      <c r="EK45" s="555"/>
      <c r="EL45" s="555"/>
      <c r="EM45" s="555"/>
      <c r="EN45" s="555"/>
    </row>
    <row r="46" spans="1:144">
      <c r="A46" s="755">
        <v>70</v>
      </c>
      <c r="B46" s="559" t="s">
        <v>19</v>
      </c>
      <c r="C46" s="560">
        <f>SUM(C5:C45)</f>
        <v>6802936</v>
      </c>
      <c r="D46" s="560">
        <f t="shared" ref="D46:AH46" si="9">SUM(D5:D45)</f>
        <v>20676627</v>
      </c>
      <c r="E46" s="560">
        <f t="shared" si="9"/>
        <v>692715</v>
      </c>
      <c r="F46" s="560">
        <f t="shared" si="9"/>
        <v>1023786</v>
      </c>
      <c r="G46" s="560">
        <f t="shared" si="9"/>
        <v>5508829</v>
      </c>
      <c r="H46" s="560">
        <f t="shared" si="9"/>
        <v>0</v>
      </c>
      <c r="I46" s="560">
        <f t="shared" si="9"/>
        <v>1912752</v>
      </c>
      <c r="J46" s="560">
        <f t="shared" si="9"/>
        <v>51682950</v>
      </c>
      <c r="K46" s="560">
        <f t="shared" si="9"/>
        <v>8053898</v>
      </c>
      <c r="L46" s="560">
        <f t="shared" si="9"/>
        <v>23544350</v>
      </c>
      <c r="M46" s="560">
        <f t="shared" si="9"/>
        <v>0</v>
      </c>
      <c r="N46" s="560">
        <f t="shared" si="9"/>
        <v>172212</v>
      </c>
      <c r="O46" s="560">
        <f t="shared" si="9"/>
        <v>1158679</v>
      </c>
      <c r="P46" s="560">
        <f t="shared" si="9"/>
        <v>1027749</v>
      </c>
      <c r="Q46" s="560">
        <f t="shared" si="9"/>
        <v>423299</v>
      </c>
      <c r="R46" s="560">
        <f t="shared" si="9"/>
        <v>3401540</v>
      </c>
      <c r="S46" s="560">
        <f t="shared" si="9"/>
        <v>759855</v>
      </c>
      <c r="T46" s="560">
        <f t="shared" si="9"/>
        <v>867126</v>
      </c>
      <c r="U46" s="560">
        <f t="shared" si="9"/>
        <v>299070</v>
      </c>
      <c r="V46" s="560">
        <f t="shared" si="9"/>
        <v>272249</v>
      </c>
      <c r="W46" s="560">
        <f t="shared" si="9"/>
        <v>0</v>
      </c>
      <c r="X46" s="560">
        <f t="shared" si="9"/>
        <v>673731</v>
      </c>
      <c r="Y46" s="560">
        <f t="shared" si="9"/>
        <v>0</v>
      </c>
      <c r="Z46" s="560">
        <f t="shared" si="9"/>
        <v>26716</v>
      </c>
      <c r="AA46" s="560">
        <f t="shared" si="9"/>
        <v>501471</v>
      </c>
      <c r="AB46" s="560">
        <f t="shared" si="9"/>
        <v>13339</v>
      </c>
      <c r="AC46" s="560">
        <f t="shared" si="9"/>
        <v>354304</v>
      </c>
      <c r="AD46" s="560">
        <f t="shared" si="9"/>
        <v>861714</v>
      </c>
      <c r="AE46" s="560">
        <f t="shared" si="9"/>
        <v>26431</v>
      </c>
      <c r="AF46" s="560">
        <f t="shared" si="9"/>
        <v>37939</v>
      </c>
      <c r="AG46" s="560">
        <f t="shared" si="9"/>
        <v>43988</v>
      </c>
      <c r="AH46" s="560">
        <f t="shared" si="9"/>
        <v>1789690</v>
      </c>
      <c r="AI46" s="560">
        <f t="shared" ref="AI46:CT46" si="10">SUM(AI5:AI45)</f>
        <v>4883733</v>
      </c>
      <c r="AJ46" s="560">
        <f t="shared" si="10"/>
        <v>611057</v>
      </c>
      <c r="AK46" s="560">
        <f t="shared" si="10"/>
        <v>0</v>
      </c>
      <c r="AL46" s="560">
        <f t="shared" si="10"/>
        <v>0</v>
      </c>
      <c r="AM46" s="560">
        <f t="shared" si="10"/>
        <v>0</v>
      </c>
      <c r="AN46" s="560">
        <f t="shared" si="10"/>
        <v>218046</v>
      </c>
      <c r="AO46" s="560">
        <f t="shared" si="10"/>
        <v>1339073</v>
      </c>
      <c r="AP46" s="560">
        <f t="shared" si="10"/>
        <v>35557</v>
      </c>
      <c r="AQ46" s="560">
        <f t="shared" si="10"/>
        <v>970461</v>
      </c>
      <c r="AR46" s="560">
        <f t="shared" si="10"/>
        <v>1431571</v>
      </c>
      <c r="AS46" s="560">
        <f t="shared" si="10"/>
        <v>239032</v>
      </c>
      <c r="AT46" s="560">
        <f t="shared" si="10"/>
        <v>4722115</v>
      </c>
      <c r="AU46" s="560">
        <f t="shared" si="10"/>
        <v>255063</v>
      </c>
      <c r="AV46" s="560">
        <f t="shared" si="10"/>
        <v>3774964</v>
      </c>
      <c r="AW46" s="560">
        <f t="shared" si="10"/>
        <v>9806005</v>
      </c>
      <c r="AX46" s="560">
        <f t="shared" si="10"/>
        <v>6509129</v>
      </c>
      <c r="AY46" s="560">
        <f t="shared" si="10"/>
        <v>84174</v>
      </c>
      <c r="AZ46" s="560">
        <f t="shared" si="10"/>
        <v>17956</v>
      </c>
      <c r="BA46" s="560">
        <f t="shared" si="10"/>
        <v>502609</v>
      </c>
      <c r="BB46" s="560">
        <f t="shared" si="10"/>
        <v>390933</v>
      </c>
      <c r="BC46" s="560">
        <f t="shared" si="10"/>
        <v>1192526</v>
      </c>
      <c r="BD46" s="560">
        <f t="shared" si="10"/>
        <v>0</v>
      </c>
      <c r="BE46" s="560">
        <f t="shared" si="10"/>
        <v>40469</v>
      </c>
      <c r="BF46" s="560">
        <f t="shared" si="10"/>
        <v>3172460</v>
      </c>
      <c r="BG46" s="560">
        <f t="shared" si="10"/>
        <v>426507</v>
      </c>
      <c r="BH46" s="560">
        <f t="shared" si="10"/>
        <v>14482</v>
      </c>
      <c r="BI46" s="560">
        <f t="shared" si="10"/>
        <v>908574</v>
      </c>
      <c r="BJ46" s="560">
        <f t="shared" si="10"/>
        <v>444309</v>
      </c>
      <c r="BK46" s="560">
        <f t="shared" si="10"/>
        <v>13590594</v>
      </c>
      <c r="BL46" s="560">
        <f t="shared" si="10"/>
        <v>5832327</v>
      </c>
      <c r="BM46" s="560">
        <f t="shared" si="10"/>
        <v>13519881</v>
      </c>
      <c r="BN46" s="560">
        <f t="shared" si="10"/>
        <v>3924033</v>
      </c>
      <c r="BO46" s="560">
        <f t="shared" si="10"/>
        <v>7400052</v>
      </c>
      <c r="BP46" s="560">
        <f t="shared" si="10"/>
        <v>1299095</v>
      </c>
      <c r="BQ46" s="560">
        <f t="shared" si="10"/>
        <v>2355310</v>
      </c>
      <c r="BR46" s="560">
        <f t="shared" si="10"/>
        <v>1361910</v>
      </c>
      <c r="BS46" s="560">
        <f t="shared" si="10"/>
        <v>23678933</v>
      </c>
      <c r="BT46" s="560">
        <f t="shared" si="10"/>
        <v>8821339</v>
      </c>
      <c r="BU46" s="560">
        <f t="shared" si="10"/>
        <v>1400095</v>
      </c>
      <c r="BV46" s="560">
        <f t="shared" si="10"/>
        <v>2614614</v>
      </c>
      <c r="BW46" s="560">
        <f t="shared" si="10"/>
        <v>6218684</v>
      </c>
      <c r="BX46" s="560">
        <f t="shared" si="10"/>
        <v>535208</v>
      </c>
      <c r="BY46" s="560">
        <f t="shared" si="10"/>
        <v>2094681</v>
      </c>
      <c r="BZ46" s="560">
        <f t="shared" si="10"/>
        <v>15797811</v>
      </c>
      <c r="CA46" s="560">
        <f t="shared" si="10"/>
        <v>5476733</v>
      </c>
      <c r="CB46" s="560">
        <f t="shared" si="10"/>
        <v>3842763</v>
      </c>
      <c r="CC46" s="560">
        <f t="shared" si="10"/>
        <v>101774</v>
      </c>
      <c r="CD46" s="560">
        <f t="shared" si="10"/>
        <v>933473</v>
      </c>
      <c r="CE46" s="560">
        <f t="shared" si="10"/>
        <v>2060705</v>
      </c>
      <c r="CF46" s="560">
        <f t="shared" si="10"/>
        <v>595131</v>
      </c>
      <c r="CG46" s="560">
        <f t="shared" si="10"/>
        <v>10338195</v>
      </c>
      <c r="CH46" s="560">
        <f t="shared" si="10"/>
        <v>1788261</v>
      </c>
      <c r="CI46" s="560">
        <f t="shared" si="10"/>
        <v>1103979</v>
      </c>
      <c r="CJ46" s="560">
        <f t="shared" si="10"/>
        <v>144906</v>
      </c>
      <c r="CK46" s="560">
        <f t="shared" si="10"/>
        <v>1250758</v>
      </c>
      <c r="CL46" s="560">
        <f t="shared" si="10"/>
        <v>13210522</v>
      </c>
      <c r="CM46" s="560">
        <f t="shared" si="10"/>
        <v>5830997</v>
      </c>
      <c r="CN46" s="560">
        <f t="shared" si="10"/>
        <v>2034872</v>
      </c>
      <c r="CO46" s="560">
        <f t="shared" si="10"/>
        <v>30519677</v>
      </c>
      <c r="CP46" s="560">
        <f t="shared" si="10"/>
        <v>1106401</v>
      </c>
      <c r="CQ46" s="560">
        <f t="shared" si="10"/>
        <v>4515051</v>
      </c>
      <c r="CR46" s="560">
        <f t="shared" si="10"/>
        <v>3863635</v>
      </c>
      <c r="CS46" s="560">
        <f t="shared" si="10"/>
        <v>2292400</v>
      </c>
      <c r="CT46" s="560">
        <f t="shared" si="10"/>
        <v>1815928</v>
      </c>
      <c r="CU46" s="560">
        <f t="shared" ref="CU46:DV46" si="11">SUM(CU5:CU45)</f>
        <v>1997321</v>
      </c>
      <c r="CV46" s="560">
        <f t="shared" si="11"/>
        <v>5253765</v>
      </c>
      <c r="CW46" s="560">
        <f t="shared" si="11"/>
        <v>6805579</v>
      </c>
      <c r="CX46" s="560">
        <f t="shared" si="11"/>
        <v>4912730</v>
      </c>
      <c r="CY46" s="560">
        <f t="shared" si="11"/>
        <v>15294696</v>
      </c>
      <c r="CZ46" s="560">
        <f t="shared" si="11"/>
        <v>1797517</v>
      </c>
      <c r="DA46" s="560">
        <f t="shared" si="11"/>
        <v>3076228</v>
      </c>
      <c r="DB46" s="560">
        <f t="shared" si="11"/>
        <v>1140716</v>
      </c>
      <c r="DC46" s="560">
        <f t="shared" si="11"/>
        <v>1521950</v>
      </c>
      <c r="DD46" s="560">
        <f t="shared" si="11"/>
        <v>1569884</v>
      </c>
      <c r="DE46" s="561">
        <f>SUM(DE5:DE45)</f>
        <v>421241864</v>
      </c>
      <c r="DF46" s="562">
        <f t="shared" si="11"/>
        <v>13702418</v>
      </c>
      <c r="DG46" s="560">
        <f t="shared" si="11"/>
        <v>326646829</v>
      </c>
      <c r="DH46" s="560">
        <f t="shared" si="11"/>
        <v>144507771</v>
      </c>
      <c r="DI46" s="560">
        <f t="shared" si="11"/>
        <v>21726633</v>
      </c>
      <c r="DJ46" s="560">
        <f t="shared" si="11"/>
        <v>45163235</v>
      </c>
      <c r="DK46" s="560">
        <f t="shared" si="11"/>
        <v>100056645</v>
      </c>
      <c r="DL46" s="560">
        <f t="shared" si="11"/>
        <v>861799</v>
      </c>
      <c r="DM46" s="561">
        <f>SUM(DM5:DM45)</f>
        <v>652665330</v>
      </c>
      <c r="DN46" s="561">
        <f t="shared" si="11"/>
        <v>1073907194</v>
      </c>
      <c r="DO46" s="563">
        <f t="shared" si="11"/>
        <v>255684395</v>
      </c>
      <c r="DP46" s="560">
        <f t="shared" si="11"/>
        <v>8643705</v>
      </c>
      <c r="DQ46" s="561">
        <f>SUM(DQ5:DQ45)</f>
        <v>264328100</v>
      </c>
      <c r="DR46" s="560">
        <f>SUM(DR5:DR45)</f>
        <v>916993430</v>
      </c>
      <c r="DS46" s="561">
        <f>SUM(DS5:DS45)</f>
        <v>1338235294</v>
      </c>
      <c r="DT46" s="563">
        <f t="shared" si="11"/>
        <v>-311693178</v>
      </c>
      <c r="DU46" s="560">
        <f t="shared" si="11"/>
        <v>-37068004</v>
      </c>
      <c r="DV46" s="560">
        <f t="shared" si="11"/>
        <v>-161008</v>
      </c>
      <c r="DW46" s="560">
        <f>SUM(DW5:DW45)</f>
        <v>-2322623</v>
      </c>
      <c r="DX46" s="561">
        <f>SUM(DX5:DX45)</f>
        <v>-351244813</v>
      </c>
      <c r="DY46" s="560">
        <f>SUM(DY5:DY45)</f>
        <v>565748617</v>
      </c>
      <c r="DZ46" s="561">
        <f>SUM(DZ5:DZ45)</f>
        <v>986990481</v>
      </c>
      <c r="EG46" s="555"/>
      <c r="EH46" s="555"/>
      <c r="EI46" s="555"/>
      <c r="EJ46" s="555"/>
      <c r="EK46" s="555"/>
      <c r="EL46" s="555"/>
      <c r="EM46" s="555"/>
      <c r="EN46" s="555"/>
    </row>
    <row r="47" spans="1:144">
      <c r="A47" s="556" t="s">
        <v>574</v>
      </c>
      <c r="B47" s="564" t="s">
        <v>769</v>
      </c>
      <c r="C47" s="550">
        <v>35778</v>
      </c>
      <c r="D47" s="551">
        <v>33734</v>
      </c>
      <c r="E47" s="551">
        <v>21396</v>
      </c>
      <c r="F47" s="551">
        <v>39597</v>
      </c>
      <c r="G47" s="551">
        <v>182155</v>
      </c>
      <c r="H47" s="551">
        <v>0</v>
      </c>
      <c r="I47" s="551">
        <v>138702</v>
      </c>
      <c r="J47" s="551">
        <v>533008</v>
      </c>
      <c r="K47" s="551">
        <v>110557</v>
      </c>
      <c r="L47" s="551">
        <v>91438</v>
      </c>
      <c r="M47" s="551">
        <v>0</v>
      </c>
      <c r="N47" s="551">
        <v>2238</v>
      </c>
      <c r="O47" s="551">
        <v>17668</v>
      </c>
      <c r="P47" s="551">
        <v>13436</v>
      </c>
      <c r="Q47" s="551">
        <v>7931</v>
      </c>
      <c r="R47" s="551">
        <v>43100</v>
      </c>
      <c r="S47" s="551">
        <v>19695</v>
      </c>
      <c r="T47" s="551">
        <v>39433</v>
      </c>
      <c r="U47" s="551">
        <v>14203</v>
      </c>
      <c r="V47" s="551">
        <v>2577</v>
      </c>
      <c r="W47" s="551">
        <v>0</v>
      </c>
      <c r="X47" s="551">
        <v>19707</v>
      </c>
      <c r="Y47" s="551">
        <v>0</v>
      </c>
      <c r="Z47" s="551">
        <v>717</v>
      </c>
      <c r="AA47" s="551">
        <v>9994</v>
      </c>
      <c r="AB47" s="551">
        <v>34</v>
      </c>
      <c r="AC47" s="551">
        <v>4088</v>
      </c>
      <c r="AD47" s="551">
        <v>24706</v>
      </c>
      <c r="AE47" s="551">
        <v>407</v>
      </c>
      <c r="AF47" s="551">
        <v>1100</v>
      </c>
      <c r="AG47" s="551">
        <v>1764</v>
      </c>
      <c r="AH47" s="551">
        <v>44654</v>
      </c>
      <c r="AI47" s="551">
        <v>161520</v>
      </c>
      <c r="AJ47" s="551">
        <v>30777</v>
      </c>
      <c r="AK47" s="551">
        <v>0</v>
      </c>
      <c r="AL47" s="551">
        <v>0</v>
      </c>
      <c r="AM47" s="551">
        <v>0</v>
      </c>
      <c r="AN47" s="551">
        <v>702</v>
      </c>
      <c r="AO47" s="551">
        <v>11052</v>
      </c>
      <c r="AP47" s="551">
        <v>1547</v>
      </c>
      <c r="AQ47" s="551">
        <v>34162</v>
      </c>
      <c r="AR47" s="551">
        <v>47061</v>
      </c>
      <c r="AS47" s="551">
        <v>4368</v>
      </c>
      <c r="AT47" s="551">
        <v>130874</v>
      </c>
      <c r="AU47" s="551">
        <v>7923</v>
      </c>
      <c r="AV47" s="551">
        <v>136649</v>
      </c>
      <c r="AW47" s="551">
        <v>325083</v>
      </c>
      <c r="AX47" s="551">
        <v>86303</v>
      </c>
      <c r="AY47" s="551">
        <v>1127</v>
      </c>
      <c r="AZ47" s="551">
        <v>771</v>
      </c>
      <c r="BA47" s="551">
        <v>10178</v>
      </c>
      <c r="BB47" s="551">
        <v>4548</v>
      </c>
      <c r="BC47" s="551">
        <v>26331</v>
      </c>
      <c r="BD47" s="551">
        <v>0</v>
      </c>
      <c r="BE47" s="551">
        <v>86</v>
      </c>
      <c r="BF47" s="551">
        <v>7895</v>
      </c>
      <c r="BG47" s="551">
        <v>3046</v>
      </c>
      <c r="BH47" s="551">
        <v>44</v>
      </c>
      <c r="BI47" s="551">
        <v>8149</v>
      </c>
      <c r="BJ47" s="551">
        <v>1849</v>
      </c>
      <c r="BK47" s="551">
        <v>628378</v>
      </c>
      <c r="BL47" s="551">
        <v>155467</v>
      </c>
      <c r="BM47" s="551">
        <v>528538</v>
      </c>
      <c r="BN47" s="551">
        <v>129633</v>
      </c>
      <c r="BO47" s="551">
        <v>140610</v>
      </c>
      <c r="BP47" s="551">
        <v>23085</v>
      </c>
      <c r="BQ47" s="551">
        <v>69183</v>
      </c>
      <c r="BR47" s="551">
        <v>110523</v>
      </c>
      <c r="BS47" s="551">
        <v>2086206</v>
      </c>
      <c r="BT47" s="551">
        <v>921214</v>
      </c>
      <c r="BU47" s="551">
        <v>92358</v>
      </c>
      <c r="BV47" s="551">
        <v>178490</v>
      </c>
      <c r="BW47" s="551">
        <v>0</v>
      </c>
      <c r="BX47" s="551">
        <v>34460</v>
      </c>
      <c r="BY47" s="551">
        <v>145828</v>
      </c>
      <c r="BZ47" s="551">
        <v>0</v>
      </c>
      <c r="CA47" s="551">
        <v>553997</v>
      </c>
      <c r="CB47" s="551">
        <v>43818</v>
      </c>
      <c r="CC47" s="551">
        <v>15448</v>
      </c>
      <c r="CD47" s="551">
        <v>67039</v>
      </c>
      <c r="CE47" s="551">
        <v>203409</v>
      </c>
      <c r="CF47" s="551">
        <v>93169</v>
      </c>
      <c r="CG47" s="551">
        <v>203043</v>
      </c>
      <c r="CH47" s="551">
        <v>61837</v>
      </c>
      <c r="CI47" s="551">
        <v>67394</v>
      </c>
      <c r="CJ47" s="551">
        <v>509</v>
      </c>
      <c r="CK47" s="551">
        <v>97320</v>
      </c>
      <c r="CL47" s="551">
        <v>563141</v>
      </c>
      <c r="CM47" s="551">
        <v>231700</v>
      </c>
      <c r="CN47" s="551">
        <v>56799</v>
      </c>
      <c r="CO47" s="551">
        <v>588664</v>
      </c>
      <c r="CP47" s="551">
        <v>81832</v>
      </c>
      <c r="CQ47" s="551">
        <v>404922</v>
      </c>
      <c r="CR47" s="551">
        <v>314092</v>
      </c>
      <c r="CS47" s="551">
        <v>197104</v>
      </c>
      <c r="CT47" s="551">
        <v>39642</v>
      </c>
      <c r="CU47" s="551">
        <v>66209</v>
      </c>
      <c r="CV47" s="551">
        <v>112579</v>
      </c>
      <c r="CW47" s="551">
        <v>489219</v>
      </c>
      <c r="CX47" s="551">
        <v>255816</v>
      </c>
      <c r="CY47" s="551">
        <v>446424</v>
      </c>
      <c r="CZ47" s="551">
        <v>314860</v>
      </c>
      <c r="DA47" s="551">
        <v>275872</v>
      </c>
      <c r="DB47" s="551">
        <v>104553</v>
      </c>
      <c r="DC47" s="551">
        <v>0</v>
      </c>
      <c r="DD47" s="551">
        <v>12172</v>
      </c>
      <c r="DE47" s="552">
        <f>SUM(C47:DD47)</f>
        <v>13702418</v>
      </c>
      <c r="DF47" s="554"/>
      <c r="DG47" s="554"/>
      <c r="DH47" s="554"/>
      <c r="DI47" s="554"/>
      <c r="DJ47" s="554"/>
      <c r="DK47" s="554"/>
      <c r="DL47" s="554"/>
      <c r="DM47" s="554"/>
      <c r="DN47" s="554"/>
      <c r="DO47" s="554"/>
      <c r="DP47" s="554"/>
      <c r="DQ47" s="554"/>
      <c r="DR47" s="554"/>
      <c r="DS47" s="554"/>
      <c r="DT47" s="554"/>
      <c r="DU47" s="554"/>
      <c r="DV47" s="554"/>
      <c r="DW47" s="554"/>
      <c r="DX47" s="554"/>
      <c r="DY47" s="554"/>
      <c r="DZ47" s="554"/>
      <c r="EG47" s="555"/>
      <c r="EH47" s="555"/>
      <c r="EI47" s="555"/>
      <c r="EJ47" s="555"/>
      <c r="EK47" s="555"/>
      <c r="EL47" s="555"/>
      <c r="EM47" s="555"/>
      <c r="EN47" s="555"/>
    </row>
    <row r="48" spans="1:144">
      <c r="A48" s="556" t="s">
        <v>595</v>
      </c>
      <c r="B48" s="564" t="s">
        <v>22</v>
      </c>
      <c r="C48" s="550">
        <v>2044488</v>
      </c>
      <c r="D48" s="551">
        <v>3305876</v>
      </c>
      <c r="E48" s="551">
        <v>773525</v>
      </c>
      <c r="F48" s="551">
        <v>259388</v>
      </c>
      <c r="G48" s="551">
        <v>1240339</v>
      </c>
      <c r="H48" s="551">
        <v>0</v>
      </c>
      <c r="I48" s="551">
        <v>410986</v>
      </c>
      <c r="J48" s="551">
        <v>7415030</v>
      </c>
      <c r="K48" s="551">
        <v>1187137</v>
      </c>
      <c r="L48" s="551">
        <v>1152664</v>
      </c>
      <c r="M48" s="551">
        <v>0</v>
      </c>
      <c r="N48" s="551">
        <v>66333</v>
      </c>
      <c r="O48" s="551">
        <v>463461</v>
      </c>
      <c r="P48" s="551">
        <v>208920</v>
      </c>
      <c r="Q48" s="551">
        <v>139777</v>
      </c>
      <c r="R48" s="551">
        <v>233939</v>
      </c>
      <c r="S48" s="551">
        <v>224183</v>
      </c>
      <c r="T48" s="551">
        <v>364584</v>
      </c>
      <c r="U48" s="551">
        <v>23526</v>
      </c>
      <c r="V48" s="551">
        <v>41044</v>
      </c>
      <c r="W48" s="551">
        <v>0</v>
      </c>
      <c r="X48" s="551">
        <v>85335</v>
      </c>
      <c r="Y48" s="551">
        <v>0</v>
      </c>
      <c r="Z48" s="551">
        <v>3231</v>
      </c>
      <c r="AA48" s="551">
        <v>66078</v>
      </c>
      <c r="AB48" s="551">
        <v>1639</v>
      </c>
      <c r="AC48" s="551">
        <v>31538</v>
      </c>
      <c r="AD48" s="551">
        <v>246916</v>
      </c>
      <c r="AE48" s="551">
        <v>7241</v>
      </c>
      <c r="AF48" s="551">
        <v>10862</v>
      </c>
      <c r="AG48" s="551">
        <v>15965</v>
      </c>
      <c r="AH48" s="551">
        <v>478034</v>
      </c>
      <c r="AI48" s="551">
        <v>2241442</v>
      </c>
      <c r="AJ48" s="551">
        <v>243171</v>
      </c>
      <c r="AK48" s="551">
        <v>0</v>
      </c>
      <c r="AL48" s="551">
        <v>0</v>
      </c>
      <c r="AM48" s="551">
        <v>0</v>
      </c>
      <c r="AN48" s="551">
        <v>17701</v>
      </c>
      <c r="AO48" s="551">
        <v>54914</v>
      </c>
      <c r="AP48" s="551">
        <v>12736</v>
      </c>
      <c r="AQ48" s="551">
        <v>288074</v>
      </c>
      <c r="AR48" s="551">
        <v>811853</v>
      </c>
      <c r="AS48" s="551">
        <v>94123</v>
      </c>
      <c r="AT48" s="551">
        <v>1672064</v>
      </c>
      <c r="AU48" s="551">
        <v>89358</v>
      </c>
      <c r="AV48" s="551">
        <v>672218</v>
      </c>
      <c r="AW48" s="551">
        <v>4357731</v>
      </c>
      <c r="AX48" s="551">
        <v>2025895</v>
      </c>
      <c r="AY48" s="551">
        <v>20507</v>
      </c>
      <c r="AZ48" s="551">
        <v>6286</v>
      </c>
      <c r="BA48" s="551">
        <v>85906</v>
      </c>
      <c r="BB48" s="551">
        <v>126987</v>
      </c>
      <c r="BC48" s="551">
        <v>364389</v>
      </c>
      <c r="BD48" s="551">
        <v>0</v>
      </c>
      <c r="BE48" s="551">
        <v>3774</v>
      </c>
      <c r="BF48" s="551">
        <v>569767</v>
      </c>
      <c r="BG48" s="551">
        <v>140693</v>
      </c>
      <c r="BH48" s="551">
        <v>3623</v>
      </c>
      <c r="BI48" s="551">
        <v>318522</v>
      </c>
      <c r="BJ48" s="551">
        <v>129223</v>
      </c>
      <c r="BK48" s="551">
        <v>6401002</v>
      </c>
      <c r="BL48" s="551">
        <v>2612592</v>
      </c>
      <c r="BM48" s="551">
        <v>6758344</v>
      </c>
      <c r="BN48" s="551">
        <v>3145214</v>
      </c>
      <c r="BO48" s="551">
        <v>1129667</v>
      </c>
      <c r="BP48" s="551">
        <v>176440</v>
      </c>
      <c r="BQ48" s="551">
        <v>766066</v>
      </c>
      <c r="BR48" s="551">
        <v>2120455</v>
      </c>
      <c r="BS48" s="551">
        <v>27157341</v>
      </c>
      <c r="BT48" s="551">
        <v>7296719</v>
      </c>
      <c r="BU48" s="551">
        <v>503453</v>
      </c>
      <c r="BV48" s="551">
        <v>1505325</v>
      </c>
      <c r="BW48" s="551">
        <v>0</v>
      </c>
      <c r="BX48" s="551">
        <v>346087</v>
      </c>
      <c r="BY48" s="551">
        <v>12457372</v>
      </c>
      <c r="BZ48" s="551">
        <v>0</v>
      </c>
      <c r="CA48" s="551">
        <v>1218116</v>
      </c>
      <c r="CB48" s="551">
        <v>349648</v>
      </c>
      <c r="CC48" s="551">
        <v>102840</v>
      </c>
      <c r="CD48" s="551">
        <v>663870</v>
      </c>
      <c r="CE48" s="551">
        <v>1974349</v>
      </c>
      <c r="CF48" s="551">
        <v>1247119</v>
      </c>
      <c r="CG48" s="551">
        <v>1699787</v>
      </c>
      <c r="CH48" s="551">
        <v>691769</v>
      </c>
      <c r="CI48" s="551">
        <v>1101812</v>
      </c>
      <c r="CJ48" s="551">
        <v>22851</v>
      </c>
      <c r="CK48" s="551">
        <v>727424</v>
      </c>
      <c r="CL48" s="551">
        <v>28570232</v>
      </c>
      <c r="CM48" s="551">
        <v>21352105</v>
      </c>
      <c r="CN48" s="551">
        <v>8756442</v>
      </c>
      <c r="CO48" s="551">
        <v>32581794</v>
      </c>
      <c r="CP48" s="551">
        <v>2237117</v>
      </c>
      <c r="CQ48" s="551">
        <v>9973425</v>
      </c>
      <c r="CR48" s="551">
        <v>10063620</v>
      </c>
      <c r="CS48" s="551">
        <v>2651925</v>
      </c>
      <c r="CT48" s="551">
        <v>759290</v>
      </c>
      <c r="CU48" s="551">
        <v>273434</v>
      </c>
      <c r="CV48" s="551">
        <v>6246953</v>
      </c>
      <c r="CW48" s="551">
        <v>8046291</v>
      </c>
      <c r="CX48" s="551">
        <v>1348775</v>
      </c>
      <c r="CY48" s="551">
        <v>6955584</v>
      </c>
      <c r="CZ48" s="551">
        <v>1531376</v>
      </c>
      <c r="DA48" s="551">
        <v>2152606</v>
      </c>
      <c r="DB48" s="551">
        <v>2125741</v>
      </c>
      <c r="DC48" s="551">
        <v>0</v>
      </c>
      <c r="DD48" s="551">
        <v>65708</v>
      </c>
      <c r="DE48" s="552">
        <f>SUM(C48:DD48)</f>
        <v>262721076</v>
      </c>
      <c r="DF48" s="554"/>
      <c r="DG48" s="554"/>
      <c r="DH48" s="554"/>
      <c r="DI48" s="554"/>
      <c r="DJ48" s="554"/>
      <c r="DK48" s="554"/>
      <c r="DL48" s="554"/>
      <c r="DM48" s="554"/>
      <c r="DN48" s="554"/>
      <c r="DO48" s="554"/>
      <c r="DP48" s="554"/>
      <c r="DQ48" s="554"/>
      <c r="DR48" s="554"/>
      <c r="DS48" s="554"/>
      <c r="DT48" s="554"/>
      <c r="DU48" s="554"/>
      <c r="DV48" s="554"/>
      <c r="DW48" s="554"/>
      <c r="DX48" s="554"/>
      <c r="DY48" s="554"/>
      <c r="DZ48" s="554"/>
      <c r="EG48" s="555"/>
      <c r="EH48" s="555"/>
      <c r="EI48" s="555"/>
      <c r="EJ48" s="555"/>
      <c r="EK48" s="555"/>
      <c r="EL48" s="555"/>
      <c r="EM48" s="555"/>
      <c r="EN48" s="555"/>
    </row>
    <row r="49" spans="1:144">
      <c r="A49" s="556" t="s">
        <v>596</v>
      </c>
      <c r="B49" s="564" t="s">
        <v>23</v>
      </c>
      <c r="C49" s="550">
        <v>3844794</v>
      </c>
      <c r="D49" s="551">
        <v>1603406</v>
      </c>
      <c r="E49" s="551">
        <v>240891</v>
      </c>
      <c r="F49" s="551">
        <v>271460</v>
      </c>
      <c r="G49" s="551">
        <v>1922452</v>
      </c>
      <c r="H49" s="551">
        <v>0</v>
      </c>
      <c r="I49" s="551">
        <v>630793</v>
      </c>
      <c r="J49" s="551">
        <v>6527577</v>
      </c>
      <c r="K49" s="551">
        <v>2745890</v>
      </c>
      <c r="L49" s="551">
        <v>4056249</v>
      </c>
      <c r="M49" s="551">
        <v>0</v>
      </c>
      <c r="N49" s="551">
        <v>-48040</v>
      </c>
      <c r="O49" s="551">
        <v>-7659</v>
      </c>
      <c r="P49" s="551">
        <v>260659</v>
      </c>
      <c r="Q49" s="551">
        <v>68958</v>
      </c>
      <c r="R49" s="551">
        <v>311411</v>
      </c>
      <c r="S49" s="551">
        <v>215775</v>
      </c>
      <c r="T49" s="551">
        <v>265651</v>
      </c>
      <c r="U49" s="551">
        <v>43863</v>
      </c>
      <c r="V49" s="551">
        <v>25505</v>
      </c>
      <c r="W49" s="551">
        <v>0</v>
      </c>
      <c r="X49" s="551">
        <v>68293</v>
      </c>
      <c r="Y49" s="551">
        <v>0</v>
      </c>
      <c r="Z49" s="551">
        <v>10329</v>
      </c>
      <c r="AA49" s="551">
        <v>108964</v>
      </c>
      <c r="AB49" s="551">
        <v>821</v>
      </c>
      <c r="AC49" s="551">
        <v>109931</v>
      </c>
      <c r="AD49" s="551">
        <v>-15214</v>
      </c>
      <c r="AE49" s="551">
        <v>3112</v>
      </c>
      <c r="AF49" s="551">
        <v>8339</v>
      </c>
      <c r="AG49" s="551">
        <v>2713</v>
      </c>
      <c r="AH49" s="551">
        <v>555949</v>
      </c>
      <c r="AI49" s="551">
        <v>265251</v>
      </c>
      <c r="AJ49" s="551">
        <v>215870</v>
      </c>
      <c r="AK49" s="551">
        <v>0</v>
      </c>
      <c r="AL49" s="551">
        <v>0</v>
      </c>
      <c r="AM49" s="551">
        <v>0</v>
      </c>
      <c r="AN49" s="551">
        <v>48950</v>
      </c>
      <c r="AO49" s="551">
        <v>630227</v>
      </c>
      <c r="AP49" s="551">
        <v>-8225</v>
      </c>
      <c r="AQ49" s="551">
        <v>110702</v>
      </c>
      <c r="AR49" s="551">
        <v>102875</v>
      </c>
      <c r="AS49" s="551">
        <v>39304</v>
      </c>
      <c r="AT49" s="551">
        <v>1618360</v>
      </c>
      <c r="AU49" s="551">
        <v>17603</v>
      </c>
      <c r="AV49" s="551">
        <v>29971</v>
      </c>
      <c r="AW49" s="551">
        <v>-3033436</v>
      </c>
      <c r="AX49" s="551">
        <v>-475229</v>
      </c>
      <c r="AY49" s="551">
        <v>-12040</v>
      </c>
      <c r="AZ49" s="551">
        <v>-5519</v>
      </c>
      <c r="BA49" s="551">
        <v>48574</v>
      </c>
      <c r="BB49" s="551">
        <v>-40493</v>
      </c>
      <c r="BC49" s="551">
        <v>-395358</v>
      </c>
      <c r="BD49" s="551">
        <v>0</v>
      </c>
      <c r="BE49" s="551">
        <v>48</v>
      </c>
      <c r="BF49" s="551">
        <v>22734</v>
      </c>
      <c r="BG49" s="551">
        <v>24149</v>
      </c>
      <c r="BH49" s="551">
        <v>1316</v>
      </c>
      <c r="BI49" s="551">
        <v>14150</v>
      </c>
      <c r="BJ49" s="551">
        <v>-5363</v>
      </c>
      <c r="BK49" s="551">
        <v>4551857</v>
      </c>
      <c r="BL49" s="551">
        <v>2060388</v>
      </c>
      <c r="BM49" s="551">
        <v>2343074</v>
      </c>
      <c r="BN49" s="551">
        <v>563967</v>
      </c>
      <c r="BO49" s="551">
        <v>324027</v>
      </c>
      <c r="BP49" s="551">
        <v>91405</v>
      </c>
      <c r="BQ49" s="551">
        <v>569187</v>
      </c>
      <c r="BR49" s="551">
        <v>250627</v>
      </c>
      <c r="BS49" s="551">
        <v>26792526</v>
      </c>
      <c r="BT49" s="551">
        <v>10745365</v>
      </c>
      <c r="BU49" s="551">
        <v>853004</v>
      </c>
      <c r="BV49" s="551">
        <v>3757735</v>
      </c>
      <c r="BW49" s="551">
        <v>28433133</v>
      </c>
      <c r="BX49" s="551">
        <v>222150</v>
      </c>
      <c r="BY49" s="551">
        <v>4033354</v>
      </c>
      <c r="BZ49" s="551">
        <v>0</v>
      </c>
      <c r="CA49" s="551">
        <v>705181</v>
      </c>
      <c r="CB49" s="551">
        <v>25452</v>
      </c>
      <c r="CC49" s="551">
        <v>70277</v>
      </c>
      <c r="CD49" s="551">
        <v>542443</v>
      </c>
      <c r="CE49" s="551">
        <v>1638488</v>
      </c>
      <c r="CF49" s="551">
        <v>36413</v>
      </c>
      <c r="CG49" s="551">
        <v>5172648</v>
      </c>
      <c r="CH49" s="551">
        <v>577234</v>
      </c>
      <c r="CI49" s="551">
        <v>224693</v>
      </c>
      <c r="CJ49" s="551">
        <v>2423</v>
      </c>
      <c r="CK49" s="551">
        <v>209000</v>
      </c>
      <c r="CL49" s="551">
        <v>0</v>
      </c>
      <c r="CM49" s="551">
        <v>53720</v>
      </c>
      <c r="CN49" s="551">
        <v>1968481</v>
      </c>
      <c r="CO49" s="551">
        <v>1413658</v>
      </c>
      <c r="CP49" s="551">
        <v>97603</v>
      </c>
      <c r="CQ49" s="551">
        <v>116578</v>
      </c>
      <c r="CR49" s="551">
        <v>372306</v>
      </c>
      <c r="CS49" s="551">
        <v>-129161</v>
      </c>
      <c r="CT49" s="551">
        <v>1287781</v>
      </c>
      <c r="CU49" s="551">
        <v>85384</v>
      </c>
      <c r="CV49" s="551">
        <v>224253</v>
      </c>
      <c r="CW49" s="551">
        <v>3612377</v>
      </c>
      <c r="CX49" s="551">
        <v>1322954</v>
      </c>
      <c r="CY49" s="551">
        <v>2726204</v>
      </c>
      <c r="CZ49" s="551">
        <v>584061</v>
      </c>
      <c r="DA49" s="551">
        <v>1525297</v>
      </c>
      <c r="DB49" s="551">
        <v>572882</v>
      </c>
      <c r="DC49" s="551">
        <v>0</v>
      </c>
      <c r="DD49" s="551">
        <v>898620</v>
      </c>
      <c r="DE49" s="552">
        <f>SUM(C49:DD49)</f>
        <v>134576342</v>
      </c>
      <c r="DF49" s="554"/>
      <c r="DG49" s="554"/>
      <c r="DH49" s="554"/>
      <c r="DI49" s="554"/>
      <c r="DJ49" s="554"/>
      <c r="DK49" s="554"/>
      <c r="DL49" s="554"/>
      <c r="DM49" s="554"/>
      <c r="DN49" s="554"/>
      <c r="DO49" s="554"/>
      <c r="DP49" s="554"/>
      <c r="DQ49" s="554"/>
      <c r="DR49" s="554"/>
      <c r="DS49" s="554"/>
      <c r="DT49" s="554"/>
      <c r="DU49" s="554"/>
      <c r="DV49" s="554"/>
      <c r="DW49" s="554"/>
      <c r="DX49" s="554"/>
      <c r="DY49" s="554"/>
      <c r="DZ49" s="554"/>
      <c r="EG49" s="555"/>
      <c r="EH49" s="555"/>
      <c r="EI49" s="555"/>
      <c r="EJ49" s="555"/>
      <c r="EK49" s="555"/>
      <c r="EL49" s="555"/>
      <c r="EM49" s="555"/>
      <c r="EN49" s="555"/>
    </row>
    <row r="50" spans="1:144">
      <c r="A50" s="556" t="s">
        <v>597</v>
      </c>
      <c r="B50" s="564" t="s">
        <v>24</v>
      </c>
      <c r="C50" s="550">
        <v>3066967</v>
      </c>
      <c r="D50" s="551">
        <v>2748366</v>
      </c>
      <c r="E50" s="551">
        <v>191575</v>
      </c>
      <c r="F50" s="551">
        <v>345210</v>
      </c>
      <c r="G50" s="551">
        <v>1439951</v>
      </c>
      <c r="H50" s="551">
        <v>0</v>
      </c>
      <c r="I50" s="551">
        <v>924417</v>
      </c>
      <c r="J50" s="551">
        <v>2845804</v>
      </c>
      <c r="K50" s="551">
        <v>964179</v>
      </c>
      <c r="L50" s="551">
        <v>378321</v>
      </c>
      <c r="M50" s="551">
        <v>0</v>
      </c>
      <c r="N50" s="551">
        <v>32554</v>
      </c>
      <c r="O50" s="551">
        <v>173204</v>
      </c>
      <c r="P50" s="551">
        <v>107217</v>
      </c>
      <c r="Q50" s="551">
        <v>35559</v>
      </c>
      <c r="R50" s="551">
        <v>400606</v>
      </c>
      <c r="S50" s="551">
        <v>68525</v>
      </c>
      <c r="T50" s="551">
        <v>213999</v>
      </c>
      <c r="U50" s="551">
        <v>39746</v>
      </c>
      <c r="V50" s="551">
        <v>69224</v>
      </c>
      <c r="W50" s="551">
        <v>0</v>
      </c>
      <c r="X50" s="551">
        <v>161155</v>
      </c>
      <c r="Y50" s="551">
        <v>0</v>
      </c>
      <c r="Z50" s="551">
        <v>13511</v>
      </c>
      <c r="AA50" s="551">
        <v>72891</v>
      </c>
      <c r="AB50" s="551">
        <v>264</v>
      </c>
      <c r="AC50" s="551">
        <v>51169</v>
      </c>
      <c r="AD50" s="551">
        <v>133113</v>
      </c>
      <c r="AE50" s="551">
        <v>8483</v>
      </c>
      <c r="AF50" s="551">
        <v>2386</v>
      </c>
      <c r="AG50" s="551">
        <v>16863</v>
      </c>
      <c r="AH50" s="551">
        <v>296494</v>
      </c>
      <c r="AI50" s="551">
        <v>1371596</v>
      </c>
      <c r="AJ50" s="551">
        <v>103254</v>
      </c>
      <c r="AK50" s="551">
        <v>0</v>
      </c>
      <c r="AL50" s="551">
        <v>0</v>
      </c>
      <c r="AM50" s="551">
        <v>0</v>
      </c>
      <c r="AN50" s="551">
        <v>5453</v>
      </c>
      <c r="AO50" s="551">
        <v>51173</v>
      </c>
      <c r="AP50" s="551">
        <v>1747</v>
      </c>
      <c r="AQ50" s="551">
        <v>113055</v>
      </c>
      <c r="AR50" s="551">
        <v>327566</v>
      </c>
      <c r="AS50" s="551">
        <v>43963</v>
      </c>
      <c r="AT50" s="551">
        <v>1153923</v>
      </c>
      <c r="AU50" s="551">
        <v>85828</v>
      </c>
      <c r="AV50" s="551">
        <v>1719683</v>
      </c>
      <c r="AW50" s="551">
        <v>3471117</v>
      </c>
      <c r="AX50" s="551">
        <v>1884278</v>
      </c>
      <c r="AY50" s="551">
        <v>30960</v>
      </c>
      <c r="AZ50" s="551">
        <v>7455</v>
      </c>
      <c r="BA50" s="551">
        <v>96637</v>
      </c>
      <c r="BB50" s="551">
        <v>120242</v>
      </c>
      <c r="BC50" s="551">
        <v>517583</v>
      </c>
      <c r="BD50" s="551">
        <v>0</v>
      </c>
      <c r="BE50" s="551">
        <v>6197</v>
      </c>
      <c r="BF50" s="551">
        <v>593310</v>
      </c>
      <c r="BG50" s="551">
        <v>110534</v>
      </c>
      <c r="BH50" s="551">
        <v>2305</v>
      </c>
      <c r="BI50" s="551">
        <v>214873</v>
      </c>
      <c r="BJ50" s="551">
        <v>15633</v>
      </c>
      <c r="BK50" s="551">
        <v>606551</v>
      </c>
      <c r="BL50" s="551">
        <v>227619</v>
      </c>
      <c r="BM50" s="551">
        <v>1698068</v>
      </c>
      <c r="BN50" s="551">
        <v>379629</v>
      </c>
      <c r="BO50" s="551">
        <v>3212621</v>
      </c>
      <c r="BP50" s="551">
        <v>321867</v>
      </c>
      <c r="BQ50" s="551">
        <v>947562</v>
      </c>
      <c r="BR50" s="551">
        <v>230494</v>
      </c>
      <c r="BS50" s="551">
        <v>5836433</v>
      </c>
      <c r="BT50" s="551">
        <v>2100136</v>
      </c>
      <c r="BU50" s="551">
        <v>1584144</v>
      </c>
      <c r="BV50" s="551">
        <v>3928434</v>
      </c>
      <c r="BW50" s="551">
        <v>16893817</v>
      </c>
      <c r="BX50" s="551">
        <v>668259</v>
      </c>
      <c r="BY50" s="551">
        <v>2893265</v>
      </c>
      <c r="BZ50" s="551">
        <v>0</v>
      </c>
      <c r="CA50" s="551">
        <v>1048144</v>
      </c>
      <c r="CB50" s="551">
        <v>618538</v>
      </c>
      <c r="CC50" s="551">
        <v>78721</v>
      </c>
      <c r="CD50" s="551">
        <v>927550</v>
      </c>
      <c r="CE50" s="551">
        <v>680434</v>
      </c>
      <c r="CF50" s="551">
        <v>165815</v>
      </c>
      <c r="CG50" s="551">
        <v>3954481</v>
      </c>
      <c r="CH50" s="551">
        <v>236095</v>
      </c>
      <c r="CI50" s="551">
        <v>211522</v>
      </c>
      <c r="CJ50" s="551">
        <v>3492</v>
      </c>
      <c r="CK50" s="551">
        <v>78167</v>
      </c>
      <c r="CL50" s="551">
        <v>0</v>
      </c>
      <c r="CM50" s="551">
        <v>858463</v>
      </c>
      <c r="CN50" s="551">
        <v>1516969</v>
      </c>
      <c r="CO50" s="551">
        <v>5641126</v>
      </c>
      <c r="CP50" s="551">
        <v>152751</v>
      </c>
      <c r="CQ50" s="551">
        <v>498484</v>
      </c>
      <c r="CR50" s="551">
        <v>1576666</v>
      </c>
      <c r="CS50" s="551">
        <v>353150</v>
      </c>
      <c r="CT50" s="551">
        <v>2756952</v>
      </c>
      <c r="CU50" s="551">
        <v>154712</v>
      </c>
      <c r="CV50" s="551">
        <v>596026</v>
      </c>
      <c r="CW50" s="551">
        <v>1450969</v>
      </c>
      <c r="CX50" s="551">
        <v>896034</v>
      </c>
      <c r="CY50" s="551">
        <v>1310887</v>
      </c>
      <c r="CZ50" s="551">
        <v>907412</v>
      </c>
      <c r="DA50" s="551">
        <v>1609268</v>
      </c>
      <c r="DB50" s="551">
        <v>1266924</v>
      </c>
      <c r="DC50" s="551">
        <v>0</v>
      </c>
      <c r="DD50" s="551">
        <v>281563</v>
      </c>
      <c r="DE50" s="552">
        <f t="shared" ref="DE50:DE53" si="12">SUM(C50:DD50)</f>
        <v>98210332</v>
      </c>
      <c r="DF50" s="554"/>
      <c r="DG50" s="554"/>
      <c r="DH50" s="554"/>
      <c r="DI50" s="554"/>
      <c r="DJ50" s="554"/>
      <c r="DK50" s="554"/>
      <c r="DL50" s="554"/>
      <c r="DM50" s="554"/>
      <c r="DN50" s="554"/>
      <c r="DO50" s="554"/>
      <c r="DP50" s="554"/>
      <c r="DQ50" s="554"/>
      <c r="DR50" s="554"/>
      <c r="DS50" s="554"/>
      <c r="DT50" s="554"/>
      <c r="DU50" s="554"/>
      <c r="DV50" s="554"/>
      <c r="DW50" s="554"/>
      <c r="DX50" s="554"/>
      <c r="DY50" s="554"/>
      <c r="DZ50" s="554"/>
      <c r="EG50" s="555"/>
      <c r="EH50" s="555"/>
      <c r="EI50" s="555"/>
      <c r="EJ50" s="555"/>
      <c r="EK50" s="555"/>
      <c r="EL50" s="555"/>
      <c r="EM50" s="555"/>
      <c r="EN50" s="555"/>
    </row>
    <row r="51" spans="1:144">
      <c r="A51" s="556" t="s">
        <v>598</v>
      </c>
      <c r="B51" s="564" t="s">
        <v>770</v>
      </c>
      <c r="C51" s="550">
        <v>0</v>
      </c>
      <c r="D51" s="551">
        <v>0</v>
      </c>
      <c r="E51" s="551">
        <v>0</v>
      </c>
      <c r="F51" s="551">
        <v>0</v>
      </c>
      <c r="G51" s="551">
        <v>0</v>
      </c>
      <c r="H51" s="551">
        <v>0</v>
      </c>
      <c r="I51" s="551">
        <v>0</v>
      </c>
      <c r="J51" s="551">
        <v>0</v>
      </c>
      <c r="K51" s="551">
        <v>0</v>
      </c>
      <c r="L51" s="551">
        <v>0</v>
      </c>
      <c r="M51" s="551">
        <v>0</v>
      </c>
      <c r="N51" s="551">
        <v>0</v>
      </c>
      <c r="O51" s="551">
        <v>0</v>
      </c>
      <c r="P51" s="551">
        <v>0</v>
      </c>
      <c r="Q51" s="551">
        <v>0</v>
      </c>
      <c r="R51" s="551">
        <v>0</v>
      </c>
      <c r="S51" s="551">
        <v>0</v>
      </c>
      <c r="T51" s="551">
        <v>0</v>
      </c>
      <c r="U51" s="551">
        <v>0</v>
      </c>
      <c r="V51" s="551">
        <v>0</v>
      </c>
      <c r="W51" s="551">
        <v>0</v>
      </c>
      <c r="X51" s="551">
        <v>0</v>
      </c>
      <c r="Y51" s="551">
        <v>0</v>
      </c>
      <c r="Z51" s="551">
        <v>0</v>
      </c>
      <c r="AA51" s="551">
        <v>0</v>
      </c>
      <c r="AB51" s="551">
        <v>0</v>
      </c>
      <c r="AC51" s="551">
        <v>0</v>
      </c>
      <c r="AD51" s="551">
        <v>0</v>
      </c>
      <c r="AE51" s="551">
        <v>0</v>
      </c>
      <c r="AF51" s="551">
        <v>0</v>
      </c>
      <c r="AG51" s="551">
        <v>0</v>
      </c>
      <c r="AH51" s="551">
        <v>0</v>
      </c>
      <c r="AI51" s="551">
        <v>0</v>
      </c>
      <c r="AJ51" s="551">
        <v>0</v>
      </c>
      <c r="AK51" s="551">
        <v>0</v>
      </c>
      <c r="AL51" s="551">
        <v>0</v>
      </c>
      <c r="AM51" s="551">
        <v>0</v>
      </c>
      <c r="AN51" s="551">
        <v>0</v>
      </c>
      <c r="AO51" s="551">
        <v>0</v>
      </c>
      <c r="AP51" s="551">
        <v>0</v>
      </c>
      <c r="AQ51" s="551">
        <v>0</v>
      </c>
      <c r="AR51" s="551">
        <v>0</v>
      </c>
      <c r="AS51" s="551">
        <v>0</v>
      </c>
      <c r="AT51" s="551">
        <v>0</v>
      </c>
      <c r="AU51" s="551">
        <v>0</v>
      </c>
      <c r="AV51" s="551">
        <v>0</v>
      </c>
      <c r="AW51" s="551">
        <v>0</v>
      </c>
      <c r="AX51" s="551">
        <v>0</v>
      </c>
      <c r="AY51" s="551">
        <v>0</v>
      </c>
      <c r="AZ51" s="551">
        <v>0</v>
      </c>
      <c r="BA51" s="551">
        <v>0</v>
      </c>
      <c r="BB51" s="551">
        <v>0</v>
      </c>
      <c r="BC51" s="551">
        <v>0</v>
      </c>
      <c r="BD51" s="551">
        <v>0</v>
      </c>
      <c r="BE51" s="551">
        <v>0</v>
      </c>
      <c r="BF51" s="551">
        <v>0</v>
      </c>
      <c r="BG51" s="551">
        <v>0</v>
      </c>
      <c r="BH51" s="551">
        <v>0</v>
      </c>
      <c r="BI51" s="551">
        <v>0</v>
      </c>
      <c r="BJ51" s="551">
        <v>0</v>
      </c>
      <c r="BK51" s="551">
        <v>0</v>
      </c>
      <c r="BL51" s="551">
        <v>0</v>
      </c>
      <c r="BM51" s="551">
        <v>0</v>
      </c>
      <c r="BN51" s="551">
        <v>0</v>
      </c>
      <c r="BO51" s="551">
        <v>0</v>
      </c>
      <c r="BP51" s="551">
        <v>0</v>
      </c>
      <c r="BQ51" s="551">
        <v>101783</v>
      </c>
      <c r="BR51" s="551">
        <v>118326</v>
      </c>
      <c r="BS51" s="551">
        <v>0</v>
      </c>
      <c r="BT51" s="551">
        <v>0</v>
      </c>
      <c r="BU51" s="551">
        <v>0</v>
      </c>
      <c r="BV51" s="551">
        <v>0</v>
      </c>
      <c r="BW51" s="551">
        <v>0</v>
      </c>
      <c r="BX51" s="551">
        <v>0</v>
      </c>
      <c r="BY51" s="551">
        <v>0</v>
      </c>
      <c r="BZ51" s="551">
        <v>0</v>
      </c>
      <c r="CA51" s="551">
        <v>0</v>
      </c>
      <c r="CB51" s="551">
        <v>0</v>
      </c>
      <c r="CC51" s="551">
        <v>0</v>
      </c>
      <c r="CD51" s="551">
        <v>0</v>
      </c>
      <c r="CE51" s="551">
        <v>7422</v>
      </c>
      <c r="CF51" s="551">
        <v>0</v>
      </c>
      <c r="CG51" s="551">
        <v>0</v>
      </c>
      <c r="CH51" s="551">
        <v>0</v>
      </c>
      <c r="CI51" s="551">
        <v>0</v>
      </c>
      <c r="CJ51" s="551">
        <v>0</v>
      </c>
      <c r="CK51" s="551">
        <v>0</v>
      </c>
      <c r="CL51" s="551">
        <v>15231398</v>
      </c>
      <c r="CM51" s="551">
        <v>5070702</v>
      </c>
      <c r="CN51" s="551">
        <v>526842</v>
      </c>
      <c r="CO51" s="551">
        <v>0</v>
      </c>
      <c r="CP51" s="551">
        <v>128917</v>
      </c>
      <c r="CQ51" s="551">
        <v>541243</v>
      </c>
      <c r="CR51" s="551">
        <v>0</v>
      </c>
      <c r="CS51" s="551">
        <v>0</v>
      </c>
      <c r="CT51" s="551">
        <v>0</v>
      </c>
      <c r="CU51" s="551">
        <v>0</v>
      </c>
      <c r="CV51" s="551">
        <v>0</v>
      </c>
      <c r="CW51" s="551">
        <v>0</v>
      </c>
      <c r="CX51" s="551">
        <v>0</v>
      </c>
      <c r="CY51" s="551">
        <v>0</v>
      </c>
      <c r="CZ51" s="551">
        <v>0</v>
      </c>
      <c r="DA51" s="551">
        <v>0</v>
      </c>
      <c r="DB51" s="551">
        <v>0</v>
      </c>
      <c r="DC51" s="551">
        <v>0</v>
      </c>
      <c r="DD51" s="551">
        <v>0</v>
      </c>
      <c r="DE51" s="552">
        <f t="shared" si="12"/>
        <v>21726633</v>
      </c>
      <c r="DF51" s="554"/>
      <c r="DG51" s="554"/>
      <c r="DH51" s="554"/>
      <c r="DI51" s="554"/>
      <c r="DJ51" s="554"/>
      <c r="DK51" s="554"/>
      <c r="DL51" s="554"/>
      <c r="DM51" s="554"/>
      <c r="DN51" s="554"/>
      <c r="DO51" s="554"/>
      <c r="DP51" s="554"/>
      <c r="DQ51" s="554"/>
      <c r="DR51" s="554"/>
      <c r="DS51" s="554"/>
      <c r="DT51" s="554"/>
      <c r="DU51" s="554"/>
      <c r="DV51" s="554"/>
      <c r="DW51" s="554"/>
      <c r="DX51" s="554"/>
      <c r="DY51" s="554"/>
      <c r="DZ51" s="554"/>
      <c r="EG51" s="555"/>
      <c r="EH51" s="555"/>
      <c r="EI51" s="555"/>
      <c r="EJ51" s="555"/>
      <c r="EK51" s="555"/>
      <c r="EL51" s="555"/>
      <c r="EM51" s="555"/>
      <c r="EN51" s="555"/>
    </row>
    <row r="52" spans="1:144">
      <c r="A52" s="556" t="s">
        <v>599</v>
      </c>
      <c r="B52" s="564" t="s">
        <v>25</v>
      </c>
      <c r="C52" s="550">
        <v>1301216</v>
      </c>
      <c r="D52" s="551">
        <v>774808</v>
      </c>
      <c r="E52" s="551">
        <v>66496</v>
      </c>
      <c r="F52" s="551">
        <v>111379</v>
      </c>
      <c r="G52" s="551">
        <v>621746</v>
      </c>
      <c r="H52" s="551">
        <v>0</v>
      </c>
      <c r="I52" s="551">
        <v>501647</v>
      </c>
      <c r="J52" s="551">
        <v>1693021</v>
      </c>
      <c r="K52" s="551">
        <v>4361794</v>
      </c>
      <c r="L52" s="551">
        <v>798568</v>
      </c>
      <c r="M52" s="551">
        <v>0</v>
      </c>
      <c r="N52" s="551">
        <v>33261</v>
      </c>
      <c r="O52" s="551">
        <v>162059</v>
      </c>
      <c r="P52" s="551">
        <v>78410</v>
      </c>
      <c r="Q52" s="551">
        <v>32397</v>
      </c>
      <c r="R52" s="551">
        <v>91688</v>
      </c>
      <c r="S52" s="551">
        <v>70654</v>
      </c>
      <c r="T52" s="551">
        <v>107668</v>
      </c>
      <c r="U52" s="551">
        <v>16825</v>
      </c>
      <c r="V52" s="551">
        <v>7790</v>
      </c>
      <c r="W52" s="551">
        <v>0</v>
      </c>
      <c r="X52" s="551">
        <v>43147</v>
      </c>
      <c r="Y52" s="551">
        <v>0</v>
      </c>
      <c r="Z52" s="551">
        <v>2149</v>
      </c>
      <c r="AA52" s="551">
        <v>27357</v>
      </c>
      <c r="AB52" s="551">
        <v>3362</v>
      </c>
      <c r="AC52" s="551">
        <v>10738</v>
      </c>
      <c r="AD52" s="551">
        <v>90426</v>
      </c>
      <c r="AE52" s="551">
        <v>1689</v>
      </c>
      <c r="AF52" s="551">
        <v>2654</v>
      </c>
      <c r="AG52" s="551">
        <v>2574</v>
      </c>
      <c r="AH52" s="551">
        <v>220255</v>
      </c>
      <c r="AI52" s="551">
        <v>368541</v>
      </c>
      <c r="AJ52" s="551">
        <v>51318</v>
      </c>
      <c r="AK52" s="551">
        <v>0</v>
      </c>
      <c r="AL52" s="551">
        <v>0</v>
      </c>
      <c r="AM52" s="551">
        <v>0</v>
      </c>
      <c r="AN52" s="551">
        <v>7036</v>
      </c>
      <c r="AO52" s="551">
        <v>19186</v>
      </c>
      <c r="AP52" s="551">
        <v>970</v>
      </c>
      <c r="AQ52" s="551">
        <v>75234</v>
      </c>
      <c r="AR52" s="551">
        <v>154410</v>
      </c>
      <c r="AS52" s="551">
        <v>6376</v>
      </c>
      <c r="AT52" s="551">
        <v>112932</v>
      </c>
      <c r="AU52" s="551">
        <v>10942</v>
      </c>
      <c r="AV52" s="551">
        <v>109008</v>
      </c>
      <c r="AW52" s="551">
        <v>389828</v>
      </c>
      <c r="AX52" s="551">
        <v>39882</v>
      </c>
      <c r="AY52" s="551">
        <v>1168</v>
      </c>
      <c r="AZ52" s="551">
        <v>298</v>
      </c>
      <c r="BA52" s="551">
        <v>12836</v>
      </c>
      <c r="BB52" s="551">
        <v>13811</v>
      </c>
      <c r="BC52" s="551">
        <v>23063</v>
      </c>
      <c r="BD52" s="551">
        <v>0</v>
      </c>
      <c r="BE52" s="551">
        <v>-199</v>
      </c>
      <c r="BF52" s="551">
        <v>12868</v>
      </c>
      <c r="BG52" s="551">
        <v>23386</v>
      </c>
      <c r="BH52" s="551">
        <v>1122</v>
      </c>
      <c r="BI52" s="551">
        <v>19982</v>
      </c>
      <c r="BJ52" s="551">
        <v>75905</v>
      </c>
      <c r="BK52" s="551">
        <v>914657</v>
      </c>
      <c r="BL52" s="551">
        <v>346163</v>
      </c>
      <c r="BM52" s="551">
        <v>1032247</v>
      </c>
      <c r="BN52" s="551">
        <v>292462</v>
      </c>
      <c r="BO52" s="551">
        <v>538289</v>
      </c>
      <c r="BP52" s="551">
        <v>42353</v>
      </c>
      <c r="BQ52" s="551">
        <v>236570</v>
      </c>
      <c r="BR52" s="551">
        <v>83816</v>
      </c>
      <c r="BS52" s="551">
        <v>5918417</v>
      </c>
      <c r="BT52" s="551">
        <v>502761</v>
      </c>
      <c r="BU52" s="551">
        <v>331617</v>
      </c>
      <c r="BV52" s="551">
        <v>475298</v>
      </c>
      <c r="BW52" s="551">
        <v>2131035</v>
      </c>
      <c r="BX52" s="551">
        <v>101642</v>
      </c>
      <c r="BY52" s="551">
        <v>3013046</v>
      </c>
      <c r="BZ52" s="551">
        <v>0</v>
      </c>
      <c r="CA52" s="551">
        <v>139252</v>
      </c>
      <c r="CB52" s="551">
        <v>-396661</v>
      </c>
      <c r="CC52" s="551">
        <v>48385</v>
      </c>
      <c r="CD52" s="551">
        <v>521284</v>
      </c>
      <c r="CE52" s="551">
        <v>491622</v>
      </c>
      <c r="CF52" s="551">
        <v>61526</v>
      </c>
      <c r="CG52" s="551">
        <v>924277</v>
      </c>
      <c r="CH52" s="551">
        <v>160929</v>
      </c>
      <c r="CI52" s="551">
        <v>88329</v>
      </c>
      <c r="CJ52" s="551">
        <v>4002</v>
      </c>
      <c r="CK52" s="551">
        <v>56575</v>
      </c>
      <c r="CL52" s="551">
        <v>72412</v>
      </c>
      <c r="CM52" s="551">
        <v>23315</v>
      </c>
      <c r="CN52" s="551">
        <v>495742</v>
      </c>
      <c r="CO52" s="551">
        <v>783293</v>
      </c>
      <c r="CP52" s="551">
        <v>62674</v>
      </c>
      <c r="CQ52" s="551">
        <v>63687</v>
      </c>
      <c r="CR52" s="551">
        <v>187462</v>
      </c>
      <c r="CS52" s="551">
        <v>233876</v>
      </c>
      <c r="CT52" s="551">
        <v>127222</v>
      </c>
      <c r="CU52" s="551">
        <v>67418</v>
      </c>
      <c r="CV52" s="551">
        <v>605805</v>
      </c>
      <c r="CW52" s="551">
        <v>1582513</v>
      </c>
      <c r="CX52" s="551">
        <v>241053</v>
      </c>
      <c r="CY52" s="551">
        <v>1276635</v>
      </c>
      <c r="CZ52" s="551">
        <v>408833</v>
      </c>
      <c r="DA52" s="551">
        <v>584462</v>
      </c>
      <c r="DB52" s="551">
        <v>874621</v>
      </c>
      <c r="DC52" s="551">
        <v>0</v>
      </c>
      <c r="DD52" s="551">
        <v>121316</v>
      </c>
      <c r="DE52" s="552">
        <f t="shared" si="12"/>
        <v>38637913</v>
      </c>
      <c r="DF52" s="554"/>
      <c r="DG52" s="554"/>
      <c r="DH52" s="554"/>
      <c r="DI52" s="554"/>
      <c r="DJ52" s="554"/>
      <c r="DK52" s="554"/>
      <c r="DL52" s="554"/>
      <c r="DM52" s="554"/>
      <c r="DN52" s="554"/>
      <c r="DO52" s="554"/>
      <c r="DP52" s="554"/>
      <c r="DQ52" s="554"/>
      <c r="DR52" s="554"/>
      <c r="DS52" s="554"/>
      <c r="DT52" s="554"/>
      <c r="DU52" s="554"/>
      <c r="DV52" s="554"/>
      <c r="DW52" s="554"/>
      <c r="DX52" s="554"/>
      <c r="DY52" s="554"/>
      <c r="DZ52" s="554"/>
      <c r="EG52" s="555"/>
      <c r="EH52" s="555"/>
      <c r="EI52" s="555"/>
      <c r="EJ52" s="555"/>
      <c r="EK52" s="555"/>
      <c r="EL52" s="555"/>
      <c r="EM52" s="555"/>
      <c r="EN52" s="555"/>
    </row>
    <row r="53" spans="1:144">
      <c r="A53" s="556" t="s">
        <v>599</v>
      </c>
      <c r="B53" s="564" t="s">
        <v>611</v>
      </c>
      <c r="C53" s="550">
        <v>-1009610</v>
      </c>
      <c r="D53" s="551">
        <v>-401843</v>
      </c>
      <c r="E53" s="551">
        <v>-112</v>
      </c>
      <c r="F53" s="551">
        <v>0</v>
      </c>
      <c r="G53" s="551">
        <v>-16889</v>
      </c>
      <c r="H53" s="551">
        <v>0</v>
      </c>
      <c r="I53" s="551">
        <v>0</v>
      </c>
      <c r="J53" s="551">
        <v>-140464</v>
      </c>
      <c r="K53" s="551">
        <v>-40</v>
      </c>
      <c r="L53" s="551">
        <v>-226</v>
      </c>
      <c r="M53" s="551">
        <v>0</v>
      </c>
      <c r="N53" s="551">
        <v>0</v>
      </c>
      <c r="O53" s="551">
        <v>0</v>
      </c>
      <c r="P53" s="551">
        <v>0</v>
      </c>
      <c r="Q53" s="551">
        <v>0</v>
      </c>
      <c r="R53" s="551">
        <v>0</v>
      </c>
      <c r="S53" s="551">
        <v>0</v>
      </c>
      <c r="T53" s="551">
        <v>0</v>
      </c>
      <c r="U53" s="551">
        <v>0</v>
      </c>
      <c r="V53" s="551">
        <v>0</v>
      </c>
      <c r="W53" s="551">
        <v>0</v>
      </c>
      <c r="X53" s="551">
        <v>0</v>
      </c>
      <c r="Y53" s="551">
        <v>0</v>
      </c>
      <c r="Z53" s="551">
        <v>0</v>
      </c>
      <c r="AA53" s="551">
        <v>0</v>
      </c>
      <c r="AB53" s="551">
        <v>-1</v>
      </c>
      <c r="AC53" s="551">
        <v>0</v>
      </c>
      <c r="AD53" s="551">
        <v>0</v>
      </c>
      <c r="AE53" s="551">
        <v>0</v>
      </c>
      <c r="AF53" s="551">
        <v>0</v>
      </c>
      <c r="AG53" s="551">
        <v>0</v>
      </c>
      <c r="AH53" s="551">
        <v>0</v>
      </c>
      <c r="AI53" s="551">
        <v>-1</v>
      </c>
      <c r="AJ53" s="551">
        <v>0</v>
      </c>
      <c r="AK53" s="551">
        <v>0</v>
      </c>
      <c r="AL53" s="551">
        <v>0</v>
      </c>
      <c r="AM53" s="551">
        <v>0</v>
      </c>
      <c r="AN53" s="551">
        <v>0</v>
      </c>
      <c r="AO53" s="551">
        <v>0</v>
      </c>
      <c r="AP53" s="551">
        <v>0</v>
      </c>
      <c r="AQ53" s="551">
        <v>0</v>
      </c>
      <c r="AR53" s="551">
        <v>0</v>
      </c>
      <c r="AS53" s="551">
        <v>0</v>
      </c>
      <c r="AT53" s="551">
        <v>0</v>
      </c>
      <c r="AU53" s="551">
        <v>0</v>
      </c>
      <c r="AV53" s="551">
        <v>0</v>
      </c>
      <c r="AW53" s="551">
        <v>-1</v>
      </c>
      <c r="AX53" s="551">
        <v>0</v>
      </c>
      <c r="AY53" s="551">
        <v>0</v>
      </c>
      <c r="AZ53" s="551">
        <v>0</v>
      </c>
      <c r="BA53" s="551">
        <v>0</v>
      </c>
      <c r="BB53" s="551">
        <v>0</v>
      </c>
      <c r="BC53" s="551">
        <v>0</v>
      </c>
      <c r="BD53" s="551">
        <v>0</v>
      </c>
      <c r="BE53" s="551">
        <v>0</v>
      </c>
      <c r="BF53" s="551">
        <v>0</v>
      </c>
      <c r="BG53" s="551">
        <v>0</v>
      </c>
      <c r="BH53" s="551">
        <v>0</v>
      </c>
      <c r="BI53" s="551">
        <v>0</v>
      </c>
      <c r="BJ53" s="551">
        <v>0</v>
      </c>
      <c r="BK53" s="551">
        <v>-422</v>
      </c>
      <c r="BL53" s="551">
        <v>-501</v>
      </c>
      <c r="BM53" s="551">
        <v>-89680</v>
      </c>
      <c r="BN53" s="551">
        <v>-220430</v>
      </c>
      <c r="BO53" s="551">
        <v>-288</v>
      </c>
      <c r="BP53" s="551">
        <v>-2326</v>
      </c>
      <c r="BQ53" s="551">
        <v>-167777</v>
      </c>
      <c r="BR53" s="551">
        <v>-12</v>
      </c>
      <c r="BS53" s="551">
        <v>-28117</v>
      </c>
      <c r="BT53" s="551">
        <v>-238459</v>
      </c>
      <c r="BU53" s="551">
        <v>-53</v>
      </c>
      <c r="BV53" s="551">
        <v>-17246</v>
      </c>
      <c r="BW53" s="551">
        <v>0</v>
      </c>
      <c r="BX53" s="551">
        <v>-23031</v>
      </c>
      <c r="BY53" s="551">
        <v>-107073</v>
      </c>
      <c r="BZ53" s="551">
        <v>0</v>
      </c>
      <c r="CA53" s="551">
        <v>-59299</v>
      </c>
      <c r="CB53" s="551">
        <v>-30</v>
      </c>
      <c r="CC53" s="551">
        <v>-7</v>
      </c>
      <c r="CD53" s="551">
        <v>-85</v>
      </c>
      <c r="CE53" s="551">
        <v>-22809</v>
      </c>
      <c r="CF53" s="551">
        <v>0</v>
      </c>
      <c r="CG53" s="551">
        <v>0</v>
      </c>
      <c r="CH53" s="551">
        <v>0</v>
      </c>
      <c r="CI53" s="551">
        <v>0</v>
      </c>
      <c r="CJ53" s="551">
        <v>0</v>
      </c>
      <c r="CK53" s="551">
        <v>0</v>
      </c>
      <c r="CL53" s="551">
        <v>0</v>
      </c>
      <c r="CM53" s="551">
        <v>0</v>
      </c>
      <c r="CN53" s="551">
        <v>-51271</v>
      </c>
      <c r="CO53" s="551">
        <v>-928133</v>
      </c>
      <c r="CP53" s="551">
        <v>-3</v>
      </c>
      <c r="CQ53" s="551">
        <v>-46</v>
      </c>
      <c r="CR53" s="551">
        <v>-47321</v>
      </c>
      <c r="CS53" s="551">
        <v>-220875</v>
      </c>
      <c r="CT53" s="551">
        <v>-6</v>
      </c>
      <c r="CU53" s="551">
        <v>-3</v>
      </c>
      <c r="CV53" s="551">
        <v>-158</v>
      </c>
      <c r="CW53" s="551">
        <v>-333</v>
      </c>
      <c r="CX53" s="551">
        <v>0</v>
      </c>
      <c r="CY53" s="551">
        <v>0</v>
      </c>
      <c r="CZ53" s="551">
        <v>-85</v>
      </c>
      <c r="DA53" s="551">
        <v>-72</v>
      </c>
      <c r="DB53" s="551">
        <v>-82</v>
      </c>
      <c r="DC53" s="551">
        <v>0</v>
      </c>
      <c r="DD53" s="551">
        <v>-30877</v>
      </c>
      <c r="DE53" s="552">
        <f t="shared" si="12"/>
        <v>-3826097</v>
      </c>
      <c r="DF53" s="554"/>
      <c r="DG53" s="554"/>
      <c r="DH53" s="554"/>
      <c r="DI53" s="554"/>
      <c r="DJ53" s="554"/>
      <c r="DK53" s="554"/>
      <c r="DL53" s="554"/>
      <c r="DM53" s="554"/>
      <c r="DN53" s="554"/>
      <c r="DO53" s="554"/>
      <c r="DP53" s="554"/>
      <c r="DQ53" s="554"/>
      <c r="DR53" s="554"/>
      <c r="DS53" s="554"/>
      <c r="DT53" s="554"/>
      <c r="DU53" s="554"/>
      <c r="DV53" s="554"/>
      <c r="DW53" s="554"/>
      <c r="DX53" s="554"/>
      <c r="DY53" s="554"/>
      <c r="DZ53" s="554"/>
      <c r="EG53" s="555"/>
      <c r="EH53" s="555"/>
      <c r="EI53" s="555"/>
      <c r="EJ53" s="555"/>
      <c r="EK53" s="555"/>
      <c r="EL53" s="555"/>
      <c r="EM53" s="555"/>
      <c r="EN53" s="555"/>
    </row>
    <row r="54" spans="1:144">
      <c r="A54" s="558" t="s">
        <v>600</v>
      </c>
      <c r="B54" s="559" t="s">
        <v>26</v>
      </c>
      <c r="C54" s="562">
        <f t="shared" ref="C54:AH54" si="13">SUM(C47:C53)</f>
        <v>9283633</v>
      </c>
      <c r="D54" s="560">
        <f t="shared" si="13"/>
        <v>8064347</v>
      </c>
      <c r="E54" s="560">
        <f t="shared" si="13"/>
        <v>1293771</v>
      </c>
      <c r="F54" s="560">
        <f t="shared" si="13"/>
        <v>1027034</v>
      </c>
      <c r="G54" s="560">
        <f t="shared" si="13"/>
        <v>5389754</v>
      </c>
      <c r="H54" s="560">
        <f t="shared" si="13"/>
        <v>0</v>
      </c>
      <c r="I54" s="560">
        <f t="shared" si="13"/>
        <v>2606545</v>
      </c>
      <c r="J54" s="560">
        <f t="shared" si="13"/>
        <v>18873976</v>
      </c>
      <c r="K54" s="560">
        <f t="shared" si="13"/>
        <v>9369517</v>
      </c>
      <c r="L54" s="560">
        <f t="shared" si="13"/>
        <v>6477014</v>
      </c>
      <c r="M54" s="560">
        <f t="shared" si="13"/>
        <v>0</v>
      </c>
      <c r="N54" s="560">
        <f t="shared" si="13"/>
        <v>86346</v>
      </c>
      <c r="O54" s="560">
        <f t="shared" si="13"/>
        <v>808733</v>
      </c>
      <c r="P54" s="560">
        <f t="shared" si="13"/>
        <v>668642</v>
      </c>
      <c r="Q54" s="560">
        <f t="shared" si="13"/>
        <v>284622</v>
      </c>
      <c r="R54" s="560">
        <f t="shared" si="13"/>
        <v>1080744</v>
      </c>
      <c r="S54" s="560">
        <f t="shared" si="13"/>
        <v>598832</v>
      </c>
      <c r="T54" s="560">
        <f t="shared" si="13"/>
        <v>991335</v>
      </c>
      <c r="U54" s="560">
        <f t="shared" si="13"/>
        <v>138163</v>
      </c>
      <c r="V54" s="560">
        <f t="shared" si="13"/>
        <v>146140</v>
      </c>
      <c r="W54" s="560">
        <f t="shared" si="13"/>
        <v>0</v>
      </c>
      <c r="X54" s="560">
        <f t="shared" si="13"/>
        <v>377637</v>
      </c>
      <c r="Y54" s="560">
        <f t="shared" si="13"/>
        <v>0</v>
      </c>
      <c r="Z54" s="560">
        <f t="shared" si="13"/>
        <v>29937</v>
      </c>
      <c r="AA54" s="560">
        <f t="shared" si="13"/>
        <v>285284</v>
      </c>
      <c r="AB54" s="560">
        <f t="shared" si="13"/>
        <v>6119</v>
      </c>
      <c r="AC54" s="560">
        <f t="shared" si="13"/>
        <v>207464</v>
      </c>
      <c r="AD54" s="560">
        <f t="shared" si="13"/>
        <v>479947</v>
      </c>
      <c r="AE54" s="560">
        <f t="shared" si="13"/>
        <v>20932</v>
      </c>
      <c r="AF54" s="560">
        <f t="shared" si="13"/>
        <v>25341</v>
      </c>
      <c r="AG54" s="560">
        <f t="shared" si="13"/>
        <v>39879</v>
      </c>
      <c r="AH54" s="560">
        <f t="shared" si="13"/>
        <v>1595386</v>
      </c>
      <c r="AI54" s="560">
        <f t="shared" ref="AI54:BN54" si="14">SUM(AI47:AI53)</f>
        <v>4408349</v>
      </c>
      <c r="AJ54" s="560">
        <f t="shared" si="14"/>
        <v>644390</v>
      </c>
      <c r="AK54" s="560">
        <f t="shared" si="14"/>
        <v>0</v>
      </c>
      <c r="AL54" s="560">
        <f t="shared" si="14"/>
        <v>0</v>
      </c>
      <c r="AM54" s="560">
        <f t="shared" si="14"/>
        <v>0</v>
      </c>
      <c r="AN54" s="560">
        <f t="shared" si="14"/>
        <v>79842</v>
      </c>
      <c r="AO54" s="560">
        <f t="shared" si="14"/>
        <v>766552</v>
      </c>
      <c r="AP54" s="560">
        <f t="shared" si="14"/>
        <v>8775</v>
      </c>
      <c r="AQ54" s="560">
        <f t="shared" si="14"/>
        <v>621227</v>
      </c>
      <c r="AR54" s="560">
        <f t="shared" si="14"/>
        <v>1443765</v>
      </c>
      <c r="AS54" s="560">
        <f t="shared" si="14"/>
        <v>188134</v>
      </c>
      <c r="AT54" s="560">
        <f t="shared" si="14"/>
        <v>4688153</v>
      </c>
      <c r="AU54" s="560">
        <f t="shared" si="14"/>
        <v>211654</v>
      </c>
      <c r="AV54" s="560">
        <f t="shared" si="14"/>
        <v>2667529</v>
      </c>
      <c r="AW54" s="560">
        <f t="shared" si="14"/>
        <v>5510322</v>
      </c>
      <c r="AX54" s="560">
        <f t="shared" si="14"/>
        <v>3561129</v>
      </c>
      <c r="AY54" s="560">
        <f t="shared" si="14"/>
        <v>41722</v>
      </c>
      <c r="AZ54" s="560">
        <f t="shared" si="14"/>
        <v>9291</v>
      </c>
      <c r="BA54" s="560">
        <f t="shared" si="14"/>
        <v>254131</v>
      </c>
      <c r="BB54" s="560">
        <f t="shared" si="14"/>
        <v>225095</v>
      </c>
      <c r="BC54" s="560">
        <f t="shared" si="14"/>
        <v>536008</v>
      </c>
      <c r="BD54" s="560">
        <f t="shared" si="14"/>
        <v>0</v>
      </c>
      <c r="BE54" s="560">
        <f t="shared" si="14"/>
        <v>9906</v>
      </c>
      <c r="BF54" s="560">
        <f t="shared" si="14"/>
        <v>1206574</v>
      </c>
      <c r="BG54" s="560">
        <f t="shared" si="14"/>
        <v>301808</v>
      </c>
      <c r="BH54" s="560">
        <f t="shared" si="14"/>
        <v>8410</v>
      </c>
      <c r="BI54" s="560">
        <f t="shared" si="14"/>
        <v>575676</v>
      </c>
      <c r="BJ54" s="560">
        <f t="shared" si="14"/>
        <v>217247</v>
      </c>
      <c r="BK54" s="560">
        <f t="shared" si="14"/>
        <v>13102023</v>
      </c>
      <c r="BL54" s="560">
        <f t="shared" si="14"/>
        <v>5401728</v>
      </c>
      <c r="BM54" s="560">
        <f t="shared" si="14"/>
        <v>12270591</v>
      </c>
      <c r="BN54" s="560">
        <f t="shared" si="14"/>
        <v>4290475</v>
      </c>
      <c r="BO54" s="560">
        <f t="shared" ref="BO54:CT54" si="15">SUM(BO47:BO53)</f>
        <v>5344926</v>
      </c>
      <c r="BP54" s="560">
        <f t="shared" si="15"/>
        <v>652824</v>
      </c>
      <c r="BQ54" s="560">
        <f t="shared" si="15"/>
        <v>2522574</v>
      </c>
      <c r="BR54" s="560">
        <f t="shared" si="15"/>
        <v>2914229</v>
      </c>
      <c r="BS54" s="560">
        <f t="shared" si="15"/>
        <v>67762806</v>
      </c>
      <c r="BT54" s="560">
        <f t="shared" si="15"/>
        <v>21327736</v>
      </c>
      <c r="BU54" s="560">
        <f t="shared" si="15"/>
        <v>3364523</v>
      </c>
      <c r="BV54" s="560">
        <f t="shared" si="15"/>
        <v>9828036</v>
      </c>
      <c r="BW54" s="560">
        <f t="shared" si="15"/>
        <v>47457985</v>
      </c>
      <c r="BX54" s="560">
        <f t="shared" si="15"/>
        <v>1349567</v>
      </c>
      <c r="BY54" s="560">
        <f t="shared" si="15"/>
        <v>22435792</v>
      </c>
      <c r="BZ54" s="560">
        <f t="shared" si="15"/>
        <v>0</v>
      </c>
      <c r="CA54" s="560">
        <f t="shared" si="15"/>
        <v>3605391</v>
      </c>
      <c r="CB54" s="560">
        <f t="shared" si="15"/>
        <v>640765</v>
      </c>
      <c r="CC54" s="560">
        <f t="shared" si="15"/>
        <v>315664</v>
      </c>
      <c r="CD54" s="560">
        <f t="shared" si="15"/>
        <v>2722101</v>
      </c>
      <c r="CE54" s="560">
        <f t="shared" si="15"/>
        <v>4972915</v>
      </c>
      <c r="CF54" s="560">
        <f t="shared" si="15"/>
        <v>1604042</v>
      </c>
      <c r="CG54" s="560">
        <f t="shared" si="15"/>
        <v>11954236</v>
      </c>
      <c r="CH54" s="560">
        <f t="shared" si="15"/>
        <v>1727864</v>
      </c>
      <c r="CI54" s="560">
        <f t="shared" si="15"/>
        <v>1693750</v>
      </c>
      <c r="CJ54" s="560">
        <f t="shared" si="15"/>
        <v>33277</v>
      </c>
      <c r="CK54" s="560">
        <f t="shared" si="15"/>
        <v>1168486</v>
      </c>
      <c r="CL54" s="560">
        <f t="shared" si="15"/>
        <v>44437183</v>
      </c>
      <c r="CM54" s="560">
        <f t="shared" si="15"/>
        <v>27590005</v>
      </c>
      <c r="CN54" s="560">
        <f t="shared" si="15"/>
        <v>13270004</v>
      </c>
      <c r="CO54" s="560">
        <f t="shared" si="15"/>
        <v>40080402</v>
      </c>
      <c r="CP54" s="560">
        <f t="shared" si="15"/>
        <v>2760891</v>
      </c>
      <c r="CQ54" s="560">
        <f t="shared" si="15"/>
        <v>11598293</v>
      </c>
      <c r="CR54" s="560">
        <f t="shared" si="15"/>
        <v>12466825</v>
      </c>
      <c r="CS54" s="560">
        <f t="shared" si="15"/>
        <v>3086019</v>
      </c>
      <c r="CT54" s="560">
        <f t="shared" si="15"/>
        <v>4970881</v>
      </c>
      <c r="CU54" s="560">
        <f t="shared" ref="CU54:DE54" si="16">SUM(CU47:CU53)</f>
        <v>647154</v>
      </c>
      <c r="CV54" s="560">
        <f t="shared" si="16"/>
        <v>7785458</v>
      </c>
      <c r="CW54" s="560">
        <f t="shared" si="16"/>
        <v>15181036</v>
      </c>
      <c r="CX54" s="560">
        <f t="shared" si="16"/>
        <v>4064632</v>
      </c>
      <c r="CY54" s="560">
        <f t="shared" si="16"/>
        <v>12715734</v>
      </c>
      <c r="CZ54" s="560">
        <f t="shared" si="16"/>
        <v>3746457</v>
      </c>
      <c r="DA54" s="560">
        <f t="shared" si="16"/>
        <v>6147433</v>
      </c>
      <c r="DB54" s="560">
        <f t="shared" si="16"/>
        <v>4944639</v>
      </c>
      <c r="DC54" s="560">
        <f t="shared" si="16"/>
        <v>0</v>
      </c>
      <c r="DD54" s="560">
        <f t="shared" si="16"/>
        <v>1348502</v>
      </c>
      <c r="DE54" s="561">
        <f t="shared" si="16"/>
        <v>565748617</v>
      </c>
      <c r="DF54" s="554"/>
      <c r="DG54" s="554"/>
      <c r="DH54" s="554"/>
      <c r="DI54" s="554"/>
      <c r="DJ54" s="554"/>
      <c r="DK54" s="554"/>
      <c r="DL54" s="554"/>
      <c r="DM54" s="554"/>
      <c r="DN54" s="554"/>
      <c r="DO54" s="554"/>
      <c r="DP54" s="554"/>
      <c r="DQ54" s="554"/>
      <c r="DR54" s="554"/>
      <c r="DS54" s="554"/>
      <c r="DT54" s="554"/>
      <c r="DU54" s="554"/>
      <c r="DV54" s="554"/>
      <c r="DW54" s="554"/>
      <c r="DX54" s="554"/>
      <c r="DY54" s="554"/>
      <c r="DZ54" s="554"/>
      <c r="EG54" s="555"/>
      <c r="EH54" s="555"/>
      <c r="EI54" s="555"/>
      <c r="EJ54" s="555"/>
      <c r="EK54" s="555"/>
      <c r="EL54" s="555"/>
      <c r="EM54" s="555"/>
      <c r="EN54" s="555"/>
    </row>
    <row r="55" spans="1:144">
      <c r="A55" s="558" t="s">
        <v>575</v>
      </c>
      <c r="B55" s="559" t="s">
        <v>612</v>
      </c>
      <c r="C55" s="562">
        <f t="shared" ref="C55:AH55" si="17">C46+C54</f>
        <v>16086569</v>
      </c>
      <c r="D55" s="560">
        <f t="shared" si="17"/>
        <v>28740974</v>
      </c>
      <c r="E55" s="560">
        <f t="shared" si="17"/>
        <v>1986486</v>
      </c>
      <c r="F55" s="560">
        <f t="shared" si="17"/>
        <v>2050820</v>
      </c>
      <c r="G55" s="560">
        <f t="shared" si="17"/>
        <v>10898583</v>
      </c>
      <c r="H55" s="560">
        <f t="shared" si="17"/>
        <v>0</v>
      </c>
      <c r="I55" s="560">
        <f t="shared" si="17"/>
        <v>4519297</v>
      </c>
      <c r="J55" s="560">
        <f t="shared" si="17"/>
        <v>70556926</v>
      </c>
      <c r="K55" s="560">
        <f t="shared" si="17"/>
        <v>17423415</v>
      </c>
      <c r="L55" s="560">
        <f t="shared" si="17"/>
        <v>30021364</v>
      </c>
      <c r="M55" s="560">
        <f t="shared" si="17"/>
        <v>0</v>
      </c>
      <c r="N55" s="560">
        <f t="shared" si="17"/>
        <v>258558</v>
      </c>
      <c r="O55" s="560">
        <f t="shared" si="17"/>
        <v>1967412</v>
      </c>
      <c r="P55" s="560">
        <f t="shared" si="17"/>
        <v>1696391</v>
      </c>
      <c r="Q55" s="560">
        <f t="shared" si="17"/>
        <v>707921</v>
      </c>
      <c r="R55" s="560">
        <f t="shared" si="17"/>
        <v>4482284</v>
      </c>
      <c r="S55" s="560">
        <f t="shared" si="17"/>
        <v>1358687</v>
      </c>
      <c r="T55" s="560">
        <f t="shared" si="17"/>
        <v>1858461</v>
      </c>
      <c r="U55" s="560">
        <f t="shared" si="17"/>
        <v>437233</v>
      </c>
      <c r="V55" s="560">
        <f t="shared" si="17"/>
        <v>418389</v>
      </c>
      <c r="W55" s="560">
        <f t="shared" si="17"/>
        <v>0</v>
      </c>
      <c r="X55" s="560">
        <f t="shared" si="17"/>
        <v>1051368</v>
      </c>
      <c r="Y55" s="560">
        <f t="shared" si="17"/>
        <v>0</v>
      </c>
      <c r="Z55" s="560">
        <f t="shared" si="17"/>
        <v>56653</v>
      </c>
      <c r="AA55" s="560">
        <f t="shared" si="17"/>
        <v>786755</v>
      </c>
      <c r="AB55" s="560">
        <f t="shared" si="17"/>
        <v>19458</v>
      </c>
      <c r="AC55" s="560">
        <f t="shared" si="17"/>
        <v>561768</v>
      </c>
      <c r="AD55" s="560">
        <f t="shared" si="17"/>
        <v>1341661</v>
      </c>
      <c r="AE55" s="560">
        <f t="shared" si="17"/>
        <v>47363</v>
      </c>
      <c r="AF55" s="560">
        <f t="shared" si="17"/>
        <v>63280</v>
      </c>
      <c r="AG55" s="560">
        <f t="shared" si="17"/>
        <v>83867</v>
      </c>
      <c r="AH55" s="560">
        <f t="shared" si="17"/>
        <v>3385076</v>
      </c>
      <c r="AI55" s="560">
        <f t="shared" ref="AI55:BN55" si="18">AI46+AI54</f>
        <v>9292082</v>
      </c>
      <c r="AJ55" s="560">
        <f t="shared" si="18"/>
        <v>1255447</v>
      </c>
      <c r="AK55" s="560">
        <f t="shared" si="18"/>
        <v>0</v>
      </c>
      <c r="AL55" s="560">
        <f t="shared" si="18"/>
        <v>0</v>
      </c>
      <c r="AM55" s="560">
        <f t="shared" si="18"/>
        <v>0</v>
      </c>
      <c r="AN55" s="560">
        <f t="shared" si="18"/>
        <v>297888</v>
      </c>
      <c r="AO55" s="560">
        <f t="shared" si="18"/>
        <v>2105625</v>
      </c>
      <c r="AP55" s="560">
        <f t="shared" si="18"/>
        <v>44332</v>
      </c>
      <c r="AQ55" s="560">
        <f t="shared" si="18"/>
        <v>1591688</v>
      </c>
      <c r="AR55" s="560">
        <f t="shared" si="18"/>
        <v>2875336</v>
      </c>
      <c r="AS55" s="560">
        <f t="shared" si="18"/>
        <v>427166</v>
      </c>
      <c r="AT55" s="560">
        <f t="shared" si="18"/>
        <v>9410268</v>
      </c>
      <c r="AU55" s="560">
        <f t="shared" si="18"/>
        <v>466717</v>
      </c>
      <c r="AV55" s="560">
        <f t="shared" si="18"/>
        <v>6442493</v>
      </c>
      <c r="AW55" s="560">
        <f t="shared" si="18"/>
        <v>15316327</v>
      </c>
      <c r="AX55" s="560">
        <f t="shared" si="18"/>
        <v>10070258</v>
      </c>
      <c r="AY55" s="560">
        <f t="shared" si="18"/>
        <v>125896</v>
      </c>
      <c r="AZ55" s="560">
        <f t="shared" si="18"/>
        <v>27247</v>
      </c>
      <c r="BA55" s="560">
        <f t="shared" si="18"/>
        <v>756740</v>
      </c>
      <c r="BB55" s="560">
        <f t="shared" si="18"/>
        <v>616028</v>
      </c>
      <c r="BC55" s="560">
        <f t="shared" si="18"/>
        <v>1728534</v>
      </c>
      <c r="BD55" s="560">
        <f t="shared" si="18"/>
        <v>0</v>
      </c>
      <c r="BE55" s="560">
        <f t="shared" si="18"/>
        <v>50375</v>
      </c>
      <c r="BF55" s="560">
        <f t="shared" si="18"/>
        <v>4379034</v>
      </c>
      <c r="BG55" s="560">
        <f t="shared" si="18"/>
        <v>728315</v>
      </c>
      <c r="BH55" s="560">
        <f t="shared" si="18"/>
        <v>22892</v>
      </c>
      <c r="BI55" s="560">
        <f t="shared" si="18"/>
        <v>1484250</v>
      </c>
      <c r="BJ55" s="560">
        <f t="shared" si="18"/>
        <v>661556</v>
      </c>
      <c r="BK55" s="560">
        <f t="shared" si="18"/>
        <v>26692617</v>
      </c>
      <c r="BL55" s="560">
        <f t="shared" si="18"/>
        <v>11234055</v>
      </c>
      <c r="BM55" s="560">
        <f t="shared" si="18"/>
        <v>25790472</v>
      </c>
      <c r="BN55" s="560">
        <f t="shared" si="18"/>
        <v>8214508</v>
      </c>
      <c r="BO55" s="560">
        <f t="shared" ref="BO55:CT55" si="19">BO46+BO54</f>
        <v>12744978</v>
      </c>
      <c r="BP55" s="560">
        <f t="shared" si="19"/>
        <v>1951919</v>
      </c>
      <c r="BQ55" s="560">
        <f t="shared" si="19"/>
        <v>4877884</v>
      </c>
      <c r="BR55" s="560">
        <f t="shared" si="19"/>
        <v>4276139</v>
      </c>
      <c r="BS55" s="560">
        <f t="shared" si="19"/>
        <v>91441739</v>
      </c>
      <c r="BT55" s="560">
        <f t="shared" si="19"/>
        <v>30149075</v>
      </c>
      <c r="BU55" s="560">
        <f t="shared" si="19"/>
        <v>4764618</v>
      </c>
      <c r="BV55" s="560">
        <f t="shared" si="19"/>
        <v>12442650</v>
      </c>
      <c r="BW55" s="560">
        <f t="shared" si="19"/>
        <v>53676669</v>
      </c>
      <c r="BX55" s="560">
        <f t="shared" si="19"/>
        <v>1884775</v>
      </c>
      <c r="BY55" s="560">
        <f t="shared" si="19"/>
        <v>24530473</v>
      </c>
      <c r="BZ55" s="560">
        <f t="shared" si="19"/>
        <v>15797811</v>
      </c>
      <c r="CA55" s="560">
        <f t="shared" si="19"/>
        <v>9082124</v>
      </c>
      <c r="CB55" s="560">
        <f t="shared" si="19"/>
        <v>4483528</v>
      </c>
      <c r="CC55" s="560">
        <f t="shared" si="19"/>
        <v>417438</v>
      </c>
      <c r="CD55" s="560">
        <f t="shared" si="19"/>
        <v>3655574</v>
      </c>
      <c r="CE55" s="560">
        <f t="shared" si="19"/>
        <v>7033620</v>
      </c>
      <c r="CF55" s="560">
        <f t="shared" si="19"/>
        <v>2199173</v>
      </c>
      <c r="CG55" s="560">
        <f t="shared" si="19"/>
        <v>22292431</v>
      </c>
      <c r="CH55" s="560">
        <f t="shared" si="19"/>
        <v>3516125</v>
      </c>
      <c r="CI55" s="560">
        <f t="shared" si="19"/>
        <v>2797729</v>
      </c>
      <c r="CJ55" s="560">
        <f t="shared" si="19"/>
        <v>178183</v>
      </c>
      <c r="CK55" s="560">
        <f t="shared" si="19"/>
        <v>2419244</v>
      </c>
      <c r="CL55" s="560">
        <f t="shared" si="19"/>
        <v>57647705</v>
      </c>
      <c r="CM55" s="560">
        <f t="shared" si="19"/>
        <v>33421002</v>
      </c>
      <c r="CN55" s="560">
        <f t="shared" si="19"/>
        <v>15304876</v>
      </c>
      <c r="CO55" s="560">
        <f t="shared" si="19"/>
        <v>70600079</v>
      </c>
      <c r="CP55" s="560">
        <f t="shared" si="19"/>
        <v>3867292</v>
      </c>
      <c r="CQ55" s="560">
        <f t="shared" si="19"/>
        <v>16113344</v>
      </c>
      <c r="CR55" s="560">
        <f t="shared" si="19"/>
        <v>16330460</v>
      </c>
      <c r="CS55" s="560">
        <f t="shared" si="19"/>
        <v>5378419</v>
      </c>
      <c r="CT55" s="560">
        <f t="shared" si="19"/>
        <v>6786809</v>
      </c>
      <c r="CU55" s="560">
        <f t="shared" ref="CU55:DE55" si="20">CU46+CU54</f>
        <v>2644475</v>
      </c>
      <c r="CV55" s="560">
        <f t="shared" si="20"/>
        <v>13039223</v>
      </c>
      <c r="CW55" s="560">
        <f t="shared" si="20"/>
        <v>21986615</v>
      </c>
      <c r="CX55" s="560">
        <f t="shared" si="20"/>
        <v>8977362</v>
      </c>
      <c r="CY55" s="560">
        <f t="shared" si="20"/>
        <v>28010430</v>
      </c>
      <c r="CZ55" s="560">
        <f t="shared" si="20"/>
        <v>5543974</v>
      </c>
      <c r="DA55" s="560">
        <f t="shared" si="20"/>
        <v>9223661</v>
      </c>
      <c r="DB55" s="560">
        <f t="shared" si="20"/>
        <v>6085355</v>
      </c>
      <c r="DC55" s="560">
        <f t="shared" si="20"/>
        <v>1521950</v>
      </c>
      <c r="DD55" s="560">
        <f t="shared" si="20"/>
        <v>2918386</v>
      </c>
      <c r="DE55" s="561">
        <f t="shared" si="20"/>
        <v>986990481</v>
      </c>
      <c r="DF55" s="554"/>
      <c r="DG55" s="554"/>
      <c r="DH55" s="554"/>
      <c r="DI55" s="554"/>
      <c r="DJ55" s="554"/>
      <c r="DK55" s="554"/>
      <c r="DL55" s="554"/>
      <c r="DM55" s="554"/>
      <c r="DN55" s="554"/>
      <c r="DO55" s="554"/>
      <c r="DP55" s="554"/>
      <c r="DQ55" s="554"/>
      <c r="DR55" s="554"/>
      <c r="DS55" s="554"/>
      <c r="DT55" s="554"/>
      <c r="DU55" s="554"/>
      <c r="DV55" s="554"/>
      <c r="DW55" s="554"/>
      <c r="DX55" s="554"/>
      <c r="DY55" s="554"/>
      <c r="DZ55" s="554"/>
      <c r="EG55" s="555"/>
      <c r="EH55" s="555"/>
      <c r="EI55" s="555"/>
      <c r="EJ55" s="555"/>
      <c r="EK55" s="555"/>
      <c r="EL55" s="555"/>
      <c r="EM55" s="555"/>
      <c r="EN55" s="555"/>
    </row>
    <row r="56" spans="1:144">
      <c r="C56" s="550"/>
      <c r="D56" s="551"/>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551"/>
      <c r="AY56" s="551"/>
      <c r="AZ56" s="551"/>
      <c r="BA56" s="551"/>
      <c r="BB56" s="551"/>
      <c r="BC56" s="551"/>
      <c r="BD56" s="551"/>
      <c r="BE56" s="551"/>
      <c r="BF56" s="551"/>
      <c r="BG56" s="551"/>
      <c r="BH56" s="551"/>
      <c r="BI56" s="551"/>
      <c r="BJ56" s="551"/>
      <c r="BK56" s="551"/>
      <c r="BL56" s="551"/>
      <c r="BM56" s="551"/>
      <c r="BN56" s="551"/>
      <c r="BO56" s="551"/>
      <c r="BP56" s="551"/>
      <c r="BQ56" s="551"/>
      <c r="BR56" s="551"/>
      <c r="BS56" s="551"/>
      <c r="BT56" s="551"/>
      <c r="BU56" s="551"/>
      <c r="BV56" s="551"/>
      <c r="BW56" s="551"/>
      <c r="BX56" s="551"/>
      <c r="BY56" s="551"/>
      <c r="BZ56" s="551"/>
      <c r="CA56" s="551"/>
      <c r="CB56" s="551"/>
      <c r="CC56" s="551"/>
      <c r="CD56" s="551"/>
      <c r="CE56" s="551"/>
      <c r="CF56" s="551"/>
      <c r="CG56" s="551"/>
      <c r="CH56" s="551"/>
      <c r="CI56" s="551"/>
      <c r="CJ56" s="551"/>
      <c r="CK56" s="551"/>
      <c r="CL56" s="551"/>
      <c r="CM56" s="551"/>
      <c r="CN56" s="551"/>
      <c r="CO56" s="551"/>
      <c r="CP56" s="551"/>
      <c r="CQ56" s="551"/>
      <c r="CR56" s="551"/>
      <c r="CS56" s="551"/>
      <c r="CT56" s="551"/>
      <c r="CU56" s="551"/>
      <c r="CV56" s="551"/>
      <c r="CW56" s="551"/>
      <c r="CX56" s="551"/>
      <c r="CY56" s="551"/>
      <c r="CZ56" s="551"/>
      <c r="DA56" s="551"/>
      <c r="DB56" s="551"/>
      <c r="DC56" s="551"/>
      <c r="DD56" s="551"/>
      <c r="DE56" s="551"/>
      <c r="DF56" s="551"/>
      <c r="DG56" s="551"/>
      <c r="DH56" s="551"/>
      <c r="DI56" s="551"/>
      <c r="DJ56" s="551"/>
      <c r="DK56" s="551"/>
      <c r="DL56" s="551"/>
      <c r="DM56" s="551"/>
      <c r="DN56" s="551"/>
      <c r="DO56" s="551"/>
      <c r="DP56" s="551"/>
      <c r="DQ56" s="551"/>
      <c r="DR56" s="551"/>
      <c r="DS56" s="551"/>
      <c r="DT56" s="551"/>
      <c r="DU56" s="551"/>
      <c r="DV56" s="551"/>
      <c r="DW56" s="551"/>
      <c r="DX56" s="551"/>
      <c r="DY56" s="551"/>
      <c r="DZ56" s="551"/>
      <c r="EA56" s="555"/>
      <c r="EB56" s="555"/>
      <c r="EC56" s="555"/>
      <c r="ED56" s="555"/>
      <c r="EE56" s="555"/>
      <c r="EF56" s="555"/>
      <c r="EG56" s="555"/>
      <c r="EH56" s="555"/>
      <c r="EI56" s="555"/>
      <c r="EJ56" s="555"/>
      <c r="EK56" s="555"/>
      <c r="EL56" s="555"/>
    </row>
    <row r="57" spans="1:144">
      <c r="A57" s="1153" t="s">
        <v>613</v>
      </c>
      <c r="B57" s="1154"/>
      <c r="C57" s="566">
        <f>IF(C55=0,0,C54/C55)</f>
        <v>0.57710460198193914</v>
      </c>
      <c r="D57" s="567">
        <f t="shared" ref="D57:AL57" si="21">IF(D55=0,0,D54/D55)</f>
        <v>0.28058711580199058</v>
      </c>
      <c r="E57" s="567">
        <f t="shared" si="21"/>
        <v>0.65128624113132438</v>
      </c>
      <c r="F57" s="567">
        <f t="shared" si="21"/>
        <v>0.50079187837060302</v>
      </c>
      <c r="G57" s="567">
        <f t="shared" si="21"/>
        <v>0.49453713386409959</v>
      </c>
      <c r="H57" s="567">
        <f t="shared" si="21"/>
        <v>0</v>
      </c>
      <c r="I57" s="567">
        <f t="shared" si="21"/>
        <v>0.57675895166881042</v>
      </c>
      <c r="J57" s="567">
        <f t="shared" si="21"/>
        <v>0.26749997583511503</v>
      </c>
      <c r="K57" s="567">
        <f t="shared" si="21"/>
        <v>0.53775433805600104</v>
      </c>
      <c r="L57" s="567">
        <f t="shared" si="21"/>
        <v>0.21574682616019711</v>
      </c>
      <c r="M57" s="567">
        <f t="shared" si="21"/>
        <v>0</v>
      </c>
      <c r="N57" s="567">
        <f t="shared" si="21"/>
        <v>0.3339521500011603</v>
      </c>
      <c r="O57" s="567">
        <f t="shared" si="21"/>
        <v>0.41106438305753956</v>
      </c>
      <c r="P57" s="567">
        <f t="shared" si="21"/>
        <v>0.39415559266702077</v>
      </c>
      <c r="Q57" s="567">
        <f t="shared" si="21"/>
        <v>0.40205333645985925</v>
      </c>
      <c r="R57" s="567">
        <f t="shared" si="21"/>
        <v>0.24111457462311625</v>
      </c>
      <c r="S57" s="567">
        <f t="shared" si="21"/>
        <v>0.4407431586524343</v>
      </c>
      <c r="T57" s="567">
        <f t="shared" si="21"/>
        <v>0.53341716613907963</v>
      </c>
      <c r="U57" s="567">
        <f t="shared" si="21"/>
        <v>0.31599398947471941</v>
      </c>
      <c r="V57" s="567">
        <f t="shared" si="21"/>
        <v>0.34929216590302326</v>
      </c>
      <c r="W57" s="567">
        <f t="shared" si="21"/>
        <v>0</v>
      </c>
      <c r="X57" s="567">
        <f t="shared" si="21"/>
        <v>0.3591863172552332</v>
      </c>
      <c r="Y57" s="567">
        <f t="shared" si="21"/>
        <v>0</v>
      </c>
      <c r="Z57" s="567">
        <f t="shared" si="21"/>
        <v>0.52842744426596999</v>
      </c>
      <c r="AA57" s="567">
        <f t="shared" si="21"/>
        <v>0.36260843591715336</v>
      </c>
      <c r="AB57" s="567">
        <f t="shared" si="21"/>
        <v>0.31447219652585057</v>
      </c>
      <c r="AC57" s="567">
        <f t="shared" si="21"/>
        <v>0.36930547841813705</v>
      </c>
      <c r="AD57" s="567">
        <f t="shared" si="21"/>
        <v>0.35772598294203978</v>
      </c>
      <c r="AE57" s="567">
        <f t="shared" si="21"/>
        <v>0.441948356311889</v>
      </c>
      <c r="AF57" s="567">
        <f t="shared" si="21"/>
        <v>0.40045828065739569</v>
      </c>
      <c r="AG57" s="567">
        <f t="shared" si="21"/>
        <v>0.47550287955930221</v>
      </c>
      <c r="AH57" s="567">
        <f t="shared" si="21"/>
        <v>0.47129990582190767</v>
      </c>
      <c r="AI57" s="567">
        <f t="shared" si="21"/>
        <v>0.47441994162341661</v>
      </c>
      <c r="AJ57" s="567">
        <f t="shared" si="21"/>
        <v>0.51327535132904856</v>
      </c>
      <c r="AK57" s="567">
        <f t="shared" si="21"/>
        <v>0</v>
      </c>
      <c r="AL57" s="567">
        <f t="shared" si="21"/>
        <v>0</v>
      </c>
      <c r="AM57" s="567">
        <f>IF(AM55=0,0,AM54/AM55)</f>
        <v>0</v>
      </c>
      <c r="AN57" s="567">
        <f t="shared" ref="AN57:CY57" si="22">IF(AN55=0,0,AN54/AN55)</f>
        <v>0.26802690944247504</v>
      </c>
      <c r="AO57" s="567">
        <f t="shared" si="22"/>
        <v>0.3640496289700208</v>
      </c>
      <c r="AP57" s="567">
        <f t="shared" si="22"/>
        <v>0.19793828385816115</v>
      </c>
      <c r="AQ57" s="567">
        <f t="shared" si="22"/>
        <v>0.39029445469212559</v>
      </c>
      <c r="AR57" s="567">
        <f t="shared" si="22"/>
        <v>0.50212044783635723</v>
      </c>
      <c r="AS57" s="567">
        <f t="shared" si="22"/>
        <v>0.4404236292214268</v>
      </c>
      <c r="AT57" s="567">
        <f t="shared" si="22"/>
        <v>0.49819548178649109</v>
      </c>
      <c r="AU57" s="567">
        <f t="shared" si="22"/>
        <v>0.45349537299905512</v>
      </c>
      <c r="AV57" s="567">
        <f t="shared" si="22"/>
        <v>0.41405229311075697</v>
      </c>
      <c r="AW57" s="567">
        <f t="shared" si="22"/>
        <v>0.3597678477352958</v>
      </c>
      <c r="AX57" s="567">
        <f t="shared" si="22"/>
        <v>0.35362837774364869</v>
      </c>
      <c r="AY57" s="567">
        <f t="shared" si="22"/>
        <v>0.33140052106500606</v>
      </c>
      <c r="AZ57" s="567">
        <f t="shared" si="22"/>
        <v>0.34099166880757514</v>
      </c>
      <c r="BA57" s="567">
        <f t="shared" si="22"/>
        <v>0.33582340037529401</v>
      </c>
      <c r="BB57" s="567">
        <f t="shared" si="22"/>
        <v>0.36539735206841245</v>
      </c>
      <c r="BC57" s="567">
        <f t="shared" si="22"/>
        <v>0.31009398715906078</v>
      </c>
      <c r="BD57" s="567">
        <f t="shared" si="22"/>
        <v>0</v>
      </c>
      <c r="BE57" s="567">
        <f t="shared" si="22"/>
        <v>0.19664516129032258</v>
      </c>
      <c r="BF57" s="567">
        <f t="shared" si="22"/>
        <v>0.27553428450201572</v>
      </c>
      <c r="BG57" s="567">
        <f t="shared" si="22"/>
        <v>0.41439212428688138</v>
      </c>
      <c r="BH57" s="567">
        <f t="shared" si="22"/>
        <v>0.36737724969421631</v>
      </c>
      <c r="BI57" s="567">
        <f t="shared" si="22"/>
        <v>0.3878564931783729</v>
      </c>
      <c r="BJ57" s="567">
        <f t="shared" si="22"/>
        <v>0.32838792180858462</v>
      </c>
      <c r="BK57" s="567">
        <f t="shared" si="22"/>
        <v>0.49084819971005467</v>
      </c>
      <c r="BL57" s="567">
        <f t="shared" si="22"/>
        <v>0.48083510362019771</v>
      </c>
      <c r="BM57" s="567">
        <f t="shared" si="22"/>
        <v>0.47578000898936629</v>
      </c>
      <c r="BN57" s="567">
        <f t="shared" si="22"/>
        <v>0.52230456163655814</v>
      </c>
      <c r="BO57" s="567">
        <f t="shared" si="22"/>
        <v>0.41937506679101366</v>
      </c>
      <c r="BP57" s="567">
        <f t="shared" si="22"/>
        <v>0.33445240299418161</v>
      </c>
      <c r="BQ57" s="567">
        <f t="shared" si="22"/>
        <v>0.51714513916280092</v>
      </c>
      <c r="BR57" s="567">
        <f t="shared" si="22"/>
        <v>0.68150941772472784</v>
      </c>
      <c r="BS57" s="567">
        <f t="shared" si="22"/>
        <v>0.74104896452155178</v>
      </c>
      <c r="BT57" s="567">
        <f t="shared" si="22"/>
        <v>0.70740929862690649</v>
      </c>
      <c r="BU57" s="567">
        <f t="shared" si="22"/>
        <v>0.70614748128811167</v>
      </c>
      <c r="BV57" s="567">
        <f t="shared" si="22"/>
        <v>0.7898667888271389</v>
      </c>
      <c r="BW57" s="567">
        <f t="shared" si="22"/>
        <v>0.8841454934545212</v>
      </c>
      <c r="BX57" s="567">
        <f t="shared" si="22"/>
        <v>0.71603613163374935</v>
      </c>
      <c r="BY57" s="567">
        <f t="shared" si="22"/>
        <v>0.91460902527236221</v>
      </c>
      <c r="BZ57" s="567">
        <f t="shared" si="22"/>
        <v>0</v>
      </c>
      <c r="CA57" s="567">
        <f t="shared" si="22"/>
        <v>0.39697663233842656</v>
      </c>
      <c r="CB57" s="567">
        <f t="shared" si="22"/>
        <v>0.14291535594290924</v>
      </c>
      <c r="CC57" s="567">
        <f t="shared" si="22"/>
        <v>0.75619373415932423</v>
      </c>
      <c r="CD57" s="567">
        <f t="shared" si="22"/>
        <v>0.74464393279960961</v>
      </c>
      <c r="CE57" s="567">
        <f t="shared" si="22"/>
        <v>0.70702070910853876</v>
      </c>
      <c r="CF57" s="567">
        <f t="shared" si="22"/>
        <v>0.72938418214483358</v>
      </c>
      <c r="CG57" s="567">
        <f t="shared" si="22"/>
        <v>0.53624640578678928</v>
      </c>
      <c r="CH57" s="567">
        <f t="shared" si="22"/>
        <v>0.49141142593053433</v>
      </c>
      <c r="CI57" s="567">
        <f t="shared" si="22"/>
        <v>0.60540173833848809</v>
      </c>
      <c r="CJ57" s="567">
        <f t="shared" si="22"/>
        <v>0.18675743477211632</v>
      </c>
      <c r="CK57" s="567">
        <f t="shared" si="22"/>
        <v>0.4829963410057026</v>
      </c>
      <c r="CL57" s="567">
        <f t="shared" si="22"/>
        <v>0.77084045236492937</v>
      </c>
      <c r="CM57" s="567">
        <f t="shared" si="22"/>
        <v>0.82552895930528958</v>
      </c>
      <c r="CN57" s="567">
        <f t="shared" si="22"/>
        <v>0.86704420212225175</v>
      </c>
      <c r="CO57" s="567">
        <f t="shared" si="22"/>
        <v>0.56771044123052605</v>
      </c>
      <c r="CP57" s="567">
        <f t="shared" si="22"/>
        <v>0.7139080783142312</v>
      </c>
      <c r="CQ57" s="567">
        <f t="shared" si="22"/>
        <v>0.71979428975140103</v>
      </c>
      <c r="CR57" s="567">
        <f t="shared" si="22"/>
        <v>0.76340929771727195</v>
      </c>
      <c r="CS57" s="567">
        <f t="shared" si="22"/>
        <v>0.57377809352525344</v>
      </c>
      <c r="CT57" s="567">
        <f t="shared" si="22"/>
        <v>0.7324327235376743</v>
      </c>
      <c r="CU57" s="567">
        <f t="shared" si="22"/>
        <v>0.24471927320167519</v>
      </c>
      <c r="CV57" s="567">
        <f t="shared" si="22"/>
        <v>0.59707990269052069</v>
      </c>
      <c r="CW57" s="567">
        <f t="shared" si="22"/>
        <v>0.69046717741680563</v>
      </c>
      <c r="CX57" s="567">
        <f t="shared" si="22"/>
        <v>0.45276463174816833</v>
      </c>
      <c r="CY57" s="567">
        <f t="shared" si="22"/>
        <v>0.45396425545769914</v>
      </c>
      <c r="CZ57" s="567">
        <f t="shared" ref="CZ57:DD57" si="23">IF(CZ55=0,0,CZ54/CZ55)</f>
        <v>0.67577102634319719</v>
      </c>
      <c r="DA57" s="567">
        <f t="shared" si="23"/>
        <v>0.66648514077002619</v>
      </c>
      <c r="DB57" s="567">
        <f t="shared" si="23"/>
        <v>0.81254733700827642</v>
      </c>
      <c r="DC57" s="567">
        <f t="shared" si="23"/>
        <v>0</v>
      </c>
      <c r="DD57" s="567">
        <f t="shared" si="23"/>
        <v>0.46207115851021763</v>
      </c>
      <c r="DE57" s="768">
        <f>IF(DE55=0,0,DE54/DE55)</f>
        <v>0.57320574807043145</v>
      </c>
    </row>
    <row r="58" spans="1:144">
      <c r="C58" s="555"/>
      <c r="D58" s="555"/>
      <c r="E58" s="555"/>
      <c r="F58" s="555"/>
      <c r="G58" s="555"/>
      <c r="H58" s="555"/>
      <c r="I58" s="555"/>
      <c r="J58" s="555"/>
      <c r="K58" s="555"/>
      <c r="L58" s="555"/>
      <c r="M58" s="555"/>
      <c r="N58" s="555"/>
      <c r="O58" s="555"/>
      <c r="P58" s="555"/>
      <c r="Q58" s="555"/>
      <c r="R58" s="555"/>
      <c r="S58" s="555"/>
      <c r="T58" s="555"/>
      <c r="U58" s="555"/>
      <c r="V58" s="555"/>
      <c r="W58" s="555"/>
      <c r="X58" s="555"/>
      <c r="Y58" s="555"/>
      <c r="Z58" s="555"/>
      <c r="AA58" s="555"/>
      <c r="AB58" s="555"/>
      <c r="AC58" s="555"/>
      <c r="AD58" s="555"/>
      <c r="AE58" s="555"/>
      <c r="AF58" s="555"/>
      <c r="AG58" s="555"/>
      <c r="AH58" s="555"/>
      <c r="AI58" s="555"/>
      <c r="AJ58" s="555"/>
      <c r="AK58" s="555"/>
      <c r="AL58" s="555"/>
      <c r="AM58" s="555"/>
      <c r="AN58" s="555"/>
      <c r="AO58" s="555"/>
      <c r="AP58" s="555"/>
      <c r="AQ58" s="555"/>
      <c r="AR58" s="555"/>
      <c r="AS58" s="555"/>
      <c r="AT58" s="555"/>
      <c r="AU58" s="555"/>
      <c r="AV58" s="555"/>
      <c r="AW58" s="555"/>
      <c r="AX58" s="555"/>
      <c r="AY58" s="555"/>
      <c r="AZ58" s="555"/>
      <c r="BA58" s="555"/>
      <c r="BB58" s="555"/>
      <c r="BC58" s="555"/>
      <c r="BD58" s="555"/>
      <c r="BE58" s="555"/>
      <c r="BF58" s="555"/>
      <c r="BG58" s="555"/>
      <c r="BH58" s="555"/>
      <c r="BI58" s="555"/>
      <c r="BJ58" s="555"/>
      <c r="BK58" s="555"/>
      <c r="BL58" s="555"/>
      <c r="BM58" s="555"/>
      <c r="BN58" s="555"/>
      <c r="BO58" s="555"/>
      <c r="BP58" s="555"/>
      <c r="BQ58" s="555"/>
      <c r="BR58" s="555"/>
      <c r="BS58" s="555"/>
      <c r="BT58" s="555"/>
      <c r="BU58" s="555"/>
      <c r="BV58" s="555"/>
      <c r="BW58" s="555"/>
      <c r="BX58" s="555"/>
      <c r="BY58" s="555"/>
      <c r="BZ58" s="555"/>
      <c r="CA58" s="555"/>
      <c r="CB58" s="555"/>
      <c r="CC58" s="555"/>
      <c r="CD58" s="555"/>
      <c r="CE58" s="555"/>
      <c r="CF58" s="555"/>
      <c r="CG58" s="555"/>
      <c r="CH58" s="555"/>
      <c r="CI58" s="555"/>
      <c r="CJ58" s="555"/>
      <c r="CK58" s="555"/>
      <c r="CL58" s="555"/>
      <c r="CM58" s="555"/>
      <c r="CN58" s="555"/>
      <c r="CO58" s="555"/>
      <c r="CP58" s="555"/>
      <c r="CQ58" s="555"/>
      <c r="CR58" s="555"/>
      <c r="CS58" s="555"/>
      <c r="CT58" s="555"/>
      <c r="CU58" s="555"/>
      <c r="CV58" s="555"/>
      <c r="CW58" s="555"/>
      <c r="CX58" s="555"/>
      <c r="CY58" s="555"/>
      <c r="CZ58" s="555"/>
      <c r="DA58" s="555"/>
      <c r="DB58" s="555"/>
      <c r="DC58" s="555"/>
      <c r="DD58" s="555"/>
      <c r="DE58" s="555"/>
      <c r="DF58" s="555"/>
      <c r="DG58" s="555"/>
      <c r="DH58" s="555"/>
      <c r="DI58" s="555"/>
      <c r="DJ58" s="555"/>
      <c r="DK58" s="555"/>
      <c r="DL58" s="555"/>
      <c r="DM58" s="555"/>
      <c r="DN58" s="555"/>
      <c r="DO58" s="555"/>
      <c r="DP58" s="555"/>
      <c r="DQ58" s="555"/>
      <c r="DR58" s="555"/>
      <c r="DS58" s="555"/>
      <c r="DT58" s="555"/>
      <c r="DU58" s="555"/>
      <c r="DV58" s="555"/>
      <c r="DW58" s="555"/>
      <c r="DX58" s="555"/>
      <c r="DY58" s="555"/>
      <c r="DZ58" s="555"/>
      <c r="EA58" s="555"/>
      <c r="EB58" s="555"/>
      <c r="EC58" s="555"/>
      <c r="ED58" s="555"/>
      <c r="EE58" s="555"/>
      <c r="EF58" s="555"/>
      <c r="EG58" s="555"/>
      <c r="EH58" s="555"/>
      <c r="EI58" s="555"/>
      <c r="EJ58" s="555"/>
      <c r="EK58" s="555"/>
      <c r="EL58" s="555"/>
      <c r="EM58" s="555"/>
      <c r="EN58" s="555"/>
    </row>
    <row r="59" spans="1:144">
      <c r="C59" s="569"/>
      <c r="D59" s="570"/>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570"/>
      <c r="AL59" s="570"/>
      <c r="AM59" s="570"/>
      <c r="AN59" s="570"/>
      <c r="AO59" s="570"/>
      <c r="AP59" s="570"/>
      <c r="AQ59" s="570"/>
      <c r="AR59" s="570"/>
      <c r="AS59" s="570"/>
      <c r="AT59" s="570"/>
      <c r="AU59" s="570"/>
      <c r="AV59" s="570"/>
      <c r="AW59" s="570"/>
      <c r="AX59" s="570"/>
      <c r="AY59" s="570"/>
      <c r="AZ59" s="570"/>
      <c r="BA59" s="570"/>
      <c r="BB59" s="570"/>
      <c r="BC59" s="570"/>
      <c r="BD59" s="570"/>
      <c r="BE59" s="570"/>
      <c r="BF59" s="570"/>
      <c r="BG59" s="570"/>
      <c r="BH59" s="570"/>
      <c r="BI59" s="570"/>
      <c r="BJ59" s="570"/>
      <c r="BK59" s="570"/>
      <c r="BL59" s="570"/>
      <c r="BM59" s="570"/>
      <c r="BN59" s="570"/>
      <c r="BO59" s="570"/>
      <c r="BP59" s="570"/>
      <c r="BQ59" s="570"/>
      <c r="BR59" s="570"/>
      <c r="BS59" s="570"/>
      <c r="BT59" s="570"/>
      <c r="BU59" s="570"/>
      <c r="BV59" s="570"/>
      <c r="BW59" s="570"/>
      <c r="BX59" s="570"/>
      <c r="BY59" s="570"/>
      <c r="BZ59" s="570"/>
      <c r="CA59" s="570"/>
      <c r="CB59" s="570"/>
      <c r="CC59" s="570"/>
      <c r="CD59" s="570"/>
      <c r="CE59" s="570"/>
      <c r="CF59" s="570"/>
      <c r="CG59" s="570"/>
      <c r="CH59" s="570"/>
      <c r="CI59" s="570"/>
      <c r="CJ59" s="570"/>
      <c r="CK59" s="570"/>
      <c r="CL59" s="570"/>
      <c r="CM59" s="570"/>
      <c r="CN59" s="570"/>
      <c r="CO59" s="570"/>
      <c r="CP59" s="570"/>
      <c r="CQ59" s="570"/>
      <c r="CR59" s="570"/>
      <c r="CS59" s="570"/>
      <c r="CT59" s="570"/>
      <c r="CU59" s="570"/>
      <c r="CV59" s="570"/>
      <c r="CW59" s="570"/>
      <c r="CX59" s="570"/>
      <c r="CY59" s="570"/>
      <c r="CZ59" s="570"/>
      <c r="DA59" s="570"/>
      <c r="DB59" s="570"/>
      <c r="DC59" s="570"/>
      <c r="DD59" s="570"/>
      <c r="DE59" s="570"/>
      <c r="DF59" s="570"/>
      <c r="DG59" s="570"/>
      <c r="DH59" s="555"/>
      <c r="DI59" s="555"/>
      <c r="DJ59" s="555"/>
      <c r="DK59" s="555"/>
      <c r="DL59" s="555"/>
      <c r="DM59" s="555"/>
      <c r="DN59" s="555"/>
      <c r="DO59" s="555"/>
      <c r="DP59" s="555"/>
      <c r="DQ59" s="555"/>
      <c r="DR59" s="555"/>
      <c r="DS59" s="555"/>
      <c r="DT59" s="555"/>
      <c r="DU59" s="555"/>
      <c r="DV59" s="555"/>
      <c r="DW59" s="555"/>
      <c r="DX59" s="555"/>
      <c r="DY59" s="555"/>
      <c r="DZ59" s="555"/>
      <c r="EA59" s="555"/>
      <c r="EB59" s="555"/>
      <c r="EC59" s="555"/>
      <c r="ED59" s="555"/>
      <c r="EE59" s="555"/>
      <c r="EF59" s="555"/>
      <c r="EG59" s="555"/>
      <c r="EH59" s="555"/>
      <c r="EI59" s="555"/>
      <c r="EJ59" s="555"/>
      <c r="EK59" s="555"/>
      <c r="EL59" s="555"/>
      <c r="EM59" s="555"/>
      <c r="EN59" s="555"/>
    </row>
    <row r="60" spans="1:144">
      <c r="C60" s="555"/>
      <c r="D60" s="555"/>
      <c r="E60" s="555"/>
      <c r="F60" s="555"/>
      <c r="G60" s="555"/>
      <c r="H60" s="555"/>
      <c r="I60" s="555"/>
      <c r="J60" s="555"/>
      <c r="K60" s="555"/>
      <c r="L60" s="555"/>
      <c r="M60" s="555"/>
      <c r="N60" s="555"/>
      <c r="O60" s="555"/>
      <c r="P60" s="555"/>
      <c r="Q60" s="555"/>
      <c r="R60" s="555"/>
      <c r="S60" s="555"/>
      <c r="T60" s="555"/>
      <c r="U60" s="555"/>
      <c r="V60" s="555"/>
      <c r="W60" s="555"/>
      <c r="X60" s="555"/>
      <c r="Y60" s="555"/>
      <c r="Z60" s="555"/>
      <c r="AA60" s="555"/>
      <c r="AB60" s="555"/>
      <c r="AC60" s="555"/>
      <c r="AD60" s="555"/>
      <c r="AE60" s="555"/>
      <c r="AF60" s="555"/>
      <c r="AG60" s="555"/>
      <c r="AH60" s="555"/>
      <c r="AI60" s="555"/>
      <c r="AJ60" s="555"/>
      <c r="AK60" s="555"/>
      <c r="AL60" s="555"/>
      <c r="AM60" s="555"/>
      <c r="AN60" s="555"/>
      <c r="AO60" s="555"/>
      <c r="AP60" s="555"/>
      <c r="AQ60" s="555"/>
      <c r="AR60" s="555"/>
      <c r="AS60" s="555"/>
      <c r="AT60" s="555"/>
      <c r="AU60" s="555"/>
      <c r="AV60" s="555"/>
      <c r="AW60" s="555"/>
      <c r="AX60" s="555"/>
      <c r="AY60" s="555"/>
      <c r="AZ60" s="555"/>
      <c r="BA60" s="555"/>
      <c r="BB60" s="555"/>
      <c r="BC60" s="555"/>
      <c r="BD60" s="555"/>
      <c r="BE60" s="555"/>
      <c r="BF60" s="555"/>
      <c r="BG60" s="555"/>
      <c r="BH60" s="555"/>
      <c r="BI60" s="555"/>
      <c r="BJ60" s="555"/>
      <c r="BK60" s="555"/>
      <c r="BL60" s="555"/>
      <c r="BM60" s="555"/>
      <c r="BN60" s="555"/>
      <c r="BO60" s="555"/>
      <c r="BP60" s="555"/>
      <c r="BQ60" s="555"/>
      <c r="BR60" s="555"/>
      <c r="BS60" s="555"/>
      <c r="BT60" s="555"/>
      <c r="BU60" s="555"/>
      <c r="BV60" s="555"/>
      <c r="BW60" s="555"/>
      <c r="BX60" s="555"/>
      <c r="BY60" s="555"/>
      <c r="BZ60" s="555"/>
      <c r="CA60" s="555"/>
      <c r="CB60" s="555"/>
      <c r="CC60" s="555"/>
      <c r="CD60" s="555"/>
      <c r="CE60" s="555"/>
      <c r="CF60" s="555"/>
      <c r="CG60" s="555"/>
      <c r="CH60" s="555"/>
      <c r="CI60" s="555"/>
      <c r="CJ60" s="555"/>
      <c r="CK60" s="555"/>
      <c r="CL60" s="555"/>
      <c r="CM60" s="555"/>
      <c r="CN60" s="555"/>
      <c r="CO60" s="555"/>
      <c r="CP60" s="555"/>
      <c r="CQ60" s="555"/>
      <c r="CR60" s="555"/>
      <c r="CS60" s="555"/>
      <c r="CT60" s="555"/>
      <c r="CU60" s="555"/>
      <c r="CV60" s="555"/>
      <c r="CW60" s="555"/>
      <c r="CX60" s="555"/>
      <c r="CY60" s="555"/>
      <c r="CZ60" s="555"/>
      <c r="DA60" s="555"/>
      <c r="DB60" s="555"/>
      <c r="DC60" s="555"/>
      <c r="DD60" s="555"/>
      <c r="DE60" s="555"/>
      <c r="DF60" s="555"/>
      <c r="DG60" s="555"/>
      <c r="DH60" s="555"/>
      <c r="DI60" s="555"/>
      <c r="DJ60" s="555"/>
      <c r="DK60" s="555"/>
      <c r="DL60" s="555"/>
      <c r="DM60" s="555"/>
      <c r="DN60" s="555"/>
      <c r="DO60" s="555"/>
      <c r="DP60" s="555"/>
      <c r="DQ60" s="555"/>
      <c r="DR60" s="555"/>
      <c r="DS60" s="555"/>
      <c r="DT60" s="555"/>
      <c r="DU60" s="555"/>
      <c r="DV60" s="555"/>
      <c r="DW60" s="555"/>
      <c r="DX60" s="555"/>
      <c r="DY60" s="555"/>
      <c r="DZ60" s="555"/>
      <c r="EA60" s="555"/>
      <c r="EB60" s="555"/>
      <c r="EC60" s="555"/>
      <c r="ED60" s="555"/>
      <c r="EE60" s="555"/>
      <c r="EF60" s="555"/>
      <c r="EG60" s="555"/>
      <c r="EH60" s="555"/>
      <c r="EI60" s="555"/>
      <c r="EJ60" s="555"/>
      <c r="EK60" s="555"/>
      <c r="EL60" s="555"/>
      <c r="EM60" s="555"/>
      <c r="EN60" s="555"/>
    </row>
    <row r="61" spans="1:144">
      <c r="C61" s="555"/>
      <c r="D61" s="555"/>
      <c r="E61" s="555"/>
      <c r="F61" s="555"/>
      <c r="G61" s="555"/>
      <c r="H61" s="555"/>
      <c r="I61" s="555"/>
      <c r="J61" s="555"/>
      <c r="K61" s="555"/>
      <c r="L61" s="555"/>
      <c r="M61" s="555"/>
      <c r="N61" s="555"/>
      <c r="O61" s="555"/>
      <c r="P61" s="555"/>
      <c r="Q61" s="555"/>
      <c r="R61" s="555"/>
      <c r="S61" s="555"/>
      <c r="T61" s="555"/>
      <c r="U61" s="555"/>
      <c r="V61" s="555"/>
      <c r="W61" s="555"/>
      <c r="X61" s="555"/>
      <c r="Y61" s="555"/>
      <c r="Z61" s="555"/>
      <c r="AA61" s="555"/>
      <c r="AB61" s="555"/>
      <c r="AC61" s="555"/>
      <c r="AD61" s="555"/>
      <c r="AE61" s="555"/>
      <c r="AF61" s="555"/>
      <c r="AG61" s="555"/>
      <c r="AH61" s="555"/>
      <c r="AI61" s="555"/>
      <c r="AJ61" s="555"/>
      <c r="AK61" s="555"/>
      <c r="AL61" s="555"/>
      <c r="AM61" s="555"/>
      <c r="AN61" s="555"/>
      <c r="AO61" s="555"/>
      <c r="AP61" s="555"/>
      <c r="AQ61" s="555"/>
      <c r="AR61" s="555"/>
      <c r="AS61" s="555"/>
      <c r="AT61" s="555"/>
      <c r="AU61" s="555"/>
      <c r="AV61" s="555"/>
      <c r="AW61" s="555"/>
      <c r="AX61" s="555"/>
      <c r="AY61" s="555"/>
      <c r="AZ61" s="555"/>
      <c r="BA61" s="555"/>
      <c r="BB61" s="555"/>
      <c r="BC61" s="555"/>
      <c r="BD61" s="555"/>
      <c r="BE61" s="555"/>
      <c r="BF61" s="555"/>
      <c r="BG61" s="555"/>
      <c r="BH61" s="555"/>
      <c r="BI61" s="555"/>
      <c r="BJ61" s="555"/>
      <c r="BK61" s="555"/>
      <c r="BL61" s="555"/>
      <c r="BM61" s="555"/>
      <c r="BN61" s="555"/>
      <c r="BO61" s="555"/>
      <c r="BP61" s="555"/>
      <c r="BQ61" s="555"/>
      <c r="BR61" s="555"/>
      <c r="BS61" s="555"/>
      <c r="BT61" s="555"/>
      <c r="BU61" s="555"/>
      <c r="BV61" s="555"/>
      <c r="BW61" s="555"/>
      <c r="BX61" s="555"/>
      <c r="BY61" s="555"/>
      <c r="BZ61" s="555"/>
      <c r="CA61" s="555"/>
      <c r="CB61" s="555"/>
      <c r="CC61" s="555"/>
      <c r="CD61" s="555"/>
      <c r="CE61" s="555"/>
      <c r="CF61" s="555"/>
      <c r="CG61" s="555"/>
      <c r="CH61" s="555"/>
      <c r="CI61" s="555"/>
      <c r="CJ61" s="555"/>
      <c r="CK61" s="555"/>
      <c r="CL61" s="555"/>
      <c r="CM61" s="555"/>
      <c r="CN61" s="555"/>
      <c r="CO61" s="555"/>
      <c r="CP61" s="555"/>
      <c r="CQ61" s="555"/>
      <c r="CR61" s="555"/>
      <c r="CS61" s="555"/>
      <c r="CT61" s="555"/>
      <c r="CU61" s="555"/>
      <c r="CV61" s="555"/>
      <c r="CW61" s="555"/>
      <c r="CX61" s="555"/>
      <c r="CY61" s="555"/>
      <c r="CZ61" s="555"/>
      <c r="DA61" s="555"/>
      <c r="DB61" s="555"/>
      <c r="DC61" s="555"/>
      <c r="DD61" s="555"/>
      <c r="DE61" s="555"/>
      <c r="DF61" s="555"/>
      <c r="DG61" s="555"/>
      <c r="DH61" s="555"/>
      <c r="DI61" s="555"/>
      <c r="DJ61" s="555"/>
      <c r="DK61" s="555"/>
      <c r="DL61" s="555"/>
      <c r="DM61" s="555"/>
      <c r="DN61" s="555"/>
      <c r="DO61" s="555"/>
      <c r="DP61" s="555"/>
      <c r="DQ61" s="555"/>
      <c r="DR61" s="555"/>
      <c r="DS61" s="555"/>
      <c r="DT61" s="555"/>
      <c r="DU61" s="555"/>
      <c r="DV61" s="555"/>
      <c r="DW61" s="555"/>
      <c r="DX61" s="555"/>
      <c r="DY61" s="555"/>
      <c r="DZ61" s="555"/>
      <c r="EA61" s="555"/>
      <c r="EB61" s="555"/>
      <c r="EC61" s="555"/>
      <c r="ED61" s="555"/>
      <c r="EE61" s="555"/>
      <c r="EF61" s="555"/>
      <c r="EG61" s="555"/>
      <c r="EH61" s="555"/>
      <c r="EI61" s="555"/>
      <c r="EJ61" s="555"/>
      <c r="EK61" s="555"/>
      <c r="EL61" s="555"/>
      <c r="EM61" s="555"/>
      <c r="EN61" s="555"/>
    </row>
    <row r="62" spans="1:144">
      <c r="C62" s="555"/>
      <c r="D62" s="555"/>
      <c r="E62" s="555"/>
      <c r="F62" s="555"/>
      <c r="G62" s="555"/>
      <c r="H62" s="555"/>
      <c r="I62" s="555"/>
      <c r="J62" s="555"/>
      <c r="K62" s="555"/>
      <c r="L62" s="555"/>
      <c r="M62" s="555"/>
      <c r="N62" s="555"/>
      <c r="O62" s="555"/>
      <c r="P62" s="555"/>
      <c r="Q62" s="555"/>
      <c r="R62" s="555"/>
      <c r="S62" s="555"/>
      <c r="T62" s="555"/>
      <c r="U62" s="555"/>
      <c r="V62" s="555"/>
      <c r="W62" s="555"/>
      <c r="X62" s="555"/>
      <c r="Y62" s="555"/>
      <c r="Z62" s="555"/>
      <c r="AA62" s="555"/>
      <c r="AB62" s="555"/>
      <c r="AC62" s="555"/>
      <c r="AD62" s="555"/>
      <c r="AE62" s="555"/>
      <c r="AF62" s="555"/>
      <c r="AG62" s="555"/>
      <c r="AH62" s="555"/>
      <c r="AI62" s="555"/>
      <c r="AJ62" s="555"/>
      <c r="AK62" s="555"/>
      <c r="AL62" s="555"/>
      <c r="AM62" s="555"/>
      <c r="AN62" s="555"/>
      <c r="AO62" s="555"/>
      <c r="AP62" s="555"/>
      <c r="AQ62" s="555"/>
      <c r="AR62" s="555"/>
      <c r="AS62" s="555"/>
      <c r="AT62" s="555"/>
      <c r="AU62" s="555"/>
      <c r="AV62" s="555"/>
      <c r="AW62" s="555"/>
      <c r="AX62" s="555"/>
      <c r="AY62" s="555"/>
      <c r="AZ62" s="555"/>
      <c r="BA62" s="555"/>
      <c r="BB62" s="555"/>
      <c r="BC62" s="555"/>
      <c r="BD62" s="555"/>
      <c r="BE62" s="555"/>
      <c r="BF62" s="555"/>
      <c r="BG62" s="555"/>
      <c r="BH62" s="555"/>
      <c r="BI62" s="555"/>
      <c r="BJ62" s="555"/>
      <c r="BK62" s="555"/>
      <c r="BL62" s="555"/>
      <c r="BM62" s="555"/>
      <c r="BN62" s="555"/>
      <c r="BO62" s="555"/>
      <c r="BP62" s="555"/>
      <c r="BQ62" s="555"/>
      <c r="BR62" s="555"/>
      <c r="BS62" s="555"/>
      <c r="BT62" s="555"/>
      <c r="BU62" s="555"/>
      <c r="BV62" s="555"/>
      <c r="BW62" s="555"/>
      <c r="BX62" s="555"/>
      <c r="BY62" s="555"/>
      <c r="BZ62" s="555"/>
      <c r="CA62" s="555"/>
      <c r="CB62" s="555"/>
      <c r="CC62" s="555"/>
      <c r="CD62" s="555"/>
      <c r="CE62" s="555"/>
      <c r="CF62" s="555"/>
      <c r="CG62" s="555"/>
      <c r="CH62" s="555"/>
      <c r="CI62" s="555"/>
      <c r="CJ62" s="555"/>
      <c r="CK62" s="555"/>
      <c r="CL62" s="555"/>
      <c r="CM62" s="555"/>
      <c r="CN62" s="555"/>
      <c r="CO62" s="555"/>
      <c r="CP62" s="555"/>
      <c r="CQ62" s="555"/>
      <c r="CR62" s="555"/>
      <c r="CS62" s="555"/>
      <c r="CT62" s="555"/>
      <c r="CU62" s="555"/>
      <c r="CV62" s="555"/>
      <c r="CW62" s="555"/>
      <c r="CX62" s="555"/>
      <c r="CY62" s="555"/>
      <c r="CZ62" s="555"/>
      <c r="DA62" s="555"/>
      <c r="DB62" s="555"/>
      <c r="DC62" s="555"/>
      <c r="DD62" s="555"/>
      <c r="DE62" s="555"/>
      <c r="DF62" s="555"/>
      <c r="DG62" s="555"/>
      <c r="DH62" s="555"/>
      <c r="DI62" s="555"/>
      <c r="DJ62" s="555"/>
      <c r="DK62" s="555"/>
      <c r="DL62" s="555"/>
      <c r="DM62" s="555"/>
      <c r="DN62" s="555"/>
      <c r="DO62" s="555"/>
      <c r="DP62" s="555"/>
      <c r="DQ62" s="555"/>
      <c r="DR62" s="555"/>
      <c r="DS62" s="555"/>
      <c r="DT62" s="555"/>
      <c r="DU62" s="555"/>
      <c r="DV62" s="555"/>
      <c r="DW62" s="555"/>
      <c r="DX62" s="555"/>
      <c r="DY62" s="555"/>
      <c r="DZ62" s="555"/>
      <c r="EA62" s="555"/>
      <c r="EB62" s="555"/>
      <c r="EC62" s="555"/>
      <c r="ED62" s="555"/>
      <c r="EE62" s="555"/>
      <c r="EF62" s="555"/>
      <c r="EG62" s="555"/>
      <c r="EH62" s="555"/>
      <c r="EI62" s="555"/>
      <c r="EJ62" s="555"/>
      <c r="EK62" s="555"/>
      <c r="EL62" s="555"/>
      <c r="EM62" s="555"/>
      <c r="EN62" s="555"/>
    </row>
    <row r="63" spans="1:144">
      <c r="C63" s="555"/>
      <c r="D63" s="555"/>
      <c r="E63" s="555"/>
      <c r="F63" s="555"/>
      <c r="G63" s="555"/>
      <c r="H63" s="555"/>
      <c r="I63" s="555"/>
      <c r="J63" s="555"/>
      <c r="K63" s="555"/>
      <c r="L63" s="555"/>
      <c r="M63" s="555"/>
      <c r="N63" s="555"/>
      <c r="O63" s="555"/>
      <c r="P63" s="555"/>
      <c r="Q63" s="555"/>
      <c r="R63" s="555"/>
      <c r="S63" s="555"/>
      <c r="T63" s="555"/>
      <c r="U63" s="555"/>
      <c r="V63" s="555"/>
      <c r="W63" s="555"/>
      <c r="X63" s="555"/>
      <c r="Y63" s="555"/>
      <c r="Z63" s="555"/>
      <c r="AA63" s="555"/>
      <c r="AB63" s="555"/>
      <c r="AC63" s="555"/>
      <c r="AD63" s="555"/>
      <c r="AE63" s="555"/>
      <c r="AF63" s="555"/>
      <c r="AG63" s="555"/>
      <c r="AH63" s="555"/>
      <c r="AI63" s="555"/>
      <c r="AJ63" s="555"/>
      <c r="AK63" s="555"/>
      <c r="AL63" s="555"/>
      <c r="AM63" s="555"/>
      <c r="AN63" s="555"/>
      <c r="AO63" s="555"/>
      <c r="AP63" s="555"/>
      <c r="AQ63" s="555"/>
      <c r="AR63" s="555"/>
      <c r="AS63" s="555"/>
      <c r="AT63" s="555"/>
      <c r="AU63" s="555"/>
      <c r="AV63" s="555"/>
      <c r="AW63" s="555"/>
      <c r="AX63" s="555"/>
      <c r="AY63" s="555"/>
      <c r="AZ63" s="555"/>
      <c r="BA63" s="555"/>
      <c r="BB63" s="555"/>
      <c r="BC63" s="555"/>
      <c r="BD63" s="555"/>
      <c r="BE63" s="555"/>
      <c r="BF63" s="555"/>
      <c r="BG63" s="555"/>
      <c r="BH63" s="555"/>
      <c r="BI63" s="555"/>
      <c r="BJ63" s="555"/>
      <c r="BK63" s="555"/>
      <c r="BL63" s="555"/>
      <c r="BM63" s="555"/>
      <c r="BN63" s="555"/>
      <c r="BO63" s="555"/>
      <c r="BP63" s="555"/>
      <c r="BQ63" s="555"/>
      <c r="BR63" s="555"/>
      <c r="BS63" s="555"/>
      <c r="BT63" s="555"/>
      <c r="BU63" s="555"/>
      <c r="BV63" s="555"/>
      <c r="BW63" s="555"/>
      <c r="BX63" s="555"/>
      <c r="BY63" s="555"/>
      <c r="BZ63" s="555"/>
      <c r="CA63" s="555"/>
      <c r="CB63" s="555"/>
      <c r="CC63" s="555"/>
      <c r="CD63" s="555"/>
      <c r="CE63" s="555"/>
      <c r="CF63" s="555"/>
      <c r="CG63" s="555"/>
      <c r="CH63" s="555"/>
      <c r="CI63" s="555"/>
      <c r="CJ63" s="555"/>
      <c r="CK63" s="555"/>
      <c r="CL63" s="555"/>
      <c r="CM63" s="555"/>
      <c r="CN63" s="555"/>
      <c r="CO63" s="555"/>
      <c r="CP63" s="555"/>
      <c r="CQ63" s="555"/>
      <c r="CR63" s="555"/>
      <c r="CS63" s="555"/>
      <c r="CT63" s="555"/>
      <c r="CU63" s="555"/>
      <c r="CV63" s="555"/>
      <c r="CW63" s="555"/>
      <c r="CX63" s="555"/>
      <c r="CY63" s="555"/>
      <c r="CZ63" s="555"/>
      <c r="DA63" s="555"/>
      <c r="DB63" s="555"/>
      <c r="DC63" s="555"/>
      <c r="DD63" s="555"/>
      <c r="DE63" s="555"/>
      <c r="DF63" s="555"/>
      <c r="DG63" s="555"/>
      <c r="DH63" s="555"/>
      <c r="DI63" s="555"/>
      <c r="DJ63" s="555"/>
      <c r="DK63" s="555"/>
      <c r="DL63" s="555"/>
      <c r="DM63" s="555"/>
      <c r="DN63" s="555"/>
      <c r="DO63" s="555"/>
      <c r="DP63" s="555"/>
      <c r="DQ63" s="555"/>
      <c r="DR63" s="555"/>
      <c r="DS63" s="555"/>
      <c r="DT63" s="555"/>
      <c r="DU63" s="555"/>
      <c r="DV63" s="555"/>
      <c r="DW63" s="555"/>
      <c r="DX63" s="555"/>
      <c r="DY63" s="555"/>
      <c r="DZ63" s="555"/>
      <c r="EA63" s="555"/>
      <c r="EB63" s="555"/>
      <c r="EC63" s="555"/>
      <c r="ED63" s="555"/>
      <c r="EE63" s="555"/>
      <c r="EF63" s="555"/>
      <c r="EG63" s="555"/>
      <c r="EH63" s="555"/>
      <c r="EI63" s="555"/>
      <c r="EJ63" s="555"/>
      <c r="EK63" s="555"/>
      <c r="EL63" s="555"/>
      <c r="EM63" s="555"/>
      <c r="EN63" s="555"/>
    </row>
    <row r="64" spans="1:144">
      <c r="C64" s="555"/>
      <c r="D64" s="555"/>
      <c r="E64" s="555"/>
      <c r="F64" s="555"/>
      <c r="G64" s="555"/>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555"/>
      <c r="AV64" s="555"/>
      <c r="AW64" s="555"/>
      <c r="AX64" s="555"/>
      <c r="AY64" s="555"/>
      <c r="AZ64" s="555"/>
      <c r="BA64" s="555"/>
      <c r="BB64" s="555"/>
      <c r="BC64" s="555"/>
      <c r="BD64" s="555"/>
      <c r="BE64" s="555"/>
      <c r="BF64" s="555"/>
      <c r="BG64" s="555"/>
      <c r="BH64" s="555"/>
      <c r="BI64" s="555"/>
      <c r="BJ64" s="555"/>
      <c r="BK64" s="555"/>
      <c r="BL64" s="555"/>
      <c r="BM64" s="555"/>
      <c r="BN64" s="555"/>
      <c r="BO64" s="555"/>
      <c r="BP64" s="555"/>
      <c r="BQ64" s="555"/>
      <c r="BR64" s="555"/>
      <c r="BS64" s="555"/>
      <c r="BT64" s="555"/>
      <c r="BU64" s="555"/>
      <c r="BV64" s="555"/>
      <c r="BW64" s="555"/>
      <c r="BX64" s="555"/>
      <c r="BY64" s="555"/>
      <c r="BZ64" s="555"/>
      <c r="CA64" s="555"/>
      <c r="CB64" s="555"/>
      <c r="CC64" s="555"/>
      <c r="CD64" s="555"/>
      <c r="CE64" s="555"/>
      <c r="CF64" s="555"/>
      <c r="CG64" s="555"/>
      <c r="CH64" s="555"/>
      <c r="CI64" s="555"/>
      <c r="CJ64" s="555"/>
      <c r="CK64" s="555"/>
      <c r="CL64" s="555"/>
      <c r="CM64" s="555"/>
      <c r="CN64" s="555"/>
      <c r="CO64" s="555"/>
      <c r="CP64" s="555"/>
      <c r="CQ64" s="555"/>
      <c r="CR64" s="555"/>
      <c r="CS64" s="555"/>
      <c r="CT64" s="555"/>
      <c r="CU64" s="555"/>
      <c r="CV64" s="555"/>
      <c r="CW64" s="555"/>
      <c r="CX64" s="555"/>
      <c r="CY64" s="555"/>
      <c r="CZ64" s="555"/>
      <c r="DA64" s="555"/>
      <c r="DB64" s="555"/>
      <c r="DC64" s="555"/>
      <c r="DD64" s="555"/>
      <c r="DE64" s="555"/>
      <c r="DF64" s="555"/>
      <c r="DG64" s="555"/>
      <c r="DH64" s="555"/>
      <c r="DI64" s="555"/>
      <c r="DJ64" s="555"/>
      <c r="DK64" s="555"/>
      <c r="DL64" s="555"/>
      <c r="DM64" s="555"/>
      <c r="DN64" s="555"/>
      <c r="DO64" s="555"/>
      <c r="DP64" s="555"/>
      <c r="DQ64" s="555"/>
      <c r="DR64" s="555"/>
      <c r="DS64" s="555"/>
      <c r="DT64" s="555"/>
      <c r="DU64" s="555"/>
      <c r="DV64" s="555"/>
      <c r="DW64" s="555"/>
      <c r="DX64" s="555"/>
      <c r="DY64" s="555"/>
      <c r="DZ64" s="555"/>
      <c r="EA64" s="555"/>
      <c r="EB64" s="555"/>
      <c r="EC64" s="555"/>
      <c r="ED64" s="555"/>
      <c r="EE64" s="555"/>
      <c r="EF64" s="555"/>
      <c r="EG64" s="555"/>
      <c r="EH64" s="555"/>
      <c r="EI64" s="555"/>
      <c r="EJ64" s="555"/>
      <c r="EK64" s="555"/>
      <c r="EL64" s="555"/>
      <c r="EM64" s="555"/>
      <c r="EN64" s="555"/>
    </row>
    <row r="65" spans="3:144">
      <c r="C65" s="555"/>
      <c r="D65" s="555"/>
      <c r="E65" s="555"/>
      <c r="F65" s="555"/>
      <c r="G65" s="555"/>
      <c r="H65" s="555"/>
      <c r="I65" s="555"/>
      <c r="J65" s="555"/>
      <c r="K65" s="555"/>
      <c r="L65" s="555"/>
      <c r="M65" s="555"/>
      <c r="N65" s="555"/>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555"/>
      <c r="AO65" s="555"/>
      <c r="AP65" s="555"/>
      <c r="AQ65" s="555"/>
      <c r="AR65" s="555"/>
      <c r="AS65" s="555"/>
      <c r="AT65" s="555"/>
      <c r="AU65" s="555"/>
      <c r="AV65" s="555"/>
      <c r="AW65" s="555"/>
      <c r="AX65" s="555"/>
      <c r="AY65" s="555"/>
      <c r="AZ65" s="555"/>
      <c r="BA65" s="555"/>
      <c r="BB65" s="555"/>
      <c r="BC65" s="555"/>
      <c r="BD65" s="555"/>
      <c r="BE65" s="555"/>
      <c r="BF65" s="555"/>
      <c r="BG65" s="555"/>
      <c r="BH65" s="555"/>
      <c r="BI65" s="555"/>
      <c r="BJ65" s="555"/>
      <c r="BK65" s="555"/>
      <c r="BL65" s="555"/>
      <c r="BM65" s="555"/>
      <c r="BN65" s="555"/>
      <c r="BO65" s="555"/>
      <c r="BP65" s="555"/>
      <c r="BQ65" s="555"/>
      <c r="BR65" s="555"/>
      <c r="BS65" s="555"/>
      <c r="BT65" s="555"/>
      <c r="BU65" s="555"/>
      <c r="BV65" s="555"/>
      <c r="BW65" s="555"/>
      <c r="BX65" s="555"/>
      <c r="BY65" s="555"/>
      <c r="BZ65" s="555"/>
      <c r="CA65" s="555"/>
      <c r="CB65" s="555"/>
      <c r="CC65" s="555"/>
      <c r="CD65" s="555"/>
      <c r="CE65" s="555"/>
      <c r="CF65" s="555"/>
      <c r="CG65" s="555"/>
      <c r="CH65" s="555"/>
      <c r="CI65" s="555"/>
      <c r="CJ65" s="555"/>
      <c r="CK65" s="555"/>
      <c r="CL65" s="555"/>
      <c r="CM65" s="555"/>
      <c r="CN65" s="555"/>
      <c r="CO65" s="555"/>
      <c r="CP65" s="555"/>
      <c r="CQ65" s="555"/>
      <c r="CR65" s="555"/>
      <c r="CS65" s="555"/>
      <c r="CT65" s="555"/>
      <c r="CU65" s="555"/>
      <c r="CV65" s="555"/>
      <c r="CW65" s="555"/>
      <c r="CX65" s="555"/>
      <c r="CY65" s="555"/>
      <c r="CZ65" s="555"/>
      <c r="DA65" s="555"/>
      <c r="DB65" s="555"/>
      <c r="DC65" s="555"/>
      <c r="DD65" s="555"/>
      <c r="DE65" s="555"/>
      <c r="DF65" s="555"/>
      <c r="DG65" s="555"/>
      <c r="DH65" s="555"/>
      <c r="DI65" s="555"/>
      <c r="DJ65" s="555"/>
      <c r="DK65" s="555"/>
      <c r="DL65" s="555"/>
      <c r="DM65" s="555"/>
      <c r="DN65" s="555"/>
      <c r="DO65" s="555"/>
      <c r="DP65" s="555"/>
      <c r="DQ65" s="555"/>
      <c r="DR65" s="555"/>
      <c r="DS65" s="555"/>
      <c r="DT65" s="555"/>
      <c r="DU65" s="555"/>
      <c r="DV65" s="555"/>
      <c r="DW65" s="555"/>
      <c r="DX65" s="555"/>
      <c r="DY65" s="555"/>
      <c r="DZ65" s="555"/>
      <c r="EA65" s="555"/>
      <c r="EB65" s="555"/>
      <c r="EC65" s="555"/>
      <c r="ED65" s="555"/>
      <c r="EE65" s="555"/>
      <c r="EF65" s="555"/>
      <c r="EG65" s="555"/>
      <c r="EH65" s="555"/>
      <c r="EI65" s="555"/>
      <c r="EJ65" s="555"/>
      <c r="EK65" s="555"/>
      <c r="EL65" s="555"/>
      <c r="EM65" s="555"/>
      <c r="EN65" s="555"/>
    </row>
    <row r="66" spans="3:144">
      <c r="C66" s="555"/>
      <c r="D66" s="555"/>
      <c r="E66" s="555"/>
      <c r="F66" s="555"/>
      <c r="G66" s="555"/>
      <c r="H66" s="555"/>
      <c r="I66" s="555"/>
      <c r="J66" s="555"/>
      <c r="K66" s="555"/>
      <c r="L66" s="555"/>
      <c r="M66" s="555"/>
      <c r="N66" s="555"/>
      <c r="O66" s="555"/>
      <c r="P66" s="555"/>
      <c r="Q66" s="555"/>
      <c r="R66" s="555"/>
      <c r="S66" s="555"/>
      <c r="T66" s="555"/>
      <c r="U66" s="555"/>
      <c r="V66" s="555"/>
      <c r="W66" s="555"/>
      <c r="X66" s="555"/>
      <c r="Y66" s="555"/>
      <c r="Z66" s="555"/>
      <c r="AA66" s="555"/>
      <c r="AB66" s="555"/>
      <c r="AC66" s="555"/>
      <c r="AD66" s="555"/>
      <c r="AE66" s="555"/>
      <c r="AF66" s="555"/>
      <c r="AG66" s="555"/>
      <c r="AH66" s="555"/>
      <c r="AI66" s="555"/>
      <c r="AJ66" s="555"/>
      <c r="AK66" s="555"/>
      <c r="AL66" s="555"/>
      <c r="AM66" s="555"/>
      <c r="AN66" s="555"/>
      <c r="AO66" s="555"/>
      <c r="AP66" s="555"/>
      <c r="AQ66" s="555"/>
      <c r="AR66" s="555"/>
      <c r="AS66" s="555"/>
      <c r="AT66" s="555"/>
      <c r="AU66" s="555"/>
      <c r="AV66" s="555"/>
      <c r="AW66" s="555"/>
      <c r="AX66" s="555"/>
      <c r="AY66" s="555"/>
      <c r="AZ66" s="555"/>
      <c r="BA66" s="555"/>
      <c r="BB66" s="555"/>
      <c r="BC66" s="555"/>
      <c r="BD66" s="555"/>
      <c r="BE66" s="555"/>
      <c r="BF66" s="555"/>
      <c r="BG66" s="555"/>
      <c r="BH66" s="555"/>
      <c r="BI66" s="555"/>
      <c r="BJ66" s="555"/>
      <c r="BK66" s="555"/>
      <c r="BL66" s="555"/>
      <c r="BM66" s="555"/>
      <c r="BN66" s="555"/>
      <c r="BO66" s="555"/>
      <c r="BP66" s="555"/>
      <c r="BQ66" s="555"/>
      <c r="BR66" s="555"/>
      <c r="BS66" s="555"/>
      <c r="BT66" s="555"/>
      <c r="BU66" s="555"/>
      <c r="BV66" s="555"/>
      <c r="BW66" s="555"/>
      <c r="BX66" s="555"/>
      <c r="BY66" s="555"/>
      <c r="BZ66" s="555"/>
      <c r="CA66" s="555"/>
      <c r="CB66" s="555"/>
      <c r="CC66" s="555"/>
      <c r="CD66" s="555"/>
      <c r="CE66" s="555"/>
      <c r="CF66" s="555"/>
      <c r="CG66" s="555"/>
      <c r="CH66" s="555"/>
      <c r="CI66" s="555"/>
      <c r="CJ66" s="555"/>
      <c r="CK66" s="555"/>
      <c r="CL66" s="555"/>
      <c r="CM66" s="555"/>
      <c r="CN66" s="555"/>
      <c r="CO66" s="555"/>
      <c r="CP66" s="555"/>
      <c r="CQ66" s="555"/>
      <c r="CR66" s="555"/>
      <c r="CS66" s="555"/>
      <c r="CT66" s="555"/>
      <c r="CU66" s="555"/>
      <c r="CV66" s="555"/>
      <c r="CW66" s="555"/>
      <c r="CX66" s="555"/>
      <c r="CY66" s="555"/>
      <c r="CZ66" s="555"/>
      <c r="DA66" s="555"/>
      <c r="DB66" s="555"/>
      <c r="DC66" s="555"/>
      <c r="DD66" s="555"/>
      <c r="DE66" s="555"/>
      <c r="DF66" s="555"/>
      <c r="DG66" s="555"/>
      <c r="DH66" s="555"/>
      <c r="DI66" s="555"/>
      <c r="DJ66" s="555"/>
      <c r="DK66" s="555"/>
      <c r="DL66" s="555"/>
      <c r="DM66" s="555"/>
      <c r="DN66" s="555"/>
      <c r="DO66" s="555"/>
      <c r="DP66" s="555"/>
      <c r="DQ66" s="555"/>
      <c r="DR66" s="555"/>
      <c r="DS66" s="555"/>
      <c r="DT66" s="555"/>
      <c r="DU66" s="555"/>
      <c r="DV66" s="555"/>
      <c r="DW66" s="555"/>
      <c r="DX66" s="555"/>
      <c r="DY66" s="555"/>
      <c r="DZ66" s="555"/>
      <c r="EA66" s="555"/>
      <c r="EB66" s="555"/>
      <c r="EC66" s="555"/>
      <c r="ED66" s="555"/>
      <c r="EE66" s="555"/>
      <c r="EF66" s="555"/>
      <c r="EG66" s="555"/>
      <c r="EH66" s="555"/>
      <c r="EI66" s="555"/>
      <c r="EJ66" s="555"/>
      <c r="EK66" s="555"/>
      <c r="EL66" s="555"/>
      <c r="EM66" s="555"/>
      <c r="EN66" s="555"/>
    </row>
    <row r="67" spans="3:144">
      <c r="C67" s="555"/>
      <c r="D67" s="555"/>
      <c r="E67" s="555"/>
      <c r="F67" s="555"/>
      <c r="G67" s="555"/>
      <c r="H67" s="555"/>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c r="AT67" s="555"/>
      <c r="AU67" s="555"/>
      <c r="AV67" s="555"/>
      <c r="AW67" s="555"/>
      <c r="AX67" s="555"/>
      <c r="AY67" s="555"/>
      <c r="AZ67" s="555"/>
      <c r="BA67" s="555"/>
      <c r="BB67" s="555"/>
      <c r="BC67" s="555"/>
      <c r="BD67" s="555"/>
      <c r="BE67" s="555"/>
      <c r="BF67" s="555"/>
      <c r="BG67" s="555"/>
      <c r="BH67" s="555"/>
      <c r="BI67" s="555"/>
      <c r="BJ67" s="555"/>
      <c r="BK67" s="555"/>
      <c r="BL67" s="555"/>
      <c r="BM67" s="555"/>
      <c r="BN67" s="555"/>
      <c r="BO67" s="555"/>
      <c r="BP67" s="555"/>
      <c r="BQ67" s="555"/>
      <c r="BR67" s="555"/>
      <c r="BS67" s="555"/>
      <c r="BT67" s="555"/>
      <c r="BU67" s="555"/>
      <c r="BV67" s="555"/>
      <c r="BW67" s="555"/>
      <c r="BX67" s="555"/>
      <c r="BY67" s="555"/>
      <c r="BZ67" s="555"/>
      <c r="CA67" s="555"/>
      <c r="CB67" s="555"/>
      <c r="CC67" s="555"/>
      <c r="CD67" s="555"/>
      <c r="CE67" s="555"/>
      <c r="CF67" s="555"/>
      <c r="CG67" s="555"/>
      <c r="CH67" s="555"/>
      <c r="CI67" s="555"/>
      <c r="CJ67" s="555"/>
      <c r="CK67" s="555"/>
      <c r="CL67" s="555"/>
      <c r="CM67" s="555"/>
      <c r="CN67" s="555"/>
      <c r="CO67" s="555"/>
      <c r="CP67" s="555"/>
      <c r="CQ67" s="555"/>
      <c r="CR67" s="555"/>
      <c r="CS67" s="555"/>
      <c r="CT67" s="555"/>
      <c r="CU67" s="555"/>
      <c r="CV67" s="555"/>
      <c r="CW67" s="555"/>
      <c r="CX67" s="555"/>
      <c r="CY67" s="555"/>
      <c r="CZ67" s="555"/>
      <c r="DA67" s="555"/>
      <c r="DB67" s="555"/>
      <c r="DC67" s="555"/>
      <c r="DD67" s="555"/>
      <c r="DE67" s="555"/>
      <c r="DF67" s="555"/>
      <c r="DG67" s="555"/>
      <c r="DH67" s="555"/>
      <c r="DI67" s="555"/>
      <c r="DJ67" s="555"/>
      <c r="DK67" s="555"/>
      <c r="DL67" s="555"/>
      <c r="DM67" s="555"/>
      <c r="DN67" s="555"/>
      <c r="DO67" s="555"/>
      <c r="DP67" s="555"/>
      <c r="DQ67" s="555"/>
      <c r="DR67" s="555"/>
      <c r="DS67" s="555"/>
      <c r="DT67" s="555"/>
      <c r="DU67" s="555"/>
      <c r="DV67" s="555"/>
      <c r="DW67" s="555"/>
      <c r="DX67" s="555"/>
      <c r="DY67" s="555"/>
      <c r="DZ67" s="555"/>
      <c r="EA67" s="555"/>
      <c r="EB67" s="555"/>
      <c r="EC67" s="555"/>
      <c r="ED67" s="555"/>
      <c r="EE67" s="555"/>
      <c r="EF67" s="555"/>
      <c r="EG67" s="555"/>
      <c r="EH67" s="555"/>
      <c r="EI67" s="555"/>
      <c r="EJ67" s="555"/>
      <c r="EK67" s="555"/>
      <c r="EL67" s="555"/>
      <c r="EM67" s="555"/>
      <c r="EN67" s="555"/>
    </row>
    <row r="68" spans="3:144">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c r="BA68" s="555"/>
      <c r="BB68" s="555"/>
      <c r="BC68" s="555"/>
      <c r="BD68" s="555"/>
      <c r="BE68" s="555"/>
      <c r="BF68" s="555"/>
      <c r="BG68" s="555"/>
      <c r="BH68" s="555"/>
      <c r="BI68" s="555"/>
      <c r="BJ68" s="555"/>
      <c r="BK68" s="555"/>
      <c r="BL68" s="555"/>
      <c r="BM68" s="555"/>
      <c r="BN68" s="555"/>
      <c r="BO68" s="555"/>
      <c r="BP68" s="555"/>
      <c r="BQ68" s="555"/>
      <c r="BR68" s="555"/>
      <c r="BS68" s="555"/>
      <c r="BT68" s="555"/>
      <c r="BU68" s="555"/>
      <c r="BV68" s="555"/>
      <c r="BW68" s="555"/>
      <c r="BX68" s="555"/>
      <c r="BY68" s="555"/>
      <c r="BZ68" s="555"/>
      <c r="CA68" s="555"/>
      <c r="CB68" s="555"/>
      <c r="CC68" s="555"/>
      <c r="CD68" s="555"/>
      <c r="CE68" s="555"/>
      <c r="CF68" s="555"/>
      <c r="CG68" s="555"/>
      <c r="CH68" s="555"/>
      <c r="CI68" s="555"/>
      <c r="CJ68" s="555"/>
      <c r="CK68" s="555"/>
      <c r="CL68" s="555"/>
      <c r="CM68" s="555"/>
      <c r="CN68" s="555"/>
      <c r="CO68" s="555"/>
      <c r="CP68" s="555"/>
      <c r="CQ68" s="555"/>
      <c r="CR68" s="555"/>
      <c r="CS68" s="555"/>
      <c r="CT68" s="555"/>
      <c r="CU68" s="555"/>
      <c r="CV68" s="555"/>
      <c r="CW68" s="555"/>
      <c r="CX68" s="555"/>
      <c r="CY68" s="555"/>
      <c r="CZ68" s="555"/>
      <c r="DA68" s="555"/>
      <c r="DB68" s="555"/>
      <c r="DC68" s="555"/>
      <c r="DD68" s="555"/>
      <c r="DE68" s="555"/>
      <c r="DF68" s="555"/>
      <c r="DG68" s="555"/>
      <c r="DH68" s="555"/>
      <c r="DI68" s="555"/>
      <c r="DJ68" s="555"/>
      <c r="DK68" s="555"/>
      <c r="DL68" s="555"/>
      <c r="DM68" s="555"/>
      <c r="DN68" s="555"/>
      <c r="DO68" s="555"/>
      <c r="DP68" s="555"/>
      <c r="DQ68" s="555"/>
      <c r="DR68" s="555"/>
      <c r="DS68" s="555"/>
      <c r="DT68" s="555"/>
      <c r="DU68" s="555"/>
      <c r="DV68" s="555"/>
      <c r="DW68" s="555"/>
      <c r="DX68" s="555"/>
      <c r="DY68" s="555"/>
      <c r="DZ68" s="555"/>
      <c r="EA68" s="555"/>
      <c r="EB68" s="555"/>
      <c r="EC68" s="555"/>
      <c r="ED68" s="555"/>
      <c r="EE68" s="555"/>
      <c r="EF68" s="555"/>
      <c r="EG68" s="555"/>
      <c r="EH68" s="555"/>
      <c r="EI68" s="555"/>
      <c r="EJ68" s="555"/>
      <c r="EK68" s="555"/>
      <c r="EL68" s="555"/>
      <c r="EM68" s="555"/>
      <c r="EN68" s="555"/>
    </row>
    <row r="69" spans="3:144">
      <c r="C69" s="555"/>
      <c r="D69" s="555"/>
      <c r="E69" s="555"/>
      <c r="F69" s="555"/>
      <c r="G69" s="555"/>
      <c r="H69" s="555"/>
      <c r="I69" s="555"/>
      <c r="J69" s="555"/>
      <c r="K69" s="555"/>
      <c r="L69" s="555"/>
      <c r="M69" s="555"/>
      <c r="N69" s="555"/>
      <c r="O69" s="555"/>
      <c r="P69" s="555"/>
      <c r="Q69" s="5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555"/>
      <c r="BE69" s="555"/>
      <c r="BF69" s="555"/>
      <c r="BG69" s="555"/>
      <c r="BH69" s="555"/>
      <c r="BI69" s="555"/>
      <c r="BJ69" s="555"/>
      <c r="BK69" s="555"/>
      <c r="BL69" s="555"/>
      <c r="BM69" s="555"/>
      <c r="BN69" s="555"/>
      <c r="BO69" s="555"/>
      <c r="BP69" s="555"/>
      <c r="BQ69" s="555"/>
      <c r="BR69" s="555"/>
      <c r="BS69" s="555"/>
      <c r="BT69" s="555"/>
      <c r="BU69" s="555"/>
      <c r="BV69" s="555"/>
      <c r="BW69" s="555"/>
      <c r="BX69" s="555"/>
      <c r="BY69" s="555"/>
      <c r="BZ69" s="555"/>
      <c r="CA69" s="555"/>
      <c r="CB69" s="555"/>
      <c r="CC69" s="555"/>
      <c r="CD69" s="555"/>
      <c r="CE69" s="555"/>
      <c r="CF69" s="555"/>
      <c r="CG69" s="555"/>
      <c r="CH69" s="555"/>
      <c r="CI69" s="555"/>
      <c r="CJ69" s="555"/>
      <c r="CK69" s="555"/>
      <c r="CL69" s="555"/>
      <c r="CM69" s="555"/>
      <c r="CN69" s="555"/>
      <c r="CO69" s="555"/>
      <c r="CP69" s="555"/>
      <c r="CQ69" s="555"/>
      <c r="CR69" s="555"/>
      <c r="CS69" s="555"/>
      <c r="CT69" s="555"/>
      <c r="CU69" s="555"/>
      <c r="CV69" s="555"/>
      <c r="CW69" s="555"/>
      <c r="CX69" s="555"/>
      <c r="CY69" s="555"/>
      <c r="CZ69" s="555"/>
      <c r="DA69" s="555"/>
      <c r="DB69" s="555"/>
      <c r="DC69" s="555"/>
      <c r="DD69" s="555"/>
      <c r="DE69" s="555"/>
      <c r="DF69" s="555"/>
      <c r="DG69" s="555"/>
      <c r="DH69" s="555"/>
      <c r="DI69" s="555"/>
      <c r="DJ69" s="555"/>
      <c r="DK69" s="555"/>
      <c r="DL69" s="555"/>
      <c r="DM69" s="555"/>
      <c r="DN69" s="555"/>
      <c r="DO69" s="555"/>
      <c r="DP69" s="555"/>
      <c r="DQ69" s="555"/>
      <c r="DR69" s="555"/>
      <c r="DS69" s="555"/>
      <c r="DT69" s="555"/>
      <c r="DU69" s="555"/>
      <c r="DV69" s="555"/>
      <c r="DW69" s="555"/>
      <c r="DX69" s="555"/>
      <c r="DY69" s="555"/>
      <c r="DZ69" s="555"/>
      <c r="EA69" s="555"/>
      <c r="EB69" s="555"/>
      <c r="EC69" s="555"/>
      <c r="ED69" s="555"/>
      <c r="EE69" s="555"/>
      <c r="EF69" s="555"/>
      <c r="EG69" s="555"/>
      <c r="EH69" s="555"/>
      <c r="EI69" s="555"/>
      <c r="EJ69" s="555"/>
      <c r="EK69" s="555"/>
      <c r="EL69" s="555"/>
      <c r="EM69" s="555"/>
      <c r="EN69" s="555"/>
    </row>
    <row r="70" spans="3:144">
      <c r="C70" s="555"/>
      <c r="D70" s="555"/>
      <c r="E70" s="555"/>
      <c r="F70" s="555"/>
      <c r="G70" s="555"/>
      <c r="H70" s="555"/>
      <c r="I70" s="555"/>
      <c r="J70" s="555"/>
      <c r="K70" s="555"/>
      <c r="L70" s="555"/>
      <c r="M70" s="555"/>
      <c r="N70" s="555"/>
      <c r="O70" s="555"/>
      <c r="P70" s="555"/>
      <c r="Q70" s="555"/>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555"/>
      <c r="BE70" s="555"/>
      <c r="BF70" s="555"/>
      <c r="BG70" s="555"/>
      <c r="BH70" s="555"/>
      <c r="BI70" s="555"/>
      <c r="BJ70" s="555"/>
      <c r="BK70" s="555"/>
      <c r="BL70" s="555"/>
      <c r="BM70" s="555"/>
      <c r="BN70" s="555"/>
      <c r="BO70" s="555"/>
      <c r="BP70" s="555"/>
      <c r="BQ70" s="555"/>
      <c r="BR70" s="555"/>
      <c r="BS70" s="555"/>
      <c r="BT70" s="555"/>
      <c r="BU70" s="555"/>
      <c r="BV70" s="555"/>
      <c r="BW70" s="555"/>
      <c r="BX70" s="555"/>
      <c r="BY70" s="555"/>
      <c r="BZ70" s="555"/>
      <c r="CA70" s="555"/>
      <c r="CB70" s="555"/>
      <c r="CC70" s="555"/>
      <c r="CD70" s="555"/>
      <c r="CE70" s="555"/>
      <c r="CF70" s="555"/>
      <c r="CG70" s="555"/>
      <c r="CH70" s="555"/>
      <c r="CI70" s="555"/>
      <c r="CJ70" s="555"/>
      <c r="CK70" s="555"/>
      <c r="CL70" s="555"/>
      <c r="CM70" s="555"/>
      <c r="CN70" s="555"/>
      <c r="CO70" s="555"/>
      <c r="CP70" s="555"/>
      <c r="CQ70" s="555"/>
      <c r="CR70" s="555"/>
      <c r="CS70" s="555"/>
      <c r="CT70" s="555"/>
      <c r="CU70" s="555"/>
      <c r="CV70" s="555"/>
      <c r="CW70" s="555"/>
      <c r="CX70" s="555"/>
      <c r="CY70" s="555"/>
      <c r="CZ70" s="555"/>
      <c r="DA70" s="555"/>
      <c r="DB70" s="555"/>
      <c r="DC70" s="555"/>
      <c r="DD70" s="555"/>
      <c r="DE70" s="555"/>
      <c r="DF70" s="555"/>
      <c r="DG70" s="555"/>
      <c r="DH70" s="555"/>
      <c r="DI70" s="555"/>
      <c r="DJ70" s="555"/>
      <c r="DK70" s="555"/>
      <c r="DL70" s="555"/>
      <c r="DM70" s="555"/>
      <c r="DN70" s="555"/>
      <c r="DO70" s="555"/>
      <c r="DP70" s="555"/>
      <c r="DQ70" s="555"/>
      <c r="DR70" s="555"/>
      <c r="DS70" s="555"/>
      <c r="DT70" s="555"/>
      <c r="DU70" s="555"/>
      <c r="DV70" s="555"/>
      <c r="DW70" s="555"/>
      <c r="DX70" s="555"/>
      <c r="DY70" s="555"/>
      <c r="DZ70" s="555"/>
      <c r="EA70" s="555"/>
      <c r="EB70" s="555"/>
      <c r="EC70" s="555"/>
      <c r="ED70" s="555"/>
      <c r="EE70" s="555"/>
      <c r="EF70" s="555"/>
      <c r="EG70" s="555"/>
      <c r="EH70" s="555"/>
      <c r="EI70" s="555"/>
      <c r="EJ70" s="555"/>
      <c r="EK70" s="555"/>
      <c r="EL70" s="555"/>
      <c r="EM70" s="555"/>
      <c r="EN70" s="555"/>
    </row>
    <row r="71" spans="3:144">
      <c r="C71" s="555"/>
      <c r="D71" s="555"/>
      <c r="E71" s="555"/>
      <c r="F71" s="555"/>
      <c r="G71" s="555"/>
      <c r="H71" s="555"/>
      <c r="I71" s="555"/>
      <c r="J71" s="555"/>
      <c r="K71" s="555"/>
      <c r="L71" s="555"/>
      <c r="M71" s="555"/>
      <c r="N71" s="555"/>
      <c r="O71" s="555"/>
      <c r="P71" s="555"/>
      <c r="Q71" s="555"/>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555"/>
      <c r="BE71" s="555"/>
      <c r="BF71" s="555"/>
      <c r="BG71" s="555"/>
      <c r="BH71" s="555"/>
      <c r="BI71" s="555"/>
      <c r="BJ71" s="555"/>
      <c r="BK71" s="555"/>
      <c r="BL71" s="555"/>
      <c r="BM71" s="555"/>
      <c r="BN71" s="555"/>
      <c r="BO71" s="555"/>
      <c r="BP71" s="555"/>
      <c r="BQ71" s="555"/>
      <c r="BR71" s="555"/>
      <c r="BS71" s="555"/>
      <c r="BT71" s="555"/>
      <c r="BU71" s="555"/>
      <c r="BV71" s="555"/>
      <c r="BW71" s="555"/>
      <c r="BX71" s="555"/>
      <c r="BY71" s="555"/>
      <c r="BZ71" s="555"/>
      <c r="CA71" s="555"/>
      <c r="CB71" s="555"/>
      <c r="CC71" s="555"/>
      <c r="CD71" s="555"/>
      <c r="CE71" s="555"/>
      <c r="CF71" s="555"/>
      <c r="CG71" s="555"/>
      <c r="CH71" s="555"/>
      <c r="CI71" s="555"/>
      <c r="CJ71" s="555"/>
      <c r="CK71" s="555"/>
      <c r="CL71" s="555"/>
      <c r="CM71" s="555"/>
      <c r="CN71" s="555"/>
      <c r="CO71" s="555"/>
      <c r="CP71" s="555"/>
      <c r="CQ71" s="555"/>
      <c r="CR71" s="555"/>
      <c r="CS71" s="555"/>
      <c r="CT71" s="555"/>
      <c r="CU71" s="555"/>
      <c r="CV71" s="555"/>
      <c r="CW71" s="555"/>
      <c r="CX71" s="555"/>
      <c r="CY71" s="555"/>
      <c r="CZ71" s="555"/>
      <c r="DA71" s="555"/>
      <c r="DB71" s="555"/>
      <c r="DC71" s="555"/>
      <c r="DD71" s="555"/>
      <c r="DE71" s="555"/>
      <c r="DF71" s="555"/>
      <c r="DG71" s="555"/>
      <c r="DH71" s="555"/>
      <c r="DI71" s="555"/>
      <c r="DJ71" s="555"/>
      <c r="DK71" s="555"/>
      <c r="DL71" s="555"/>
      <c r="DM71" s="555"/>
      <c r="DN71" s="555"/>
      <c r="DO71" s="555"/>
      <c r="DP71" s="555"/>
      <c r="DQ71" s="555"/>
      <c r="DR71" s="555"/>
      <c r="DS71" s="555"/>
      <c r="DT71" s="555"/>
      <c r="DU71" s="555"/>
      <c r="DV71" s="555"/>
      <c r="DW71" s="555"/>
      <c r="DX71" s="555"/>
      <c r="DY71" s="555"/>
      <c r="DZ71" s="555"/>
      <c r="EA71" s="555"/>
      <c r="EB71" s="555"/>
      <c r="EC71" s="555"/>
      <c r="ED71" s="555"/>
      <c r="EE71" s="555"/>
      <c r="EF71" s="555"/>
      <c r="EG71" s="555"/>
      <c r="EH71" s="555"/>
      <c r="EI71" s="555"/>
      <c r="EJ71" s="555"/>
      <c r="EK71" s="555"/>
      <c r="EL71" s="555"/>
      <c r="EM71" s="555"/>
      <c r="EN71" s="555"/>
    </row>
    <row r="72" spans="3:144">
      <c r="C72" s="555"/>
      <c r="D72" s="555"/>
      <c r="E72" s="555"/>
      <c r="F72" s="555"/>
      <c r="G72" s="555"/>
      <c r="H72" s="555"/>
      <c r="I72" s="555"/>
      <c r="J72" s="555"/>
      <c r="K72" s="555"/>
      <c r="L72" s="555"/>
      <c r="M72" s="555"/>
      <c r="N72" s="555"/>
      <c r="O72" s="555"/>
      <c r="P72" s="555"/>
      <c r="Q72" s="5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555"/>
      <c r="BE72" s="555"/>
      <c r="BF72" s="555"/>
      <c r="BG72" s="555"/>
      <c r="BH72" s="555"/>
      <c r="BI72" s="555"/>
      <c r="BJ72" s="555"/>
      <c r="BK72" s="555"/>
      <c r="BL72" s="555"/>
      <c r="BM72" s="555"/>
      <c r="BN72" s="555"/>
      <c r="BO72" s="555"/>
      <c r="BP72" s="555"/>
      <c r="BQ72" s="555"/>
      <c r="BR72" s="555"/>
      <c r="BS72" s="555"/>
      <c r="BT72" s="555"/>
      <c r="BU72" s="555"/>
      <c r="BV72" s="555"/>
      <c r="BW72" s="555"/>
      <c r="BX72" s="555"/>
      <c r="BY72" s="555"/>
      <c r="BZ72" s="555"/>
      <c r="CA72" s="555"/>
      <c r="CB72" s="555"/>
      <c r="CC72" s="555"/>
      <c r="CD72" s="555"/>
      <c r="CE72" s="555"/>
      <c r="CF72" s="555"/>
      <c r="CG72" s="555"/>
      <c r="CH72" s="555"/>
      <c r="CI72" s="555"/>
      <c r="CJ72" s="555"/>
      <c r="CK72" s="555"/>
      <c r="CL72" s="555"/>
      <c r="CM72" s="555"/>
      <c r="CN72" s="555"/>
      <c r="CO72" s="555"/>
      <c r="CP72" s="555"/>
      <c r="CQ72" s="555"/>
      <c r="CR72" s="555"/>
      <c r="CS72" s="555"/>
      <c r="CT72" s="555"/>
      <c r="CU72" s="555"/>
      <c r="CV72" s="555"/>
      <c r="CW72" s="555"/>
      <c r="CX72" s="555"/>
      <c r="CY72" s="555"/>
      <c r="CZ72" s="555"/>
      <c r="DA72" s="555"/>
      <c r="DB72" s="555"/>
      <c r="DC72" s="555"/>
      <c r="DD72" s="555"/>
      <c r="DE72" s="555"/>
      <c r="DF72" s="555"/>
      <c r="DG72" s="555"/>
      <c r="DH72" s="555"/>
      <c r="DI72" s="555"/>
      <c r="DJ72" s="555"/>
      <c r="DK72" s="555"/>
      <c r="DL72" s="555"/>
      <c r="DM72" s="555"/>
      <c r="DN72" s="555"/>
      <c r="DO72" s="555"/>
      <c r="DP72" s="555"/>
      <c r="DQ72" s="555"/>
      <c r="DR72" s="555"/>
      <c r="DS72" s="555"/>
      <c r="DT72" s="555"/>
      <c r="DU72" s="555"/>
      <c r="DV72" s="555"/>
      <c r="DW72" s="555"/>
      <c r="DX72" s="555"/>
      <c r="DY72" s="555"/>
      <c r="DZ72" s="555"/>
      <c r="EA72" s="555"/>
      <c r="EB72" s="555"/>
      <c r="EC72" s="555"/>
      <c r="ED72" s="555"/>
      <c r="EE72" s="555"/>
      <c r="EF72" s="555"/>
      <c r="EG72" s="555"/>
      <c r="EH72" s="555"/>
      <c r="EI72" s="555"/>
      <c r="EJ72" s="555"/>
      <c r="EK72" s="555"/>
      <c r="EL72" s="555"/>
      <c r="EM72" s="555"/>
      <c r="EN72" s="555"/>
    </row>
    <row r="73" spans="3:144">
      <c r="C73" s="555"/>
      <c r="D73" s="555"/>
      <c r="E73" s="555"/>
      <c r="F73" s="555"/>
      <c r="G73" s="555"/>
      <c r="H73" s="555"/>
      <c r="I73" s="555"/>
      <c r="J73" s="555"/>
      <c r="K73" s="555"/>
      <c r="L73" s="555"/>
      <c r="M73" s="555"/>
      <c r="N73" s="555"/>
      <c r="O73" s="555"/>
      <c r="P73" s="555"/>
      <c r="Q73" s="5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5"/>
      <c r="BI73" s="555"/>
      <c r="BJ73" s="555"/>
      <c r="BK73" s="555"/>
      <c r="BL73" s="555"/>
      <c r="BM73" s="555"/>
      <c r="BN73" s="555"/>
      <c r="BO73" s="555"/>
      <c r="BP73" s="555"/>
      <c r="BQ73" s="555"/>
      <c r="BR73" s="555"/>
      <c r="BS73" s="555"/>
      <c r="BT73" s="555"/>
      <c r="BU73" s="555"/>
      <c r="BV73" s="555"/>
      <c r="BW73" s="555"/>
      <c r="BX73" s="555"/>
      <c r="BY73" s="555"/>
      <c r="BZ73" s="555"/>
      <c r="CA73" s="555"/>
      <c r="CB73" s="555"/>
      <c r="CC73" s="555"/>
      <c r="CD73" s="555"/>
      <c r="CE73" s="555"/>
      <c r="CF73" s="555"/>
      <c r="CG73" s="555"/>
      <c r="CH73" s="555"/>
      <c r="CI73" s="555"/>
      <c r="CJ73" s="555"/>
      <c r="CK73" s="555"/>
      <c r="CL73" s="555"/>
      <c r="CM73" s="555"/>
      <c r="CN73" s="555"/>
      <c r="CO73" s="555"/>
      <c r="CP73" s="555"/>
      <c r="CQ73" s="555"/>
      <c r="CR73" s="555"/>
      <c r="CS73" s="555"/>
      <c r="CT73" s="555"/>
      <c r="CU73" s="555"/>
      <c r="CV73" s="555"/>
      <c r="CW73" s="555"/>
      <c r="CX73" s="555"/>
      <c r="CY73" s="555"/>
      <c r="CZ73" s="555"/>
      <c r="DA73" s="555"/>
      <c r="DB73" s="555"/>
      <c r="DC73" s="555"/>
      <c r="DD73" s="555"/>
      <c r="DE73" s="555"/>
      <c r="DF73" s="555"/>
      <c r="DG73" s="555"/>
      <c r="DH73" s="555"/>
      <c r="DI73" s="555"/>
      <c r="DJ73" s="555"/>
      <c r="DK73" s="555"/>
      <c r="DL73" s="555"/>
      <c r="DM73" s="555"/>
      <c r="DN73" s="555"/>
      <c r="DO73" s="555"/>
      <c r="DP73" s="555"/>
      <c r="DQ73" s="555"/>
      <c r="DR73" s="555"/>
      <c r="DS73" s="555"/>
      <c r="DT73" s="555"/>
      <c r="DU73" s="555"/>
      <c r="DV73" s="555"/>
      <c r="DW73" s="555"/>
      <c r="DX73" s="555"/>
      <c r="DY73" s="555"/>
      <c r="DZ73" s="555"/>
      <c r="EA73" s="555"/>
      <c r="EB73" s="555"/>
      <c r="EC73" s="555"/>
      <c r="ED73" s="555"/>
      <c r="EE73" s="555"/>
      <c r="EF73" s="555"/>
      <c r="EG73" s="555"/>
      <c r="EH73" s="555"/>
      <c r="EI73" s="555"/>
      <c r="EJ73" s="555"/>
      <c r="EK73" s="555"/>
      <c r="EL73" s="555"/>
      <c r="EM73" s="555"/>
      <c r="EN73" s="555"/>
    </row>
    <row r="74" spans="3:144">
      <c r="C74" s="555"/>
      <c r="D74" s="555"/>
      <c r="E74" s="555"/>
      <c r="F74" s="555"/>
      <c r="G74" s="555"/>
      <c r="H74" s="555"/>
      <c r="I74" s="555"/>
      <c r="J74" s="555"/>
      <c r="K74" s="555"/>
      <c r="L74" s="555"/>
      <c r="M74" s="555"/>
      <c r="N74" s="555"/>
      <c r="O74" s="555"/>
      <c r="P74" s="555"/>
      <c r="Q74" s="555"/>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555"/>
      <c r="BE74" s="555"/>
      <c r="BF74" s="555"/>
      <c r="BG74" s="555"/>
      <c r="BH74" s="555"/>
      <c r="BI74" s="555"/>
      <c r="BJ74" s="555"/>
      <c r="BK74" s="555"/>
      <c r="BL74" s="555"/>
      <c r="BM74" s="555"/>
      <c r="BN74" s="555"/>
      <c r="BO74" s="555"/>
      <c r="BP74" s="555"/>
      <c r="BQ74" s="555"/>
      <c r="BR74" s="555"/>
      <c r="BS74" s="555"/>
      <c r="BT74" s="555"/>
      <c r="BU74" s="555"/>
      <c r="BV74" s="555"/>
      <c r="BW74" s="555"/>
      <c r="BX74" s="555"/>
      <c r="BY74" s="555"/>
      <c r="BZ74" s="555"/>
      <c r="CA74" s="555"/>
      <c r="CB74" s="555"/>
      <c r="CC74" s="555"/>
      <c r="CD74" s="555"/>
      <c r="CE74" s="555"/>
      <c r="CF74" s="555"/>
      <c r="CG74" s="555"/>
      <c r="CH74" s="555"/>
      <c r="CI74" s="555"/>
      <c r="CJ74" s="555"/>
      <c r="CK74" s="555"/>
      <c r="CL74" s="555"/>
      <c r="CM74" s="555"/>
      <c r="CN74" s="555"/>
      <c r="CO74" s="555"/>
      <c r="CP74" s="555"/>
      <c r="CQ74" s="555"/>
      <c r="CR74" s="555"/>
      <c r="CS74" s="555"/>
      <c r="CT74" s="555"/>
      <c r="CU74" s="555"/>
      <c r="CV74" s="555"/>
      <c r="CW74" s="555"/>
      <c r="CX74" s="555"/>
      <c r="CY74" s="555"/>
      <c r="CZ74" s="555"/>
      <c r="DA74" s="555"/>
      <c r="DB74" s="555"/>
      <c r="DC74" s="555"/>
      <c r="DD74" s="555"/>
      <c r="DE74" s="555"/>
      <c r="DF74" s="555"/>
      <c r="DG74" s="555"/>
      <c r="DH74" s="555"/>
      <c r="DI74" s="555"/>
      <c r="DJ74" s="555"/>
      <c r="DK74" s="555"/>
      <c r="DL74" s="555"/>
      <c r="DM74" s="555"/>
      <c r="DN74" s="555"/>
      <c r="DO74" s="555"/>
      <c r="DP74" s="555"/>
      <c r="DQ74" s="555"/>
      <c r="DR74" s="555"/>
      <c r="DS74" s="555"/>
      <c r="DT74" s="555"/>
      <c r="DU74" s="555"/>
      <c r="DV74" s="555"/>
      <c r="DW74" s="555"/>
      <c r="DX74" s="555"/>
      <c r="DY74" s="555"/>
      <c r="DZ74" s="555"/>
      <c r="EA74" s="555"/>
      <c r="EB74" s="555"/>
      <c r="EC74" s="555"/>
      <c r="ED74" s="555"/>
      <c r="EE74" s="555"/>
      <c r="EF74" s="555"/>
      <c r="EG74" s="555"/>
      <c r="EH74" s="555"/>
      <c r="EI74" s="555"/>
      <c r="EJ74" s="555"/>
      <c r="EK74" s="555"/>
      <c r="EL74" s="555"/>
      <c r="EM74" s="555"/>
      <c r="EN74" s="555"/>
    </row>
  </sheetData>
  <mergeCells count="1">
    <mergeCell ref="A57:B57"/>
  </mergeCells>
  <phoneticPr fontId="5"/>
  <pageMargins left="0.3" right="0.35" top="0.74" bottom="0.15748031496062992" header="0.76" footer="0.31496062992125984"/>
  <pageSetup paperSize="9" scale="65"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1"/>
  <sheetViews>
    <sheetView zoomScale="85" zoomScaleNormal="85" workbookViewId="0">
      <pane xSplit="2" ySplit="6" topLeftCell="C7" activePane="bottomRight" state="frozen"/>
      <selection pane="topRight" activeCell="C1" sqref="C1"/>
      <selection pane="bottomLeft" activeCell="A7" sqref="A7"/>
      <selection pane="bottomRight" activeCell="BN49" sqref="BN49"/>
    </sheetView>
  </sheetViews>
  <sheetFormatPr defaultRowHeight="13.5"/>
  <cols>
    <col min="1" max="1" width="5.875" customWidth="1"/>
    <col min="2" max="2" width="23.625" customWidth="1"/>
    <col min="3" max="43" width="12.25" customWidth="1"/>
    <col min="44" max="54" width="13" customWidth="1"/>
    <col min="55" max="55" width="14.625" customWidth="1"/>
    <col min="56" max="56" width="14.125" customWidth="1"/>
    <col min="57" max="58" width="13" customWidth="1"/>
    <col min="59" max="59" width="2.125" customWidth="1"/>
    <col min="60" max="60" width="10.5" bestFit="1" customWidth="1"/>
    <col min="61" max="61" width="1.75" customWidth="1"/>
    <col min="62" max="62" width="9.5" bestFit="1" customWidth="1"/>
    <col min="63" max="63" width="1.75" customWidth="1"/>
    <col min="64" max="64" width="11" bestFit="1" customWidth="1"/>
    <col min="65" max="65" width="1.75" customWidth="1"/>
    <col min="66" max="66" width="11.375" customWidth="1"/>
    <col min="67" max="67" width="1.75" customWidth="1"/>
    <col min="68" max="68" width="11.625" customWidth="1"/>
    <col min="69" max="69" width="1.75" customWidth="1"/>
    <col min="70" max="70" width="11.625" customWidth="1"/>
  </cols>
  <sheetData>
    <row r="1" spans="1:70">
      <c r="A1" s="467" t="s">
        <v>743</v>
      </c>
    </row>
    <row r="3" spans="1:70">
      <c r="B3" s="467" t="s">
        <v>567</v>
      </c>
    </row>
    <row r="4" spans="1:70" ht="14.25" thickBot="1">
      <c r="BP4" s="1150" t="s">
        <v>568</v>
      </c>
      <c r="BQ4" s="1150"/>
      <c r="BR4" s="1150"/>
    </row>
    <row r="5" spans="1:70">
      <c r="A5" s="468"/>
      <c r="B5" s="469"/>
      <c r="C5" s="470" t="s">
        <v>329</v>
      </c>
      <c r="D5" s="470" t="s">
        <v>332</v>
      </c>
      <c r="E5" s="470" t="s">
        <v>335</v>
      </c>
      <c r="F5" s="470" t="s">
        <v>337</v>
      </c>
      <c r="G5" s="471" t="s">
        <v>339</v>
      </c>
      <c r="H5" s="471" t="s">
        <v>342</v>
      </c>
      <c r="I5" s="471" t="s">
        <v>345</v>
      </c>
      <c r="J5" s="471" t="s">
        <v>346</v>
      </c>
      <c r="K5" s="471" t="s">
        <v>348</v>
      </c>
      <c r="L5" s="471" t="s">
        <v>350</v>
      </c>
      <c r="M5" s="471" t="s">
        <v>353</v>
      </c>
      <c r="N5" s="471" t="s">
        <v>356</v>
      </c>
      <c r="O5" s="471" t="s">
        <v>359</v>
      </c>
      <c r="P5" s="471" t="s">
        <v>362</v>
      </c>
      <c r="Q5" s="471" t="s">
        <v>365</v>
      </c>
      <c r="R5" s="471" t="s">
        <v>369</v>
      </c>
      <c r="S5" s="471" t="s">
        <v>373</v>
      </c>
      <c r="T5" s="471" t="s">
        <v>377</v>
      </c>
      <c r="U5" s="471" t="s">
        <v>381</v>
      </c>
      <c r="V5" s="471" t="s">
        <v>384</v>
      </c>
      <c r="W5" s="471" t="s">
        <v>388</v>
      </c>
      <c r="X5" s="471" t="s">
        <v>390</v>
      </c>
      <c r="Y5" s="471" t="s">
        <v>392</v>
      </c>
      <c r="Z5" s="471" t="s">
        <v>395</v>
      </c>
      <c r="AA5" s="471" t="s">
        <v>398</v>
      </c>
      <c r="AB5" s="471" t="s">
        <v>402</v>
      </c>
      <c r="AC5" s="471" t="s">
        <v>406</v>
      </c>
      <c r="AD5" s="471" t="s">
        <v>409</v>
      </c>
      <c r="AE5" s="471" t="s">
        <v>412</v>
      </c>
      <c r="AF5" s="471" t="s">
        <v>415</v>
      </c>
      <c r="AG5" s="471" t="s">
        <v>419</v>
      </c>
      <c r="AH5" s="471" t="s">
        <v>422</v>
      </c>
      <c r="AI5" s="471" t="s">
        <v>424</v>
      </c>
      <c r="AJ5" s="471" t="s">
        <v>427</v>
      </c>
      <c r="AK5" s="471" t="s">
        <v>430</v>
      </c>
      <c r="AL5" s="471" t="s">
        <v>434</v>
      </c>
      <c r="AM5" s="471" t="s">
        <v>437</v>
      </c>
      <c r="AN5" s="471" t="s">
        <v>556</v>
      </c>
      <c r="AO5" s="471" t="s">
        <v>558</v>
      </c>
      <c r="AP5" s="471" t="s">
        <v>443</v>
      </c>
      <c r="AQ5" s="471" t="s">
        <v>446</v>
      </c>
      <c r="AR5" s="472" t="s">
        <v>573</v>
      </c>
      <c r="AS5" s="599">
        <v>71</v>
      </c>
      <c r="AT5" s="781">
        <v>72</v>
      </c>
      <c r="AU5" s="781">
        <v>73</v>
      </c>
      <c r="AV5" s="781">
        <v>74</v>
      </c>
      <c r="AW5" s="781">
        <v>75</v>
      </c>
      <c r="AX5" s="781">
        <v>76</v>
      </c>
      <c r="AY5" s="786">
        <v>78</v>
      </c>
      <c r="AZ5" s="786">
        <v>79</v>
      </c>
      <c r="BA5" s="781">
        <v>80</v>
      </c>
      <c r="BB5" s="786">
        <v>82</v>
      </c>
      <c r="BC5" s="786">
        <v>83</v>
      </c>
      <c r="BD5" s="786">
        <v>87</v>
      </c>
      <c r="BE5" s="781">
        <v>88</v>
      </c>
      <c r="BF5" s="786">
        <v>97</v>
      </c>
      <c r="BG5" s="778"/>
      <c r="BH5" s="790"/>
      <c r="BI5" s="778"/>
      <c r="BJ5" s="791"/>
      <c r="BK5" s="778"/>
      <c r="BL5" s="1151" t="s">
        <v>576</v>
      </c>
      <c r="BM5" s="778"/>
      <c r="BN5" s="791"/>
      <c r="BO5" s="778"/>
      <c r="BP5" s="791"/>
      <c r="BQ5" s="778"/>
      <c r="BR5" s="791"/>
    </row>
    <row r="6" spans="1:70" ht="54.75" thickBot="1">
      <c r="A6" s="476"/>
      <c r="B6" s="477"/>
      <c r="C6" s="478" t="s">
        <v>745</v>
      </c>
      <c r="D6" s="478" t="s">
        <v>746</v>
      </c>
      <c r="E6" s="478" t="s">
        <v>747</v>
      </c>
      <c r="F6" s="478" t="s">
        <v>12</v>
      </c>
      <c r="G6" s="478" t="s">
        <v>340</v>
      </c>
      <c r="H6" s="478" t="s">
        <v>36</v>
      </c>
      <c r="I6" s="479" t="s">
        <v>37</v>
      </c>
      <c r="J6" s="478" t="s">
        <v>38</v>
      </c>
      <c r="K6" s="479" t="s">
        <v>908</v>
      </c>
      <c r="L6" s="480" t="s">
        <v>909</v>
      </c>
      <c r="M6" s="478" t="s">
        <v>910</v>
      </c>
      <c r="N6" s="478" t="s">
        <v>41</v>
      </c>
      <c r="O6" s="769" t="s">
        <v>42</v>
      </c>
      <c r="P6" s="478" t="s">
        <v>43</v>
      </c>
      <c r="Q6" s="478" t="s">
        <v>811</v>
      </c>
      <c r="R6" s="478" t="s">
        <v>812</v>
      </c>
      <c r="S6" s="478" t="s">
        <v>813</v>
      </c>
      <c r="T6" s="478" t="s">
        <v>378</v>
      </c>
      <c r="U6" s="478" t="s">
        <v>53</v>
      </c>
      <c r="V6" s="478" t="s">
        <v>911</v>
      </c>
      <c r="W6" s="478" t="s">
        <v>54</v>
      </c>
      <c r="X6" s="480" t="s">
        <v>912</v>
      </c>
      <c r="Y6" s="478" t="s">
        <v>13</v>
      </c>
      <c r="Z6" s="481" t="s">
        <v>913</v>
      </c>
      <c r="AA6" s="478" t="s">
        <v>399</v>
      </c>
      <c r="AB6" s="478" t="s">
        <v>403</v>
      </c>
      <c r="AC6" s="478" t="s">
        <v>14</v>
      </c>
      <c r="AD6" s="478" t="s">
        <v>914</v>
      </c>
      <c r="AE6" s="478" t="s">
        <v>16</v>
      </c>
      <c r="AF6" s="478" t="s">
        <v>915</v>
      </c>
      <c r="AG6" s="478" t="s">
        <v>420</v>
      </c>
      <c r="AH6" s="478" t="s">
        <v>17</v>
      </c>
      <c r="AI6" s="478" t="s">
        <v>916</v>
      </c>
      <c r="AJ6" s="478" t="s">
        <v>917</v>
      </c>
      <c r="AK6" s="480" t="s">
        <v>741</v>
      </c>
      <c r="AL6" s="479" t="s">
        <v>749</v>
      </c>
      <c r="AM6" s="479" t="s">
        <v>750</v>
      </c>
      <c r="AN6" s="479" t="s">
        <v>557</v>
      </c>
      <c r="AO6" s="479" t="s">
        <v>559</v>
      </c>
      <c r="AP6" s="478" t="s">
        <v>30</v>
      </c>
      <c r="AQ6" s="478" t="s">
        <v>18</v>
      </c>
      <c r="AR6" s="482" t="s">
        <v>19</v>
      </c>
      <c r="AS6" s="782" t="s">
        <v>905</v>
      </c>
      <c r="AT6" s="783" t="s">
        <v>752</v>
      </c>
      <c r="AU6" s="784" t="s">
        <v>753</v>
      </c>
      <c r="AV6" s="785" t="s">
        <v>754</v>
      </c>
      <c r="AW6" s="785" t="s">
        <v>755</v>
      </c>
      <c r="AX6" s="783" t="s">
        <v>756</v>
      </c>
      <c r="AY6" s="787" t="s">
        <v>757</v>
      </c>
      <c r="AZ6" s="787" t="s">
        <v>758</v>
      </c>
      <c r="BA6" s="783" t="s">
        <v>759</v>
      </c>
      <c r="BB6" s="788" t="s">
        <v>760</v>
      </c>
      <c r="BC6" s="788" t="s">
        <v>21</v>
      </c>
      <c r="BD6" s="787" t="s">
        <v>761</v>
      </c>
      <c r="BE6" s="784" t="s">
        <v>762</v>
      </c>
      <c r="BF6" s="788" t="s">
        <v>763</v>
      </c>
      <c r="BG6" s="792"/>
      <c r="BH6" s="740" t="s">
        <v>588</v>
      </c>
      <c r="BI6" s="778"/>
      <c r="BJ6" s="486" t="s">
        <v>589</v>
      </c>
      <c r="BK6" s="778"/>
      <c r="BL6" s="1152"/>
      <c r="BM6" s="778"/>
      <c r="BN6" s="487" t="s">
        <v>590</v>
      </c>
      <c r="BO6" s="778"/>
      <c r="BP6" s="488" t="s">
        <v>591</v>
      </c>
      <c r="BQ6" s="778"/>
      <c r="BR6" s="488" t="s">
        <v>592</v>
      </c>
    </row>
    <row r="7" spans="1:70">
      <c r="A7" s="489" t="s">
        <v>329</v>
      </c>
      <c r="B7" s="490" t="s">
        <v>9</v>
      </c>
      <c r="C7" s="491">
        <f>SUM('106部門の対個人サービス行統合'!C5:E5)</f>
        <v>6925747</v>
      </c>
      <c r="D7" s="492">
        <f>'106部門の対個人サービス行統合'!F5</f>
        <v>4804</v>
      </c>
      <c r="E7" s="492">
        <f>'106部門の対個人サービス行統合'!G5</f>
        <v>0</v>
      </c>
      <c r="F7" s="492">
        <f>SUM('106部門の対個人サービス行統合'!H5:I5)</f>
        <v>0</v>
      </c>
      <c r="G7" s="492">
        <f>SUM('106部門の対個人サービス行統合'!J5:M5)</f>
        <v>39463530</v>
      </c>
      <c r="H7" s="492">
        <f>SUM('106部門の対個人サービス行統合'!N5:O5)</f>
        <v>16739</v>
      </c>
      <c r="I7" s="492">
        <f>SUM('106部門の対個人サービス行統合'!P5:S5)</f>
        <v>8964</v>
      </c>
      <c r="J7" s="492">
        <f>SUM('106部門の対個人サービス行統合'!U5:AA5)</f>
        <v>1304</v>
      </c>
      <c r="K7" s="492">
        <f>SUM('106部門の対個人サービス行統合'!AB5:AC5)</f>
        <v>0</v>
      </c>
      <c r="L7" s="492">
        <f>SUM('106部門の対個人サービス行統合'!AD5:AE5)</f>
        <v>3453</v>
      </c>
      <c r="M7" s="492">
        <f>SUM('106部門の対個人サービス行統合'!AG5:AJ5)</f>
        <v>2757</v>
      </c>
      <c r="N7" s="492">
        <f>SUM('106部門の対個人サービス行統合'!AK5:AN5)</f>
        <v>0</v>
      </c>
      <c r="O7" s="492">
        <f>SUM('106部門の対個人サービス行統合'!AO5:AP5)</f>
        <v>1</v>
      </c>
      <c r="P7" s="492">
        <f>SUM('106部門の対個人サービス行統合'!AQ5:AR5)</f>
        <v>0</v>
      </c>
      <c r="Q7" s="492">
        <f>'106部門の対個人サービス行統合'!AS5</f>
        <v>0</v>
      </c>
      <c r="R7" s="492">
        <f>'106部門の対個人サービス行統合'!AT5</f>
        <v>0</v>
      </c>
      <c r="S7" s="492">
        <f>'106部門の対個人サービス行統合'!AU5</f>
        <v>0</v>
      </c>
      <c r="T7" s="492">
        <f>SUM('106部門の対個人サービス行統合'!AV5:AW5)</f>
        <v>0</v>
      </c>
      <c r="U7" s="492">
        <f>SUM('106部門の対個人サービス行統合'!AX5:BA5)</f>
        <v>0</v>
      </c>
      <c r="V7" s="492">
        <f>SUM('106部門の対個人サービス行統合'!BB5:BC5)</f>
        <v>0</v>
      </c>
      <c r="W7" s="492">
        <f>SUM('106部門の対個人サービス行統合'!BD5:BH5)</f>
        <v>0</v>
      </c>
      <c r="X7" s="492">
        <f>SUM('106部門の対個人サービス行統合'!T5,'106部門の対個人サービス行統合'!AF5,'106部門の対個人サービス行統合'!BI5:BJ5)</f>
        <v>16927</v>
      </c>
      <c r="Y7" s="492">
        <f>SUM('106部門の対個人サービス行統合'!BK5:BN5)</f>
        <v>81525</v>
      </c>
      <c r="Z7" s="492">
        <f>SUM('106部門の対個人サービス行統合'!BO5:BP5)</f>
        <v>0</v>
      </c>
      <c r="AA7" s="492">
        <f>'106部門の対個人サービス行統合'!BQ5</f>
        <v>0</v>
      </c>
      <c r="AB7" s="492">
        <f>'106部門の対個人サービス行統合'!BR5</f>
        <v>0</v>
      </c>
      <c r="AC7" s="492">
        <f>'106部門の対個人サービス行統合'!BS5</f>
        <v>11009</v>
      </c>
      <c r="AD7" s="492">
        <f>'106部門の対個人サービス行統合'!BT5</f>
        <v>0</v>
      </c>
      <c r="AE7" s="492">
        <f>SUM('106部門の対個人サービス行統合'!BU5:BW5)</f>
        <v>235</v>
      </c>
      <c r="AF7" s="492">
        <f>SUM('106部門の対個人サービス行統合'!BX5:CF5)</f>
        <v>3419</v>
      </c>
      <c r="AG7" s="492">
        <f>SUM('106部門の対個人サービス行統合'!CG5:CK5)</f>
        <v>0</v>
      </c>
      <c r="AH7" s="492">
        <f>'106部門の対個人サービス行統合'!CL5</f>
        <v>1527</v>
      </c>
      <c r="AI7" s="492">
        <f>SUM('106部門の対個人サービス行統合'!CM5:CN5)</f>
        <v>106752</v>
      </c>
      <c r="AJ7" s="492">
        <f>SUM('106部門の対個人サービス行統合'!CO5:CR5)</f>
        <v>295998</v>
      </c>
      <c r="AK7" s="492">
        <f>'106部門の対個人サービス行統合'!CS5</f>
        <v>9117</v>
      </c>
      <c r="AL7" s="492">
        <f>SUM('106部門の対個人サービス行統合'!CT5:CW5)</f>
        <v>475</v>
      </c>
      <c r="AM7" s="492">
        <f>SUM('106部門の対個人サービス行統合'!CZ5:DB5)</f>
        <v>41531</v>
      </c>
      <c r="AN7" s="492">
        <f>'106部門の対個人サービス行統合'!CX5</f>
        <v>131332</v>
      </c>
      <c r="AO7" s="492">
        <f>'106部門の対個人サービス行統合'!CY5</f>
        <v>793413</v>
      </c>
      <c r="AP7" s="492">
        <f>'106部門の対個人サービス行統合'!DC5</f>
        <v>0</v>
      </c>
      <c r="AQ7" s="637">
        <f>'106部門の対個人サービス行統合'!DD5</f>
        <v>0</v>
      </c>
      <c r="AR7" s="493">
        <f>SUM(C7:AQ7)</f>
        <v>47920559</v>
      </c>
      <c r="AS7" s="494">
        <v>43683</v>
      </c>
      <c r="AT7" s="495">
        <v>3359931</v>
      </c>
      <c r="AU7" s="495">
        <v>0</v>
      </c>
      <c r="AV7" s="495">
        <v>0</v>
      </c>
      <c r="AW7" s="495">
        <v>1159710</v>
      </c>
      <c r="AX7" s="495">
        <v>-89852</v>
      </c>
      <c r="AY7" s="496">
        <f t="shared" ref="AY7:AY47" si="0">SUM(AS7:AX7)</f>
        <v>4473472</v>
      </c>
      <c r="AZ7" s="496">
        <f t="shared" ref="AZ7:AZ47" si="1">AR7+AY7</f>
        <v>52394031</v>
      </c>
      <c r="BA7" s="495">
        <v>15310777</v>
      </c>
      <c r="BB7" s="496">
        <f>AY7+BA7</f>
        <v>19784249</v>
      </c>
      <c r="BC7" s="496">
        <f>AR7+BB7</f>
        <v>67704808</v>
      </c>
      <c r="BD7" s="496">
        <v>-20890779</v>
      </c>
      <c r="BE7" s="495">
        <f>BB7+BD7</f>
        <v>-1106530</v>
      </c>
      <c r="BF7" s="496">
        <f>BC7+BD7</f>
        <v>46814029</v>
      </c>
      <c r="BH7" s="497">
        <f>-1*BD7/AZ7</f>
        <v>0.39872440812962073</v>
      </c>
      <c r="BI7" s="498"/>
      <c r="BJ7" s="499">
        <f>ROUND(1-BH7,15)</f>
        <v>0.60127559187037904</v>
      </c>
      <c r="BL7" s="497">
        <f t="shared" ref="BL7:BL48" si="2">ROUND(AT7/$AT$48,15)</f>
        <v>1.028612771257E-2</v>
      </c>
      <c r="BN7" s="500">
        <f>BL7/BL$50</f>
        <v>1.0284820694855576E-2</v>
      </c>
      <c r="BP7" s="500">
        <f t="array" ref="BP7:BP48">TRANSPOSE(C58:AR58)</f>
        <v>0.39820864382341498</v>
      </c>
      <c r="BR7" s="500">
        <f t="array" ref="BR7:BR48">TRANSPOSE(C60:AR60)</f>
        <v>0.13081311587173999</v>
      </c>
    </row>
    <row r="8" spans="1:70">
      <c r="A8" s="503" t="s">
        <v>332</v>
      </c>
      <c r="B8" s="504" t="s">
        <v>746</v>
      </c>
      <c r="C8" s="494">
        <f>SUM('106部門の対個人サービス行統合'!C6:E6)</f>
        <v>3314</v>
      </c>
      <c r="D8" s="495">
        <f>'106部門の対個人サービス行統合'!F6</f>
        <v>369225</v>
      </c>
      <c r="E8" s="495">
        <f>'106部門の対個人サービス行統合'!G6</f>
        <v>2867</v>
      </c>
      <c r="F8" s="495">
        <f>SUM('106部門の対個人サービス行統合'!H6:I6)</f>
        <v>280</v>
      </c>
      <c r="G8" s="495">
        <f>SUM('106部門の対個人サービス行統合'!J6:M6)</f>
        <v>20423</v>
      </c>
      <c r="H8" s="495">
        <f>SUM('106部門の対個人サービス行統合'!N6:O6)</f>
        <v>1</v>
      </c>
      <c r="I8" s="495">
        <f>SUM('106部門の対個人サービス行統合'!P6:S6)</f>
        <v>444599</v>
      </c>
      <c r="J8" s="495">
        <f>SUM('106部門の対個人サービス行統合'!U6:AA6)</f>
        <v>177</v>
      </c>
      <c r="K8" s="495">
        <f>SUM('106部門の対個人サービス行統合'!AB6:AC6)</f>
        <v>0</v>
      </c>
      <c r="L8" s="495">
        <f>SUM('106部門の対個人サービス行統合'!AD6:AE6)</f>
        <v>0</v>
      </c>
      <c r="M8" s="495">
        <f>SUM('106部門の対個人サービス行統合'!AG6:AJ6)</f>
        <v>15</v>
      </c>
      <c r="N8" s="495">
        <f>SUM('106部門の対個人サービス行統合'!AK6:AN6)</f>
        <v>0</v>
      </c>
      <c r="O8" s="495">
        <f>SUM('106部門の対個人サービス行統合'!AO6:AP6)</f>
        <v>0</v>
      </c>
      <c r="P8" s="495">
        <f>SUM('106部門の対個人サービス行統合'!AQ6:AR6)</f>
        <v>0</v>
      </c>
      <c r="Q8" s="495">
        <f>'106部門の対個人サービス行統合'!AS6</f>
        <v>0</v>
      </c>
      <c r="R8" s="495">
        <f>'106部門の対個人サービス行統合'!AT6</f>
        <v>0</v>
      </c>
      <c r="S8" s="495">
        <f>'106部門の対個人サービス行統合'!AU6</f>
        <v>0</v>
      </c>
      <c r="T8" s="495">
        <f>SUM('106部門の対個人サービス行統合'!AV6:AW6)</f>
        <v>0</v>
      </c>
      <c r="U8" s="495">
        <f>SUM('106部門の対個人サービス行統合'!AX6:BA6)</f>
        <v>0</v>
      </c>
      <c r="V8" s="495">
        <f>SUM('106部門の対個人サービス行統合'!BB6:BC6)</f>
        <v>0</v>
      </c>
      <c r="W8" s="495">
        <f>SUM('106部門の対個人サービス行統合'!BD6:BH6)</f>
        <v>2</v>
      </c>
      <c r="X8" s="495">
        <f>SUM('106部門の対個人サービス行統合'!T6,'106部門の対個人サービス行統合'!AF6,'106部門の対個人サービス行統合'!BI6:BJ6)</f>
        <v>795</v>
      </c>
      <c r="Y8" s="495">
        <f>SUM('106部門の対個人サービス行統合'!BK6:BN6)</f>
        <v>5783</v>
      </c>
      <c r="Z8" s="495">
        <f>SUM('106部門の対個人サービス行統合'!BO6:BP6)</f>
        <v>0</v>
      </c>
      <c r="AA8" s="495">
        <f>'106部門の対個人サービス行統合'!BQ6</f>
        <v>0</v>
      </c>
      <c r="AB8" s="495">
        <f>'106部門の対個人サービス行統合'!BR6</f>
        <v>0</v>
      </c>
      <c r="AC8" s="495">
        <f>'106部門の対個人サービス行統合'!BS6</f>
        <v>0</v>
      </c>
      <c r="AD8" s="495">
        <f>'106部門の対個人サービス行統合'!BT6</f>
        <v>0</v>
      </c>
      <c r="AE8" s="495">
        <f>SUM('106部門の対個人サービス行統合'!BU6:BW6)</f>
        <v>0</v>
      </c>
      <c r="AF8" s="495">
        <f>SUM('106部門の対個人サービス行統合'!BX6:CF6)</f>
        <v>0</v>
      </c>
      <c r="AG8" s="495">
        <f>SUM('106部門の対個人サービス行統合'!CG6:CK6)</f>
        <v>0</v>
      </c>
      <c r="AH8" s="495">
        <f>'106部門の対個人サービス行統合'!CL6</f>
        <v>181</v>
      </c>
      <c r="AI8" s="495">
        <f>SUM('106部門の対個人サービス行統合'!CM6:CN6)</f>
        <v>2892</v>
      </c>
      <c r="AJ8" s="495">
        <f>SUM('106部門の対個人サービス行統合'!CO6:CR6)</f>
        <v>7692</v>
      </c>
      <c r="AK8" s="495">
        <f>'106部門の対個人サービス行統合'!CS6</f>
        <v>0</v>
      </c>
      <c r="AL8" s="495">
        <f>SUM('106部門の対個人サービス行統合'!CT6:CW6)</f>
        <v>0</v>
      </c>
      <c r="AM8" s="495">
        <f>SUM('106部門の対個人サービス行統合'!CZ6:DB6)</f>
        <v>817</v>
      </c>
      <c r="AN8" s="495">
        <f>'106部門の対個人サービス行統合'!CX6</f>
        <v>10561</v>
      </c>
      <c r="AO8" s="495">
        <f>'106部門の対個人サービス行統合'!CY6</f>
        <v>50106</v>
      </c>
      <c r="AP8" s="495">
        <f>'106部門の対個人サービス行統合'!DC6</f>
        <v>0</v>
      </c>
      <c r="AQ8" s="638">
        <f>'106部門の対個人サービス行統合'!DD6</f>
        <v>0</v>
      </c>
      <c r="AR8" s="496">
        <f t="shared" ref="AR8:AR47" si="3">SUM(C8:AQ8)</f>
        <v>919730</v>
      </c>
      <c r="AS8" s="494">
        <v>2696</v>
      </c>
      <c r="AT8" s="495">
        <v>183755</v>
      </c>
      <c r="AU8" s="495">
        <v>0</v>
      </c>
      <c r="AV8" s="495">
        <v>0</v>
      </c>
      <c r="AW8" s="495">
        <v>0</v>
      </c>
      <c r="AX8" s="495">
        <v>345116</v>
      </c>
      <c r="AY8" s="496">
        <f t="shared" si="0"/>
        <v>531567</v>
      </c>
      <c r="AZ8" s="496">
        <f t="shared" si="1"/>
        <v>1451297</v>
      </c>
      <c r="BA8" s="495">
        <v>696622</v>
      </c>
      <c r="BB8" s="496">
        <f t="shared" ref="BB8:BB47" si="4">AY8+BA8</f>
        <v>1228189</v>
      </c>
      <c r="BC8" s="496">
        <f t="shared" ref="BC8:BC47" si="5">AR8+BB8</f>
        <v>2147919</v>
      </c>
      <c r="BD8" s="496">
        <v>-97099</v>
      </c>
      <c r="BE8" s="495">
        <f t="shared" ref="BE8:BE47" si="6">BB8+BD8</f>
        <v>1131090</v>
      </c>
      <c r="BF8" s="496">
        <f t="shared" ref="BF8:BF47" si="7">BC8+BD8</f>
        <v>2050820</v>
      </c>
      <c r="BH8" s="505">
        <f t="shared" ref="BH8:BH47" si="8">-1*BD8/AZ8</f>
        <v>6.6904982233133528E-2</v>
      </c>
      <c r="BI8" s="498"/>
      <c r="BJ8" s="506">
        <f>ROUND(1-BH8,15)</f>
        <v>0.93309501776686599</v>
      </c>
      <c r="BL8" s="505">
        <f t="shared" si="2"/>
        <v>5.6254946837400004E-4</v>
      </c>
      <c r="BN8" s="501">
        <f>BL8/BL$50</f>
        <v>5.6247798742986327E-4</v>
      </c>
      <c r="BP8" s="501">
        <v>0.50079187837060302</v>
      </c>
      <c r="BR8" s="501">
        <v>0.12648013965145599</v>
      </c>
    </row>
    <row r="9" spans="1:70">
      <c r="A9" s="503" t="s">
        <v>335</v>
      </c>
      <c r="B9" s="504" t="s">
        <v>747</v>
      </c>
      <c r="C9" s="494">
        <f>SUM('106部門の対個人サービス行統合'!C7:E7)</f>
        <v>0</v>
      </c>
      <c r="D9" s="495">
        <f>'106部門の対個人サービス行統合'!F7</f>
        <v>0</v>
      </c>
      <c r="E9" s="495">
        <f>'106部門の対個人サービス行統合'!G7</f>
        <v>961980</v>
      </c>
      <c r="F9" s="495">
        <f>SUM('106部門の対個人サービス行統合'!H7:I7)</f>
        <v>0</v>
      </c>
      <c r="G9" s="495">
        <f>SUM('106部門の対個人サービス行統合'!J7:M7)</f>
        <v>2897213</v>
      </c>
      <c r="H9" s="495">
        <f>SUM('106部門の対個人サービス行統合'!N7:O7)</f>
        <v>0</v>
      </c>
      <c r="I9" s="495">
        <f>SUM('106部門の対個人サービス行統合'!P7:S7)</f>
        <v>0</v>
      </c>
      <c r="J9" s="495">
        <f>SUM('106部門の対個人サービス行統合'!U7:AA7)</f>
        <v>31</v>
      </c>
      <c r="K9" s="495">
        <f>SUM('106部門の対個人サービス行統合'!AB7:AC7)</f>
        <v>0</v>
      </c>
      <c r="L9" s="495">
        <f>SUM('106部門の対個人サービス行統合'!AD7:AE7)</f>
        <v>0</v>
      </c>
      <c r="M9" s="495">
        <f>SUM('106部門の対個人サービス行統合'!AG7:AJ7)</f>
        <v>0</v>
      </c>
      <c r="N9" s="495">
        <f>SUM('106部門の対個人サービス行統合'!AK7:AN7)</f>
        <v>0</v>
      </c>
      <c r="O9" s="495">
        <f>SUM('106部門の対個人サービス行統合'!AO7:AP7)</f>
        <v>0</v>
      </c>
      <c r="P9" s="495">
        <f>SUM('106部門の対個人サービス行統合'!AQ7:AR7)</f>
        <v>0</v>
      </c>
      <c r="Q9" s="495">
        <f>'106部門の対個人サービス行統合'!AS7</f>
        <v>0</v>
      </c>
      <c r="R9" s="495">
        <f>'106部門の対個人サービス行統合'!AT7</f>
        <v>0</v>
      </c>
      <c r="S9" s="495">
        <f>'106部門の対個人サービス行統合'!AU7</f>
        <v>0</v>
      </c>
      <c r="T9" s="495">
        <f>SUM('106部門の対個人サービス行統合'!AV7:AW7)</f>
        <v>0</v>
      </c>
      <c r="U9" s="495">
        <f>SUM('106部門の対個人サービス行統合'!AX7:BA7)</f>
        <v>0</v>
      </c>
      <c r="V9" s="495">
        <f>SUM('106部門の対個人サービス行統合'!BB7:BC7)</f>
        <v>0</v>
      </c>
      <c r="W9" s="495">
        <f>SUM('106部門の対個人サービス行統合'!BD7:BH7)</f>
        <v>0</v>
      </c>
      <c r="X9" s="495">
        <f>SUM('106部門の対個人サービス行統合'!T7,'106部門の対個人サービス行統合'!AF7,'106部門の対個人サービス行統合'!BI7:BJ7)</f>
        <v>4876</v>
      </c>
      <c r="Y9" s="495">
        <f>SUM('106部門の対個人サービス行統合'!BK7:BN7)</f>
        <v>0</v>
      </c>
      <c r="Z9" s="495">
        <f>SUM('106部門の対個人サービス行統合'!BO7:BP7)</f>
        <v>0</v>
      </c>
      <c r="AA9" s="495">
        <f>'106部門の対個人サービス行統合'!BQ7</f>
        <v>0</v>
      </c>
      <c r="AB9" s="495">
        <f>'106部門の対個人サービス行統合'!BR7</f>
        <v>0</v>
      </c>
      <c r="AC9" s="495">
        <f>'106部門の対個人サービス行統合'!BS7</f>
        <v>0</v>
      </c>
      <c r="AD9" s="495">
        <f>'106部門の対個人サービス行統合'!BT7</f>
        <v>0</v>
      </c>
      <c r="AE9" s="495">
        <f>SUM('106部門の対個人サービス行統合'!BU7:BW7)</f>
        <v>0</v>
      </c>
      <c r="AF9" s="495">
        <f>SUM('106部門の対個人サービス行統合'!BX7:CF7)</f>
        <v>352</v>
      </c>
      <c r="AG9" s="495">
        <f>SUM('106部門の対個人サービス行統合'!CG7:CK7)</f>
        <v>0</v>
      </c>
      <c r="AH9" s="495">
        <f>'106部門の対個人サービス行統合'!CL7</f>
        <v>286</v>
      </c>
      <c r="AI9" s="495">
        <f>SUM('106部門の対個人サービス行統合'!CM7:CN7)</f>
        <v>3131</v>
      </c>
      <c r="AJ9" s="495">
        <f>SUM('106部門の対個人サービス行統合'!CO7:CR7)</f>
        <v>69616</v>
      </c>
      <c r="AK9" s="495">
        <f>'106部門の対個人サービス行統合'!CS7</f>
        <v>0</v>
      </c>
      <c r="AL9" s="495">
        <f>SUM('106部門の対個人サービス行統合'!CT7:CW7)</f>
        <v>0</v>
      </c>
      <c r="AM9" s="495">
        <f>SUM('106部門の対個人サービス行統合'!CZ7:DB7)</f>
        <v>3095</v>
      </c>
      <c r="AN9" s="495">
        <f>'106部門の対個人サービス行統合'!CX7</f>
        <v>39514</v>
      </c>
      <c r="AO9" s="495">
        <f>'106部門の対個人サービス行統合'!CY7</f>
        <v>177314</v>
      </c>
      <c r="AP9" s="495">
        <f>'106部門の対個人サービス行統合'!DC7</f>
        <v>0</v>
      </c>
      <c r="AQ9" s="638">
        <f>'106部門の対個人サービス行統合'!DD7</f>
        <v>0</v>
      </c>
      <c r="AR9" s="496">
        <f t="shared" si="3"/>
        <v>4157408</v>
      </c>
      <c r="AS9" s="494">
        <v>12584</v>
      </c>
      <c r="AT9" s="495">
        <v>370145</v>
      </c>
      <c r="AU9" s="495">
        <v>0</v>
      </c>
      <c r="AV9" s="495">
        <v>0</v>
      </c>
      <c r="AW9" s="495">
        <v>0</v>
      </c>
      <c r="AX9" s="495">
        <v>83283</v>
      </c>
      <c r="AY9" s="496">
        <f t="shared" si="0"/>
        <v>466012</v>
      </c>
      <c r="AZ9" s="496">
        <f t="shared" si="1"/>
        <v>4623420</v>
      </c>
      <c r="BA9" s="495">
        <v>7322850</v>
      </c>
      <c r="BB9" s="496">
        <f t="shared" si="4"/>
        <v>7788862</v>
      </c>
      <c r="BC9" s="496">
        <f t="shared" si="5"/>
        <v>11946270</v>
      </c>
      <c r="BD9" s="496">
        <v>-1047687</v>
      </c>
      <c r="BE9" s="495">
        <f t="shared" si="6"/>
        <v>6741175</v>
      </c>
      <c r="BF9" s="496">
        <f t="shared" si="7"/>
        <v>10898583</v>
      </c>
      <c r="BH9" s="505">
        <f t="shared" si="8"/>
        <v>0.22660433185823481</v>
      </c>
      <c r="BI9" s="498"/>
      <c r="BJ9" s="506">
        <f t="shared" ref="BJ9:BJ46" si="9">ROUND(1-BH9,15)</f>
        <v>0.77339566814176497</v>
      </c>
      <c r="BL9" s="505">
        <f t="shared" si="2"/>
        <v>1.1331657531570001E-3</v>
      </c>
      <c r="BN9" s="501">
        <f>BL9/BL$50</f>
        <v>1.1330217662501542E-3</v>
      </c>
      <c r="BP9" s="501">
        <v>0.49453713386409998</v>
      </c>
      <c r="BR9" s="501">
        <v>0.11380736376462899</v>
      </c>
    </row>
    <row r="10" spans="1:70">
      <c r="A10" s="507" t="s">
        <v>337</v>
      </c>
      <c r="B10" s="504" t="s">
        <v>12</v>
      </c>
      <c r="C10" s="494">
        <f>SUM('106部門の対個人サービス行統合'!C8:E8)</f>
        <v>961</v>
      </c>
      <c r="D10" s="495">
        <f>'106部門の対個人サービス行統合'!F8</f>
        <v>2812</v>
      </c>
      <c r="E10" s="495">
        <f>'106部門の対個人サービス行統合'!G8</f>
        <v>0</v>
      </c>
      <c r="F10" s="495">
        <f>SUM('106部門の対個人サービス行統合'!H8:I8)</f>
        <v>20300</v>
      </c>
      <c r="G10" s="495">
        <f>SUM('106部門の対個人サービス行統合'!J8:M8)</f>
        <v>27362</v>
      </c>
      <c r="H10" s="495">
        <f>SUM('106部門の対個人サービス行統合'!N8:O8)</f>
        <v>194</v>
      </c>
      <c r="I10" s="495">
        <f>SUM('106部門の対個人サービス行統合'!P8:S8)</f>
        <v>80955</v>
      </c>
      <c r="J10" s="495">
        <f>SUM('106部門の対個人サービス行統合'!U8:AA8)</f>
        <v>59657</v>
      </c>
      <c r="K10" s="495">
        <f>SUM('106部門の対個人サービス行統合'!AB8:AC8)</f>
        <v>45963</v>
      </c>
      <c r="L10" s="495">
        <f>SUM('106部門の対個人サービス行統合'!AD8:AE8)</f>
        <v>62</v>
      </c>
      <c r="M10" s="495">
        <f>SUM('106部門の対個人サービス行統合'!AG8:AJ8)</f>
        <v>799122</v>
      </c>
      <c r="N10" s="495">
        <f>SUM('106部門の対個人サービス行統合'!AK8:AN8)</f>
        <v>1</v>
      </c>
      <c r="O10" s="495">
        <f>SUM('106部門の対個人サービス行統合'!AO8:AP8)</f>
        <v>702456</v>
      </c>
      <c r="P10" s="495">
        <f>SUM('106部門の対個人サービス行統合'!AQ8:AR8)</f>
        <v>1209</v>
      </c>
      <c r="Q10" s="495">
        <f>'106部門の対個人サービス行統合'!AS8</f>
        <v>29</v>
      </c>
      <c r="R10" s="495">
        <f>'106部門の対個人サービス行統合'!AT8</f>
        <v>400</v>
      </c>
      <c r="S10" s="495">
        <f>'106部門の対個人サービス行統合'!AU8</f>
        <v>73</v>
      </c>
      <c r="T10" s="495">
        <f>SUM('106部門の対個人サービス行統合'!AV8:AW8)</f>
        <v>4215</v>
      </c>
      <c r="U10" s="495">
        <f>SUM('106部門の対個人サービス行統合'!AX8:BA8)</f>
        <v>201</v>
      </c>
      <c r="V10" s="495">
        <f>SUM('106部門の対個人サービス行統合'!BB8:BC8)</f>
        <v>195</v>
      </c>
      <c r="W10" s="495">
        <f>SUM('106部門の対個人サービス行統合'!BD8:BH8)</f>
        <v>1079</v>
      </c>
      <c r="X10" s="495">
        <f>SUM('106部門の対個人サービス行統合'!T8,'106部門の対個人サービス行統合'!AF8,'106部門の対個人サービス行統合'!BI8:BJ8)</f>
        <v>1199</v>
      </c>
      <c r="Y10" s="495">
        <f>SUM('106部門の対個人サービス行統合'!BK8:BN8)</f>
        <v>569416</v>
      </c>
      <c r="Z10" s="495">
        <f>SUM('106部門の対個人サービス行統合'!BO8:BP8)</f>
        <v>2155232</v>
      </c>
      <c r="AA10" s="495">
        <f>'106部門の対個人サービス行統合'!BQ8</f>
        <v>0</v>
      </c>
      <c r="AB10" s="495">
        <f>'106部門の対個人サービス行統合'!BR8</f>
        <v>8</v>
      </c>
      <c r="AC10" s="495">
        <f>'106部門の対個人サービス行統合'!BS8</f>
        <v>241</v>
      </c>
      <c r="AD10" s="495">
        <f>'106部門の対個人サービス行統合'!BT8</f>
        <v>29</v>
      </c>
      <c r="AE10" s="495">
        <f>SUM('106部門の対個人サービス行統合'!BU8:BW8)</f>
        <v>36</v>
      </c>
      <c r="AF10" s="495">
        <f>SUM('106部門の対個人サービス行統合'!BX8:CF8)</f>
        <v>227</v>
      </c>
      <c r="AG10" s="495">
        <f>SUM('106部門の対個人サービス行統合'!CG8:CK8)</f>
        <v>5</v>
      </c>
      <c r="AH10" s="495">
        <f>'106部門の対個人サービス行統合'!CL8</f>
        <v>511</v>
      </c>
      <c r="AI10" s="495">
        <f>SUM('106部門の対個人サービス行統合'!CM8:CN8)</f>
        <v>305</v>
      </c>
      <c r="AJ10" s="495">
        <f>SUM('106部門の対個人サービス行統合'!CO8:CR8)</f>
        <v>1186</v>
      </c>
      <c r="AK10" s="495">
        <f>'106部門の対個人サービス行統合'!CS8</f>
        <v>536</v>
      </c>
      <c r="AL10" s="495">
        <f>SUM('106部門の対個人サービス行統合'!CT8:CW8)</f>
        <v>368</v>
      </c>
      <c r="AM10" s="495">
        <f>SUM('106部門の対個人サービス行統合'!CZ8:DB8)</f>
        <v>1380</v>
      </c>
      <c r="AN10" s="495">
        <f>'106部門の対個人サービス行統合'!CX8</f>
        <v>401</v>
      </c>
      <c r="AO10" s="495">
        <f>'106部門の対個人サービス行統合'!CY8</f>
        <v>-726</v>
      </c>
      <c r="AP10" s="495">
        <f>'106部門の対個人サービス行統合'!DC8</f>
        <v>0</v>
      </c>
      <c r="AQ10" s="638">
        <f>'106部門の対個人サービス行統合'!DD8</f>
        <v>606</v>
      </c>
      <c r="AR10" s="496">
        <f t="shared" si="3"/>
        <v>4478206</v>
      </c>
      <c r="AS10" s="494">
        <v>-4652</v>
      </c>
      <c r="AT10" s="495">
        <v>37</v>
      </c>
      <c r="AU10" s="495">
        <v>0</v>
      </c>
      <c r="AV10" s="495">
        <v>0</v>
      </c>
      <c r="AW10" s="495">
        <v>0</v>
      </c>
      <c r="AX10" s="495">
        <v>-304231</v>
      </c>
      <c r="AY10" s="496">
        <f t="shared" si="0"/>
        <v>-308846</v>
      </c>
      <c r="AZ10" s="496">
        <f t="shared" si="1"/>
        <v>4169360</v>
      </c>
      <c r="BA10" s="495">
        <v>3301644</v>
      </c>
      <c r="BB10" s="496">
        <f t="shared" si="4"/>
        <v>2992798</v>
      </c>
      <c r="BC10" s="496">
        <f t="shared" si="5"/>
        <v>7471004</v>
      </c>
      <c r="BD10" s="496">
        <v>-2951707</v>
      </c>
      <c r="BE10" s="495">
        <f t="shared" si="6"/>
        <v>41091</v>
      </c>
      <c r="BF10" s="496">
        <f t="shared" si="7"/>
        <v>4519297</v>
      </c>
      <c r="BH10" s="505">
        <f t="shared" si="8"/>
        <v>0.70795205978855269</v>
      </c>
      <c r="BI10" s="498"/>
      <c r="BJ10" s="506">
        <f t="shared" si="9"/>
        <v>0.29204794021144698</v>
      </c>
      <c r="BL10" s="505">
        <f t="shared" si="2"/>
        <v>1.1327218500000001E-7</v>
      </c>
      <c r="BN10" s="501">
        <f>BL10/BL$50</f>
        <v>1.132577919498179E-7</v>
      </c>
      <c r="BP10" s="501">
        <v>0.57675895166880997</v>
      </c>
      <c r="BR10" s="501">
        <v>9.0940250220333002E-2</v>
      </c>
    </row>
    <row r="11" spans="1:70">
      <c r="A11" s="507" t="s">
        <v>339</v>
      </c>
      <c r="B11" s="504" t="s">
        <v>340</v>
      </c>
      <c r="C11" s="494">
        <f>SUM('106部門の対個人サービス行統合'!C9:E9)</f>
        <v>10201364</v>
      </c>
      <c r="D11" s="495">
        <f>'106部門の対個人サービス行統合'!F9</f>
        <v>56024</v>
      </c>
      <c r="E11" s="495">
        <f>'106部門の対個人サービス行統合'!G9</f>
        <v>1586895</v>
      </c>
      <c r="F11" s="495">
        <f>SUM('106部門の対個人サービス行統合'!H9:I9)</f>
        <v>0</v>
      </c>
      <c r="G11" s="495">
        <f>SUM('106部門の対個人サービス行統合'!J9:M9)</f>
        <v>18150685</v>
      </c>
      <c r="H11" s="495">
        <f>SUM('106部門の対個人サービス行統合'!N9:O9)</f>
        <v>2121</v>
      </c>
      <c r="I11" s="495">
        <f>SUM('106部門の対個人サービス行統合'!P9:S9)</f>
        <v>16550</v>
      </c>
      <c r="J11" s="495">
        <f>SUM('106部門の対個人サービス行統合'!U9:AA9)</f>
        <v>18085</v>
      </c>
      <c r="K11" s="495">
        <f>SUM('106部門の対個人サービス行統合'!AB9:AC9)</f>
        <v>0</v>
      </c>
      <c r="L11" s="495">
        <f>SUM('106部門の対個人サービス行統合'!AD9:AE9)</f>
        <v>28</v>
      </c>
      <c r="M11" s="495">
        <f>SUM('106部門の対個人サービス行統合'!AG9:AJ9)</f>
        <v>9871</v>
      </c>
      <c r="N11" s="495">
        <f>SUM('106部門の対個人サービス行統合'!AK9:AN9)</f>
        <v>0</v>
      </c>
      <c r="O11" s="495">
        <f>SUM('106部門の対個人サービス行統合'!AO9:AP9)</f>
        <v>0</v>
      </c>
      <c r="P11" s="495">
        <f>SUM('106部門の対個人サービス行統合'!AQ9:AR9)</f>
        <v>0</v>
      </c>
      <c r="Q11" s="495">
        <f>'106部門の対個人サービス行統合'!AS9</f>
        <v>0</v>
      </c>
      <c r="R11" s="495">
        <f>'106部門の対個人サービス行統合'!AT9</f>
        <v>0</v>
      </c>
      <c r="S11" s="495">
        <f>'106部門の対個人サービス行統合'!AU9</f>
        <v>0</v>
      </c>
      <c r="T11" s="495">
        <f>SUM('106部門の対個人サービス行統合'!AV9:AW9)</f>
        <v>0</v>
      </c>
      <c r="U11" s="495">
        <f>SUM('106部門の対個人サービス行統合'!AX9:BA9)</f>
        <v>0</v>
      </c>
      <c r="V11" s="495">
        <f>SUM('106部門の対個人サービス行統合'!BB9:BC9)</f>
        <v>0</v>
      </c>
      <c r="W11" s="495">
        <f>SUM('106部門の対個人サービス行統合'!BD9:BH9)</f>
        <v>0</v>
      </c>
      <c r="X11" s="495">
        <f>SUM('106部門の対個人サービス行統合'!T9,'106部門の対個人サービス行統合'!AF9,'106部門の対個人サービス行統合'!BI9:BJ9)</f>
        <v>9366</v>
      </c>
      <c r="Y11" s="495">
        <f>SUM('106部門の対個人サービス行統合'!BK9:BN9)</f>
        <v>6319</v>
      </c>
      <c r="Z11" s="495">
        <f>SUM('106部門の対個人サービス行統合'!BO9:BP9)</f>
        <v>0</v>
      </c>
      <c r="AA11" s="495">
        <f>'106部門の対個人サービス行統合'!BQ9</f>
        <v>0</v>
      </c>
      <c r="AB11" s="495">
        <f>'106部門の対個人サービス行統合'!BR9</f>
        <v>0</v>
      </c>
      <c r="AC11" s="495">
        <f>'106部門の対個人サービス行統合'!BS9</f>
        <v>11692</v>
      </c>
      <c r="AD11" s="495">
        <f>'106部門の対個人サービス行統合'!BT9</f>
        <v>0</v>
      </c>
      <c r="AE11" s="495">
        <f>SUM('106部門の対個人サービス行統合'!BU9:BW9)</f>
        <v>0</v>
      </c>
      <c r="AF11" s="495">
        <f>SUM('106部門の対個人サービス行統合'!BX9:CF9)</f>
        <v>15004</v>
      </c>
      <c r="AG11" s="495">
        <f>SUM('106部門の対個人サービス行統合'!CG9:CK9)</f>
        <v>1</v>
      </c>
      <c r="AH11" s="495">
        <f>'106部門の対個人サービス行統合'!CL9</f>
        <v>15364</v>
      </c>
      <c r="AI11" s="495">
        <f>SUM('106部門の対個人サービス行統合'!CM9:CN9)</f>
        <v>274165</v>
      </c>
      <c r="AJ11" s="495">
        <f>SUM('106部門の対個人サービス行統合'!CO9:CR9)</f>
        <v>1107033</v>
      </c>
      <c r="AK11" s="495">
        <f>'106部門の対個人サービス行統合'!CS9</f>
        <v>6172</v>
      </c>
      <c r="AL11" s="495">
        <f>SUM('106部門の対個人サービス行統合'!CT9:CW9)</f>
        <v>373</v>
      </c>
      <c r="AM11" s="495">
        <f>SUM('106部門の対個人サービス行統合'!CZ9:DB9)</f>
        <v>52386</v>
      </c>
      <c r="AN11" s="495">
        <f>'106部門の対個人サービス行統合'!CX9</f>
        <v>736858</v>
      </c>
      <c r="AO11" s="495">
        <f>'106部門の対個人サービス行統合'!CY9</f>
        <v>6597328</v>
      </c>
      <c r="AP11" s="495">
        <f>'106部門の対個人サービス行統合'!DC9</f>
        <v>0</v>
      </c>
      <c r="AQ11" s="638">
        <f>'106部門の対個人サービス行統合'!DD9</f>
        <v>8382</v>
      </c>
      <c r="AR11" s="496">
        <f t="shared" si="3"/>
        <v>38882066</v>
      </c>
      <c r="AS11" s="494">
        <v>756859</v>
      </c>
      <c r="AT11" s="495">
        <v>31174101</v>
      </c>
      <c r="AU11" s="495">
        <v>0</v>
      </c>
      <c r="AV11" s="495">
        <v>0</v>
      </c>
      <c r="AW11" s="495">
        <v>0</v>
      </c>
      <c r="AX11" s="495">
        <v>-550699</v>
      </c>
      <c r="AY11" s="496">
        <f t="shared" si="0"/>
        <v>31380261</v>
      </c>
      <c r="AZ11" s="496">
        <f t="shared" si="1"/>
        <v>70262327</v>
      </c>
      <c r="BA11" s="495">
        <v>86611281</v>
      </c>
      <c r="BB11" s="496">
        <f t="shared" si="4"/>
        <v>117991542</v>
      </c>
      <c r="BC11" s="496">
        <f t="shared" si="5"/>
        <v>156873608</v>
      </c>
      <c r="BD11" s="496">
        <v>-38871903</v>
      </c>
      <c r="BE11" s="495">
        <f t="shared" si="6"/>
        <v>79119639</v>
      </c>
      <c r="BF11" s="496">
        <f t="shared" si="7"/>
        <v>118001705</v>
      </c>
      <c r="BH11" s="505">
        <f t="shared" si="8"/>
        <v>0.55323961872199312</v>
      </c>
      <c r="BI11" s="498"/>
      <c r="BJ11" s="506">
        <f t="shared" si="9"/>
        <v>0.44676038127800699</v>
      </c>
      <c r="BL11" s="505">
        <f t="shared" si="2"/>
        <v>9.5436717066676002E-2</v>
      </c>
      <c r="BN11" s="501">
        <f t="shared" ref="BN11" si="10">BL11/BL$50</f>
        <v>9.5424590299120871E-2</v>
      </c>
      <c r="BP11" s="501">
        <v>0.29423733326565099</v>
      </c>
      <c r="BR11" s="501">
        <v>8.2666864855893002E-2</v>
      </c>
    </row>
    <row r="12" spans="1:70">
      <c r="A12" s="507" t="s">
        <v>342</v>
      </c>
      <c r="B12" s="504" t="s">
        <v>36</v>
      </c>
      <c r="C12" s="494">
        <f>SUM('106部門の対個人サービス行統合'!C10:E10)</f>
        <v>111733</v>
      </c>
      <c r="D12" s="495">
        <f>'106部門の対個人サービス行統合'!F10</f>
        <v>4556</v>
      </c>
      <c r="E12" s="495">
        <f>'106部門の対個人サービス行統合'!G10</f>
        <v>97976</v>
      </c>
      <c r="F12" s="495">
        <f>SUM('106部門の対個人サービス行統合'!H10:I10)</f>
        <v>10223</v>
      </c>
      <c r="G12" s="495">
        <f>SUM('106部門の対個人サービス行統合'!J10:M10)</f>
        <v>97371</v>
      </c>
      <c r="H12" s="495">
        <f>SUM('106部門の対個人サービス行統合'!N10:O10)</f>
        <v>570593</v>
      </c>
      <c r="I12" s="495">
        <f>SUM('106部門の対個人サービス行統合'!P10:S10)</f>
        <v>27271</v>
      </c>
      <c r="J12" s="495">
        <f>SUM('106部門の対個人サービス行統合'!U10:AA10)</f>
        <v>4188</v>
      </c>
      <c r="K12" s="495">
        <f>SUM('106部門の対個人サービス行統合'!AB10:AC10)</f>
        <v>130</v>
      </c>
      <c r="L12" s="495">
        <f>SUM('106部門の対個人サービス行統合'!AD10:AE10)</f>
        <v>2494</v>
      </c>
      <c r="M12" s="495">
        <f>SUM('106部門の対個人サービス行統合'!AG10:AJ10)</f>
        <v>58373</v>
      </c>
      <c r="N12" s="495">
        <f>SUM('106部門の対個人サービス行統合'!AK10:AN10)</f>
        <v>153</v>
      </c>
      <c r="O12" s="495">
        <f>SUM('106部門の対個人サービス行統合'!AO10:AP10)</f>
        <v>446</v>
      </c>
      <c r="P12" s="495">
        <f>SUM('106部門の対個人サービス行統合'!AQ10:AR10)</f>
        <v>5625</v>
      </c>
      <c r="Q12" s="495">
        <f>'106部門の対個人サービス行統合'!AS10</f>
        <v>612</v>
      </c>
      <c r="R12" s="495">
        <f>'106部門の対個人サービス行統合'!AT10</f>
        <v>21637</v>
      </c>
      <c r="S12" s="495">
        <f>'106部門の対個人サービス行統合'!AU10</f>
        <v>609</v>
      </c>
      <c r="T12" s="495">
        <f>SUM('106部門の対個人サービス行統合'!AV10:AW10)</f>
        <v>87420</v>
      </c>
      <c r="U12" s="495">
        <f>SUM('106部門の対個人サービス行統合'!AX10:BA10)</f>
        <v>11672</v>
      </c>
      <c r="V12" s="495">
        <f>SUM('106部門の対個人サービス行統合'!BB10:BC10)</f>
        <v>4276</v>
      </c>
      <c r="W12" s="495">
        <f>SUM('106部門の対個人サービス行統合'!BD10:BH10)</f>
        <v>4114</v>
      </c>
      <c r="X12" s="495">
        <f>SUM('106部門の対個人サービス行統合'!T10,'106部門の対個人サービス行統合'!AF10,'106部門の対個人サービス行統合'!BI10:BJ10)</f>
        <v>15462</v>
      </c>
      <c r="Y12" s="495">
        <f>SUM('106部門の対個人サービス行統合'!BK10:BN10)</f>
        <v>188291</v>
      </c>
      <c r="Z12" s="495">
        <f>SUM('106部門の対個人サービス行統合'!BO10:BP10)</f>
        <v>4583</v>
      </c>
      <c r="AA12" s="495">
        <f>'106部門の対個人サービス行統合'!BQ10</f>
        <v>4674</v>
      </c>
      <c r="AB12" s="495">
        <f>'106部門の対個人サービス行統合'!BR10</f>
        <v>7832</v>
      </c>
      <c r="AC12" s="495">
        <f>'106部門の対個人サービス行統合'!BS10</f>
        <v>352560</v>
      </c>
      <c r="AD12" s="495">
        <f>'106部門の対個人サービス行統合'!BT10</f>
        <v>39596</v>
      </c>
      <c r="AE12" s="495">
        <f>SUM('106部門の対個人サービス行統合'!BU10:BW10)</f>
        <v>1197</v>
      </c>
      <c r="AF12" s="495">
        <f>SUM('106部門の対個人サービス行統合'!BX10:CF10)</f>
        <v>134158</v>
      </c>
      <c r="AG12" s="495">
        <f>SUM('106部門の対個人サービス行統合'!CG10:CK10)</f>
        <v>19905</v>
      </c>
      <c r="AH12" s="495">
        <f>'106部門の対個人サービス行統合'!CL10</f>
        <v>167166</v>
      </c>
      <c r="AI12" s="495">
        <f>SUM('106部門の対個人サービス行統合'!CM10:CN10)</f>
        <v>17150</v>
      </c>
      <c r="AJ12" s="495">
        <f>SUM('106部門の対個人サービス行統合'!CO10:CR10)</f>
        <v>361521</v>
      </c>
      <c r="AK12" s="495">
        <f>'106部門の対個人サービス行統合'!CS10</f>
        <v>186020</v>
      </c>
      <c r="AL12" s="495">
        <f>SUM('106部門の対個人サービス行統合'!CT10:CW10)</f>
        <v>83392</v>
      </c>
      <c r="AM12" s="495">
        <f>SUM('106部門の対個人サービス行統合'!CZ10:DB10)</f>
        <v>145351</v>
      </c>
      <c r="AN12" s="495">
        <f>'106部門の対個人サービス行統合'!CX10</f>
        <v>101529</v>
      </c>
      <c r="AO12" s="495">
        <f>'106部門の対個人サービス行統合'!CY10</f>
        <v>18207</v>
      </c>
      <c r="AP12" s="495">
        <f>'106部門の対個人サービス行統合'!DC10</f>
        <v>29683</v>
      </c>
      <c r="AQ12" s="638">
        <f>'106部門の対個人サービス行統合'!DD10</f>
        <v>1400</v>
      </c>
      <c r="AR12" s="496">
        <f t="shared" si="3"/>
        <v>3001149</v>
      </c>
      <c r="AS12" s="494">
        <v>95963</v>
      </c>
      <c r="AT12" s="495">
        <v>4826167</v>
      </c>
      <c r="AU12" s="495">
        <v>0</v>
      </c>
      <c r="AV12" s="495">
        <v>1243</v>
      </c>
      <c r="AW12" s="495">
        <v>295448</v>
      </c>
      <c r="AX12" s="495">
        <v>194319</v>
      </c>
      <c r="AY12" s="496">
        <f t="shared" si="0"/>
        <v>5413140</v>
      </c>
      <c r="AZ12" s="496">
        <f t="shared" si="1"/>
        <v>8414289</v>
      </c>
      <c r="BA12" s="495">
        <v>1725726</v>
      </c>
      <c r="BB12" s="496">
        <f t="shared" si="4"/>
        <v>7138866</v>
      </c>
      <c r="BC12" s="496">
        <f t="shared" si="5"/>
        <v>10140015</v>
      </c>
      <c r="BD12" s="496">
        <v>-7914045</v>
      </c>
      <c r="BE12" s="495">
        <f t="shared" si="6"/>
        <v>-775179</v>
      </c>
      <c r="BF12" s="496">
        <f t="shared" si="7"/>
        <v>2225970</v>
      </c>
      <c r="BH12" s="505">
        <f t="shared" si="8"/>
        <v>0.9405482744887893</v>
      </c>
      <c r="BI12" s="498"/>
      <c r="BJ12" s="506">
        <f t="shared" si="9"/>
        <v>5.9451725511211001E-2</v>
      </c>
      <c r="BL12" s="505">
        <f t="shared" si="2"/>
        <v>1.4774877854394E-2</v>
      </c>
      <c r="BN12" s="501">
        <f t="shared" ref="BN12:BN17" si="11">BL12/BL$50</f>
        <v>1.4773000468887638E-2</v>
      </c>
      <c r="BP12" s="501">
        <v>0.40210739587685401</v>
      </c>
      <c r="BR12" s="501">
        <v>0.23800590304451499</v>
      </c>
    </row>
    <row r="13" spans="1:70">
      <c r="A13" s="507" t="s">
        <v>345</v>
      </c>
      <c r="B13" s="504" t="s">
        <v>37</v>
      </c>
      <c r="C13" s="494">
        <f>SUM('106部門の対個人サービス行統合'!C11:E11)</f>
        <v>630252</v>
      </c>
      <c r="D13" s="495">
        <f>'106部門の対個人サービス行統合'!F11</f>
        <v>28318</v>
      </c>
      <c r="E13" s="495">
        <f>'106部門の対個人サービス行統合'!G11</f>
        <v>39813</v>
      </c>
      <c r="F13" s="495">
        <f>SUM('106部門の対個人サービス行統合'!H11:I11)</f>
        <v>4603</v>
      </c>
      <c r="G13" s="495">
        <f>SUM('106部門の対個人サービス行統合'!J11:M11)</f>
        <v>1074091</v>
      </c>
      <c r="H13" s="495">
        <f>SUM('106部門の対個人サービス行統合'!N11:O11)</f>
        <v>14615</v>
      </c>
      <c r="I13" s="495">
        <f>SUM('106部門の対個人サービス行統合'!P11:S11)</f>
        <v>2701202</v>
      </c>
      <c r="J13" s="495">
        <f>SUM('106部門の対個人サービス行統合'!U11:AA11)</f>
        <v>23083</v>
      </c>
      <c r="K13" s="495">
        <f>SUM('106部門の対個人サービス行統合'!AB11:AC11)</f>
        <v>78</v>
      </c>
      <c r="L13" s="495">
        <f>SUM('106部門の対個人サービス行統合'!AD11:AE11)</f>
        <v>9845</v>
      </c>
      <c r="M13" s="495">
        <f>SUM('106部門の対個人サービス行統合'!AG11:AJ11)</f>
        <v>701873</v>
      </c>
      <c r="N13" s="495">
        <f>SUM('106部門の対個人サービス行統合'!AK11:AN11)</f>
        <v>131</v>
      </c>
      <c r="O13" s="495">
        <f>SUM('106部門の対個人サービス行統合'!AO11:AP11)</f>
        <v>141</v>
      </c>
      <c r="P13" s="495">
        <f>SUM('106部門の対個人サービス行統合'!AQ11:AR11)</f>
        <v>13604</v>
      </c>
      <c r="Q13" s="495">
        <f>'106部門の対個人サービス行統合'!AS11</f>
        <v>616</v>
      </c>
      <c r="R13" s="495">
        <f>'106部門の対個人サービス行統合'!AT11</f>
        <v>24675</v>
      </c>
      <c r="S13" s="495">
        <f>'106部門の対個人サービス行統合'!AU11</f>
        <v>3950</v>
      </c>
      <c r="T13" s="495">
        <f>SUM('106部門の対個人サービス行統合'!AV11:AW11)</f>
        <v>161414</v>
      </c>
      <c r="U13" s="495">
        <f>SUM('106部門の対個人サービス行統合'!AX11:BA11)</f>
        <v>54216</v>
      </c>
      <c r="V13" s="495">
        <f>SUM('106部門の対個人サービス行統合'!BB11:BC11)</f>
        <v>10650</v>
      </c>
      <c r="W13" s="495">
        <f>SUM('106部門の対個人サービス行統合'!BD11:BH11)</f>
        <v>6892</v>
      </c>
      <c r="X13" s="495">
        <f>SUM('106部門の対個人サービス行統合'!T11,'106部門の対個人サービス行統合'!AF11,'106部門の対個人サービス行統合'!BI11:BJ11)</f>
        <v>317754</v>
      </c>
      <c r="Y13" s="495">
        <f>SUM('106部門の対個人サービス行統合'!BK11:BN11)</f>
        <v>2599764</v>
      </c>
      <c r="Z13" s="495">
        <f>SUM('106部門の対個人サービス行統合'!BO11:BP11)</f>
        <v>45582</v>
      </c>
      <c r="AA13" s="495">
        <f>'106部門の対個人サービス行統合'!BQ11</f>
        <v>16188</v>
      </c>
      <c r="AB13" s="495">
        <f>'106部門の対個人サービス行統合'!BR11</f>
        <v>14194</v>
      </c>
      <c r="AC13" s="495">
        <f>'106部門の対個人サービス行統合'!BS11</f>
        <v>657597</v>
      </c>
      <c r="AD13" s="495">
        <f>'106部門の対個人サービス行統合'!BT11</f>
        <v>127982</v>
      </c>
      <c r="AE13" s="495">
        <f>SUM('106部門の対個人サービス行統合'!BU11:BW11)</f>
        <v>35721</v>
      </c>
      <c r="AF13" s="495">
        <f>SUM('106部門の対個人サービス行統合'!BX11:CF11)</f>
        <v>114097</v>
      </c>
      <c r="AG13" s="495">
        <f>SUM('106部門の対個人サービス行統合'!CG11:CK11)</f>
        <v>413936</v>
      </c>
      <c r="AH13" s="495">
        <f>'106部門の対個人サービス行統合'!CL11</f>
        <v>62539</v>
      </c>
      <c r="AI13" s="495">
        <f>SUM('106部門の対個人サービス行統合'!CM11:CN11)</f>
        <v>206566</v>
      </c>
      <c r="AJ13" s="495">
        <f>SUM('106部門の対個人サービス行統合'!CO11:CR11)</f>
        <v>642707</v>
      </c>
      <c r="AK13" s="495">
        <f>'106部門の対個人サービス行統合'!CS11</f>
        <v>102856</v>
      </c>
      <c r="AL13" s="495">
        <f>SUM('106部門の対個人サービス行統合'!CT11:CW11)</f>
        <v>203077</v>
      </c>
      <c r="AM13" s="495">
        <f>SUM('106部門の対個人サービス行統合'!CZ11:DB11)</f>
        <v>128260</v>
      </c>
      <c r="AN13" s="495">
        <f>'106部門の対個人サービス行統合'!CX11</f>
        <v>50049</v>
      </c>
      <c r="AO13" s="495">
        <f>'106部門の対個人サービス行統合'!CY11</f>
        <v>173391</v>
      </c>
      <c r="AP13" s="495">
        <f>'106部門の対個人サービス行統合'!DC11</f>
        <v>657384</v>
      </c>
      <c r="AQ13" s="638">
        <f>'106部門の対個人サービス行統合'!DD11</f>
        <v>3330</v>
      </c>
      <c r="AR13" s="496">
        <f t="shared" si="3"/>
        <v>12077036</v>
      </c>
      <c r="AS13" s="494">
        <v>62492</v>
      </c>
      <c r="AT13" s="495">
        <v>371897</v>
      </c>
      <c r="AU13" s="495">
        <v>232</v>
      </c>
      <c r="AV13" s="495">
        <v>21171</v>
      </c>
      <c r="AW13" s="495">
        <v>356146</v>
      </c>
      <c r="AX13" s="495">
        <v>-55937</v>
      </c>
      <c r="AY13" s="496">
        <f t="shared" si="0"/>
        <v>756001</v>
      </c>
      <c r="AZ13" s="496">
        <f t="shared" si="1"/>
        <v>12833037</v>
      </c>
      <c r="BA13" s="495">
        <v>4816428</v>
      </c>
      <c r="BB13" s="496">
        <f t="shared" si="4"/>
        <v>5572429</v>
      </c>
      <c r="BC13" s="496">
        <f t="shared" si="5"/>
        <v>17649465</v>
      </c>
      <c r="BD13" s="496">
        <v>-9404182</v>
      </c>
      <c r="BE13" s="495">
        <f t="shared" si="6"/>
        <v>-3831753</v>
      </c>
      <c r="BF13" s="496">
        <f t="shared" si="7"/>
        <v>8245283</v>
      </c>
      <c r="BH13" s="505">
        <f t="shared" si="8"/>
        <v>0.7328103238539716</v>
      </c>
      <c r="BI13" s="498"/>
      <c r="BJ13" s="506">
        <f t="shared" si="9"/>
        <v>0.26718967614602801</v>
      </c>
      <c r="BL13" s="505">
        <f t="shared" si="2"/>
        <v>1.1385293441799999E-3</v>
      </c>
      <c r="BN13" s="501">
        <f t="shared" si="11"/>
        <v>1.1383846757427787E-3</v>
      </c>
      <c r="BP13" s="501">
        <v>0.31931469180621203</v>
      </c>
      <c r="BR13" s="501">
        <v>9.7852190155267998E-2</v>
      </c>
    </row>
    <row r="14" spans="1:70">
      <c r="A14" s="507" t="s">
        <v>346</v>
      </c>
      <c r="B14" s="504" t="s">
        <v>38</v>
      </c>
      <c r="C14" s="494">
        <f>SUM('106部門の対個人サービス行統合'!C12:E12)</f>
        <v>2028966</v>
      </c>
      <c r="D14" s="495">
        <f>'106部門の対個人サービス行統合'!F12</f>
        <v>5153</v>
      </c>
      <c r="E14" s="495">
        <f>'106部門の対個人サービス行統合'!G12</f>
        <v>183169</v>
      </c>
      <c r="F14" s="495">
        <f>SUM('106部門の対個人サービス行統合'!H12:I12)</f>
        <v>76684</v>
      </c>
      <c r="G14" s="495">
        <f>SUM('106部門の対個人サービス行統合'!J12:M12)</f>
        <v>711646</v>
      </c>
      <c r="H14" s="495">
        <f>SUM('106部門の対個人サービス行統合'!N12:O12)</f>
        <v>194180</v>
      </c>
      <c r="I14" s="495">
        <f>SUM('106部門の対個人サービス行統合'!P12:S12)</f>
        <v>280150</v>
      </c>
      <c r="J14" s="495">
        <f>SUM('106部門の対個人サービス行統合'!U12:AA12)</f>
        <v>946453</v>
      </c>
      <c r="K14" s="495">
        <f>SUM('106部門の対個人サービス行統合'!AB12:AC12)</f>
        <v>21520</v>
      </c>
      <c r="L14" s="495">
        <f>SUM('106部門の対個人サービス行統合'!AD12:AE12)</f>
        <v>288565</v>
      </c>
      <c r="M14" s="495">
        <f>SUM('106部門の対個人サービス行統合'!AG12:AJ12)</f>
        <v>268914</v>
      </c>
      <c r="N14" s="495">
        <f>SUM('106部門の対個人サービス行統合'!AK12:AN12)</f>
        <v>101</v>
      </c>
      <c r="O14" s="495">
        <f>SUM('106部門の対個人サービス行統合'!AO12:AP12)</f>
        <v>3358</v>
      </c>
      <c r="P14" s="495">
        <f>SUM('106部門の対個人サービス行統合'!AQ12:AR12)</f>
        <v>44514</v>
      </c>
      <c r="Q14" s="495">
        <f>'106部門の対個人サービス行統合'!AS12</f>
        <v>2226</v>
      </c>
      <c r="R14" s="495">
        <f>'106部門の対個人サービス行統合'!AT12</f>
        <v>34158</v>
      </c>
      <c r="S14" s="495">
        <f>'106部門の対個人サービス行統合'!AU12</f>
        <v>6076</v>
      </c>
      <c r="T14" s="495">
        <f>SUM('106部門の対個人サービス行統合'!AV12:AW12)</f>
        <v>306695</v>
      </c>
      <c r="U14" s="495">
        <f>SUM('106部門の対個人サービス行統合'!AX12:BA12)</f>
        <v>71560</v>
      </c>
      <c r="V14" s="495">
        <f>SUM('106部門の対個人サービス行統合'!BB12:BC12)</f>
        <v>23399</v>
      </c>
      <c r="W14" s="495">
        <f>SUM('106部門の対個人サービス行統合'!BD12:BH12)</f>
        <v>48521</v>
      </c>
      <c r="X14" s="495">
        <f>SUM('106部門の対個人サービス行統合'!T12,'106部門の対個人サービス行統合'!AF12,'106部門の対個人サービス行統合'!BI12:BJ12)</f>
        <v>113290</v>
      </c>
      <c r="Y14" s="495">
        <f>SUM('106部門の対個人サービス行統合'!BK12:BN12)</f>
        <v>336943</v>
      </c>
      <c r="Z14" s="495">
        <f>SUM('106部門の対個人サービス行統合'!BO12:BP12)</f>
        <v>7513</v>
      </c>
      <c r="AA14" s="495">
        <f>'106部門の対個人サービス行統合'!BQ12</f>
        <v>41804</v>
      </c>
      <c r="AB14" s="495">
        <f>'106部門の対個人サービス行統合'!BR12</f>
        <v>57989</v>
      </c>
      <c r="AC14" s="495">
        <f>'106部門の対個人サービス行統合'!BS12</f>
        <v>764</v>
      </c>
      <c r="AD14" s="495">
        <f>'106部門の対個人サービス行統合'!BT12</f>
        <v>571</v>
      </c>
      <c r="AE14" s="495">
        <f>SUM('106部門の対個人サービス行統合'!BU12:BW12)</f>
        <v>3431</v>
      </c>
      <c r="AF14" s="495">
        <f>SUM('106部門の対個人サービス行統合'!BX12:CF12)</f>
        <v>18538</v>
      </c>
      <c r="AG14" s="495">
        <f>SUM('106部門の対個人サービス行統合'!CG12:CK12)</f>
        <v>37711</v>
      </c>
      <c r="AH14" s="495">
        <f>'106部門の対個人サービス行統合'!CL12</f>
        <v>44535</v>
      </c>
      <c r="AI14" s="495">
        <f>SUM('106部門の対個人サービス行統合'!CM12:CN12)</f>
        <v>64398</v>
      </c>
      <c r="AJ14" s="495">
        <f>SUM('106部門の対個人サービス行統合'!CO12:CR12)</f>
        <v>13483007</v>
      </c>
      <c r="AK14" s="495">
        <f>'106部門の対個人サービス行統合'!CS12</f>
        <v>14874</v>
      </c>
      <c r="AL14" s="495">
        <f>SUM('106部門の対個人サービス行統合'!CT12:CW12)</f>
        <v>183416</v>
      </c>
      <c r="AM14" s="495">
        <f>SUM('106部門の対個人サービス行統合'!CZ12:DB12)</f>
        <v>219286</v>
      </c>
      <c r="AN14" s="495">
        <f>'106部門の対個人サービス行統合'!CX12</f>
        <v>32117</v>
      </c>
      <c r="AO14" s="495">
        <f>'106部門の対個人サービス行統合'!CY12</f>
        <v>68360</v>
      </c>
      <c r="AP14" s="495">
        <f>'106部門の対個人サービス行統合'!DC12</f>
        <v>14212</v>
      </c>
      <c r="AQ14" s="638">
        <f>'106部門の対個人サービス行統合'!DD12</f>
        <v>20065</v>
      </c>
      <c r="AR14" s="496">
        <f t="shared" si="3"/>
        <v>20308832</v>
      </c>
      <c r="AS14" s="494">
        <v>150203</v>
      </c>
      <c r="AT14" s="495">
        <v>2869106</v>
      </c>
      <c r="AU14" s="495">
        <v>0</v>
      </c>
      <c r="AV14" s="495">
        <v>0</v>
      </c>
      <c r="AW14" s="495">
        <v>0</v>
      </c>
      <c r="AX14" s="495">
        <v>13554</v>
      </c>
      <c r="AY14" s="496">
        <f t="shared" si="0"/>
        <v>3032863</v>
      </c>
      <c r="AZ14" s="496">
        <f t="shared" si="1"/>
        <v>23341695</v>
      </c>
      <c r="BA14" s="495">
        <v>1508777</v>
      </c>
      <c r="BB14" s="496">
        <f t="shared" si="4"/>
        <v>4541640</v>
      </c>
      <c r="BC14" s="496">
        <f t="shared" si="5"/>
        <v>24850472</v>
      </c>
      <c r="BD14" s="496">
        <v>-22100074</v>
      </c>
      <c r="BE14" s="495">
        <f t="shared" si="6"/>
        <v>-17558434</v>
      </c>
      <c r="BF14" s="496">
        <f t="shared" si="7"/>
        <v>2750398</v>
      </c>
      <c r="BH14" s="505">
        <f t="shared" si="8"/>
        <v>0.94680673361553225</v>
      </c>
      <c r="BI14" s="498"/>
      <c r="BJ14" s="506">
        <f t="shared" si="9"/>
        <v>5.3193266384468002E-2</v>
      </c>
      <c r="BL14" s="505">
        <f t="shared" si="2"/>
        <v>8.7835109521299994E-3</v>
      </c>
      <c r="BN14" s="501">
        <f t="shared" si="11"/>
        <v>8.7823948660060384E-3</v>
      </c>
      <c r="BP14" s="501">
        <v>0.35527985404294199</v>
      </c>
      <c r="BR14" s="501">
        <v>7.9702646671499996E-2</v>
      </c>
    </row>
    <row r="15" spans="1:70">
      <c r="A15" s="507" t="s">
        <v>348</v>
      </c>
      <c r="B15" s="504" t="s">
        <v>39</v>
      </c>
      <c r="C15" s="494">
        <f>SUM('106部門の対個人サービス行統合'!C13:E13)</f>
        <v>170181</v>
      </c>
      <c r="D15" s="495">
        <f>'106部門の対個人サービス行統合'!F13</f>
        <v>24573</v>
      </c>
      <c r="E15" s="495">
        <f>'106部門の対個人サービス行統合'!G13</f>
        <v>248070</v>
      </c>
      <c r="F15" s="495">
        <f>SUM('106部門の対個人サービス行統合'!H13:I13)</f>
        <v>64222</v>
      </c>
      <c r="G15" s="495">
        <f>SUM('106部門の対個人サービス行統合'!J13:M13)</f>
        <v>432495</v>
      </c>
      <c r="H15" s="495">
        <f>SUM('106部門の対個人サービス行統合'!N13:O13)</f>
        <v>5532</v>
      </c>
      <c r="I15" s="495">
        <f>SUM('106部門の対個人サービス行統合'!P13:S13)</f>
        <v>42939</v>
      </c>
      <c r="J15" s="495">
        <f>SUM('106部門の対個人サービス行統合'!U13:AA13)</f>
        <v>51382</v>
      </c>
      <c r="K15" s="495">
        <f>SUM('106部門の対個人サービス行統合'!AB13:AC13)</f>
        <v>187844</v>
      </c>
      <c r="L15" s="495">
        <f>SUM('106部門の対個人サービス行統合'!AD13:AE13)</f>
        <v>1659</v>
      </c>
      <c r="M15" s="495">
        <f>SUM('106部門の対個人サービス行統合'!AG13:AJ13)</f>
        <v>488092</v>
      </c>
      <c r="N15" s="495">
        <f>SUM('106部門の対個人サービス行統合'!AK13:AN13)</f>
        <v>393</v>
      </c>
      <c r="O15" s="495">
        <f>SUM('106部門の対個人サービス行統合'!AO13:AP13)</f>
        <v>3348</v>
      </c>
      <c r="P15" s="495">
        <f>SUM('106部門の対個人サービス行統合'!AQ13:AR13)</f>
        <v>13928</v>
      </c>
      <c r="Q15" s="495">
        <f>'106部門の対個人サービス行統合'!AS13</f>
        <v>438</v>
      </c>
      <c r="R15" s="495">
        <f>'106部門の対個人サービス行統合'!AT13</f>
        <v>10143</v>
      </c>
      <c r="S15" s="495">
        <f>'106部門の対個人サービス行統合'!AU13</f>
        <v>733</v>
      </c>
      <c r="T15" s="495">
        <f>SUM('106部門の対個人サービス行統合'!AV13:AW13)</f>
        <v>28835</v>
      </c>
      <c r="U15" s="495">
        <f>SUM('106部門の対個人サービス行統合'!AX13:BA13)</f>
        <v>14780</v>
      </c>
      <c r="V15" s="495">
        <f>SUM('106部門の対個人サービス行統合'!BB13:BC13)</f>
        <v>1138</v>
      </c>
      <c r="W15" s="495">
        <f>SUM('106部門の対個人サービス行統合'!BD13:BH13)</f>
        <v>15665</v>
      </c>
      <c r="X15" s="495">
        <f>SUM('106部門の対個人サービス行統合'!T13,'106部門の対個人サービス行統合'!AF13,'106部門の対個人サービス行統合'!BI13:BJ13)</f>
        <v>9263</v>
      </c>
      <c r="Y15" s="495">
        <f>SUM('106部門の対個人サービス行統合'!BK13:BN13)</f>
        <v>1210499</v>
      </c>
      <c r="Z15" s="495">
        <f>SUM('106部門の対個人サービス行統合'!BO13:BP13)</f>
        <v>615398</v>
      </c>
      <c r="AA15" s="495">
        <f>'106部門の対個人サービス行統合'!BQ13</f>
        <v>67220</v>
      </c>
      <c r="AB15" s="495">
        <f>'106部門の対個人サービス行統合'!BR13</f>
        <v>46009</v>
      </c>
      <c r="AC15" s="495">
        <f>'106部門の対個人サービス行統合'!BS13</f>
        <v>135745</v>
      </c>
      <c r="AD15" s="495">
        <f>'106部門の対個人サービス行統合'!BT13</f>
        <v>13676</v>
      </c>
      <c r="AE15" s="495">
        <f>SUM('106部門の対個人サービス行統合'!BU13:BW13)</f>
        <v>22422</v>
      </c>
      <c r="AF15" s="495">
        <f>SUM('106部門の対個人サービス行統合'!BX13:CF13)</f>
        <v>7672802</v>
      </c>
      <c r="AG15" s="495">
        <f>SUM('106部門の対個人サービス行統合'!CG13:CK13)</f>
        <v>23528</v>
      </c>
      <c r="AH15" s="495">
        <f>'106部門の対個人サービス行統合'!CL13</f>
        <v>510035</v>
      </c>
      <c r="AI15" s="495">
        <f>SUM('106部門の対個人サービス行統合'!CM13:CN13)</f>
        <v>128417</v>
      </c>
      <c r="AJ15" s="495">
        <f>SUM('106部門の対個人サービス行統合'!CO13:CR13)</f>
        <v>270006</v>
      </c>
      <c r="AK15" s="495">
        <f>'106部門の対個人サービス行統合'!CS13</f>
        <v>20501</v>
      </c>
      <c r="AL15" s="495">
        <f>SUM('106部門の対個人サービス行統合'!CT13:CW13)</f>
        <v>93142</v>
      </c>
      <c r="AM15" s="495">
        <f>SUM('106部門の対個人サービス行統合'!CZ13:DB13)</f>
        <v>176727</v>
      </c>
      <c r="AN15" s="495">
        <f>'106部門の対個人サービス行統合'!CX13</f>
        <v>25118</v>
      </c>
      <c r="AO15" s="495">
        <f>'106部門の対個人サービス行統合'!CY13</f>
        <v>115141</v>
      </c>
      <c r="AP15" s="495">
        <f>'106部門の対個人サービス行統合'!DC13</f>
        <v>0</v>
      </c>
      <c r="AQ15" s="638">
        <f>'106部門の対個人サービス行統合'!DD13</f>
        <v>53168</v>
      </c>
      <c r="AR15" s="496">
        <f t="shared" si="3"/>
        <v>13015207</v>
      </c>
      <c r="AS15" s="494">
        <v>13782</v>
      </c>
      <c r="AT15" s="495">
        <v>6743270</v>
      </c>
      <c r="AU15" s="495">
        <v>0</v>
      </c>
      <c r="AV15" s="495">
        <v>0</v>
      </c>
      <c r="AW15" s="495">
        <v>0</v>
      </c>
      <c r="AX15" s="495">
        <v>-11498</v>
      </c>
      <c r="AY15" s="496">
        <f t="shared" si="0"/>
        <v>6745554</v>
      </c>
      <c r="AZ15" s="496">
        <f t="shared" si="1"/>
        <v>19760761</v>
      </c>
      <c r="BA15" s="495">
        <v>124259</v>
      </c>
      <c r="BB15" s="496">
        <f t="shared" si="4"/>
        <v>6869813</v>
      </c>
      <c r="BC15" s="496">
        <f t="shared" si="5"/>
        <v>19885020</v>
      </c>
      <c r="BD15" s="496">
        <v>-19303794</v>
      </c>
      <c r="BE15" s="495">
        <f t="shared" si="6"/>
        <v>-12433981</v>
      </c>
      <c r="BF15" s="496">
        <f t="shared" si="7"/>
        <v>581226</v>
      </c>
      <c r="BH15" s="505">
        <f t="shared" si="8"/>
        <v>0.97687503026831812</v>
      </c>
      <c r="BI15" s="498"/>
      <c r="BJ15" s="506">
        <f t="shared" si="9"/>
        <v>2.3124969731681998E-2</v>
      </c>
      <c r="BL15" s="505">
        <f t="shared" si="2"/>
        <v>2.0643916919824E-2</v>
      </c>
      <c r="BN15" s="501">
        <f t="shared" si="11"/>
        <v>2.0641293778651412E-2</v>
      </c>
      <c r="BP15" s="501">
        <v>0.36746979660235402</v>
      </c>
      <c r="BR15" s="501">
        <v>5.7081066573071E-2</v>
      </c>
    </row>
    <row r="16" spans="1:70">
      <c r="A16" s="507" t="s">
        <v>350</v>
      </c>
      <c r="B16" s="504" t="s">
        <v>767</v>
      </c>
      <c r="C16" s="494">
        <f>SUM('106部門の対個人サービス行統合'!C14:E14)</f>
        <v>250654</v>
      </c>
      <c r="D16" s="495">
        <f>'106部門の対個人サービス行統合'!F14</f>
        <v>30351</v>
      </c>
      <c r="E16" s="495">
        <f>'106部門の対個人サービス行統合'!G14</f>
        <v>95347</v>
      </c>
      <c r="F16" s="495">
        <f>SUM('106部門の対個人サービス行統合'!H14:I14)</f>
        <v>16671</v>
      </c>
      <c r="G16" s="495">
        <f>SUM('106部門の対個人サービス行統合'!J14:M14)</f>
        <v>879993</v>
      </c>
      <c r="H16" s="495">
        <f>SUM('106部門の対個人サービス行統合'!N14:O14)</f>
        <v>24370</v>
      </c>
      <c r="I16" s="495">
        <f>SUM('106部門の対個人サービス行統合'!P14:S14)</f>
        <v>55700</v>
      </c>
      <c r="J16" s="495">
        <f>SUM('106部門の対個人サービス行統合'!U14:AA14)</f>
        <v>28952</v>
      </c>
      <c r="K16" s="495">
        <f>SUM('106部門の対個人サービス行統合'!AB14:AC14)</f>
        <v>437</v>
      </c>
      <c r="L16" s="495">
        <f>SUM('106部門の対個人サービス行統合'!AD14:AE14)</f>
        <v>350480</v>
      </c>
      <c r="M16" s="495">
        <f>SUM('106部門の対個人サービス行統合'!AG14:AJ14)</f>
        <v>38503</v>
      </c>
      <c r="N16" s="495">
        <f>SUM('106部門の対個人サービス行統合'!AK14:AN14)</f>
        <v>49</v>
      </c>
      <c r="O16" s="495">
        <f>SUM('106部門の対個人サービス行統合'!AO14:AP14)</f>
        <v>1931</v>
      </c>
      <c r="P16" s="495">
        <f>SUM('106部門の対個人サービス行統合'!AQ14:AR14)</f>
        <v>15284</v>
      </c>
      <c r="Q16" s="495">
        <f>'106部門の対個人サービス行統合'!AS14</f>
        <v>5857</v>
      </c>
      <c r="R16" s="495">
        <f>'106部門の対個人サービス行統合'!AT14</f>
        <v>163559</v>
      </c>
      <c r="S16" s="495">
        <f>'106部門の対個人サービス行統合'!AU14</f>
        <v>23251</v>
      </c>
      <c r="T16" s="495">
        <f>SUM('106部門の対個人サービス行統合'!AV14:AW14)</f>
        <v>433492</v>
      </c>
      <c r="U16" s="495">
        <f>SUM('106部門の対個人サービス行統合'!AX14:BA14)</f>
        <v>268597</v>
      </c>
      <c r="V16" s="495">
        <f>SUM('106部門の対個人サービス行統合'!BB14:BC14)</f>
        <v>113277</v>
      </c>
      <c r="W16" s="495">
        <f>SUM('106部門の対個人サービス行統合'!BD14:BH14)</f>
        <v>176778</v>
      </c>
      <c r="X16" s="495">
        <f>SUM('106部門の対個人サービス行統合'!T14,'106部門の対個人サービス行統合'!AF14,'106部門の対個人サービス行統合'!BI14:BJ14)</f>
        <v>195860</v>
      </c>
      <c r="Y16" s="495">
        <f>SUM('106部門の対個人サービス行統合'!BK14:BN14)</f>
        <v>941154</v>
      </c>
      <c r="Z16" s="495">
        <f>SUM('106部門の対個人サービス行統合'!BO14:BP14)</f>
        <v>0</v>
      </c>
      <c r="AA16" s="495">
        <f>'106部門の対個人サービス行統合'!BQ14</f>
        <v>187143</v>
      </c>
      <c r="AB16" s="495">
        <f>'106部門の対個人サービス行統合'!BR14</f>
        <v>57038</v>
      </c>
      <c r="AC16" s="495">
        <f>'106部門の対個人サービス行統合'!BS14</f>
        <v>457855</v>
      </c>
      <c r="AD16" s="495">
        <f>'106部門の対個人サービス行統合'!BT14</f>
        <v>82580</v>
      </c>
      <c r="AE16" s="495">
        <f>SUM('106部門の対個人サービス行統合'!BU14:BW14)</f>
        <v>51160</v>
      </c>
      <c r="AF16" s="495">
        <f>SUM('106部門の対個人サービス行統合'!BX14:CF14)</f>
        <v>185032</v>
      </c>
      <c r="AG16" s="495">
        <f>SUM('106部門の対個人サービス行統合'!CG14:CK14)</f>
        <v>43025</v>
      </c>
      <c r="AH16" s="495">
        <f>'106部門の対個人サービス行統合'!CL14</f>
        <v>92396</v>
      </c>
      <c r="AI16" s="495">
        <f>SUM('106部門の対個人サービス行統合'!CM14:CN14)</f>
        <v>49636</v>
      </c>
      <c r="AJ16" s="495">
        <f>SUM('106部門の対個人サービス行統合'!CO14:CR14)</f>
        <v>262509</v>
      </c>
      <c r="AK16" s="495">
        <f>'106部門の対個人サービス行統合'!CS14</f>
        <v>53624</v>
      </c>
      <c r="AL16" s="495">
        <f>SUM('106部門の対個人サービス行統合'!CT14:CW14)</f>
        <v>606763</v>
      </c>
      <c r="AM16" s="495">
        <f>SUM('106部門の対個人サービス行統合'!CZ14:DB14)</f>
        <v>122156</v>
      </c>
      <c r="AN16" s="495">
        <f>'106部門の対個人サービス行統合'!CX14</f>
        <v>31252</v>
      </c>
      <c r="AO16" s="495">
        <f>'106部門の対個人サービス行統合'!CY14</f>
        <v>35018</v>
      </c>
      <c r="AP16" s="495">
        <f>'106部門の対個人サービス行統合'!DC14</f>
        <v>71972</v>
      </c>
      <c r="AQ16" s="638">
        <f>'106部門の対個人サービス行統合'!DD14</f>
        <v>10788</v>
      </c>
      <c r="AR16" s="496">
        <f t="shared" si="3"/>
        <v>6510494</v>
      </c>
      <c r="AS16" s="494">
        <v>22006</v>
      </c>
      <c r="AT16" s="495">
        <v>1006265</v>
      </c>
      <c r="AU16" s="495">
        <v>57</v>
      </c>
      <c r="AV16" s="495">
        <v>0</v>
      </c>
      <c r="AW16" s="495">
        <v>0</v>
      </c>
      <c r="AX16" s="495">
        <v>8679</v>
      </c>
      <c r="AY16" s="496">
        <f t="shared" si="0"/>
        <v>1037007</v>
      </c>
      <c r="AZ16" s="496">
        <f t="shared" si="1"/>
        <v>7547501</v>
      </c>
      <c r="BA16" s="495">
        <v>452723</v>
      </c>
      <c r="BB16" s="496">
        <f t="shared" si="4"/>
        <v>1489730</v>
      </c>
      <c r="BC16" s="496">
        <f t="shared" si="5"/>
        <v>8000224</v>
      </c>
      <c r="BD16" s="496">
        <v>-6611200</v>
      </c>
      <c r="BE16" s="495">
        <f t="shared" si="6"/>
        <v>-5121470</v>
      </c>
      <c r="BF16" s="496">
        <f t="shared" si="7"/>
        <v>1389024</v>
      </c>
      <c r="BH16" s="505">
        <f t="shared" si="8"/>
        <v>0.87594556131890544</v>
      </c>
      <c r="BI16" s="498"/>
      <c r="BJ16" s="506">
        <f t="shared" si="9"/>
        <v>0.124054438681095</v>
      </c>
      <c r="BL16" s="505">
        <f t="shared" si="2"/>
        <v>3.0805901379189998E-3</v>
      </c>
      <c r="BN16" s="501">
        <f t="shared" si="11"/>
        <v>3.0801986994696967E-3</v>
      </c>
      <c r="BP16" s="501">
        <v>0.36059780104591399</v>
      </c>
      <c r="BR16" s="501">
        <v>0.18297524016863601</v>
      </c>
    </row>
    <row r="17" spans="1:70">
      <c r="A17" s="507" t="s">
        <v>353</v>
      </c>
      <c r="B17" s="504" t="s">
        <v>40</v>
      </c>
      <c r="C17" s="494">
        <f>SUM('106部門の対個人サービス行統合'!C15:E15)</f>
        <v>108295</v>
      </c>
      <c r="D17" s="495">
        <f>'106部門の対個人サービス行統合'!F15</f>
        <v>2079</v>
      </c>
      <c r="E17" s="495">
        <f>'106部門の対個人サービス行統合'!G15</f>
        <v>206</v>
      </c>
      <c r="F17" s="495">
        <f>SUM('106部門の対個人サービス行統合'!H15:I15)</f>
        <v>762</v>
      </c>
      <c r="G17" s="495">
        <f>SUM('106部門の対個人サービス行統合'!J15:M15)</f>
        <v>223425</v>
      </c>
      <c r="H17" s="495">
        <f>SUM('106部門の対個人サービス行統合'!N15:O15)</f>
        <v>1715</v>
      </c>
      <c r="I17" s="495">
        <f>SUM('106部門の対個人サービス行統合'!P15:S15)</f>
        <v>19199</v>
      </c>
      <c r="J17" s="495">
        <f>SUM('106部門の対個人サービス行統合'!U15:AA15)</f>
        <v>18769</v>
      </c>
      <c r="K17" s="495">
        <f>SUM('106部門の対個人サービス行統合'!AB15:AC15)</f>
        <v>6006</v>
      </c>
      <c r="L17" s="495">
        <f>SUM('106部門の対個人サービス行統合'!AD15:AE15)</f>
        <v>5071</v>
      </c>
      <c r="M17" s="495">
        <f>SUM('106部門の対個人サービス行統合'!AG15:AJ15)</f>
        <v>969895</v>
      </c>
      <c r="N17" s="495">
        <f>SUM('106部門の対個人サービス行統合'!AK15:AN15)</f>
        <v>0</v>
      </c>
      <c r="O17" s="495">
        <f>SUM('106部門の対個人サービス行統合'!AO15:AP15)</f>
        <v>4297</v>
      </c>
      <c r="P17" s="495">
        <f>SUM('106部門の対個人サービス行統合'!AQ15:AR15)</f>
        <v>15834</v>
      </c>
      <c r="Q17" s="495">
        <f>'106部門の対個人サービス行統合'!AS15</f>
        <v>5611</v>
      </c>
      <c r="R17" s="495">
        <f>'106部門の対個人サービス行統合'!AT15</f>
        <v>105630</v>
      </c>
      <c r="S17" s="495">
        <f>'106部門の対個人サービス行統合'!AU15</f>
        <v>2633</v>
      </c>
      <c r="T17" s="495">
        <f>SUM('106部門の対個人サービス行統合'!AV15:AW15)</f>
        <v>888900</v>
      </c>
      <c r="U17" s="495">
        <f>SUM('106部門の対個人サービス行統合'!AX15:BA15)</f>
        <v>96177</v>
      </c>
      <c r="V17" s="495">
        <f>SUM('106部門の対個人サービス行統合'!BB15:BC15)</f>
        <v>5218</v>
      </c>
      <c r="W17" s="495">
        <f>SUM('106部門の対個人サービス行統合'!BD15:BH15)</f>
        <v>8116</v>
      </c>
      <c r="X17" s="495">
        <f>SUM('106部門の対個人サービス行統合'!T15,'106部門の対個人サービス行統合'!AF15,'106部門の対個人サービス行統合'!BI15:BJ15)</f>
        <v>16093</v>
      </c>
      <c r="Y17" s="495">
        <f>SUM('106部門の対個人サービス行統合'!BK15:BN15)</f>
        <v>3812408</v>
      </c>
      <c r="Z17" s="495">
        <f>SUM('106部門の対個人サービス行統合'!BO15:BP15)</f>
        <v>601</v>
      </c>
      <c r="AA17" s="495">
        <f>'106部門の対個人サービス行統合'!BQ15</f>
        <v>23219</v>
      </c>
      <c r="AB17" s="495">
        <f>'106部門の対個人サービス行統合'!BR15</f>
        <v>1997</v>
      </c>
      <c r="AC17" s="495">
        <f>'106部門の対個人サービス行統合'!BS15</f>
        <v>17401</v>
      </c>
      <c r="AD17" s="495">
        <f>'106部門の対個人サービス行統合'!BT15</f>
        <v>245</v>
      </c>
      <c r="AE17" s="495">
        <f>SUM('106部門の対個人サービス行統合'!BU15:BW15)</f>
        <v>7570</v>
      </c>
      <c r="AF17" s="495">
        <f>SUM('106部門の対個人サービス行統合'!BX15:CF15)</f>
        <v>2718</v>
      </c>
      <c r="AG17" s="495">
        <f>SUM('106部門の対個人サービス行統合'!CG15:CK15)</f>
        <v>93</v>
      </c>
      <c r="AH17" s="495">
        <f>'106部門の対個人サービス行統合'!CL15</f>
        <v>9030</v>
      </c>
      <c r="AI17" s="495">
        <f>SUM('106部門の対個人サービス行統合'!CM15:CN15)</f>
        <v>64289</v>
      </c>
      <c r="AJ17" s="495">
        <f>SUM('106部門の対個人サービス行統合'!CO15:CR15)</f>
        <v>95762</v>
      </c>
      <c r="AK17" s="495">
        <f>'106部門の対個人サービス行統合'!CS15</f>
        <v>3434</v>
      </c>
      <c r="AL17" s="495">
        <f>SUM('106部門の対個人サービス行統合'!CT15:CW15)</f>
        <v>48646</v>
      </c>
      <c r="AM17" s="495">
        <f>SUM('106部門の対個人サービス行統合'!CZ15:DB15)</f>
        <v>19154</v>
      </c>
      <c r="AN17" s="495">
        <f>'106部門の対個人サービス行統合'!CX15</f>
        <v>18886</v>
      </c>
      <c r="AO17" s="495">
        <f>'106部門の対個人サービス行統合'!CY15</f>
        <v>45624</v>
      </c>
      <c r="AP17" s="495">
        <f>'106部門の対個人サービス行統合'!DC15</f>
        <v>7589</v>
      </c>
      <c r="AQ17" s="638">
        <f>'106部門の対個人サービス行統合'!DD15</f>
        <v>12916</v>
      </c>
      <c r="AR17" s="496">
        <f t="shared" si="3"/>
        <v>6695513</v>
      </c>
      <c r="AS17" s="494">
        <v>10208</v>
      </c>
      <c r="AT17" s="495">
        <v>147146</v>
      </c>
      <c r="AU17" s="495">
        <v>0</v>
      </c>
      <c r="AV17" s="495">
        <v>0</v>
      </c>
      <c r="AW17" s="495">
        <v>0</v>
      </c>
      <c r="AX17" s="495">
        <v>282025</v>
      </c>
      <c r="AY17" s="496">
        <f t="shared" si="0"/>
        <v>439379</v>
      </c>
      <c r="AZ17" s="496">
        <f t="shared" si="1"/>
        <v>7134892</v>
      </c>
      <c r="BA17" s="495">
        <v>11023521</v>
      </c>
      <c r="BB17" s="496">
        <f t="shared" si="4"/>
        <v>11462900</v>
      </c>
      <c r="BC17" s="496">
        <f t="shared" si="5"/>
        <v>18158413</v>
      </c>
      <c r="BD17" s="496">
        <v>-4141941</v>
      </c>
      <c r="BE17" s="495">
        <f t="shared" si="6"/>
        <v>7320959</v>
      </c>
      <c r="BF17" s="496">
        <f t="shared" si="7"/>
        <v>14016472</v>
      </c>
      <c r="BH17" s="505">
        <f t="shared" si="8"/>
        <v>0.58051908844590783</v>
      </c>
      <c r="BI17" s="498"/>
      <c r="BJ17" s="506">
        <f t="shared" si="9"/>
        <v>0.41948091155409201</v>
      </c>
      <c r="BL17" s="505">
        <f t="shared" si="2"/>
        <v>4.5047429497599998E-4</v>
      </c>
      <c r="BN17" s="501">
        <f t="shared" si="11"/>
        <v>4.5041705498249809E-4</v>
      </c>
      <c r="BP17" s="501">
        <v>0.477153166645644</v>
      </c>
      <c r="BR17" s="501">
        <v>0.21250796919510101</v>
      </c>
    </row>
    <row r="18" spans="1:70">
      <c r="A18" s="507" t="s">
        <v>356</v>
      </c>
      <c r="B18" s="504" t="s">
        <v>41</v>
      </c>
      <c r="C18" s="494">
        <f>SUM('106部門の対個人サービス行統合'!C16:E16)</f>
        <v>930</v>
      </c>
      <c r="D18" s="495">
        <f>'106部門の対個人サービス行統合'!F16</f>
        <v>26</v>
      </c>
      <c r="E18" s="495">
        <f>'106部門の対個人サービス行統合'!G16</f>
        <v>3143</v>
      </c>
      <c r="F18" s="495">
        <f>SUM('106部門の対個人サービス行統合'!H16:I16)</f>
        <v>5529</v>
      </c>
      <c r="G18" s="495">
        <f>SUM('106部門の対個人サービス行統合'!J16:M16)</f>
        <v>0</v>
      </c>
      <c r="H18" s="495">
        <f>SUM('106部門の対個人サービス行統合'!N16:O16)</f>
        <v>260</v>
      </c>
      <c r="I18" s="495">
        <f>SUM('106部門の対個人サービス行統合'!P16:S16)</f>
        <v>38976</v>
      </c>
      <c r="J18" s="495">
        <f>SUM('106部門の対個人サービス行統合'!U16:AA16)</f>
        <v>363</v>
      </c>
      <c r="K18" s="495">
        <f>SUM('106部門の対個人サービス行統合'!AB16:AC16)</f>
        <v>0</v>
      </c>
      <c r="L18" s="495">
        <f>SUM('106部門の対個人サービス行統合'!AD16:AE16)</f>
        <v>2206</v>
      </c>
      <c r="M18" s="495">
        <f>SUM('106部門の対個人サービス行統合'!AG16:AJ16)</f>
        <v>76316</v>
      </c>
      <c r="N18" s="495">
        <f>SUM('106部門の対個人サービス行統合'!AK16:AN16)</f>
        <v>171675</v>
      </c>
      <c r="O18" s="495">
        <f>SUM('106部門の対個人サービス行統合'!AO16:AP16)</f>
        <v>948</v>
      </c>
      <c r="P18" s="495">
        <f>SUM('106部門の対個人サービス行統合'!AQ16:AR16)</f>
        <v>1070666</v>
      </c>
      <c r="Q18" s="495">
        <f>'106部門の対個人サービス行統合'!AS16</f>
        <v>44801</v>
      </c>
      <c r="R18" s="495">
        <f>'106部門の対個人サービス行統合'!AT16</f>
        <v>1081542</v>
      </c>
      <c r="S18" s="495">
        <f>'106部門の対個人サービス行統合'!AU16</f>
        <v>9921</v>
      </c>
      <c r="T18" s="495">
        <f>SUM('106部門の対個人サービス行統合'!AV16:AW16)</f>
        <v>180607</v>
      </c>
      <c r="U18" s="495">
        <f>SUM('106部門の対個人サービス行統合'!AX16:BA16)</f>
        <v>731669</v>
      </c>
      <c r="V18" s="495">
        <f>SUM('106部門の対個人サービス行統合'!BB16:BC16)</f>
        <v>12516</v>
      </c>
      <c r="W18" s="495">
        <f>SUM('106部門の対個人サービス行統合'!BD16:BH16)</f>
        <v>313811</v>
      </c>
      <c r="X18" s="495">
        <f>SUM('106部門の対個人サービス行統合'!T16,'106部門の対個人サービス行統合'!AF16,'106部門の対個人サービス行統合'!BI16:BJ16)</f>
        <v>14501</v>
      </c>
      <c r="Y18" s="495">
        <f>SUM('106部門の対個人サービス行統合'!BK16:BN16)</f>
        <v>1530294</v>
      </c>
      <c r="Z18" s="495">
        <f>SUM('106部門の対個人サービス行統合'!BO16:BP16)</f>
        <v>0</v>
      </c>
      <c r="AA18" s="495">
        <f>'106部門の対個人サービス行統合'!BQ16</f>
        <v>129</v>
      </c>
      <c r="AB18" s="495">
        <f>'106部門の対個人サービス行統合'!BR16</f>
        <v>0</v>
      </c>
      <c r="AC18" s="495">
        <f>'106部門の対個人サービス行統合'!BS16</f>
        <v>0</v>
      </c>
      <c r="AD18" s="495">
        <f>'106部門の対個人サービス行統合'!BT16</f>
        <v>0</v>
      </c>
      <c r="AE18" s="495">
        <f>SUM('106部門の対個人サービス行統合'!BU16:BW16)</f>
        <v>0</v>
      </c>
      <c r="AF18" s="495">
        <f>SUM('106部門の対個人サービス行統合'!BX16:CF16)</f>
        <v>559</v>
      </c>
      <c r="AG18" s="495">
        <f>SUM('106部門の対個人サービス行統合'!CG16:CK16)</f>
        <v>0</v>
      </c>
      <c r="AH18" s="495">
        <f>'106部門の対個人サービス行統合'!CL16</f>
        <v>1583</v>
      </c>
      <c r="AI18" s="495">
        <f>SUM('106部門の対個人サービス行統合'!CM16:CN16)</f>
        <v>0</v>
      </c>
      <c r="AJ18" s="495">
        <f>SUM('106部門の対個人サービス行統合'!CO16:CR16)</f>
        <v>327</v>
      </c>
      <c r="AK18" s="495">
        <f>'106部門の対個人サービス行統合'!CS16</f>
        <v>20</v>
      </c>
      <c r="AL18" s="495">
        <f>SUM('106部門の対個人サービス行統合'!CT16:CW16)</f>
        <v>5504</v>
      </c>
      <c r="AM18" s="495">
        <f>SUM('106部門の対個人サービス行統合'!CZ16:DB16)</f>
        <v>208</v>
      </c>
      <c r="AN18" s="495">
        <f>'106部門の対個人サービス行統合'!CX16</f>
        <v>217</v>
      </c>
      <c r="AO18" s="495">
        <f>'106部門の対個人サービス行統合'!CY16</f>
        <v>658</v>
      </c>
      <c r="AP18" s="495">
        <f>'106部門の対個人サービス行統合'!DC16</f>
        <v>35</v>
      </c>
      <c r="AQ18" s="638">
        <f>'106部門の対個人サービス行統合'!DD16</f>
        <v>13496</v>
      </c>
      <c r="AR18" s="496">
        <f t="shared" si="3"/>
        <v>5313436</v>
      </c>
      <c r="AS18" s="494">
        <v>0</v>
      </c>
      <c r="AT18" s="495">
        <v>-41511</v>
      </c>
      <c r="AU18" s="495">
        <v>0</v>
      </c>
      <c r="AV18" s="495">
        <v>-11372</v>
      </c>
      <c r="AW18" s="495">
        <v>-68310</v>
      </c>
      <c r="AX18" s="495">
        <v>-732</v>
      </c>
      <c r="AY18" s="496">
        <f t="shared" si="0"/>
        <v>-121925</v>
      </c>
      <c r="AZ18" s="496">
        <f t="shared" si="1"/>
        <v>5191511</v>
      </c>
      <c r="BA18" s="495">
        <v>155126</v>
      </c>
      <c r="BB18" s="496">
        <f t="shared" si="4"/>
        <v>33201</v>
      </c>
      <c r="BC18" s="496">
        <f t="shared" si="5"/>
        <v>5346637</v>
      </c>
      <c r="BD18" s="496">
        <v>-5048749</v>
      </c>
      <c r="BE18" s="495">
        <f t="shared" si="6"/>
        <v>-5015548</v>
      </c>
      <c r="BF18" s="496">
        <f t="shared" si="7"/>
        <v>297888</v>
      </c>
      <c r="BH18" s="505">
        <f t="shared" si="8"/>
        <v>0.97250087691232856</v>
      </c>
      <c r="BI18" s="498"/>
      <c r="BJ18" s="506">
        <f t="shared" si="9"/>
        <v>2.7499123087670999E-2</v>
      </c>
      <c r="BL18" s="505">
        <f t="shared" si="2"/>
        <v>-1.2708220718699999E-4</v>
      </c>
      <c r="BN18" s="501"/>
      <c r="BP18" s="501">
        <v>0.26802690944247498</v>
      </c>
      <c r="BR18" s="501">
        <v>5.9421661832635003E-2</v>
      </c>
    </row>
    <row r="19" spans="1:70">
      <c r="A19" s="507" t="s">
        <v>359</v>
      </c>
      <c r="B19" s="504" t="s">
        <v>42</v>
      </c>
      <c r="C19" s="494">
        <f>SUM('106部門の対個人サービス行統合'!C17:E17)</f>
        <v>0</v>
      </c>
      <c r="D19" s="495">
        <f>'106部門の対個人サービス行統合'!F17</f>
        <v>0</v>
      </c>
      <c r="E19" s="495">
        <f>'106部門の対個人サービス行統合'!G17</f>
        <v>0</v>
      </c>
      <c r="F19" s="495">
        <f>SUM('106部門の対個人サービス行統合'!H17:I17)</f>
        <v>2919</v>
      </c>
      <c r="G19" s="495">
        <f>SUM('106部門の対個人サービス行統合'!J17:M17)</f>
        <v>67840</v>
      </c>
      <c r="H19" s="495">
        <f>SUM('106部門の対個人サービス行統合'!N17:O17)</f>
        <v>0</v>
      </c>
      <c r="I19" s="495">
        <f>SUM('106部門の対個人サービス行統合'!P17:S17)</f>
        <v>10043</v>
      </c>
      <c r="J19" s="495">
        <f>SUM('106部門の対個人サービス行統合'!U17:AA17)</f>
        <v>20710</v>
      </c>
      <c r="K19" s="495">
        <f>SUM('106部門の対個人サービス行統合'!AB17:AC17)</f>
        <v>0</v>
      </c>
      <c r="L19" s="495">
        <f>SUM('106部門の対個人サービス行統合'!AD17:AE17)</f>
        <v>3541</v>
      </c>
      <c r="M19" s="495">
        <f>SUM('106部門の対個人サービス行統合'!AG17:AJ17)</f>
        <v>363231</v>
      </c>
      <c r="N19" s="495">
        <f>SUM('106部門の対個人サービス行統合'!AK17:AN17)</f>
        <v>-71</v>
      </c>
      <c r="O19" s="495">
        <f>SUM('106部門の対個人サービス行統合'!AO17:AP17)</f>
        <v>355405</v>
      </c>
      <c r="P19" s="495">
        <f>SUM('106部門の対個人サービス行統合'!AQ17:AR17)</f>
        <v>275459</v>
      </c>
      <c r="Q19" s="495">
        <f>'106部門の対個人サービス行統合'!AS17</f>
        <v>19221</v>
      </c>
      <c r="R19" s="495">
        <f>'106部門の対個人サービス行統合'!AT17</f>
        <v>288034</v>
      </c>
      <c r="S19" s="495">
        <f>'106部門の対個人サービス行統合'!AU17</f>
        <v>25910</v>
      </c>
      <c r="T19" s="495">
        <f>SUM('106部門の対個人サービス行統合'!AV17:AW17)</f>
        <v>1351340</v>
      </c>
      <c r="U19" s="495">
        <f>SUM('106部門の対個人サービス行統合'!AX17:BA17)</f>
        <v>822913</v>
      </c>
      <c r="V19" s="495">
        <f>SUM('106部門の対個人サービス行統合'!BB17:BC17)</f>
        <v>63877</v>
      </c>
      <c r="W19" s="495">
        <f>SUM('106部門の対個人サービス行統合'!BD17:BH17)</f>
        <v>298678</v>
      </c>
      <c r="X19" s="495">
        <f>SUM('106部門の対個人サービス行統合'!T17,'106部門の対個人サービス行統合'!AF17,'106部門の対個人サービス行統合'!BI17:BJ17)</f>
        <v>42073</v>
      </c>
      <c r="Y19" s="495">
        <f>SUM('106部門の対個人サービス行統合'!BK17:BN17)</f>
        <v>780061</v>
      </c>
      <c r="Z19" s="495">
        <f>SUM('106部門の対個人サービス行統合'!BO17:BP17)</f>
        <v>12730</v>
      </c>
      <c r="AA19" s="495">
        <f>'106部門の対個人サービス行統合'!BQ17</f>
        <v>907</v>
      </c>
      <c r="AB19" s="495">
        <f>'106部門の対個人サービス行統合'!BR17</f>
        <v>19</v>
      </c>
      <c r="AC19" s="495">
        <f>'106部門の対個人サービス行統合'!BS17</f>
        <v>1069</v>
      </c>
      <c r="AD19" s="495">
        <f>'106部門の対個人サービス行統合'!BT17</f>
        <v>0</v>
      </c>
      <c r="AE19" s="495">
        <f>SUM('106部門の対個人サービス行統合'!BU17:BW17)</f>
        <v>0</v>
      </c>
      <c r="AF19" s="495">
        <f>SUM('106部門の対個人サービス行統合'!BX17:CF17)</f>
        <v>1239</v>
      </c>
      <c r="AG19" s="495">
        <f>SUM('106部門の対個人サービス行統合'!CG17:CK17)</f>
        <v>3043</v>
      </c>
      <c r="AH19" s="495">
        <f>'106部門の対個人サービス行統合'!CL17</f>
        <v>9426</v>
      </c>
      <c r="AI19" s="495">
        <f>SUM('106部門の対個人サービス行統合'!CM17:CN17)</f>
        <v>305</v>
      </c>
      <c r="AJ19" s="495">
        <f>SUM('106部門の対個人サービス行統合'!CO17:CR17)</f>
        <v>150135</v>
      </c>
      <c r="AK19" s="495">
        <f>'106部門の対個人サービス行統合'!CS17</f>
        <v>1397</v>
      </c>
      <c r="AL19" s="495">
        <f>SUM('106部門の対個人サービス行統合'!CT17:CW17)</f>
        <v>16076</v>
      </c>
      <c r="AM19" s="495">
        <f>SUM('106部門の対個人サービス行統合'!CZ17:DB17)</f>
        <v>4745</v>
      </c>
      <c r="AN19" s="495">
        <f>'106部門の対個人サービス行統合'!CX17</f>
        <v>6594</v>
      </c>
      <c r="AO19" s="495">
        <f>'106部門の対個人サービス行統合'!CY17</f>
        <v>8937</v>
      </c>
      <c r="AP19" s="495">
        <f>'106部門の対個人サービス行統合'!DC17</f>
        <v>1434</v>
      </c>
      <c r="AQ19" s="638">
        <f>'106部門の対個人サービス行統合'!DD17</f>
        <v>10455</v>
      </c>
      <c r="AR19" s="496">
        <f t="shared" si="3"/>
        <v>5019695</v>
      </c>
      <c r="AS19" s="494">
        <v>1138</v>
      </c>
      <c r="AT19" s="495">
        <v>203046</v>
      </c>
      <c r="AU19" s="495">
        <v>0</v>
      </c>
      <c r="AV19" s="495">
        <v>0</v>
      </c>
      <c r="AW19" s="495">
        <v>416914</v>
      </c>
      <c r="AX19" s="495">
        <v>12194</v>
      </c>
      <c r="AY19" s="496">
        <f t="shared" si="0"/>
        <v>633292</v>
      </c>
      <c r="AZ19" s="496">
        <f t="shared" si="1"/>
        <v>5652987</v>
      </c>
      <c r="BA19" s="495">
        <v>2022485</v>
      </c>
      <c r="BB19" s="496">
        <f t="shared" si="4"/>
        <v>2655777</v>
      </c>
      <c r="BC19" s="496">
        <f t="shared" si="5"/>
        <v>7675472</v>
      </c>
      <c r="BD19" s="496">
        <v>-5525515</v>
      </c>
      <c r="BE19" s="495">
        <f t="shared" si="6"/>
        <v>-2869738</v>
      </c>
      <c r="BF19" s="496">
        <f t="shared" si="7"/>
        <v>2149957</v>
      </c>
      <c r="BH19" s="505">
        <f t="shared" si="8"/>
        <v>0.97745050536999289</v>
      </c>
      <c r="BI19" s="498"/>
      <c r="BJ19" s="506">
        <f t="shared" si="9"/>
        <v>2.2549494630007001E-2</v>
      </c>
      <c r="BL19" s="505">
        <f t="shared" si="2"/>
        <v>6.2160713643399999E-4</v>
      </c>
      <c r="BN19" s="501">
        <f t="shared" ref="BN19:BN47" si="12">BL19/BL$50</f>
        <v>6.2152815126470843E-4</v>
      </c>
      <c r="BP19" s="501">
        <v>0.36062442179076099</v>
      </c>
      <c r="BR19" s="501">
        <v>3.1465745593981999E-2</v>
      </c>
    </row>
    <row r="20" spans="1:70">
      <c r="A20" s="507" t="s">
        <v>362</v>
      </c>
      <c r="B20" s="504" t="s">
        <v>43</v>
      </c>
      <c r="C20" s="494">
        <f>SUM('106部門の対個人サービス行統合'!C18:E18)</f>
        <v>54531</v>
      </c>
      <c r="D20" s="495">
        <f>'106部門の対個人サービス行統合'!F18</f>
        <v>3965</v>
      </c>
      <c r="E20" s="495">
        <f>'106部門の対個人サービス行統合'!G18</f>
        <v>14655</v>
      </c>
      <c r="F20" s="495">
        <f>SUM('106部門の対個人サービス行統合'!H18:I18)</f>
        <v>30490</v>
      </c>
      <c r="G20" s="495">
        <f>SUM('106部門の対個人サービス行統合'!J18:M18)</f>
        <v>767390</v>
      </c>
      <c r="H20" s="495">
        <f>SUM('106部門の対個人サービス行統合'!N18:O18)</f>
        <v>9110</v>
      </c>
      <c r="I20" s="495">
        <f>SUM('106部門の対個人サービス行統合'!P18:S18)</f>
        <v>56440</v>
      </c>
      <c r="J20" s="495">
        <f>SUM('106部門の対個人サービス行統合'!U18:AA18)</f>
        <v>30366</v>
      </c>
      <c r="K20" s="495">
        <f>SUM('106部門の対個人サービス行統合'!AB18:AC18)</f>
        <v>44</v>
      </c>
      <c r="L20" s="495">
        <f>SUM('106部門の対個人サービス行統合'!AD18:AE18)</f>
        <v>3575</v>
      </c>
      <c r="M20" s="495">
        <f>SUM('106部門の対個人サービス行統合'!AG18:AJ18)</f>
        <v>219792</v>
      </c>
      <c r="N20" s="495">
        <f>SUM('106部門の対個人サービス行統合'!AK18:AN18)</f>
        <v>27</v>
      </c>
      <c r="O20" s="495">
        <f>SUM('106部門の対個人サービス行統合'!AO18:AP18)</f>
        <v>288</v>
      </c>
      <c r="P20" s="495">
        <f>SUM('106部門の対個人サービス行統合'!AQ18:AR18)</f>
        <v>262081</v>
      </c>
      <c r="Q20" s="495">
        <f>'106部門の対個人サービス行統合'!AS18</f>
        <v>11697</v>
      </c>
      <c r="R20" s="495">
        <f>'106部門の対個人サービス行統合'!AT18</f>
        <v>421756</v>
      </c>
      <c r="S20" s="495">
        <f>'106部門の対個人サービス行統合'!AU18</f>
        <v>15375</v>
      </c>
      <c r="T20" s="495">
        <f>SUM('106部門の対個人サービス行統合'!AV18:AW18)</f>
        <v>518688</v>
      </c>
      <c r="U20" s="495">
        <f>SUM('106部門の対個人サービス行統合'!AX18:BA18)</f>
        <v>357907</v>
      </c>
      <c r="V20" s="495">
        <f>SUM('106部門の対個人サービス行統合'!BB18:BC18)</f>
        <v>86816</v>
      </c>
      <c r="W20" s="495">
        <f>SUM('106部門の対個人サービス行統合'!BD18:BH18)</f>
        <v>88059</v>
      </c>
      <c r="X20" s="495">
        <f>SUM('106部門の対個人サービス行統合'!T18,'106部門の対個人サービス行統合'!AF18,'106部門の対個人サービス行統合'!BI18:BJ18)</f>
        <v>41009</v>
      </c>
      <c r="Y20" s="495">
        <f>SUM('106部門の対個人サービス行統合'!BK18:BN18)</f>
        <v>5721996</v>
      </c>
      <c r="Z20" s="495">
        <f>SUM('106部門の対個人サービス行統合'!BO18:BP18)</f>
        <v>10206</v>
      </c>
      <c r="AA20" s="495">
        <f>'106部門の対個人サービス行統合'!BQ18</f>
        <v>3470</v>
      </c>
      <c r="AB20" s="495">
        <f>'106部門の対個人サービス行統合'!BR18</f>
        <v>628</v>
      </c>
      <c r="AC20" s="495">
        <f>'106部門の対個人サービス行統合'!BS18</f>
        <v>230789</v>
      </c>
      <c r="AD20" s="495">
        <f>'106部門の対個人サービス行統合'!BT18</f>
        <v>3267</v>
      </c>
      <c r="AE20" s="495">
        <f>SUM('106部門の対個人サービス行統合'!BU18:BW18)</f>
        <v>32180</v>
      </c>
      <c r="AF20" s="495">
        <f>SUM('106部門の対個人サービス行統合'!BX18:CF18)</f>
        <v>68935</v>
      </c>
      <c r="AG20" s="495">
        <f>SUM('106部門の対個人サービス行統合'!CG18:CK18)</f>
        <v>16293</v>
      </c>
      <c r="AH20" s="495">
        <f>'106部門の対個人サービス行統合'!CL18</f>
        <v>208180</v>
      </c>
      <c r="AI20" s="495">
        <f>SUM('106部門の対個人サービス行統合'!CM18:CN18)</f>
        <v>6411</v>
      </c>
      <c r="AJ20" s="495">
        <f>SUM('106部門の対個人サービス行統合'!CO18:CR18)</f>
        <v>38833</v>
      </c>
      <c r="AK20" s="495">
        <f>'106部門の対個人サービス行統合'!CS18</f>
        <v>15936</v>
      </c>
      <c r="AL20" s="495">
        <f>SUM('106部門の対個人サービス行統合'!CT18:CW18)</f>
        <v>42641</v>
      </c>
      <c r="AM20" s="495">
        <f>SUM('106部門の対個人サービス行統合'!CZ18:DB18)</f>
        <v>39209</v>
      </c>
      <c r="AN20" s="495">
        <f>'106部門の対個人サービス行統合'!CX18</f>
        <v>9574</v>
      </c>
      <c r="AO20" s="495">
        <f>'106部門の対個人サービス行統合'!CY18</f>
        <v>70604</v>
      </c>
      <c r="AP20" s="495">
        <f>'106部門の対個人サービス行統合'!DC18</f>
        <v>564</v>
      </c>
      <c r="AQ20" s="638">
        <f>'106部門の対個人サービス行統合'!DD18</f>
        <v>15972</v>
      </c>
      <c r="AR20" s="496">
        <f t="shared" si="3"/>
        <v>9529749</v>
      </c>
      <c r="AS20" s="494">
        <v>26173</v>
      </c>
      <c r="AT20" s="495">
        <v>310012</v>
      </c>
      <c r="AU20" s="495">
        <v>50</v>
      </c>
      <c r="AV20" s="495">
        <v>27527</v>
      </c>
      <c r="AW20" s="495">
        <v>408943</v>
      </c>
      <c r="AX20" s="495">
        <v>-19427</v>
      </c>
      <c r="AY20" s="496">
        <f t="shared" si="0"/>
        <v>753278</v>
      </c>
      <c r="AZ20" s="496">
        <f t="shared" si="1"/>
        <v>10283027</v>
      </c>
      <c r="BA20" s="495">
        <v>2860810</v>
      </c>
      <c r="BB20" s="496">
        <f t="shared" si="4"/>
        <v>3614088</v>
      </c>
      <c r="BC20" s="496">
        <f t="shared" si="5"/>
        <v>13143837</v>
      </c>
      <c r="BD20" s="496">
        <v>-8676813</v>
      </c>
      <c r="BE20" s="495">
        <f t="shared" si="6"/>
        <v>-5062725</v>
      </c>
      <c r="BF20" s="496">
        <f t="shared" si="7"/>
        <v>4467024</v>
      </c>
      <c r="BH20" s="505">
        <f t="shared" si="8"/>
        <v>0.84379949600443527</v>
      </c>
      <c r="BI20" s="498"/>
      <c r="BJ20" s="506">
        <f t="shared" si="9"/>
        <v>0.15620050399556501</v>
      </c>
      <c r="BL20" s="505">
        <f t="shared" si="2"/>
        <v>9.4907396146799998E-4</v>
      </c>
      <c r="BN20" s="501">
        <f t="shared" si="12"/>
        <v>9.4895336637968288E-4</v>
      </c>
      <c r="BP20" s="501">
        <v>0.46227465981825899</v>
      </c>
      <c r="BR20" s="501">
        <v>0.24623261482365</v>
      </c>
    </row>
    <row r="21" spans="1:70">
      <c r="A21" s="507" t="s">
        <v>365</v>
      </c>
      <c r="B21" s="504" t="s">
        <v>366</v>
      </c>
      <c r="C21" s="494">
        <f>SUM('106部門の対個人サービス行統合'!C19:E19)</f>
        <v>0</v>
      </c>
      <c r="D21" s="495">
        <f>'106部門の対個人サービス行統合'!F19</f>
        <v>78</v>
      </c>
      <c r="E21" s="495">
        <f>'106部門の対個人サービス行統合'!G19</f>
        <v>0</v>
      </c>
      <c r="F21" s="495">
        <f>SUM('106部門の対個人サービス行統合'!H19:I19)</f>
        <v>4378</v>
      </c>
      <c r="G21" s="495">
        <f>SUM('106部門の対個人サービス行統合'!J19:M19)</f>
        <v>0</v>
      </c>
      <c r="H21" s="495">
        <f>SUM('106部門の対個人サービス行統合'!N19:O19)</f>
        <v>0</v>
      </c>
      <c r="I21" s="495">
        <f>SUM('106部門の対個人サービス行統合'!P19:S19)</f>
        <v>5075</v>
      </c>
      <c r="J21" s="495">
        <f>SUM('106部門の対個人サービス行統合'!U19:AA19)</f>
        <v>63</v>
      </c>
      <c r="K21" s="495">
        <f>SUM('106部門の対個人サービス行統合'!AB19:AC19)</f>
        <v>0</v>
      </c>
      <c r="L21" s="495">
        <f>SUM('106部門の対個人サービス行統合'!AD19:AE19)</f>
        <v>681</v>
      </c>
      <c r="M21" s="495">
        <f>SUM('106部門の対個人サービス行統合'!AG19:AJ19)</f>
        <v>51123</v>
      </c>
      <c r="N21" s="495">
        <f>SUM('106部門の対個人サービス行統合'!AK19:AN19)</f>
        <v>0</v>
      </c>
      <c r="O21" s="495">
        <f>SUM('106部門の対個人サービス行統合'!AO19:AP19)</f>
        <v>0</v>
      </c>
      <c r="P21" s="495">
        <f>SUM('106部門の対個人サービス行統合'!AQ19:AR19)</f>
        <v>4370</v>
      </c>
      <c r="Q21" s="495">
        <f>'106部門の対個人サービス行統合'!AS19</f>
        <v>69740</v>
      </c>
      <c r="R21" s="495">
        <f>'106部門の対個人サービス行統合'!AT19</f>
        <v>336998</v>
      </c>
      <c r="S21" s="495">
        <f>'106部門の対個人サービス行統合'!AU19</f>
        <v>5569</v>
      </c>
      <c r="T21" s="495">
        <f>SUM('106部門の対個人サービス行統合'!AV19:AW19)</f>
        <v>55414</v>
      </c>
      <c r="U21" s="495">
        <f>SUM('106部門の対個人サービス行統合'!AX19:BA19)</f>
        <v>282330</v>
      </c>
      <c r="V21" s="495">
        <f>SUM('106部門の対個人サービス行統合'!BB19:BC19)</f>
        <v>3347</v>
      </c>
      <c r="W21" s="495">
        <f>SUM('106部門の対個人サービス行統合'!BD19:BH19)</f>
        <v>58973</v>
      </c>
      <c r="X21" s="495">
        <f>SUM('106部門の対個人サービス行統合'!T19,'106部門の対個人サービス行統合'!AF19,'106部門の対個人サービス行統合'!BI19:BJ19)</f>
        <v>8622</v>
      </c>
      <c r="Y21" s="495">
        <f>SUM('106部門の対個人サービス行統合'!BK19:BN19)</f>
        <v>374745</v>
      </c>
      <c r="Z21" s="495">
        <f>SUM('106部門の対個人サービス行統合'!BO19:BP19)</f>
        <v>0</v>
      </c>
      <c r="AA21" s="495">
        <f>'106部門の対個人サービス行統合'!BQ19</f>
        <v>60119</v>
      </c>
      <c r="AB21" s="495">
        <f>'106部門の対個人サービス行統合'!BR19</f>
        <v>0</v>
      </c>
      <c r="AC21" s="495">
        <f>'106部門の対個人サービス行統合'!BS19</f>
        <v>357</v>
      </c>
      <c r="AD21" s="495">
        <f>'106部門の対個人サービス行統合'!BT19</f>
        <v>1</v>
      </c>
      <c r="AE21" s="495">
        <f>SUM('106部門の対個人サービス行統合'!BU19:BW19)</f>
        <v>0</v>
      </c>
      <c r="AF21" s="495">
        <f>SUM('106部門の対個人サービス行統合'!BX19:CF19)</f>
        <v>3894</v>
      </c>
      <c r="AG21" s="495">
        <f>SUM('106部門の対個人サービス行統合'!CG19:CK19)</f>
        <v>34</v>
      </c>
      <c r="AH21" s="495">
        <f>'106部門の対個人サービス行統合'!CL19</f>
        <v>15459</v>
      </c>
      <c r="AI21" s="495">
        <f>SUM('106部門の対個人サービス行統合'!CM19:CN19)</f>
        <v>0</v>
      </c>
      <c r="AJ21" s="495">
        <f>SUM('106部門の対個人サービス行統合'!CO19:CR19)</f>
        <v>14</v>
      </c>
      <c r="AK21" s="495">
        <f>'106部門の対個人サービス行統合'!CS19</f>
        <v>0</v>
      </c>
      <c r="AL21" s="495">
        <f>SUM('106部門の対個人サービス行統合'!CT19:CW19)</f>
        <v>231080</v>
      </c>
      <c r="AM21" s="495">
        <f>SUM('106部門の対個人サービス行統合'!CZ19:DB19)</f>
        <v>124</v>
      </c>
      <c r="AN21" s="495">
        <f>'106部門の対個人サービス行統合'!CX19</f>
        <v>0</v>
      </c>
      <c r="AO21" s="495">
        <f>'106部門の対個人サービス行統合'!CY19</f>
        <v>0</v>
      </c>
      <c r="AP21" s="495">
        <f>'106部門の対個人サービス行統合'!DC19</f>
        <v>0</v>
      </c>
      <c r="AQ21" s="638">
        <f>'106部門の対個人サービス行統合'!DD19</f>
        <v>0</v>
      </c>
      <c r="AR21" s="496">
        <f t="shared" si="3"/>
        <v>1572588</v>
      </c>
      <c r="AS21" s="494">
        <v>0</v>
      </c>
      <c r="AT21" s="495">
        <v>15949</v>
      </c>
      <c r="AU21" s="495">
        <v>0</v>
      </c>
      <c r="AV21" s="495">
        <v>234380</v>
      </c>
      <c r="AW21" s="495">
        <v>4294496</v>
      </c>
      <c r="AX21" s="495">
        <v>-530</v>
      </c>
      <c r="AY21" s="496">
        <f t="shared" si="0"/>
        <v>4544295</v>
      </c>
      <c r="AZ21" s="496">
        <f t="shared" si="1"/>
        <v>6116883</v>
      </c>
      <c r="BA21" s="495">
        <v>218615</v>
      </c>
      <c r="BB21" s="496">
        <f t="shared" si="4"/>
        <v>4762910</v>
      </c>
      <c r="BC21" s="496">
        <f t="shared" si="5"/>
        <v>6335498</v>
      </c>
      <c r="BD21" s="496">
        <v>-5908332</v>
      </c>
      <c r="BE21" s="495">
        <f t="shared" si="6"/>
        <v>-1145422</v>
      </c>
      <c r="BF21" s="496">
        <f t="shared" si="7"/>
        <v>427166</v>
      </c>
      <c r="BH21" s="505">
        <f t="shared" si="8"/>
        <v>0.96590567450775178</v>
      </c>
      <c r="BI21" s="498"/>
      <c r="BJ21" s="506">
        <f t="shared" si="9"/>
        <v>3.4094325492248001E-2</v>
      </c>
      <c r="BL21" s="505">
        <f t="shared" si="2"/>
        <v>4.8826434498000001E-5</v>
      </c>
      <c r="BN21" s="501">
        <f t="shared" si="12"/>
        <v>4.8820230315376142E-5</v>
      </c>
      <c r="BP21" s="501">
        <v>0.44042362922142703</v>
      </c>
      <c r="BR21" s="501">
        <v>0.22034291118675201</v>
      </c>
    </row>
    <row r="22" spans="1:70">
      <c r="A22" s="507" t="s">
        <v>369</v>
      </c>
      <c r="B22" s="504" t="s">
        <v>370</v>
      </c>
      <c r="C22" s="494">
        <f>SUM('106部門の対個人サービス行統合'!C20:E20)</f>
        <v>0</v>
      </c>
      <c r="D22" s="495">
        <f>'106部門の対個人サービス行統合'!F20</f>
        <v>522</v>
      </c>
      <c r="E22" s="495">
        <f>'106部門の対個人サービス行統合'!G20</f>
        <v>0</v>
      </c>
      <c r="F22" s="495">
        <f>SUM('106部門の対個人サービス行統合'!H20:I20)</f>
        <v>4168</v>
      </c>
      <c r="G22" s="495">
        <f>SUM('106部門の対個人サービス行統合'!J20:M20)</f>
        <v>0</v>
      </c>
      <c r="H22" s="495">
        <f>SUM('106部門の対個人サービス行統合'!N20:O20)</f>
        <v>0</v>
      </c>
      <c r="I22" s="495">
        <f>SUM('106部門の対個人サービス行統合'!P20:S20)</f>
        <v>426</v>
      </c>
      <c r="J22" s="495">
        <f>SUM('106部門の対個人サービス行統合'!U20:AA20)</f>
        <v>0</v>
      </c>
      <c r="K22" s="495">
        <f>SUM('106部門の対個人サービス行統合'!AB20:AC20)</f>
        <v>55</v>
      </c>
      <c r="L22" s="495">
        <f>SUM('106部門の対個人サービス行統合'!AD20:AE20)</f>
        <v>4534</v>
      </c>
      <c r="M22" s="495">
        <f>SUM('106部門の対個人サービス行統合'!AG20:AJ20)</f>
        <v>46225</v>
      </c>
      <c r="N22" s="495">
        <f>SUM('106部門の対個人サービス行統合'!AK20:AN20)</f>
        <v>131</v>
      </c>
      <c r="O22" s="495">
        <f>SUM('106部門の対個人サービス行統合'!AO20:AP20)</f>
        <v>34</v>
      </c>
      <c r="P22" s="495">
        <f>SUM('106部門の対個人サービス行統合'!AQ20:AR20)</f>
        <v>2270</v>
      </c>
      <c r="Q22" s="495">
        <f>'106部門の対個人サービス行統合'!AS20</f>
        <v>3365</v>
      </c>
      <c r="R22" s="495">
        <f>'106部門の対個人サービス行統合'!AT20</f>
        <v>640661</v>
      </c>
      <c r="S22" s="495">
        <f>'106部門の対個人サービス行統合'!AU20</f>
        <v>633</v>
      </c>
      <c r="T22" s="495">
        <f>SUM('106部門の対個人サービス行統合'!AV20:AW20)</f>
        <v>64903</v>
      </c>
      <c r="U22" s="495">
        <f>SUM('106部門の対個人サービス行統合'!AX20:BA20)</f>
        <v>23560</v>
      </c>
      <c r="V22" s="495">
        <f>SUM('106部門の対個人サービス行統合'!BB20:BC20)</f>
        <v>2407</v>
      </c>
      <c r="W22" s="495">
        <f>SUM('106部門の対個人サービス行統合'!BD20:BH20)</f>
        <v>9958</v>
      </c>
      <c r="X22" s="495">
        <f>SUM('106部門の対個人サービス行統合'!T20,'106部門の対個人サービス行統合'!AF20,'106部門の対個人サービス行統合'!BI20:BJ20)</f>
        <v>1440</v>
      </c>
      <c r="Y22" s="495">
        <f>SUM('106部門の対個人サービス行統合'!BK20:BN20)</f>
        <v>6728</v>
      </c>
      <c r="Z22" s="495">
        <f>SUM('106部門の対個人サービス行統合'!BO20:BP20)</f>
        <v>60</v>
      </c>
      <c r="AA22" s="495">
        <f>'106部門の対個人サービス行統合'!BQ20</f>
        <v>1449</v>
      </c>
      <c r="AB22" s="495">
        <f>'106部門の対個人サービス行統合'!BR20</f>
        <v>0</v>
      </c>
      <c r="AC22" s="495">
        <f>'106部門の対個人サービス行統合'!BS20</f>
        <v>270</v>
      </c>
      <c r="AD22" s="495">
        <f>'106部門の対個人サービス行統合'!BT20</f>
        <v>0</v>
      </c>
      <c r="AE22" s="495">
        <f>SUM('106部門の対個人サービス行統合'!BU20:BW20)</f>
        <v>0</v>
      </c>
      <c r="AF22" s="495">
        <f>SUM('106部門の対個人サービス行統合'!BX20:CF20)</f>
        <v>4205</v>
      </c>
      <c r="AG22" s="495">
        <f>SUM('106部門の対個人サービス行統合'!CG20:CK20)</f>
        <v>99</v>
      </c>
      <c r="AH22" s="495">
        <f>'106部門の対個人サービス行統合'!CL20</f>
        <v>763</v>
      </c>
      <c r="AI22" s="495">
        <f>SUM('106部門の対個人サービス行統合'!CM20:CN20)</f>
        <v>0</v>
      </c>
      <c r="AJ22" s="495">
        <f>SUM('106部門の対個人サービス行統合'!CO20:CR20)</f>
        <v>0</v>
      </c>
      <c r="AK22" s="495">
        <f>'106部門の対個人サービス行統合'!CS20</f>
        <v>0</v>
      </c>
      <c r="AL22" s="495">
        <f>SUM('106部門の対個人サービス行統合'!CT20:CW20)</f>
        <v>334638</v>
      </c>
      <c r="AM22" s="495">
        <f>SUM('106部門の対個人サービス行統合'!CZ20:DB20)</f>
        <v>213</v>
      </c>
      <c r="AN22" s="495">
        <f>'106部門の対個人サービス行統合'!CX20</f>
        <v>0</v>
      </c>
      <c r="AO22" s="495">
        <f>'106部門の対個人サービス行統合'!CY20</f>
        <v>0</v>
      </c>
      <c r="AP22" s="495">
        <f>'106部門の対個人サービス行統合'!DC20</f>
        <v>0</v>
      </c>
      <c r="AQ22" s="638">
        <f>'106部門の対個人サービス行統合'!DD20</f>
        <v>0</v>
      </c>
      <c r="AR22" s="496">
        <f t="shared" si="3"/>
        <v>1153717</v>
      </c>
      <c r="AS22" s="494">
        <v>0</v>
      </c>
      <c r="AT22" s="495">
        <v>13100</v>
      </c>
      <c r="AU22" s="495">
        <v>0</v>
      </c>
      <c r="AV22" s="495">
        <v>155436</v>
      </c>
      <c r="AW22" s="495">
        <v>5667109</v>
      </c>
      <c r="AX22" s="495">
        <v>123885</v>
      </c>
      <c r="AY22" s="496">
        <f t="shared" si="0"/>
        <v>5959530</v>
      </c>
      <c r="AZ22" s="496">
        <f t="shared" si="1"/>
        <v>7113247</v>
      </c>
      <c r="BA22" s="495">
        <v>6987974</v>
      </c>
      <c r="BB22" s="496">
        <f t="shared" si="4"/>
        <v>12947504</v>
      </c>
      <c r="BC22" s="496">
        <f t="shared" si="5"/>
        <v>14101221</v>
      </c>
      <c r="BD22" s="496">
        <v>-4690953</v>
      </c>
      <c r="BE22" s="495">
        <f t="shared" si="6"/>
        <v>8256551</v>
      </c>
      <c r="BF22" s="496">
        <f t="shared" si="7"/>
        <v>9410268</v>
      </c>
      <c r="BH22" s="505">
        <f t="shared" si="8"/>
        <v>0.65946718847243746</v>
      </c>
      <c r="BI22" s="498"/>
      <c r="BJ22" s="506">
        <f t="shared" si="9"/>
        <v>0.34053281152756298</v>
      </c>
      <c r="BL22" s="505">
        <f t="shared" si="2"/>
        <v>4.0104476262999999E-5</v>
      </c>
      <c r="BN22" s="501">
        <f t="shared" si="12"/>
        <v>4.0099380345238896E-5</v>
      </c>
      <c r="BP22" s="501">
        <v>0.49819548178649098</v>
      </c>
      <c r="BR22" s="501">
        <v>0.177685056366089</v>
      </c>
    </row>
    <row r="23" spans="1:70">
      <c r="A23" s="507" t="s">
        <v>373</v>
      </c>
      <c r="B23" s="504" t="s">
        <v>374</v>
      </c>
      <c r="C23" s="494">
        <f>SUM('106部門の対個人サービス行統合'!C21:E21)</f>
        <v>8323</v>
      </c>
      <c r="D23" s="495">
        <f>'106部門の対個人サービス行統合'!F21</f>
        <v>292</v>
      </c>
      <c r="E23" s="495">
        <f>'106部門の対個人サービス行統合'!G21</f>
        <v>153</v>
      </c>
      <c r="F23" s="495">
        <f>SUM('106部門の対個人サービス行統合'!H21:I21)</f>
        <v>0</v>
      </c>
      <c r="G23" s="495">
        <f>SUM('106部門の対個人サービス行統合'!J21:M21)</f>
        <v>0</v>
      </c>
      <c r="H23" s="495">
        <f>SUM('106部門の対個人サービス行統合'!N21:O21)</f>
        <v>0</v>
      </c>
      <c r="I23" s="495">
        <f>SUM('106部門の対個人サービス行統合'!P21:S21)</f>
        <v>0</v>
      </c>
      <c r="J23" s="495">
        <f>SUM('106部門の対個人サービス行統合'!U21:AA21)</f>
        <v>1</v>
      </c>
      <c r="K23" s="495">
        <f>SUM('106部門の対個人サービス行統合'!AB21:AC21)</f>
        <v>0</v>
      </c>
      <c r="L23" s="495">
        <f>SUM('106部門の対個人サービス行統合'!AD21:AE21)</f>
        <v>0</v>
      </c>
      <c r="M23" s="495">
        <f>SUM('106部門の対個人サービス行統合'!AG21:AJ21)</f>
        <v>0</v>
      </c>
      <c r="N23" s="495">
        <f>SUM('106部門の対個人サービス行統合'!AK21:AN21)</f>
        <v>0</v>
      </c>
      <c r="O23" s="495">
        <f>SUM('106部門の対個人サービス行統合'!AO21:AP21)</f>
        <v>0</v>
      </c>
      <c r="P23" s="495">
        <f>SUM('106部門の対個人サービス行統合'!AQ21:AR21)</f>
        <v>74</v>
      </c>
      <c r="Q23" s="495">
        <f>'106部門の対個人サービス行統合'!AS21</f>
        <v>1229</v>
      </c>
      <c r="R23" s="495">
        <f>'106部門の対個人サービス行統合'!AT21</f>
        <v>24404</v>
      </c>
      <c r="S23" s="495">
        <f>'106部門の対個人サービス行統合'!AU21</f>
        <v>28966</v>
      </c>
      <c r="T23" s="495">
        <f>SUM('106部門の対個人サービス行統合'!AV21:AW21)</f>
        <v>566</v>
      </c>
      <c r="U23" s="495">
        <f>SUM('106部門の対個人サービス行統合'!AX21:BA21)</f>
        <v>1147</v>
      </c>
      <c r="V23" s="495">
        <f>SUM('106部門の対個人サービス行統合'!BB21:BC21)</f>
        <v>4288</v>
      </c>
      <c r="W23" s="495">
        <f>SUM('106部門の対個人サービス行統合'!BD21:BH21)</f>
        <v>1098</v>
      </c>
      <c r="X23" s="495">
        <f>SUM('106部門の対個人サービス行統合'!T21,'106部門の対個人サービス行統合'!AF21,'106部門の対個人サービス行統合'!BI21:BJ21)</f>
        <v>484</v>
      </c>
      <c r="Y23" s="495">
        <f>SUM('106部門の対個人サービス行統合'!BK21:BN21)</f>
        <v>10664</v>
      </c>
      <c r="Z23" s="495">
        <f>SUM('106部門の対個人サービス行統合'!BO21:BP21)</f>
        <v>0</v>
      </c>
      <c r="AA23" s="495">
        <f>'106部門の対個人サービス行統合'!BQ21</f>
        <v>537</v>
      </c>
      <c r="AB23" s="495">
        <f>'106部門の対個人サービス行統合'!BR21</f>
        <v>116</v>
      </c>
      <c r="AC23" s="495">
        <f>'106部門の対個人サービス行統合'!BS21</f>
        <v>83263</v>
      </c>
      <c r="AD23" s="495">
        <f>'106部門の対個人サービス行統合'!BT21</f>
        <v>292</v>
      </c>
      <c r="AE23" s="495">
        <f>SUM('106部門の対個人サービス行統合'!BU21:BW21)</f>
        <v>0</v>
      </c>
      <c r="AF23" s="495">
        <f>SUM('106部門の対個人サービス行統合'!BX21:CF21)</f>
        <v>2367</v>
      </c>
      <c r="AG23" s="495">
        <f>SUM('106部門の対個人サービス行統合'!CG21:CK21)</f>
        <v>978</v>
      </c>
      <c r="AH23" s="495">
        <f>'106部門の対個人サービス行統合'!CL21</f>
        <v>148239</v>
      </c>
      <c r="AI23" s="495">
        <f>SUM('106部門の対個人サービス行統合'!CM21:CN21)</f>
        <v>0</v>
      </c>
      <c r="AJ23" s="495">
        <f>SUM('106部門の対個人サービス行統合'!CO21:CR21)</f>
        <v>1281864</v>
      </c>
      <c r="AK23" s="495">
        <f>'106部門の対個人サービス行統合'!CS21</f>
        <v>0</v>
      </c>
      <c r="AL23" s="495">
        <f>SUM('106部門の対個人サービス行統合'!CT21:CW21)</f>
        <v>123560</v>
      </c>
      <c r="AM23" s="495">
        <f>SUM('106部門の対個人サービス行統合'!CZ21:DB21)</f>
        <v>69096</v>
      </c>
      <c r="AN23" s="495">
        <f>'106部門の対個人サービス行統合'!CX21</f>
        <v>380</v>
      </c>
      <c r="AO23" s="495">
        <f>'106部門の対個人サービス行統合'!CY21</f>
        <v>0</v>
      </c>
      <c r="AP23" s="495">
        <f>'106部門の対個人サービス行統合'!DC21</f>
        <v>37609</v>
      </c>
      <c r="AQ23" s="638">
        <f>'106部門の対個人サービス行統合'!DD21</f>
        <v>0</v>
      </c>
      <c r="AR23" s="496">
        <f t="shared" si="3"/>
        <v>1829990</v>
      </c>
      <c r="AS23" s="494">
        <v>2029</v>
      </c>
      <c r="AT23" s="495">
        <v>119286</v>
      </c>
      <c r="AU23" s="495">
        <v>10</v>
      </c>
      <c r="AV23" s="495">
        <v>622236</v>
      </c>
      <c r="AW23" s="495">
        <v>4134923</v>
      </c>
      <c r="AX23" s="495">
        <v>-1818</v>
      </c>
      <c r="AY23" s="496">
        <f t="shared" si="0"/>
        <v>4876666</v>
      </c>
      <c r="AZ23" s="496">
        <f t="shared" si="1"/>
        <v>6706656</v>
      </c>
      <c r="BA23" s="495">
        <v>41822</v>
      </c>
      <c r="BB23" s="496">
        <f t="shared" si="4"/>
        <v>4918488</v>
      </c>
      <c r="BC23" s="496">
        <f t="shared" si="5"/>
        <v>6748478</v>
      </c>
      <c r="BD23" s="496">
        <v>-6281761</v>
      </c>
      <c r="BE23" s="495">
        <f t="shared" si="6"/>
        <v>-1363273</v>
      </c>
      <c r="BF23" s="496">
        <f t="shared" si="7"/>
        <v>466717</v>
      </c>
      <c r="BH23" s="505">
        <f t="shared" si="8"/>
        <v>0.9366457739893026</v>
      </c>
      <c r="BI23" s="498"/>
      <c r="BJ23" s="506">
        <f t="shared" si="9"/>
        <v>6.3354226010696998E-2</v>
      </c>
      <c r="BL23" s="505">
        <f t="shared" si="2"/>
        <v>3.65183401183E-4</v>
      </c>
      <c r="BN23" s="501">
        <f t="shared" si="12"/>
        <v>3.6513699876727099E-4</v>
      </c>
      <c r="BP23" s="501">
        <v>0.45349537299905501</v>
      </c>
      <c r="BR23" s="501">
        <v>0.19146077815892701</v>
      </c>
    </row>
    <row r="24" spans="1:70">
      <c r="A24" s="507" t="s">
        <v>377</v>
      </c>
      <c r="B24" s="504" t="s">
        <v>378</v>
      </c>
      <c r="C24" s="494">
        <f>SUM('106部門の対個人サービス行統合'!C22:E22)</f>
        <v>0</v>
      </c>
      <c r="D24" s="495">
        <f>'106部門の対個人サービス行統合'!F22</f>
        <v>0</v>
      </c>
      <c r="E24" s="495">
        <f>'106部門の対個人サービス行統合'!G22</f>
        <v>19</v>
      </c>
      <c r="F24" s="495">
        <f>SUM('106部門の対個人サービス行統合'!H22:I22)</f>
        <v>308</v>
      </c>
      <c r="G24" s="495">
        <f>SUM('106部門の対個人サービス行統合'!J22:M22)</f>
        <v>88</v>
      </c>
      <c r="H24" s="495">
        <f>SUM('106部門の対個人サービス行統合'!N22:O22)</f>
        <v>5</v>
      </c>
      <c r="I24" s="495">
        <f>SUM('106部門の対個人サービス行統合'!P22:S22)</f>
        <v>27</v>
      </c>
      <c r="J24" s="495">
        <f>SUM('106部門の対個人サービス行統合'!U22:AA22)</f>
        <v>210</v>
      </c>
      <c r="K24" s="495">
        <f>SUM('106部門の対個人サービス行統合'!AB22:AC22)</f>
        <v>16</v>
      </c>
      <c r="L24" s="495">
        <f>SUM('106部門の対個人サービス行統合'!AD22:AE22)</f>
        <v>12</v>
      </c>
      <c r="M24" s="495">
        <f>SUM('106部門の対個人サービス行統合'!AG22:AJ22)</f>
        <v>3</v>
      </c>
      <c r="N24" s="495">
        <f>SUM('106部門の対個人サービス行統合'!AK22:AN22)</f>
        <v>8</v>
      </c>
      <c r="O24" s="495">
        <f>SUM('106部門の対個人サービス行統合'!AO22:AP22)</f>
        <v>11</v>
      </c>
      <c r="P24" s="495">
        <f>SUM('106部門の対個人サービス行統合'!AQ22:AR22)</f>
        <v>652</v>
      </c>
      <c r="Q24" s="495">
        <f>'106部門の対個人サービス行統合'!AS22</f>
        <v>4352</v>
      </c>
      <c r="R24" s="495">
        <f>'106部門の対個人サービス行統合'!AT22</f>
        <v>53329</v>
      </c>
      <c r="S24" s="495">
        <f>'106部門の対個人サービス行統合'!AU22</f>
        <v>57850</v>
      </c>
      <c r="T24" s="495">
        <f>SUM('106部門の対個人サービス行統合'!AV22:AW22)</f>
        <v>5966315</v>
      </c>
      <c r="U24" s="495">
        <f>SUM('106部門の対個人サービス行統合'!AX22:BA22)</f>
        <v>839952</v>
      </c>
      <c r="V24" s="495">
        <f>SUM('106部門の対個人サービス行統合'!BB22:BC22)</f>
        <v>758377</v>
      </c>
      <c r="W24" s="495">
        <f>SUM('106部門の対個人サービス行統合'!BD22:BH22)</f>
        <v>38878</v>
      </c>
      <c r="X24" s="495">
        <f>SUM('106部門の対個人サービス行統合'!T22,'106部門の対個人サービス行統合'!AF22,'106部門の対個人サービス行統合'!BI22:BJ22)</f>
        <v>56272</v>
      </c>
      <c r="Y24" s="495">
        <f>SUM('106部門の対個人サービス行統合'!BK22:BN22)</f>
        <v>17478</v>
      </c>
      <c r="Z24" s="495">
        <f>SUM('106部門の対個人サービス行統合'!BO22:BP22)</f>
        <v>158</v>
      </c>
      <c r="AA24" s="495">
        <f>'106部門の対個人サービス行統合'!BQ22</f>
        <v>128</v>
      </c>
      <c r="AB24" s="495">
        <f>'106部門の対個人サービス行統合'!BR22</f>
        <v>0</v>
      </c>
      <c r="AC24" s="495">
        <f>'106部門の対個人サービス行統合'!BS22</f>
        <v>3148</v>
      </c>
      <c r="AD24" s="495">
        <f>'106部門の対個人サービス行統合'!BT22</f>
        <v>2129</v>
      </c>
      <c r="AE24" s="495">
        <f>SUM('106部門の対個人サービス行統合'!BU22:BW22)</f>
        <v>0</v>
      </c>
      <c r="AF24" s="495">
        <f>SUM('106部門の対個人サービス行統合'!BX22:CF22)</f>
        <v>472</v>
      </c>
      <c r="AG24" s="495">
        <f>SUM('106部門の対個人サービス行統合'!CG22:CK22)</f>
        <v>92684</v>
      </c>
      <c r="AH24" s="495">
        <f>'106部門の対個人サービス行統合'!CL22</f>
        <v>102875</v>
      </c>
      <c r="AI24" s="495">
        <f>SUM('106部門の対個人サービス行統合'!CM22:CN22)</f>
        <v>85591</v>
      </c>
      <c r="AJ24" s="495">
        <f>SUM('106部門の対個人サービス行統合'!CO22:CR22)</f>
        <v>381</v>
      </c>
      <c r="AK24" s="495">
        <f>'106部門の対個人サービス行統合'!CS22</f>
        <v>0</v>
      </c>
      <c r="AL24" s="495">
        <f>SUM('106部門の対個人サービス行統合'!CT22:CW22)</f>
        <v>337250</v>
      </c>
      <c r="AM24" s="495">
        <f>SUM('106部門の対個人サービス行統合'!CZ22:DB22)</f>
        <v>545</v>
      </c>
      <c r="AN24" s="495">
        <f>'106部門の対個人サービス行統合'!CX22</f>
        <v>5</v>
      </c>
      <c r="AO24" s="495">
        <f>'106部門の対個人サービス行統合'!CY22</f>
        <v>0</v>
      </c>
      <c r="AP24" s="495">
        <f>'106部門の対個人サービス行統合'!DC22</f>
        <v>60663</v>
      </c>
      <c r="AQ24" s="638">
        <f>'106部門の対個人サービス行統合'!DD22</f>
        <v>0</v>
      </c>
      <c r="AR24" s="496">
        <f t="shared" si="3"/>
        <v>8480191</v>
      </c>
      <c r="AS24" s="494">
        <v>468</v>
      </c>
      <c r="AT24" s="495">
        <v>174636</v>
      </c>
      <c r="AU24" s="495">
        <v>0</v>
      </c>
      <c r="AV24" s="495">
        <v>0</v>
      </c>
      <c r="AW24" s="495">
        <v>0</v>
      </c>
      <c r="AX24" s="495">
        <v>448710</v>
      </c>
      <c r="AY24" s="496">
        <f t="shared" si="0"/>
        <v>623814</v>
      </c>
      <c r="AZ24" s="496">
        <f t="shared" si="1"/>
        <v>9104005</v>
      </c>
      <c r="BA24" s="495">
        <v>17056696</v>
      </c>
      <c r="BB24" s="496">
        <f t="shared" si="4"/>
        <v>17680510</v>
      </c>
      <c r="BC24" s="496">
        <f t="shared" si="5"/>
        <v>26160701</v>
      </c>
      <c r="BD24" s="496">
        <v>-4401881</v>
      </c>
      <c r="BE24" s="495">
        <f t="shared" si="6"/>
        <v>13278629</v>
      </c>
      <c r="BF24" s="496">
        <f t="shared" si="7"/>
        <v>21758820</v>
      </c>
      <c r="BH24" s="505">
        <f t="shared" si="8"/>
        <v>0.4835103891089691</v>
      </c>
      <c r="BI24" s="498"/>
      <c r="BJ24" s="506">
        <f t="shared" si="9"/>
        <v>0.51648961089103096</v>
      </c>
      <c r="BL24" s="505">
        <f t="shared" si="2"/>
        <v>5.3463246692000001E-4</v>
      </c>
      <c r="BN24" s="501">
        <f t="shared" si="12"/>
        <v>5.3456453327922694E-4</v>
      </c>
      <c r="BP24" s="501">
        <v>0.37584073952539698</v>
      </c>
      <c r="BR24" s="501">
        <v>0.23116828026519801</v>
      </c>
    </row>
    <row r="25" spans="1:70">
      <c r="A25" s="507" t="s">
        <v>381</v>
      </c>
      <c r="B25" s="504" t="s">
        <v>53</v>
      </c>
      <c r="C25" s="494">
        <f>SUM('106部門の対個人サービス行統合'!C23:E23)</f>
        <v>3159</v>
      </c>
      <c r="D25" s="495">
        <f>'106部門の対個人サービス行統合'!F23</f>
        <v>0</v>
      </c>
      <c r="E25" s="495">
        <f>'106部門の対個人サービス行統合'!G23</f>
        <v>4083</v>
      </c>
      <c r="F25" s="495">
        <f>SUM('106部門の対個人サービス行統合'!H23:I23)</f>
        <v>4421</v>
      </c>
      <c r="G25" s="495">
        <f>SUM('106部門の対個人サービス行統合'!J23:M23)</f>
        <v>0</v>
      </c>
      <c r="H25" s="495">
        <f>SUM('106部門の対個人サービス行統合'!N23:O23)</f>
        <v>0</v>
      </c>
      <c r="I25" s="495">
        <f>SUM('106部門の対個人サービス行統合'!P23:S23)</f>
        <v>628</v>
      </c>
      <c r="J25" s="495">
        <f>SUM('106部門の対個人サービス行統合'!U23:AA23)</f>
        <v>1</v>
      </c>
      <c r="K25" s="495">
        <f>SUM('106部門の対個人サービス行統合'!AB23:AC23)</f>
        <v>0</v>
      </c>
      <c r="L25" s="495">
        <f>SUM('106部門の対個人サービス行統合'!AD23:AE23)</f>
        <v>39</v>
      </c>
      <c r="M25" s="495">
        <f>SUM('106部門の対個人サービス行統合'!AG23:AJ23)</f>
        <v>195</v>
      </c>
      <c r="N25" s="495">
        <f>SUM('106部門の対個人サービス行統合'!AK23:AN23)</f>
        <v>0</v>
      </c>
      <c r="O25" s="495">
        <f>SUM('106部門の対個人サービス行統合'!AO23:AP23)</f>
        <v>3</v>
      </c>
      <c r="P25" s="495">
        <f>SUM('106部門の対個人サービス行統合'!AQ23:AR23)</f>
        <v>2584</v>
      </c>
      <c r="Q25" s="495">
        <f>'106部門の対個人サービス行統合'!AS23</f>
        <v>5691</v>
      </c>
      <c r="R25" s="495">
        <f>'106部門の対個人サービス行統合'!AT23</f>
        <v>159507</v>
      </c>
      <c r="S25" s="495">
        <f>'106部門の対個人サービス行統合'!AU23</f>
        <v>7891</v>
      </c>
      <c r="T25" s="495">
        <f>SUM('106部門の対個人サービス行統合'!AV23:AW23)</f>
        <v>371540</v>
      </c>
      <c r="U25" s="495">
        <f>SUM('106部門の対個人サービス行統合'!AX23:BA23)</f>
        <v>1884204</v>
      </c>
      <c r="V25" s="495">
        <f>SUM('106部門の対個人サービス行統合'!BB23:BC23)</f>
        <v>36648</v>
      </c>
      <c r="W25" s="495">
        <f>SUM('106部門の対個人サービス行統合'!BD23:BH23)</f>
        <v>317941</v>
      </c>
      <c r="X25" s="495">
        <f>SUM('106部門の対個人サービス行統合'!T23,'106部門の対個人サービス行統合'!AF23,'106部門の対個人サービス行統合'!BI23:BJ23)</f>
        <v>13714</v>
      </c>
      <c r="Y25" s="495">
        <f>SUM('106部門の対個人サービス行統合'!BK23:BN23)</f>
        <v>473848</v>
      </c>
      <c r="Z25" s="495">
        <f>SUM('106部門の対個人サービス行統合'!BO23:BP23)</f>
        <v>86</v>
      </c>
      <c r="AA25" s="495">
        <f>'106部門の対個人サービス行統合'!BQ23</f>
        <v>1089</v>
      </c>
      <c r="AB25" s="495">
        <f>'106部門の対個人サービス行統合'!BR23</f>
        <v>0</v>
      </c>
      <c r="AC25" s="495">
        <f>'106部門の対個人サービス行統合'!BS23</f>
        <v>17624</v>
      </c>
      <c r="AD25" s="495">
        <f>'106部門の対個人サービス行統合'!BT23</f>
        <v>63</v>
      </c>
      <c r="AE25" s="495">
        <f>SUM('106部門の対個人サービス行統合'!BU23:BW23)</f>
        <v>626</v>
      </c>
      <c r="AF25" s="495">
        <f>SUM('106部門の対個人サービス行統合'!BX23:CF23)</f>
        <v>13314</v>
      </c>
      <c r="AG25" s="495">
        <f>SUM('106部門の対個人サービス行統合'!CG23:CK23)</f>
        <v>2725</v>
      </c>
      <c r="AH25" s="495">
        <f>'106部門の対個人サービス行統合'!CL23</f>
        <v>86763</v>
      </c>
      <c r="AI25" s="495">
        <f>SUM('106部門の対個人サービス行統合'!CM23:CN23)</f>
        <v>19381</v>
      </c>
      <c r="AJ25" s="495">
        <f>SUM('106部門の対個人サービス行統合'!CO23:CR23)</f>
        <v>8699</v>
      </c>
      <c r="AK25" s="495">
        <f>'106部門の対個人サービス行統合'!CS23</f>
        <v>0</v>
      </c>
      <c r="AL25" s="495">
        <f>SUM('106部門の対個人サービス行統合'!CT23:CW23)</f>
        <v>255466</v>
      </c>
      <c r="AM25" s="495">
        <f>SUM('106部門の対個人サービス行統合'!CZ23:DB23)</f>
        <v>7966</v>
      </c>
      <c r="AN25" s="495">
        <f>'106部門の対個人サービス行統合'!CX23</f>
        <v>989</v>
      </c>
      <c r="AO25" s="495">
        <f>'106部門の対個人サービス行統合'!CY23</f>
        <v>1138</v>
      </c>
      <c r="AP25" s="495">
        <f>'106部門の対個人サービス行統合'!DC23</f>
        <v>0</v>
      </c>
      <c r="AQ25" s="638">
        <f>'106部門の対個人サービス行統合'!DD23</f>
        <v>3180</v>
      </c>
      <c r="AR25" s="496">
        <f t="shared" si="3"/>
        <v>3705206</v>
      </c>
      <c r="AS25" s="494">
        <v>57455</v>
      </c>
      <c r="AT25" s="495">
        <v>3605347</v>
      </c>
      <c r="AU25" s="495">
        <v>0</v>
      </c>
      <c r="AV25" s="495">
        <v>417176</v>
      </c>
      <c r="AW25" s="495">
        <v>4436642</v>
      </c>
      <c r="AX25" s="495">
        <v>53504</v>
      </c>
      <c r="AY25" s="496">
        <f t="shared" si="0"/>
        <v>8570124</v>
      </c>
      <c r="AZ25" s="496">
        <f t="shared" si="1"/>
        <v>12275330</v>
      </c>
      <c r="BA25" s="495">
        <v>8825046</v>
      </c>
      <c r="BB25" s="496">
        <f t="shared" si="4"/>
        <v>17395170</v>
      </c>
      <c r="BC25" s="496">
        <f t="shared" si="5"/>
        <v>21100376</v>
      </c>
      <c r="BD25" s="496">
        <v>-10120235</v>
      </c>
      <c r="BE25" s="495">
        <f t="shared" si="6"/>
        <v>7274935</v>
      </c>
      <c r="BF25" s="496">
        <f t="shared" si="7"/>
        <v>10980141</v>
      </c>
      <c r="BH25" s="505">
        <f t="shared" si="8"/>
        <v>0.82443689904874251</v>
      </c>
      <c r="BI25" s="498"/>
      <c r="BJ25" s="506">
        <f t="shared" si="9"/>
        <v>0.17556310095125699</v>
      </c>
      <c r="BL25" s="505">
        <f t="shared" si="2"/>
        <v>1.1037446807726E-2</v>
      </c>
      <c r="BN25" s="501">
        <f t="shared" si="12"/>
        <v>1.1036044322854838E-2</v>
      </c>
      <c r="BP25" s="501">
        <v>0.35211505936034898</v>
      </c>
      <c r="BR25" s="501">
        <v>0.194769265713437</v>
      </c>
    </row>
    <row r="26" spans="1:70">
      <c r="A26" s="507" t="s">
        <v>384</v>
      </c>
      <c r="B26" s="504" t="s">
        <v>768</v>
      </c>
      <c r="C26" s="494">
        <f>SUM('106部門の対個人サービス行統合'!C24:E24)</f>
        <v>103</v>
      </c>
      <c r="D26" s="495">
        <f>'106部門の対個人サービス行統合'!F24</f>
        <v>241</v>
      </c>
      <c r="E26" s="495">
        <f>'106部門の対個人サービス行統合'!G24</f>
        <v>418</v>
      </c>
      <c r="F26" s="495">
        <f>SUM('106部門の対個人サービス行統合'!H24:I24)</f>
        <v>35</v>
      </c>
      <c r="G26" s="495">
        <f>SUM('106部門の対個人サービス行統合'!J24:M24)</f>
        <v>975</v>
      </c>
      <c r="H26" s="495">
        <f>SUM('106部門の対個人サービス行統合'!N24:O24)</f>
        <v>13</v>
      </c>
      <c r="I26" s="495">
        <f>SUM('106部門の対個人サービス行統合'!P24:S24)</f>
        <v>61</v>
      </c>
      <c r="J26" s="495">
        <f>SUM('106部門の対個人サービス行統合'!U24:AA24)</f>
        <v>54</v>
      </c>
      <c r="K26" s="495">
        <f>SUM('106部門の対個人サービス行統合'!AB24:AC24)</f>
        <v>7</v>
      </c>
      <c r="L26" s="495">
        <f>SUM('106部門の対個人サービス行統合'!AD24:AE24)</f>
        <v>4</v>
      </c>
      <c r="M26" s="495">
        <f>SUM('106部門の対個人サービス行統合'!AG24:AJ24)</f>
        <v>115</v>
      </c>
      <c r="N26" s="495">
        <f>SUM('106部門の対個人サービス行統合'!AK24:AN24)</f>
        <v>0</v>
      </c>
      <c r="O26" s="495">
        <f>SUM('106部門の対個人サービス行統合'!AO24:AP24)</f>
        <v>1</v>
      </c>
      <c r="P26" s="495">
        <f>SUM('106部門の対個人サービス行統合'!AQ24:AR24)</f>
        <v>250</v>
      </c>
      <c r="Q26" s="495">
        <f>'106部門の対個人サービス行統合'!AS24</f>
        <v>606</v>
      </c>
      <c r="R26" s="495">
        <f>'106部門の対個人サービス行統合'!AT24</f>
        <v>984</v>
      </c>
      <c r="S26" s="495">
        <f>'106部門の対個人サービス行統合'!AU24</f>
        <v>13</v>
      </c>
      <c r="T26" s="495">
        <f>SUM('106部門の対個人サービス行統合'!AV24:AW24)</f>
        <v>1415</v>
      </c>
      <c r="U26" s="495">
        <f>SUM('106部門の対個人サービス行統合'!AX24:BA24)</f>
        <v>382</v>
      </c>
      <c r="V26" s="495">
        <f>SUM('106部門の対個人サービス行統合'!BB24:BC24)</f>
        <v>102653</v>
      </c>
      <c r="W26" s="495">
        <f>SUM('106部門の対個人サービス行統合'!BD24:BH24)</f>
        <v>2764</v>
      </c>
      <c r="X26" s="495">
        <f>SUM('106部門の対個人サービス行統合'!T24,'106部門の対個人サービス行統合'!AF24,'106部門の対個人サービス行統合'!BI24:BJ24)</f>
        <v>131</v>
      </c>
      <c r="Y26" s="495">
        <f>SUM('106部門の対個人サービス行統合'!BK24:BN24)</f>
        <v>163366</v>
      </c>
      <c r="Z26" s="495">
        <f>SUM('106部門の対個人サービス行統合'!BO24:BP24)</f>
        <v>248</v>
      </c>
      <c r="AA26" s="495">
        <f>'106部門の対個人サービス行統合'!BQ24</f>
        <v>38</v>
      </c>
      <c r="AB26" s="495">
        <f>'106部門の対個人サービス行統合'!BR24</f>
        <v>79</v>
      </c>
      <c r="AC26" s="495">
        <f>'106部門の対個人サービス行統合'!BS24</f>
        <v>25236</v>
      </c>
      <c r="AD26" s="495">
        <f>'106部門の対個人サービス行統合'!BT24</f>
        <v>3876</v>
      </c>
      <c r="AE26" s="495">
        <f>SUM('106部門の対個人サービス行統合'!BU24:BW24)</f>
        <v>3276</v>
      </c>
      <c r="AF26" s="495">
        <f>SUM('106部門の対個人サービス行統合'!BX24:CF24)</f>
        <v>4337</v>
      </c>
      <c r="AG26" s="495">
        <f>SUM('106部門の対個人サービス行統合'!CG24:CK24)</f>
        <v>4032</v>
      </c>
      <c r="AH26" s="495">
        <f>'106部門の対個人サービス行統合'!CL24</f>
        <v>77277</v>
      </c>
      <c r="AI26" s="495">
        <f>SUM('106部門の対個人サービス行統合'!CM24:CN24)</f>
        <v>2185</v>
      </c>
      <c r="AJ26" s="495">
        <f>SUM('106部門の対個人サービス行統合'!CO24:CR24)</f>
        <v>2823</v>
      </c>
      <c r="AK26" s="495">
        <f>'106部門の対個人サービス行統合'!CS24</f>
        <v>501</v>
      </c>
      <c r="AL26" s="495">
        <f>SUM('106部門の対個人サービス行統合'!CT24:CW24)</f>
        <v>52008</v>
      </c>
      <c r="AM26" s="495">
        <f>SUM('106部門の対個人サービス行統合'!CZ24:DB24)</f>
        <v>4978</v>
      </c>
      <c r="AN26" s="495">
        <f>'106部門の対個人サービス行統合'!CX24</f>
        <v>128</v>
      </c>
      <c r="AO26" s="495">
        <f>'106部門の対個人サービス行統合'!CY24</f>
        <v>4642</v>
      </c>
      <c r="AP26" s="495">
        <f>'106部門の対個人サービス行統合'!DC24</f>
        <v>0</v>
      </c>
      <c r="AQ26" s="638">
        <f>'106部門の対個人サービス行統合'!DD24</f>
        <v>0</v>
      </c>
      <c r="AR26" s="496">
        <f t="shared" si="3"/>
        <v>460255</v>
      </c>
      <c r="AS26" s="494">
        <v>32358</v>
      </c>
      <c r="AT26" s="495">
        <v>3592720</v>
      </c>
      <c r="AU26" s="495">
        <v>0</v>
      </c>
      <c r="AV26" s="495">
        <v>1496460</v>
      </c>
      <c r="AW26" s="495">
        <v>4800670</v>
      </c>
      <c r="AX26" s="495">
        <v>44292</v>
      </c>
      <c r="AY26" s="496">
        <f t="shared" si="0"/>
        <v>9966500</v>
      </c>
      <c r="AZ26" s="496">
        <f t="shared" si="1"/>
        <v>10426755</v>
      </c>
      <c r="BA26" s="495">
        <v>509801</v>
      </c>
      <c r="BB26" s="496">
        <f t="shared" si="4"/>
        <v>10476301</v>
      </c>
      <c r="BC26" s="496">
        <f t="shared" si="5"/>
        <v>10936556</v>
      </c>
      <c r="BD26" s="496">
        <v>-8591994</v>
      </c>
      <c r="BE26" s="495">
        <f t="shared" si="6"/>
        <v>1884307</v>
      </c>
      <c r="BF26" s="496">
        <f t="shared" si="7"/>
        <v>2344562</v>
      </c>
      <c r="BH26" s="505">
        <f t="shared" si="8"/>
        <v>0.82403336416747108</v>
      </c>
      <c r="BI26" s="498"/>
      <c r="BJ26" s="506">
        <f t="shared" si="9"/>
        <v>0.175966635832529</v>
      </c>
      <c r="BL26" s="505">
        <f t="shared" si="2"/>
        <v>1.0998790378584001E-2</v>
      </c>
      <c r="BN26" s="501">
        <f t="shared" si="12"/>
        <v>1.0997392805632958E-2</v>
      </c>
      <c r="BP26" s="501">
        <v>0.324624812651574</v>
      </c>
      <c r="BR26" s="501">
        <v>0.20958114991200899</v>
      </c>
    </row>
    <row r="27" spans="1:70">
      <c r="A27" s="507" t="s">
        <v>388</v>
      </c>
      <c r="B27" s="504" t="s">
        <v>54</v>
      </c>
      <c r="C27" s="494">
        <f>SUM('106部門の対個人サービス行統合'!C25:E25)</f>
        <v>0</v>
      </c>
      <c r="D27" s="495">
        <f>'106部門の対個人サービス行統合'!F25</f>
        <v>0</v>
      </c>
      <c r="E27" s="495">
        <f>'106部門の対個人サービス行統合'!G25</f>
        <v>221032</v>
      </c>
      <c r="F27" s="495">
        <f>SUM('106部門の対個人サービス行統合'!H25:I25)</f>
        <v>66</v>
      </c>
      <c r="G27" s="495">
        <f>SUM('106部門の対個人サービス行統合'!J25:M25)</f>
        <v>0</v>
      </c>
      <c r="H27" s="495">
        <f>SUM('106部門の対個人サービス行統合'!N25:O25)</f>
        <v>0</v>
      </c>
      <c r="I27" s="495">
        <f>SUM('106部門の対個人サービス行統合'!P25:S25)</f>
        <v>0</v>
      </c>
      <c r="J27" s="495">
        <f>SUM('106部門の対個人サービス行統合'!U25:AA25)</f>
        <v>0</v>
      </c>
      <c r="K27" s="495">
        <f>SUM('106部門の対個人サービス行統合'!AB25:AC25)</f>
        <v>0</v>
      </c>
      <c r="L27" s="495">
        <f>SUM('106部門の対個人サービス行統合'!AD25:AE25)</f>
        <v>0</v>
      </c>
      <c r="M27" s="495">
        <f>SUM('106部門の対個人サービス行統合'!AG25:AJ25)</f>
        <v>0</v>
      </c>
      <c r="N27" s="495">
        <f>SUM('106部門の対個人サービス行統合'!AK25:AN25)</f>
        <v>0</v>
      </c>
      <c r="O27" s="495">
        <f>SUM('106部門の対個人サービス行統合'!AO25:AP25)</f>
        <v>0</v>
      </c>
      <c r="P27" s="495">
        <f>SUM('106部門の対個人サービス行統合'!AQ25:AR25)</f>
        <v>0</v>
      </c>
      <c r="Q27" s="495">
        <f>'106部門の対個人サービス行統合'!AS25</f>
        <v>0</v>
      </c>
      <c r="R27" s="495">
        <f>'106部門の対個人サービス行統合'!AT25</f>
        <v>150</v>
      </c>
      <c r="S27" s="495">
        <f>'106部門の対個人サービス行統合'!AU25</f>
        <v>0</v>
      </c>
      <c r="T27" s="495">
        <f>SUM('106部門の対個人サービス行統合'!AV25:AW25)</f>
        <v>0</v>
      </c>
      <c r="U27" s="495">
        <f>SUM('106部門の対個人サービス行統合'!AX25:BA25)</f>
        <v>0</v>
      </c>
      <c r="V27" s="495">
        <f>SUM('106部門の対個人サービス行統合'!BB25:BC25)</f>
        <v>0</v>
      </c>
      <c r="W27" s="495">
        <f>SUM('106部門の対個人サービス行統合'!BD25:BH25)</f>
        <v>1591918</v>
      </c>
      <c r="X27" s="495">
        <f>SUM('106部門の対個人サービス行統合'!T25,'106部門の対個人サービス行統合'!AF25,'106部門の対個人サービス行統合'!BI25:BJ25)</f>
        <v>0</v>
      </c>
      <c r="Y27" s="495">
        <f>SUM('106部門の対個人サービス行統合'!BK25:BN25)</f>
        <v>0</v>
      </c>
      <c r="Z27" s="495">
        <f>SUM('106部門の対個人サービス行統合'!BO25:BP25)</f>
        <v>0</v>
      </c>
      <c r="AA27" s="495">
        <f>'106部門の対個人サービス行統合'!BQ25</f>
        <v>0</v>
      </c>
      <c r="AB27" s="495">
        <f>'106部門の対個人サービス行統合'!BR25</f>
        <v>0</v>
      </c>
      <c r="AC27" s="495">
        <f>'106部門の対個人サービス行統合'!BS25</f>
        <v>0</v>
      </c>
      <c r="AD27" s="495">
        <f>'106部門の対個人サービス行統合'!BT25</f>
        <v>0</v>
      </c>
      <c r="AE27" s="495">
        <f>SUM('106部門の対個人サービス行統合'!BU25:BW25)</f>
        <v>0</v>
      </c>
      <c r="AF27" s="495">
        <f>SUM('106部門の対個人サービス行統合'!BX25:CF25)</f>
        <v>972764</v>
      </c>
      <c r="AG27" s="495">
        <f>SUM('106部門の対個人サービス行統合'!CG25:CK25)</f>
        <v>0</v>
      </c>
      <c r="AH27" s="495">
        <f>'106部門の対個人サービス行統合'!CL25</f>
        <v>251721</v>
      </c>
      <c r="AI27" s="495">
        <f>SUM('106部門の対個人サービス行統合'!CM25:CN25)</f>
        <v>2508</v>
      </c>
      <c r="AJ27" s="495">
        <f>SUM('106部門の対個人サービス行統合'!CO25:CR25)</f>
        <v>0</v>
      </c>
      <c r="AK27" s="495">
        <f>'106部門の対個人サービス行統合'!CS25</f>
        <v>0</v>
      </c>
      <c r="AL27" s="495">
        <f>SUM('106部門の対個人サービス行統合'!CT25:CW25)</f>
        <v>1846556</v>
      </c>
      <c r="AM27" s="495">
        <f>SUM('106部門の対個人サービス行統合'!CZ25:DB25)</f>
        <v>553</v>
      </c>
      <c r="AN27" s="495">
        <f>'106部門の対個人サービス行統合'!CX25</f>
        <v>0</v>
      </c>
      <c r="AO27" s="495">
        <f>'106部門の対個人サービス行統合'!CY25</f>
        <v>0</v>
      </c>
      <c r="AP27" s="495">
        <f>'106部門の対個人サービス行統合'!DC25</f>
        <v>0</v>
      </c>
      <c r="AQ27" s="638">
        <f>'106部門の対個人サービス行統合'!DD25</f>
        <v>0</v>
      </c>
      <c r="AR27" s="496">
        <f t="shared" si="3"/>
        <v>4887268</v>
      </c>
      <c r="AS27" s="494">
        <v>0</v>
      </c>
      <c r="AT27" s="495">
        <v>8279618</v>
      </c>
      <c r="AU27" s="495">
        <v>0</v>
      </c>
      <c r="AV27" s="495">
        <v>1280187</v>
      </c>
      <c r="AW27" s="495">
        <v>7686104</v>
      </c>
      <c r="AX27" s="495">
        <v>17592</v>
      </c>
      <c r="AY27" s="496">
        <f t="shared" si="0"/>
        <v>17263501</v>
      </c>
      <c r="AZ27" s="496">
        <f t="shared" si="1"/>
        <v>22150769</v>
      </c>
      <c r="BA27" s="495">
        <v>4000281</v>
      </c>
      <c r="BB27" s="496">
        <f t="shared" si="4"/>
        <v>21263782</v>
      </c>
      <c r="BC27" s="496">
        <f t="shared" si="5"/>
        <v>26151050</v>
      </c>
      <c r="BD27" s="496">
        <v>-20970434</v>
      </c>
      <c r="BE27" s="495">
        <f t="shared" si="6"/>
        <v>293348</v>
      </c>
      <c r="BF27" s="496">
        <f t="shared" si="7"/>
        <v>5180616</v>
      </c>
      <c r="BH27" s="505">
        <f t="shared" si="8"/>
        <v>0.9467135881377301</v>
      </c>
      <c r="BI27" s="498"/>
      <c r="BJ27" s="506">
        <f t="shared" si="9"/>
        <v>5.3286411862269997E-2</v>
      </c>
      <c r="BL27" s="505">
        <f t="shared" si="2"/>
        <v>2.5347308667736001E-2</v>
      </c>
      <c r="BN27" s="501">
        <f t="shared" si="12"/>
        <v>2.5344087885108418E-2</v>
      </c>
      <c r="BP27" s="501">
        <v>0.29469429890190701</v>
      </c>
      <c r="BR27" s="501">
        <v>0.138565954318946</v>
      </c>
    </row>
    <row r="28" spans="1:70">
      <c r="A28" s="507" t="s">
        <v>390</v>
      </c>
      <c r="B28" s="504" t="s">
        <v>29</v>
      </c>
      <c r="C28" s="494">
        <f>SUM('106部門の対個人サービス行統合'!C26:E26)</f>
        <v>76727</v>
      </c>
      <c r="D28" s="495">
        <f>'106部門の対個人サービス行統合'!F26</f>
        <v>13331</v>
      </c>
      <c r="E28" s="495">
        <f>'106部門の対個人サービス行統合'!G26</f>
        <v>27764</v>
      </c>
      <c r="F28" s="495">
        <f>SUM('106部門の対個人サービス行統合'!H26:I26)</f>
        <v>12942</v>
      </c>
      <c r="G28" s="495">
        <f>SUM('106部門の対個人サービス行統合'!J26:M26)</f>
        <v>472256</v>
      </c>
      <c r="H28" s="495">
        <f>SUM('106部門の対個人サービス行統合'!N26:O26)</f>
        <v>56058</v>
      </c>
      <c r="I28" s="495">
        <f>SUM('106部門の対個人サービス行統合'!P26:S26)</f>
        <v>96440</v>
      </c>
      <c r="J28" s="495">
        <f>SUM('106部門の対個人サービス行統合'!U26:AA26)</f>
        <v>24558</v>
      </c>
      <c r="K28" s="495">
        <f>SUM('106部門の対個人サービス行統合'!AB26:AC26)</f>
        <v>696</v>
      </c>
      <c r="L28" s="495">
        <f>SUM('106部門の対個人サービス行統合'!AD26:AE26)</f>
        <v>3172</v>
      </c>
      <c r="M28" s="495">
        <f>SUM('106部門の対個人サービス行統合'!AG26:AJ26)</f>
        <v>220527</v>
      </c>
      <c r="N28" s="495">
        <f>SUM('106部門の対個人サービス行統合'!AK26:AN26)</f>
        <v>30</v>
      </c>
      <c r="O28" s="495">
        <f>SUM('106部門の対個人サービス行統合'!AO26:AP26)</f>
        <v>108041</v>
      </c>
      <c r="P28" s="495">
        <f>SUM('106部門の対個人サービス行統合'!AQ26:AR26)</f>
        <v>6189</v>
      </c>
      <c r="Q28" s="495">
        <f>'106部門の対個人サービス行統合'!AS26</f>
        <v>494</v>
      </c>
      <c r="R28" s="495">
        <f>'106部門の対個人サービス行統合'!AT26</f>
        <v>80027</v>
      </c>
      <c r="S28" s="495">
        <f>'106部門の対個人サービス行統合'!AU26</f>
        <v>2272</v>
      </c>
      <c r="T28" s="495">
        <f>SUM('106部門の対個人サービス行統合'!AV26:AW26)</f>
        <v>95577</v>
      </c>
      <c r="U28" s="495">
        <f>SUM('106部門の対個人サービス行統合'!AX26:BA26)</f>
        <v>22720</v>
      </c>
      <c r="V28" s="495">
        <f>SUM('106部門の対個人サービス行統合'!BB26:BC26)</f>
        <v>12916</v>
      </c>
      <c r="W28" s="495">
        <f>SUM('106部門の対個人サービス行統合'!BD26:BH26)</f>
        <v>4352</v>
      </c>
      <c r="X28" s="495">
        <f>SUM('106部門の対個人サービス行統合'!T26,'106部門の対個人サービス行統合'!AF26,'106部門の対個人サービス行統合'!BI26:BJ26)</f>
        <v>276458</v>
      </c>
      <c r="Y28" s="495">
        <f>SUM('106部門の対個人サービス行統合'!BK26:BN26)</f>
        <v>246556</v>
      </c>
      <c r="Z28" s="495">
        <f>SUM('106部門の対個人サービス行統合'!BO26:BP26)</f>
        <v>116907</v>
      </c>
      <c r="AA28" s="495">
        <f>'106部門の対個人サービス行統合'!BQ26</f>
        <v>18252</v>
      </c>
      <c r="AB28" s="495">
        <f>'106部門の対個人サービス行統合'!BR26</f>
        <v>16412</v>
      </c>
      <c r="AC28" s="495">
        <f>'106部門の対個人サービス行統合'!BS26</f>
        <v>525923</v>
      </c>
      <c r="AD28" s="495">
        <f>'106部門の対個人サービス行統合'!BT26</f>
        <v>466958</v>
      </c>
      <c r="AE28" s="495">
        <f>SUM('106部門の対個人サービス行統合'!BU26:BW26)</f>
        <v>2727</v>
      </c>
      <c r="AF28" s="495">
        <f>SUM('106部門の対個人サービス行統合'!BX26:CF26)</f>
        <v>121704</v>
      </c>
      <c r="AG28" s="495">
        <f>SUM('106部門の対個人サービス行統合'!CG26:CK26)</f>
        <v>483299</v>
      </c>
      <c r="AH28" s="495">
        <f>'106部門の対個人サービス行統合'!CL26</f>
        <v>435173</v>
      </c>
      <c r="AI28" s="495">
        <f>SUM('106部門の対個人サービス行統合'!CM26:CN26)</f>
        <v>417526</v>
      </c>
      <c r="AJ28" s="495">
        <f>SUM('106部門の対個人サービス行統合'!CO26:CR26)</f>
        <v>478652</v>
      </c>
      <c r="AK28" s="495">
        <f>'106部門の対個人サービス行統合'!CS26</f>
        <v>231965</v>
      </c>
      <c r="AL28" s="495">
        <f>SUM('106部門の対個人サービス行統合'!CT26:CW26)</f>
        <v>394440</v>
      </c>
      <c r="AM28" s="495">
        <f>SUM('106部門の対個人サービス行統合'!CZ26:DB26)</f>
        <v>267757</v>
      </c>
      <c r="AN28" s="495">
        <f>'106部門の対個人サービス行統合'!CX26</f>
        <v>32087</v>
      </c>
      <c r="AO28" s="495">
        <f>'106部門の対個人サービス行統合'!CY26</f>
        <v>72513</v>
      </c>
      <c r="AP28" s="495">
        <f>'106部門の対個人サービス行統合'!DC26</f>
        <v>223491</v>
      </c>
      <c r="AQ28" s="638">
        <f>'106部門の対個人サービス行統合'!DD26</f>
        <v>4567</v>
      </c>
      <c r="AR28" s="496">
        <f t="shared" si="3"/>
        <v>6170456</v>
      </c>
      <c r="AS28" s="494">
        <v>190664</v>
      </c>
      <c r="AT28" s="495">
        <v>3228685</v>
      </c>
      <c r="AU28" s="495">
        <v>0</v>
      </c>
      <c r="AV28" s="495">
        <v>166218</v>
      </c>
      <c r="AW28" s="495">
        <v>854455</v>
      </c>
      <c r="AX28" s="495">
        <v>22500</v>
      </c>
      <c r="AY28" s="496">
        <f t="shared" si="0"/>
        <v>4462522</v>
      </c>
      <c r="AZ28" s="496">
        <f t="shared" si="1"/>
        <v>10632978</v>
      </c>
      <c r="BA28" s="495">
        <v>1708151</v>
      </c>
      <c r="BB28" s="496">
        <f t="shared" si="4"/>
        <v>6170673</v>
      </c>
      <c r="BC28" s="496">
        <f t="shared" si="5"/>
        <v>12341129</v>
      </c>
      <c r="BD28" s="496">
        <v>-8273582</v>
      </c>
      <c r="BE28" s="495">
        <f t="shared" si="6"/>
        <v>-2102909</v>
      </c>
      <c r="BF28" s="496">
        <f t="shared" si="7"/>
        <v>4067547</v>
      </c>
      <c r="BH28" s="505">
        <f t="shared" si="8"/>
        <v>0.7781058138181044</v>
      </c>
      <c r="BI28" s="498"/>
      <c r="BJ28" s="506">
        <f t="shared" si="9"/>
        <v>0.22189418618189599</v>
      </c>
      <c r="BL28" s="505">
        <f t="shared" si="2"/>
        <v>9.8843298429819992E-3</v>
      </c>
      <c r="BN28" s="501">
        <f t="shared" si="12"/>
        <v>9.8830738801395177E-3</v>
      </c>
      <c r="BP28" s="501">
        <v>0.44488705354849001</v>
      </c>
      <c r="BR28" s="501">
        <v>0.202380206055394</v>
      </c>
    </row>
    <row r="29" spans="1:70">
      <c r="A29" s="507" t="s">
        <v>392</v>
      </c>
      <c r="B29" s="504" t="s">
        <v>13</v>
      </c>
      <c r="C29" s="494">
        <f>SUM('106部門の対個人サービス行統合'!C27:E27)</f>
        <v>82493</v>
      </c>
      <c r="D29" s="495">
        <f>'106部門の対個人サービス行統合'!F27</f>
        <v>3590</v>
      </c>
      <c r="E29" s="495">
        <f>'106部門の対個人サービス行統合'!G27</f>
        <v>12344</v>
      </c>
      <c r="F29" s="495">
        <f>SUM('106部門の対個人サービス行統合'!H27:I27)</f>
        <v>7560</v>
      </c>
      <c r="G29" s="495">
        <f>SUM('106部門の対個人サービス行統合'!J27:M27)</f>
        <v>67728</v>
      </c>
      <c r="H29" s="495">
        <f>SUM('106部門の対個人サービス行統合'!N27:O27)</f>
        <v>3986</v>
      </c>
      <c r="I29" s="495">
        <f>SUM('106部門の対個人サービス行統合'!P27:S27)</f>
        <v>31560</v>
      </c>
      <c r="J29" s="495">
        <f>SUM('106部門の対個人サービス行統合'!U27:AA27)</f>
        <v>12086</v>
      </c>
      <c r="K29" s="495">
        <f>SUM('106部門の対個人サービス行統合'!AB27:AC27)</f>
        <v>2136</v>
      </c>
      <c r="L29" s="495">
        <f>SUM('106部門の対個人サービス行統合'!AD27:AE27)</f>
        <v>4746</v>
      </c>
      <c r="M29" s="495">
        <f>SUM('106部門の対個人サービス行統合'!AG27:AJ27)</f>
        <v>59980</v>
      </c>
      <c r="N29" s="495">
        <f>SUM('106部門の対個人サービス行統合'!AK27:AN27)</f>
        <v>538</v>
      </c>
      <c r="O29" s="495">
        <f>SUM('106部門の対個人サービス行統合'!AO27:AP27)</f>
        <v>6927</v>
      </c>
      <c r="P29" s="495">
        <f>SUM('106部門の対個人サービス行統合'!AQ27:AR27)</f>
        <v>16719</v>
      </c>
      <c r="Q29" s="495">
        <f>'106部門の対個人サービス行統合'!AS27</f>
        <v>828</v>
      </c>
      <c r="R29" s="495">
        <f>'106部門の対個人サービス行統合'!AT27</f>
        <v>11166</v>
      </c>
      <c r="S29" s="495">
        <f>'106部門の対個人サービス行統合'!AU27</f>
        <v>721</v>
      </c>
      <c r="T29" s="495">
        <f>SUM('106部門の対個人サービス行統合'!AV27:AW27)</f>
        <v>84645</v>
      </c>
      <c r="U29" s="495">
        <f>SUM('106部門の対個人サービス行統合'!AX27:BA27)</f>
        <v>21510</v>
      </c>
      <c r="V29" s="495">
        <f>SUM('106部門の対個人サービス行統合'!BB27:BC27)</f>
        <v>3356</v>
      </c>
      <c r="W29" s="495">
        <f>SUM('106部門の対個人サービス行統合'!BD27:BH27)</f>
        <v>3636</v>
      </c>
      <c r="X29" s="495">
        <f>SUM('106部門の対個人サービス行統合'!T27,'106部門の対個人サービス行統合'!AF27,'106部門の対個人サービス行統合'!BI27:BJ27)</f>
        <v>5543</v>
      </c>
      <c r="Y29" s="495">
        <f>SUM('106部門の対個人サービス行統合'!BK27:BN27)</f>
        <v>40087</v>
      </c>
      <c r="Z29" s="495">
        <f>SUM('106部門の対個人サービス行統合'!BO27:BP27)</f>
        <v>205318</v>
      </c>
      <c r="AA29" s="495">
        <f>'106部門の対個人サービス行統合'!BQ27</f>
        <v>129264</v>
      </c>
      <c r="AB29" s="495">
        <f>'106部門の対個人サービス行統合'!BR27</f>
        <v>11344</v>
      </c>
      <c r="AC29" s="495">
        <f>'106部門の対個人サービス行統合'!BS27</f>
        <v>244899</v>
      </c>
      <c r="AD29" s="495">
        <f>'106部門の対個人サービス行統合'!BT27</f>
        <v>76751</v>
      </c>
      <c r="AE29" s="495">
        <f>SUM('106部門の対個人サービス行統合'!BU27:BW27)</f>
        <v>879100</v>
      </c>
      <c r="AF29" s="495">
        <f>SUM('106部門の対個人サービス行統合'!BX27:CF27)</f>
        <v>381080</v>
      </c>
      <c r="AG29" s="495">
        <f>SUM('106部門の対個人サービス行統合'!CG27:CK27)</f>
        <v>130106</v>
      </c>
      <c r="AH29" s="495">
        <f>'106部門の対個人サービス行統合'!CL27</f>
        <v>416095</v>
      </c>
      <c r="AI29" s="495">
        <f>SUM('106部門の対個人サービス行統合'!CM27:CN27)</f>
        <v>239766</v>
      </c>
      <c r="AJ29" s="495">
        <f>SUM('106部門の対個人サービス行統合'!CO27:CR27)</f>
        <v>266260</v>
      </c>
      <c r="AK29" s="495">
        <f>'106部門の対個人サービス行統合'!CS27</f>
        <v>12837</v>
      </c>
      <c r="AL29" s="495">
        <f>SUM('106部門の対個人サービス行統合'!CT27:CW27)</f>
        <v>49760</v>
      </c>
      <c r="AM29" s="495">
        <f>SUM('106部門の対個人サービス行統合'!CZ27:DB27)</f>
        <v>67556</v>
      </c>
      <c r="AN29" s="495">
        <f>'106部門の対個人サービス行統合'!CX27</f>
        <v>17850</v>
      </c>
      <c r="AO29" s="495">
        <f>'106部門の対個人サービス行統合'!CY27</f>
        <v>33596</v>
      </c>
      <c r="AP29" s="495">
        <f>'106部門の対個人サービス行統合'!DC27</f>
        <v>0</v>
      </c>
      <c r="AQ29" s="638">
        <f>'106部門の対個人サービス行統合'!DD27</f>
        <v>0</v>
      </c>
      <c r="AR29" s="496">
        <f t="shared" si="3"/>
        <v>3645467</v>
      </c>
      <c r="AS29" s="494">
        <v>0</v>
      </c>
      <c r="AT29" s="495">
        <v>0</v>
      </c>
      <c r="AU29" s="495">
        <v>0</v>
      </c>
      <c r="AV29" s="495">
        <v>36489259</v>
      </c>
      <c r="AW29" s="495">
        <v>31807436</v>
      </c>
      <c r="AX29" s="495">
        <v>0</v>
      </c>
      <c r="AY29" s="496">
        <f t="shared" si="0"/>
        <v>68296695</v>
      </c>
      <c r="AZ29" s="496">
        <f t="shared" si="1"/>
        <v>71942162</v>
      </c>
      <c r="BA29" s="495">
        <v>0</v>
      </c>
      <c r="BB29" s="496">
        <f t="shared" si="4"/>
        <v>68296695</v>
      </c>
      <c r="BC29" s="496">
        <f t="shared" si="5"/>
        <v>71942162</v>
      </c>
      <c r="BD29" s="496">
        <v>-10510</v>
      </c>
      <c r="BE29" s="495">
        <f t="shared" si="6"/>
        <v>68286185</v>
      </c>
      <c r="BF29" s="496">
        <f t="shared" si="7"/>
        <v>71931652</v>
      </c>
      <c r="BH29" s="505">
        <f t="shared" si="8"/>
        <v>1.4608957679086709E-4</v>
      </c>
      <c r="BI29" s="498"/>
      <c r="BJ29" s="506">
        <f t="shared" si="9"/>
        <v>0.99985391042320904</v>
      </c>
      <c r="BL29" s="505">
        <f t="shared" si="2"/>
        <v>0</v>
      </c>
      <c r="BN29" s="501">
        <f t="shared" si="12"/>
        <v>0</v>
      </c>
      <c r="BP29" s="501">
        <v>0.48747409554836901</v>
      </c>
      <c r="BR29" s="501">
        <v>0.26298787076376301</v>
      </c>
    </row>
    <row r="30" spans="1:70">
      <c r="A30" s="507" t="s">
        <v>395</v>
      </c>
      <c r="B30" s="504" t="s">
        <v>55</v>
      </c>
      <c r="C30" s="494">
        <f>SUM('106部門の対個人サービス行統合'!C28:E28)</f>
        <v>220226</v>
      </c>
      <c r="D30" s="495">
        <f>'106部門の対個人サービス行統合'!F28</f>
        <v>7563</v>
      </c>
      <c r="E30" s="495">
        <f>'106部門の対個人サービス行統合'!G28</f>
        <v>97909</v>
      </c>
      <c r="F30" s="495">
        <f>SUM('106部門の対個人サービス行統合'!H28:I28)</f>
        <v>82890</v>
      </c>
      <c r="G30" s="495">
        <f>SUM('106部門の対個人サービス行統合'!J28:M28)</f>
        <v>599659</v>
      </c>
      <c r="H30" s="495">
        <f>SUM('106部門の対個人サービス行統合'!N28:O28)</f>
        <v>29376</v>
      </c>
      <c r="I30" s="495">
        <f>SUM('106部門の対個人サービス行統合'!P28:S28)</f>
        <v>466560</v>
      </c>
      <c r="J30" s="495">
        <f>SUM('106部門の対個人サービス行統合'!U28:AA28)</f>
        <v>114288</v>
      </c>
      <c r="K30" s="495">
        <f>SUM('106部門の対個人サービス行統合'!AB28:AC28)</f>
        <v>6235</v>
      </c>
      <c r="L30" s="495">
        <f>SUM('106部門の対個人サービス行統合'!AD28:AE28)</f>
        <v>24732</v>
      </c>
      <c r="M30" s="495">
        <f>SUM('106部門の対個人サービス行統合'!AG28:AJ28)</f>
        <v>392065</v>
      </c>
      <c r="N30" s="495">
        <f>SUM('106部門の対個人サービス行統合'!AK28:AN28)</f>
        <v>2642</v>
      </c>
      <c r="O30" s="495">
        <f>SUM('106部門の対個人サービス行統合'!AO28:AP28)</f>
        <v>56759</v>
      </c>
      <c r="P30" s="495">
        <f>SUM('106部門の対個人サービス行統合'!AQ28:AR28)</f>
        <v>56528</v>
      </c>
      <c r="Q30" s="495">
        <f>'106部門の対個人サービス行統合'!AS28</f>
        <v>2785</v>
      </c>
      <c r="R30" s="495">
        <f>'106部門の対個人サービス行統合'!AT28</f>
        <v>59947</v>
      </c>
      <c r="S30" s="495">
        <f>'106部門の対個人サービス行統合'!AU28</f>
        <v>2245</v>
      </c>
      <c r="T30" s="495">
        <f>SUM('106部門の対個人サービス行統合'!AV28:AW28)</f>
        <v>304465</v>
      </c>
      <c r="U30" s="495">
        <f>SUM('106部門の対個人サービス行統合'!AX28:BA28)</f>
        <v>70157</v>
      </c>
      <c r="V30" s="495">
        <f>SUM('106部門の対個人サービス行統合'!BB28:BC28)</f>
        <v>8180</v>
      </c>
      <c r="W30" s="495">
        <f>SUM('106部門の対個人サービス行統合'!BD28:BH28)</f>
        <v>49060</v>
      </c>
      <c r="X30" s="495">
        <f>SUM('106部門の対個人サービス行統合'!T28,'106部門の対個人サービス行統合'!AF28,'106部門の対個人サービス行統合'!BI28:BJ28)</f>
        <v>39848</v>
      </c>
      <c r="Y30" s="495">
        <f>SUM('106部門の対個人サービス行統合'!BK28:BN28)</f>
        <v>112673</v>
      </c>
      <c r="Z30" s="495">
        <f>SUM('106部門の対個人サービス行統合'!BO28:BP28)</f>
        <v>1515163</v>
      </c>
      <c r="AA30" s="495">
        <f>'106部門の対個人サービス行統合'!BQ28</f>
        <v>105892</v>
      </c>
      <c r="AB30" s="495">
        <f>'106部門の対個人サービス行統合'!BR28</f>
        <v>242705</v>
      </c>
      <c r="AC30" s="495">
        <f>'106部門の対個人サービス行統合'!BS28</f>
        <v>1069600</v>
      </c>
      <c r="AD30" s="495">
        <f>'106部門の対個人サービス行統合'!BT28</f>
        <v>80966</v>
      </c>
      <c r="AE30" s="495">
        <f>SUM('106部門の対個人サービス行統合'!BU28:BW28)</f>
        <v>99709</v>
      </c>
      <c r="AF30" s="495">
        <f>SUM('106部門の対個人サービス行統合'!BX28:CF28)</f>
        <v>256911</v>
      </c>
      <c r="AG30" s="495">
        <f>SUM('106部門の対個人サービス行統合'!CG28:CK28)</f>
        <v>145716</v>
      </c>
      <c r="AH30" s="495">
        <f>'106部門の対個人サービス行統合'!CL28</f>
        <v>303787</v>
      </c>
      <c r="AI30" s="495">
        <f>SUM('106部門の対個人サービス行統合'!CM28:CN28)</f>
        <v>513728</v>
      </c>
      <c r="AJ30" s="495">
        <f>SUM('106部門の対個人サービス行統合'!CO28:CR28)</f>
        <v>768218</v>
      </c>
      <c r="AK30" s="495">
        <f>'106部門の対個人サービス行統合'!CS28</f>
        <v>12758</v>
      </c>
      <c r="AL30" s="495">
        <f>SUM('106部門の対個人サービス行統合'!CT28:CW28)</f>
        <v>121049</v>
      </c>
      <c r="AM30" s="495">
        <f>SUM('106部門の対個人サービス行統合'!CZ28:DB28)</f>
        <v>395726</v>
      </c>
      <c r="AN30" s="495">
        <f>'106部門の対個人サービス行統合'!CX28</f>
        <v>304585</v>
      </c>
      <c r="AO30" s="495">
        <f>'106部門の対個人サービス行統合'!CY28</f>
        <v>519266</v>
      </c>
      <c r="AP30" s="495">
        <f>'106部門の対個人サービス行統合'!DC28</f>
        <v>0</v>
      </c>
      <c r="AQ30" s="638">
        <f>'106部門の対個人サービス行統合'!DD28</f>
        <v>6163</v>
      </c>
      <c r="AR30" s="496">
        <f t="shared" si="3"/>
        <v>9268734</v>
      </c>
      <c r="AS30" s="494">
        <v>5857</v>
      </c>
      <c r="AT30" s="495">
        <v>4338900</v>
      </c>
      <c r="AU30" s="495">
        <v>0</v>
      </c>
      <c r="AV30" s="495">
        <v>0</v>
      </c>
      <c r="AW30" s="495">
        <v>0</v>
      </c>
      <c r="AX30" s="495">
        <v>0</v>
      </c>
      <c r="AY30" s="496">
        <f t="shared" si="0"/>
        <v>4344757</v>
      </c>
      <c r="AZ30" s="496">
        <f t="shared" si="1"/>
        <v>13613491</v>
      </c>
      <c r="BA30" s="495">
        <v>1752403</v>
      </c>
      <c r="BB30" s="496">
        <f t="shared" si="4"/>
        <v>6097160</v>
      </c>
      <c r="BC30" s="496">
        <f t="shared" si="5"/>
        <v>15365894</v>
      </c>
      <c r="BD30" s="496">
        <v>-668997</v>
      </c>
      <c r="BE30" s="495">
        <f t="shared" si="6"/>
        <v>5428163</v>
      </c>
      <c r="BF30" s="496">
        <f t="shared" si="7"/>
        <v>14696897</v>
      </c>
      <c r="BH30" s="505">
        <f t="shared" si="8"/>
        <v>4.9142207535157585E-2</v>
      </c>
      <c r="BI30" s="498"/>
      <c r="BJ30" s="506">
        <f t="shared" si="9"/>
        <v>0.95085779246484203</v>
      </c>
      <c r="BL30" s="505">
        <f t="shared" si="2"/>
        <v>1.3283153592163E-2</v>
      </c>
      <c r="BN30" s="501">
        <f t="shared" si="12"/>
        <v>1.328146575418028E-2</v>
      </c>
      <c r="BP30" s="501">
        <v>0.40809634850131998</v>
      </c>
      <c r="BR30" s="501">
        <v>8.8869575666209996E-2</v>
      </c>
    </row>
    <row r="31" spans="1:70">
      <c r="A31" s="507" t="s">
        <v>398</v>
      </c>
      <c r="B31" s="504" t="s">
        <v>399</v>
      </c>
      <c r="C31" s="494">
        <f>SUM('106部門の対個人サービス行統合'!C29:E29)</f>
        <v>36668</v>
      </c>
      <c r="D31" s="495">
        <f>'106部門の対個人サービス行統合'!F29</f>
        <v>563</v>
      </c>
      <c r="E31" s="495">
        <f>'106部門の対個人サービス行統合'!G29</f>
        <v>3536</v>
      </c>
      <c r="F31" s="495">
        <f>SUM('106部門の対個人サービス行統合'!H29:I29)</f>
        <v>8865</v>
      </c>
      <c r="G31" s="495">
        <f>SUM('106部門の対個人サービス行統合'!J29:M29)</f>
        <v>135667</v>
      </c>
      <c r="H31" s="495">
        <f>SUM('106部門の対個人サービス行統合'!N29:O29)</f>
        <v>2860</v>
      </c>
      <c r="I31" s="495">
        <f>SUM('106部門の対個人サービス行統合'!P29:S29)</f>
        <v>6151</v>
      </c>
      <c r="J31" s="495">
        <f>SUM('106部門の対個人サービス行統合'!U29:AA29)</f>
        <v>3886</v>
      </c>
      <c r="K31" s="495">
        <f>SUM('106部門の対個人サービス行統合'!AB29:AC29)</f>
        <v>309</v>
      </c>
      <c r="L31" s="495">
        <f>SUM('106部門の対個人サービス行統合'!AD29:AE29)</f>
        <v>926</v>
      </c>
      <c r="M31" s="495">
        <f>SUM('106部門の対個人サービス行統合'!AG29:AJ29)</f>
        <v>12415</v>
      </c>
      <c r="N31" s="495">
        <f>SUM('106部門の対個人サービス行統合'!AK29:AN29)</f>
        <v>20</v>
      </c>
      <c r="O31" s="495">
        <f>SUM('106部門の対個人サービス行統合'!AO29:AP29)</f>
        <v>1888</v>
      </c>
      <c r="P31" s="495">
        <f>SUM('106部門の対個人サービス行統合'!AQ29:AR29)</f>
        <v>2628</v>
      </c>
      <c r="Q31" s="495">
        <f>'106部門の対個人サービス行統合'!AS29</f>
        <v>321</v>
      </c>
      <c r="R31" s="495">
        <f>'106部門の対個人サービス行統合'!AT29</f>
        <v>5539</v>
      </c>
      <c r="S31" s="495">
        <f>'106部門の対個人サービス行統合'!AU29</f>
        <v>189</v>
      </c>
      <c r="T31" s="495">
        <f>SUM('106部門の対個人サービス行統合'!AV29:AW29)</f>
        <v>25257</v>
      </c>
      <c r="U31" s="495">
        <f>SUM('106部門の対個人サービス行統合'!AX29:BA29)</f>
        <v>2804</v>
      </c>
      <c r="V31" s="495">
        <f>SUM('106部門の対個人サービス行統合'!BB29:BC29)</f>
        <v>544</v>
      </c>
      <c r="W31" s="495">
        <f>SUM('106部門の対個人サービス行統合'!BD29:BH29)</f>
        <v>2847</v>
      </c>
      <c r="X31" s="495">
        <f>SUM('106部門の対個人サービス行統合'!T29,'106部門の対個人サービス行統合'!AF29,'106部門の対個人サービス行統合'!BI29:BJ29)</f>
        <v>2698</v>
      </c>
      <c r="Y31" s="495">
        <f>SUM('106部門の対個人サービス行統合'!BK29:BN29)</f>
        <v>47873</v>
      </c>
      <c r="Z31" s="495">
        <f>SUM('106部門の対個人サービス行統合'!BO29:BP29)</f>
        <v>14057</v>
      </c>
      <c r="AA31" s="495">
        <f>'106部門の対個人サービス行統合'!BQ29</f>
        <v>323686</v>
      </c>
      <c r="AB31" s="495">
        <f>'106部門の対個人サービス行統合'!BR29</f>
        <v>37161</v>
      </c>
      <c r="AC31" s="495">
        <f>'106部門の対個人サービス行統合'!BS29</f>
        <v>202584</v>
      </c>
      <c r="AD31" s="495">
        <f>'106部門の対個人サービス行統合'!BT29</f>
        <v>35743</v>
      </c>
      <c r="AE31" s="495">
        <f>SUM('106部門の対個人サービス行統合'!BU29:BW29)</f>
        <v>17848</v>
      </c>
      <c r="AF31" s="495">
        <f>SUM('106部門の対個人サービス行統合'!BX29:CF29)</f>
        <v>224820</v>
      </c>
      <c r="AG31" s="495">
        <f>SUM('106部門の対個人サービス行統合'!CG29:CK29)</f>
        <v>106336</v>
      </c>
      <c r="AH31" s="495">
        <f>'106部門の対個人サービス行統合'!CL29</f>
        <v>198878</v>
      </c>
      <c r="AI31" s="495">
        <f>SUM('106部門の対個人サービス行統合'!CM29:CN29)</f>
        <v>342135</v>
      </c>
      <c r="AJ31" s="495">
        <f>SUM('106部門の対個人サービス行統合'!CO29:CR29)</f>
        <v>588761</v>
      </c>
      <c r="AK31" s="495">
        <f>'106部門の対個人サービス行統合'!CS29</f>
        <v>11820</v>
      </c>
      <c r="AL31" s="495">
        <f>SUM('106部門の対個人サービス行統合'!CT29:CW29)</f>
        <v>29692</v>
      </c>
      <c r="AM31" s="495">
        <f>SUM('106部門の対個人サービス行統合'!CZ29:DB29)</f>
        <v>192915</v>
      </c>
      <c r="AN31" s="495">
        <f>'106部門の対個人サービス行統合'!CX29</f>
        <v>117723</v>
      </c>
      <c r="AO31" s="495">
        <f>'106部門の対個人サービス行統合'!CY29</f>
        <v>248522</v>
      </c>
      <c r="AP31" s="495">
        <f>'106部門の対個人サービス行統合'!DC29</f>
        <v>0</v>
      </c>
      <c r="AQ31" s="638">
        <f>'106部門の対個人サービス行統合'!DD29</f>
        <v>3801</v>
      </c>
      <c r="AR31" s="496">
        <f t="shared" si="3"/>
        <v>3000936</v>
      </c>
      <c r="AS31" s="494">
        <v>2329</v>
      </c>
      <c r="AT31" s="495">
        <v>2136274</v>
      </c>
      <c r="AU31" s="495">
        <v>-264982</v>
      </c>
      <c r="AV31" s="495">
        <v>0</v>
      </c>
      <c r="AW31" s="495">
        <v>0</v>
      </c>
      <c r="AX31" s="495">
        <v>0</v>
      </c>
      <c r="AY31" s="496">
        <f t="shared" si="0"/>
        <v>1873621</v>
      </c>
      <c r="AZ31" s="496">
        <f t="shared" si="1"/>
        <v>4874557</v>
      </c>
      <c r="BA31" s="495">
        <v>8085</v>
      </c>
      <c r="BB31" s="496">
        <f t="shared" si="4"/>
        <v>1881706</v>
      </c>
      <c r="BC31" s="496">
        <f t="shared" si="5"/>
        <v>4882642</v>
      </c>
      <c r="BD31" s="496">
        <v>-4758</v>
      </c>
      <c r="BE31" s="495">
        <f t="shared" si="6"/>
        <v>1876948</v>
      </c>
      <c r="BF31" s="496">
        <f t="shared" si="7"/>
        <v>4877884</v>
      </c>
      <c r="BH31" s="505">
        <f t="shared" si="8"/>
        <v>9.7608869893202603E-4</v>
      </c>
      <c r="BI31" s="498"/>
      <c r="BJ31" s="506">
        <f t="shared" si="9"/>
        <v>0.99902391130106805</v>
      </c>
      <c r="BL31" s="505">
        <f t="shared" si="2"/>
        <v>6.5400114445929997E-3</v>
      </c>
      <c r="BN31" s="501">
        <f t="shared" si="12"/>
        <v>6.5391804311106198E-3</v>
      </c>
      <c r="BP31" s="501">
        <v>0.51714513916280103</v>
      </c>
      <c r="BR31" s="501">
        <v>0.15704883510965001</v>
      </c>
    </row>
    <row r="32" spans="1:70">
      <c r="A32" s="507" t="s">
        <v>402</v>
      </c>
      <c r="B32" s="504" t="s">
        <v>403</v>
      </c>
      <c r="C32" s="494">
        <f>SUM('106部門の対個人サービス行統合'!C30:E30)</f>
        <v>13317</v>
      </c>
      <c r="D32" s="495">
        <f>'106部門の対個人サービス行統合'!F30</f>
        <v>268</v>
      </c>
      <c r="E32" s="495">
        <f>'106部門の対個人サービス行統合'!G30</f>
        <v>1174</v>
      </c>
      <c r="F32" s="495">
        <f>SUM('106部門の対個人サービス行統合'!H30:I30)</f>
        <v>4739</v>
      </c>
      <c r="G32" s="495">
        <f>SUM('106部門の対個人サービス行統合'!J30:M30)</f>
        <v>88229</v>
      </c>
      <c r="H32" s="495">
        <f>SUM('106部門の対個人サービス行統合'!N30:O30)</f>
        <v>447</v>
      </c>
      <c r="I32" s="495">
        <f>SUM('106部門の対個人サービス行統合'!P30:S30)</f>
        <v>1678</v>
      </c>
      <c r="J32" s="495">
        <f>SUM('106部門の対個人サービス行統合'!U30:AA30)</f>
        <v>4186</v>
      </c>
      <c r="K32" s="495">
        <f>SUM('106部門の対個人サービス行統合'!AB30:AC30)</f>
        <v>5</v>
      </c>
      <c r="L32" s="495">
        <f>SUM('106部門の対個人サービス行統合'!AD30:AE30)</f>
        <v>52</v>
      </c>
      <c r="M32" s="495">
        <f>SUM('106部門の対個人サービス行統合'!AG30:AJ30)</f>
        <v>13287</v>
      </c>
      <c r="N32" s="495">
        <f>SUM('106部門の対個人サービス行統合'!AK30:AN30)</f>
        <v>0</v>
      </c>
      <c r="O32" s="495">
        <f>SUM('106部門の対個人サービス行統合'!AO30:AP30)</f>
        <v>6</v>
      </c>
      <c r="P32" s="495">
        <f>SUM('106部門の対個人サービス行統合'!AQ30:AR30)</f>
        <v>278</v>
      </c>
      <c r="Q32" s="495">
        <f>'106部門の対個人サービス行統合'!AS30</f>
        <v>78</v>
      </c>
      <c r="R32" s="495">
        <f>'106部門の対個人サービス行統合'!AT30</f>
        <v>222</v>
      </c>
      <c r="S32" s="495">
        <f>'106部門の対個人サービス行統合'!AU30</f>
        <v>52</v>
      </c>
      <c r="T32" s="495">
        <f>SUM('106部門の対個人サービス行統合'!AV30:AW30)</f>
        <v>11011</v>
      </c>
      <c r="U32" s="495">
        <f>SUM('106部門の対個人サービス行統合'!AX30:BA30)</f>
        <v>1087</v>
      </c>
      <c r="V32" s="495">
        <f>SUM('106部門の対個人サービス行統合'!BB30:BC30)</f>
        <v>432</v>
      </c>
      <c r="W32" s="495">
        <f>SUM('106部門の対個人サービス行統合'!BD30:BH30)</f>
        <v>663</v>
      </c>
      <c r="X32" s="495">
        <f>SUM('106部門の対個人サービス行統合'!T30,'106部門の対個人サービス行統合'!AF30,'106部門の対個人サービス行統合'!BI30:BJ30)</f>
        <v>943</v>
      </c>
      <c r="Y32" s="495">
        <f>SUM('106部門の対個人サービス行統合'!BK30:BN30)</f>
        <v>135875</v>
      </c>
      <c r="Z32" s="495">
        <f>SUM('106部門の対個人サービス行統合'!BO30:BP30)</f>
        <v>307623</v>
      </c>
      <c r="AA32" s="495">
        <f>'106部門の対個人サービス行統合'!BQ30</f>
        <v>4566</v>
      </c>
      <c r="AB32" s="495">
        <f>'106部門の対個人サービス行統合'!BR30</f>
        <v>0</v>
      </c>
      <c r="AC32" s="495">
        <f>'106部門の対個人サービス行統合'!BS30</f>
        <v>81446</v>
      </c>
      <c r="AD32" s="495">
        <f>'106部門の対個人サービス行統合'!BT30</f>
        <v>58413</v>
      </c>
      <c r="AE32" s="495">
        <f>SUM('106部門の対個人サービス行統合'!BU30:BW30)</f>
        <v>452</v>
      </c>
      <c r="AF32" s="495">
        <f>SUM('106部門の対個人サービス行統合'!BX30:CF30)</f>
        <v>108788</v>
      </c>
      <c r="AG32" s="495">
        <f>SUM('106部門の対個人サービス行統合'!CG30:CK30)</f>
        <v>139570</v>
      </c>
      <c r="AH32" s="495">
        <f>'106部門の対個人サービス行統合'!CL30</f>
        <v>909644</v>
      </c>
      <c r="AI32" s="495">
        <f>SUM('106部門の対個人サービス行統合'!CM30:CN30)</f>
        <v>129400</v>
      </c>
      <c r="AJ32" s="495">
        <f>SUM('106部門の対個人サービス行統合'!CO30:CR30)</f>
        <v>271824</v>
      </c>
      <c r="AK32" s="495">
        <f>'106部門の対個人サービス行統合'!CS30</f>
        <v>138</v>
      </c>
      <c r="AL32" s="495">
        <f>SUM('106部門の対個人サービス行統合'!CT30:CW30)</f>
        <v>10383</v>
      </c>
      <c r="AM32" s="495">
        <f>SUM('106部門の対個人サービス行統合'!CZ30:DB30)</f>
        <v>185624</v>
      </c>
      <c r="AN32" s="495">
        <f>'106部門の対個人サービス行統合'!CX30</f>
        <v>311452</v>
      </c>
      <c r="AO32" s="495">
        <f>'106部門の対個人サービス行統合'!CY30</f>
        <v>280429</v>
      </c>
      <c r="AP32" s="495">
        <f>'106部門の対個人サービス行統合'!DC30</f>
        <v>0</v>
      </c>
      <c r="AQ32" s="638">
        <f>'106部門の対個人サービス行統合'!DD30</f>
        <v>29248</v>
      </c>
      <c r="AR32" s="496">
        <f t="shared" si="3"/>
        <v>3107029</v>
      </c>
      <c r="AS32" s="494">
        <v>0</v>
      </c>
      <c r="AT32" s="495">
        <v>263779</v>
      </c>
      <c r="AU32" s="495">
        <v>903654</v>
      </c>
      <c r="AV32" s="495">
        <v>0</v>
      </c>
      <c r="AW32" s="495">
        <v>0</v>
      </c>
      <c r="AX32" s="495">
        <v>0</v>
      </c>
      <c r="AY32" s="496">
        <f t="shared" si="0"/>
        <v>1167433</v>
      </c>
      <c r="AZ32" s="496">
        <f t="shared" si="1"/>
        <v>4274462</v>
      </c>
      <c r="BA32" s="495">
        <v>3275</v>
      </c>
      <c r="BB32" s="496">
        <f t="shared" si="4"/>
        <v>1170708</v>
      </c>
      <c r="BC32" s="496">
        <f t="shared" si="5"/>
        <v>4277737</v>
      </c>
      <c r="BD32" s="496">
        <v>-1598</v>
      </c>
      <c r="BE32" s="495">
        <f t="shared" si="6"/>
        <v>1169110</v>
      </c>
      <c r="BF32" s="496">
        <f t="shared" si="7"/>
        <v>4276139</v>
      </c>
      <c r="BH32" s="505">
        <f t="shared" si="8"/>
        <v>3.7384821762364477E-4</v>
      </c>
      <c r="BI32" s="498"/>
      <c r="BJ32" s="506">
        <f t="shared" si="9"/>
        <v>0.99962615178237602</v>
      </c>
      <c r="BL32" s="505">
        <f t="shared" si="2"/>
        <v>8.0753577436399996E-4</v>
      </c>
      <c r="BN32" s="501">
        <f t="shared" si="12"/>
        <v>8.0743316397536592E-4</v>
      </c>
      <c r="BP32" s="501">
        <v>0.68150941772472795</v>
      </c>
      <c r="BR32" s="501">
        <v>0.49588074662680498</v>
      </c>
    </row>
    <row r="33" spans="1:70">
      <c r="A33" s="507" t="s">
        <v>406</v>
      </c>
      <c r="B33" s="504" t="s">
        <v>14</v>
      </c>
      <c r="C33" s="494">
        <f>SUM('106部門の対個人サービス行統合'!C31:E31)</f>
        <v>2880519</v>
      </c>
      <c r="D33" s="495">
        <f>'106部門の対個人サービス行統合'!F31</f>
        <v>60462</v>
      </c>
      <c r="E33" s="495">
        <f>'106部門の対個人サービス行統合'!G31</f>
        <v>858450</v>
      </c>
      <c r="F33" s="495">
        <f>SUM('106部門の対個人サービス行統合'!H31:I31)</f>
        <v>57762</v>
      </c>
      <c r="G33" s="495">
        <f>SUM('106部門の対個人サービス行統合'!J31:M31)</f>
        <v>7603392</v>
      </c>
      <c r="H33" s="495">
        <f>SUM('106部門の対個人サービス行統合'!N31:O31)</f>
        <v>187489</v>
      </c>
      <c r="I33" s="495">
        <f>SUM('106部門の対個人サービス行統合'!P31:S31)</f>
        <v>544209</v>
      </c>
      <c r="J33" s="495">
        <f>SUM('106部門の対個人サービス行統合'!U31:AA31)</f>
        <v>134196</v>
      </c>
      <c r="K33" s="495">
        <f>SUM('106部門の対個人サービス行統合'!AB31:AC31)</f>
        <v>31704</v>
      </c>
      <c r="L33" s="495">
        <f>SUM('106部門の対個人サービス行統合'!AD31:AE31)</f>
        <v>82734</v>
      </c>
      <c r="M33" s="495">
        <f>SUM('106部門の対個人サービス行統合'!AG31:AJ31)</f>
        <v>614543</v>
      </c>
      <c r="N33" s="495">
        <f>SUM('106部門の対個人サービス行統合'!AK31:AN31)</f>
        <v>22557</v>
      </c>
      <c r="O33" s="495">
        <f>SUM('106部門の対個人サービス行統合'!AO31:AP31)</f>
        <v>20860</v>
      </c>
      <c r="P33" s="495">
        <f>SUM('106部門の対個人サービス行統合'!AQ31:AR31)</f>
        <v>203168</v>
      </c>
      <c r="Q33" s="495">
        <f>'106部門の対個人サービス行統合'!AS31</f>
        <v>18192</v>
      </c>
      <c r="R33" s="495">
        <f>'106部門の対個人サービス行統合'!AT31</f>
        <v>470559</v>
      </c>
      <c r="S33" s="495">
        <f>'106部門の対個人サービス行統合'!AU31</f>
        <v>21787</v>
      </c>
      <c r="T33" s="495">
        <f>SUM('106部門の対個人サービス行統合'!AV31:AW31)</f>
        <v>861703</v>
      </c>
      <c r="U33" s="495">
        <f>SUM('106部門の対個人サービス行統合'!AX31:BA31)</f>
        <v>575731</v>
      </c>
      <c r="V33" s="495">
        <f>SUM('106部門の対個人サービス行統合'!BB31:BC31)</f>
        <v>94703</v>
      </c>
      <c r="W33" s="495">
        <f>SUM('106部門の対個人サービス行統合'!BD31:BH31)</f>
        <v>334655</v>
      </c>
      <c r="X33" s="495">
        <f>SUM('106部門の対個人サービス行統合'!T31,'106部門の対個人サービス行統合'!AF31,'106部門の対個人サービス行統合'!BI31:BJ31)</f>
        <v>288763</v>
      </c>
      <c r="Y33" s="495">
        <f>SUM('106部門の対個人サービス行統合'!BK31:BN31)</f>
        <v>3600177</v>
      </c>
      <c r="Z33" s="495">
        <f>SUM('106部門の対個人サービス行統合'!BO31:BP31)</f>
        <v>163183</v>
      </c>
      <c r="AA33" s="495">
        <f>'106部門の対個人サービス行統合'!BQ31</f>
        <v>93133</v>
      </c>
      <c r="AB33" s="495">
        <f>'106部門の対個人サービス行統合'!BR31</f>
        <v>60895</v>
      </c>
      <c r="AC33" s="495">
        <f>'106部門の対個人サービス行統合'!BS31</f>
        <v>889135</v>
      </c>
      <c r="AD33" s="495">
        <f>'106部門の対個人サービス行統合'!BT31</f>
        <v>154242</v>
      </c>
      <c r="AE33" s="495">
        <f>SUM('106部門の対個人サービス行統合'!BU31:BW31)</f>
        <v>104441</v>
      </c>
      <c r="AF33" s="495">
        <f>SUM('106部門の対個人サービス行統合'!BX31:CF31)</f>
        <v>2146449</v>
      </c>
      <c r="AG33" s="495">
        <f>SUM('106部門の対個人サービス行統合'!CG31:CK31)</f>
        <v>298998</v>
      </c>
      <c r="AH33" s="495">
        <f>'106部門の対個人サービス行統合'!CL31</f>
        <v>483300</v>
      </c>
      <c r="AI33" s="495">
        <f>SUM('106部門の対個人サービス行統合'!CM31:CN31)</f>
        <v>497410</v>
      </c>
      <c r="AJ33" s="495">
        <f>SUM('106部門の対個人サービス行統合'!CO31:CR31)</f>
        <v>5491376</v>
      </c>
      <c r="AK33" s="495">
        <f>'106部門の対個人サービス行統合'!CS31</f>
        <v>227302</v>
      </c>
      <c r="AL33" s="495">
        <f>SUM('106部門の対個人サービス行統合'!CT31:CW31)</f>
        <v>912007</v>
      </c>
      <c r="AM33" s="495">
        <f>SUM('106部門の対個人サービス行統合'!CZ31:DB31)</f>
        <v>570281</v>
      </c>
      <c r="AN33" s="495">
        <f>'106部門の対個人サービス行統合'!CX31</f>
        <v>532442</v>
      </c>
      <c r="AO33" s="495">
        <f>'106部門の対個人サービス行統合'!CY31</f>
        <v>3310722</v>
      </c>
      <c r="AP33" s="495">
        <f>'106部門の対個人サービス行統合'!DC31</f>
        <v>338339</v>
      </c>
      <c r="AQ33" s="638">
        <f>'106部門の対個人サービス行統合'!DD31</f>
        <v>34481</v>
      </c>
      <c r="AR33" s="496">
        <f t="shared" si="3"/>
        <v>35876451</v>
      </c>
      <c r="AS33" s="494">
        <v>1442810</v>
      </c>
      <c r="AT33" s="495">
        <v>50548458</v>
      </c>
      <c r="AU33" s="495">
        <v>2169</v>
      </c>
      <c r="AV33" s="495">
        <v>740868</v>
      </c>
      <c r="AW33" s="495">
        <v>7872815</v>
      </c>
      <c r="AX33" s="495">
        <v>164232</v>
      </c>
      <c r="AY33" s="496">
        <f t="shared" si="0"/>
        <v>60771352</v>
      </c>
      <c r="AZ33" s="496">
        <f t="shared" si="1"/>
        <v>96647803</v>
      </c>
      <c r="BA33" s="495">
        <v>26783343</v>
      </c>
      <c r="BB33" s="496">
        <f t="shared" si="4"/>
        <v>87554695</v>
      </c>
      <c r="BC33" s="496">
        <f t="shared" si="5"/>
        <v>123431146</v>
      </c>
      <c r="BD33" s="496">
        <v>-31989407</v>
      </c>
      <c r="BE33" s="495">
        <f t="shared" si="6"/>
        <v>55565288</v>
      </c>
      <c r="BF33" s="496">
        <f t="shared" si="7"/>
        <v>91441739</v>
      </c>
      <c r="BH33" s="505">
        <f t="shared" si="8"/>
        <v>0.33098948974556619</v>
      </c>
      <c r="BI33" s="498"/>
      <c r="BJ33" s="506">
        <f t="shared" si="9"/>
        <v>0.66901051025443403</v>
      </c>
      <c r="BL33" s="505">
        <f t="shared" si="2"/>
        <v>0.15474957511373899</v>
      </c>
      <c r="BN33" s="501">
        <f t="shared" si="12"/>
        <v>0.15472991169504294</v>
      </c>
      <c r="BP33" s="501">
        <v>0.741048964521552</v>
      </c>
      <c r="BR33" s="501">
        <v>0.29699064450206902</v>
      </c>
    </row>
    <row r="34" spans="1:70">
      <c r="A34" s="507" t="s">
        <v>409</v>
      </c>
      <c r="B34" s="504" t="s">
        <v>15</v>
      </c>
      <c r="C34" s="494">
        <f>SUM('106部門の対個人サービス行統合'!C32:E32)</f>
        <v>181033</v>
      </c>
      <c r="D34" s="495">
        <f>'106部門の対個人サービス行統合'!F32</f>
        <v>52647</v>
      </c>
      <c r="E34" s="495">
        <f>'106部門の対個人サービス行統合'!G32</f>
        <v>119881</v>
      </c>
      <c r="F34" s="495">
        <f>SUM('106部門の対個人サービス行統合'!H32:I32)</f>
        <v>103024</v>
      </c>
      <c r="G34" s="495">
        <f>SUM('106部門の対個人サービス行統合'!J32:M32)</f>
        <v>519411</v>
      </c>
      <c r="H34" s="495">
        <f>SUM('106部門の対個人サービス行統合'!N32:O32)</f>
        <v>38547</v>
      </c>
      <c r="I34" s="495">
        <f>SUM('106部門の対個人サービス行統合'!P32:S32)</f>
        <v>69556</v>
      </c>
      <c r="J34" s="495">
        <f>SUM('106部門の対個人サービス行統合'!U32:AA32)</f>
        <v>32663</v>
      </c>
      <c r="K34" s="495">
        <f>SUM('106部門の対個人サービス行統合'!AB32:AC32)</f>
        <v>1205</v>
      </c>
      <c r="L34" s="495">
        <f>SUM('106部門の対個人サービス行統合'!AD32:AE32)</f>
        <v>4867</v>
      </c>
      <c r="M34" s="495">
        <f>SUM('106部門の対個人サービス行統合'!AG32:AJ32)</f>
        <v>208115</v>
      </c>
      <c r="N34" s="495">
        <f>SUM('106部門の対個人サービス行統合'!AK32:AN32)</f>
        <v>1868</v>
      </c>
      <c r="O34" s="495">
        <f>SUM('106部門の対個人サービス行統合'!AO32:AP32)</f>
        <v>16229</v>
      </c>
      <c r="P34" s="495">
        <f>SUM('106部門の対個人サービス行統合'!AQ32:AR32)</f>
        <v>44907</v>
      </c>
      <c r="Q34" s="495">
        <f>'106部門の対個人サービス行統合'!AS32</f>
        <v>2711</v>
      </c>
      <c r="R34" s="495">
        <f>'106部門の対個人サービス行統合'!AT32</f>
        <v>66275</v>
      </c>
      <c r="S34" s="495">
        <f>'106部門の対個人サービス行統合'!AU32</f>
        <v>5696</v>
      </c>
      <c r="T34" s="495">
        <f>SUM('106部門の対個人サービス行統合'!AV32:AW32)</f>
        <v>126492</v>
      </c>
      <c r="U34" s="495">
        <f>SUM('106部門の対個人サービス行統合'!AX32:BA32)</f>
        <v>53325</v>
      </c>
      <c r="V34" s="495">
        <f>SUM('106部門の対個人サービス行統合'!BB32:BC32)</f>
        <v>18392</v>
      </c>
      <c r="W34" s="495">
        <f>SUM('106部門の対個人サービス行統合'!BD32:BH32)</f>
        <v>26529</v>
      </c>
      <c r="X34" s="495">
        <f>SUM('106部門の対個人サービス行統合'!T32,'106部門の対個人サービス行統合'!AF32,'106部門の対個人サービス行統合'!BI32:BJ32)</f>
        <v>47975</v>
      </c>
      <c r="Y34" s="495">
        <f>SUM('106部門の対個人サービス行統合'!BK32:BN32)</f>
        <v>981273</v>
      </c>
      <c r="Z34" s="495">
        <f>SUM('106部門の対個人サービス行統合'!BO32:BP32)</f>
        <v>266591</v>
      </c>
      <c r="AA34" s="495">
        <f>'106部門の対個人サービス行統合'!BQ32</f>
        <v>124143</v>
      </c>
      <c r="AB34" s="495">
        <f>'106部門の対個人サービス行統合'!BR32</f>
        <v>128284</v>
      </c>
      <c r="AC34" s="495">
        <f>'106部門の対個人サービス行統合'!BS32</f>
        <v>1247961</v>
      </c>
      <c r="AD34" s="495">
        <f>'106部門の対個人サービス行統合'!BT32</f>
        <v>1056735</v>
      </c>
      <c r="AE34" s="495">
        <f>SUM('106部門の対個人サービス行統合'!BU32:BW32)</f>
        <v>6497669</v>
      </c>
      <c r="AF34" s="495">
        <f>SUM('106部門の対個人サービス行統合'!BX32:CF32)</f>
        <v>1509791</v>
      </c>
      <c r="AG34" s="495">
        <f>SUM('106部門の対個人サービス行統合'!CG32:CK32)</f>
        <v>212599</v>
      </c>
      <c r="AH34" s="495">
        <f>'106部門の対個人サービス行統合'!CL32</f>
        <v>1019009</v>
      </c>
      <c r="AI34" s="495">
        <f>SUM('106部門の対個人サービス行統合'!CM32:CN32)</f>
        <v>373123</v>
      </c>
      <c r="AJ34" s="495">
        <f>SUM('106部門の対個人サービス行統合'!CO32:CR32)</f>
        <v>925320</v>
      </c>
      <c r="AK34" s="495">
        <f>'106部門の対個人サービス行統合'!CS32</f>
        <v>106939</v>
      </c>
      <c r="AL34" s="495">
        <f>SUM('106部門の対個人サービス行統合'!CT32:CW32)</f>
        <v>373435</v>
      </c>
      <c r="AM34" s="495">
        <f>SUM('106部門の対個人サービス行統合'!CZ32:DB32)</f>
        <v>143636</v>
      </c>
      <c r="AN34" s="495">
        <f>'106部門の対個人サービス行統合'!CX32</f>
        <v>179827</v>
      </c>
      <c r="AO34" s="495">
        <f>'106部門の対個人サービス行統合'!CY32</f>
        <v>139834</v>
      </c>
      <c r="AP34" s="495">
        <f>'106部門の対個人サービス行統合'!DC32</f>
        <v>0</v>
      </c>
      <c r="AQ34" s="638">
        <f>'106部門の対個人サービス行統合'!DD32</f>
        <v>7840</v>
      </c>
      <c r="AR34" s="496">
        <f t="shared" si="3"/>
        <v>17035357</v>
      </c>
      <c r="AS34" s="494">
        <v>245</v>
      </c>
      <c r="AT34" s="495">
        <v>16231289</v>
      </c>
      <c r="AU34" s="495">
        <v>0</v>
      </c>
      <c r="AV34" s="495">
        <v>0</v>
      </c>
      <c r="AW34" s="495">
        <v>0</v>
      </c>
      <c r="AX34" s="495">
        <v>0</v>
      </c>
      <c r="AY34" s="496">
        <f t="shared" si="0"/>
        <v>16231534</v>
      </c>
      <c r="AZ34" s="496">
        <f t="shared" si="1"/>
        <v>33266891</v>
      </c>
      <c r="BA34" s="495">
        <v>673270</v>
      </c>
      <c r="BB34" s="496">
        <f t="shared" si="4"/>
        <v>16904804</v>
      </c>
      <c r="BC34" s="496">
        <f t="shared" si="5"/>
        <v>33940161</v>
      </c>
      <c r="BD34" s="496">
        <v>-3791086</v>
      </c>
      <c r="BE34" s="495">
        <f t="shared" si="6"/>
        <v>13113718</v>
      </c>
      <c r="BF34" s="496">
        <f t="shared" si="7"/>
        <v>30149075</v>
      </c>
      <c r="BH34" s="505">
        <f t="shared" si="8"/>
        <v>0.11395973251603222</v>
      </c>
      <c r="BI34" s="498"/>
      <c r="BJ34" s="506">
        <f t="shared" si="9"/>
        <v>0.88604026748396802</v>
      </c>
      <c r="BL34" s="505">
        <f t="shared" si="2"/>
        <v>4.9690636978447E-2</v>
      </c>
      <c r="BN34" s="501">
        <f t="shared" si="12"/>
        <v>4.9684322985019472E-2</v>
      </c>
      <c r="BP34" s="501">
        <v>0.70740929862690605</v>
      </c>
      <c r="BR34" s="501">
        <v>0.24202132237887899</v>
      </c>
    </row>
    <row r="35" spans="1:70">
      <c r="A35" s="507" t="s">
        <v>412</v>
      </c>
      <c r="B35" s="504" t="s">
        <v>16</v>
      </c>
      <c r="C35" s="494">
        <f>SUM('106部門の対個人サービス行統合'!C33:E33)</f>
        <v>14862</v>
      </c>
      <c r="D35" s="495">
        <f>'106部門の対個人サービス行統合'!F33</f>
        <v>827</v>
      </c>
      <c r="E35" s="495">
        <f>'106部門の対個人サービス行統合'!G33</f>
        <v>3059</v>
      </c>
      <c r="F35" s="495">
        <f>SUM('106部門の対個人サービス行統合'!H33:I33)</f>
        <v>4026</v>
      </c>
      <c r="G35" s="495">
        <f>SUM('106部門の対個人サービス行統合'!J33:M33)</f>
        <v>56422</v>
      </c>
      <c r="H35" s="495">
        <f>SUM('106部門の対個人サービス行統合'!N33:O33)</f>
        <v>3039</v>
      </c>
      <c r="I35" s="495">
        <f>SUM('106部門の対個人サービス行統合'!P33:S33)</f>
        <v>5444</v>
      </c>
      <c r="J35" s="495">
        <f>SUM('106部門の対個人サービス行統合'!U33:AA33)</f>
        <v>3001</v>
      </c>
      <c r="K35" s="495">
        <f>SUM('106部門の対個人サービス行統合'!AB33:AC33)</f>
        <v>279</v>
      </c>
      <c r="L35" s="495">
        <f>SUM('106部門の対個人サービス行統合'!AD33:AE33)</f>
        <v>1490</v>
      </c>
      <c r="M35" s="495">
        <f>SUM('106部門の対個人サービス行統合'!AG33:AJ33)</f>
        <v>15738</v>
      </c>
      <c r="N35" s="495">
        <f>SUM('106部門の対個人サービス行統合'!AK33:AN33)</f>
        <v>100</v>
      </c>
      <c r="O35" s="495">
        <f>SUM('106部門の対個人サービス行統合'!AO33:AP33)</f>
        <v>138</v>
      </c>
      <c r="P35" s="495">
        <f>SUM('106部門の対個人サービス行統合'!AQ33:AR33)</f>
        <v>6332</v>
      </c>
      <c r="Q35" s="495">
        <f>'106部門の対個人サービス行統合'!AS33</f>
        <v>506</v>
      </c>
      <c r="R35" s="495">
        <f>'106部門の対個人サービス行統合'!AT33</f>
        <v>6925</v>
      </c>
      <c r="S35" s="495">
        <f>'106部門の対個人サービス行統合'!AU33</f>
        <v>242</v>
      </c>
      <c r="T35" s="495">
        <f>SUM('106部門の対個人サービス行統合'!AV33:AW33)</f>
        <v>12061</v>
      </c>
      <c r="U35" s="495">
        <f>SUM('106部門の対個人サービス行統合'!AX33:BA33)</f>
        <v>4959</v>
      </c>
      <c r="V35" s="495">
        <f>SUM('106部門の対個人サービス行統合'!BB33:BC33)</f>
        <v>1635</v>
      </c>
      <c r="W35" s="495">
        <f>SUM('106部門の対個人サービス行統合'!BD33:BH33)</f>
        <v>1615</v>
      </c>
      <c r="X35" s="495">
        <f>SUM('106部門の対個人サービス行統合'!T33,'106部門の対個人サービス行統合'!AF33,'106部門の対個人サービス行統合'!BI33:BJ33)</f>
        <v>3922</v>
      </c>
      <c r="Y35" s="495">
        <f>SUM('106部門の対個人サービス行統合'!BK33:BN33)</f>
        <v>84943</v>
      </c>
      <c r="Z35" s="495">
        <f>SUM('106部門の対個人サービス行統合'!BO33:BP33)</f>
        <v>47616</v>
      </c>
      <c r="AA35" s="495">
        <f>'106部門の対個人サービス行統合'!BQ33</f>
        <v>1553</v>
      </c>
      <c r="AB35" s="495">
        <f>'106部門の対個人サービス行統合'!BR33</f>
        <v>2523</v>
      </c>
      <c r="AC35" s="495">
        <f>'106部門の対個人サービス行統合'!BS33</f>
        <v>707753</v>
      </c>
      <c r="AD35" s="495">
        <f>'106部門の対個人サービス行統合'!BT33</f>
        <v>138429</v>
      </c>
      <c r="AE35" s="495">
        <f>SUM('106部門の対個人サービス行統合'!BU33:BW33)</f>
        <v>705928</v>
      </c>
      <c r="AF35" s="495">
        <f>SUM('106部門の対個人サービス行統合'!BX33:CF33)</f>
        <v>782911</v>
      </c>
      <c r="AG35" s="495">
        <f>SUM('106部門の対個人サービス行統合'!CG33:CK33)</f>
        <v>125358</v>
      </c>
      <c r="AH35" s="495">
        <f>'106部門の対個人サービス行統合'!CL33</f>
        <v>24480</v>
      </c>
      <c r="AI35" s="495">
        <f>SUM('106部門の対個人サービス行統合'!CM33:CN33)</f>
        <v>25185</v>
      </c>
      <c r="AJ35" s="495">
        <f>SUM('106部門の対個人サービス行統合'!CO33:CR33)</f>
        <v>568210</v>
      </c>
      <c r="AK35" s="495">
        <f>'106部門の対個人サービス行統合'!CS33</f>
        <v>34773</v>
      </c>
      <c r="AL35" s="495">
        <f>SUM('106部門の対個人サービス行統合'!CT33:CW33)</f>
        <v>153917</v>
      </c>
      <c r="AM35" s="495">
        <f>SUM('106部門の対個人サービス行統合'!CZ33:DB33)</f>
        <v>121697</v>
      </c>
      <c r="AN35" s="495">
        <f>'106部門の対個人サービス行統合'!CX33</f>
        <v>34105</v>
      </c>
      <c r="AO35" s="495">
        <f>'106部門の対個人サービス行統合'!CY33</f>
        <v>85805</v>
      </c>
      <c r="AP35" s="495">
        <f>'106部門の対個人サービス行統合'!DC33</f>
        <v>0</v>
      </c>
      <c r="AQ35" s="638">
        <f>'106部門の対個人サービス行統合'!DD33</f>
        <v>27720</v>
      </c>
      <c r="AR35" s="496">
        <f t="shared" si="3"/>
        <v>3819528</v>
      </c>
      <c r="AS35" s="494">
        <v>0</v>
      </c>
      <c r="AT35" s="495">
        <v>66208885</v>
      </c>
      <c r="AU35" s="495">
        <v>49470</v>
      </c>
      <c r="AV35" s="495">
        <v>0</v>
      </c>
      <c r="AW35" s="495">
        <v>794261</v>
      </c>
      <c r="AX35" s="495">
        <v>0</v>
      </c>
      <c r="AY35" s="496">
        <f t="shared" si="0"/>
        <v>67052616</v>
      </c>
      <c r="AZ35" s="496">
        <f t="shared" si="1"/>
        <v>70872144</v>
      </c>
      <c r="BA35" s="495">
        <v>17845</v>
      </c>
      <c r="BB35" s="496">
        <f t="shared" si="4"/>
        <v>67070461</v>
      </c>
      <c r="BC35" s="496">
        <f t="shared" si="5"/>
        <v>70889989</v>
      </c>
      <c r="BD35" s="496">
        <v>-6052</v>
      </c>
      <c r="BE35" s="495">
        <f t="shared" si="6"/>
        <v>67064409</v>
      </c>
      <c r="BF35" s="496">
        <f t="shared" si="7"/>
        <v>70883937</v>
      </c>
      <c r="BH35" s="505">
        <f t="shared" si="8"/>
        <v>8.539321175326656E-5</v>
      </c>
      <c r="BI35" s="498"/>
      <c r="BJ35" s="506">
        <f t="shared" si="9"/>
        <v>0.99991460678824695</v>
      </c>
      <c r="BL35" s="505">
        <f t="shared" si="2"/>
        <v>0.20269256922742099</v>
      </c>
      <c r="BN35" s="501">
        <f t="shared" si="12"/>
        <v>0.20266681388138938</v>
      </c>
      <c r="BP35" s="501">
        <v>0.85563170679980705</v>
      </c>
      <c r="BR35" s="501">
        <v>2.8338973327624001E-2</v>
      </c>
    </row>
    <row r="36" spans="1:70">
      <c r="A36" s="507" t="s">
        <v>415</v>
      </c>
      <c r="B36" s="504" t="s">
        <v>416</v>
      </c>
      <c r="C36" s="494">
        <f>SUM('106部門の対個人サービス行統合'!C34:E34)</f>
        <v>3228654</v>
      </c>
      <c r="D36" s="495">
        <f>'106部門の対個人サービス行統合'!F34</f>
        <v>247125</v>
      </c>
      <c r="E36" s="495">
        <f>'106部門の対個人サービス行統合'!G34</f>
        <v>538660</v>
      </c>
      <c r="F36" s="495">
        <f>SUM('106部門の対個人サービス行統合'!H34:I34)</f>
        <v>1121197</v>
      </c>
      <c r="G36" s="495">
        <f>SUM('106部門の対個人サービス行統合'!J34:M34)</f>
        <v>4886000</v>
      </c>
      <c r="H36" s="495">
        <f>SUM('106部門の対個人サービス行統合'!N34:O34)</f>
        <v>62964</v>
      </c>
      <c r="I36" s="495">
        <f>SUM('106部門の対個人サービス行統合'!P34:S34)</f>
        <v>363275</v>
      </c>
      <c r="J36" s="495">
        <f>SUM('106部門の対個人サービス行統合'!U34:AA34)</f>
        <v>87885</v>
      </c>
      <c r="K36" s="495">
        <f>SUM('106部門の対個人サービス行統合'!AB34:AC34)</f>
        <v>37787</v>
      </c>
      <c r="L36" s="495">
        <f>SUM('106部門の対個人サービス行統合'!AD34:AE34)</f>
        <v>30291</v>
      </c>
      <c r="M36" s="495">
        <f>SUM('106部門の対個人サービス行統合'!AG34:AJ34)</f>
        <v>886013</v>
      </c>
      <c r="N36" s="495">
        <f>SUM('106部門の対個人サービス行統合'!AK34:AN34)</f>
        <v>11494</v>
      </c>
      <c r="O36" s="495">
        <f>SUM('106部門の対個人サービス行統合'!AO34:AP34)</f>
        <v>64161</v>
      </c>
      <c r="P36" s="495">
        <f>SUM('106部門の対個人サービス行統合'!AQ34:AR34)</f>
        <v>159282</v>
      </c>
      <c r="Q36" s="495">
        <f>'106部門の対個人サービス行統合'!AS34</f>
        <v>10559</v>
      </c>
      <c r="R36" s="495">
        <f>'106部門の対個人サービス行統合'!AT34</f>
        <v>219164</v>
      </c>
      <c r="S36" s="495">
        <f>'106部門の対個人サービス行統合'!AU34</f>
        <v>12316</v>
      </c>
      <c r="T36" s="495">
        <f>SUM('106部門の対個人サービス行統合'!AV34:AW34)</f>
        <v>460920</v>
      </c>
      <c r="U36" s="495">
        <f>SUM('106部門の対個人サービス行統合'!AX34:BA34)</f>
        <v>251720</v>
      </c>
      <c r="V36" s="495">
        <f>SUM('106部門の対個人サービス行統合'!BB34:BC34)</f>
        <v>64871</v>
      </c>
      <c r="W36" s="495">
        <f>SUM('106部門の対個人サービス行統合'!BD34:BH34)</f>
        <v>85535</v>
      </c>
      <c r="X36" s="495">
        <f>SUM('106部門の対個人サービス行統合'!T34,'106部門の対個人サービス行統合'!AF34,'106部門の対個人サービス行統合'!BI34:BJ34)</f>
        <v>508248</v>
      </c>
      <c r="Y36" s="495">
        <f>SUM('106部門の対個人サービス行統合'!BK34:BN34)</f>
        <v>3819499</v>
      </c>
      <c r="Z36" s="495">
        <f>SUM('106部門の対個人サービス行統合'!BO34:BP34)</f>
        <v>468735</v>
      </c>
      <c r="AA36" s="495">
        <f>'106部門の対個人サービス行統合'!BQ34</f>
        <v>122579</v>
      </c>
      <c r="AB36" s="495">
        <f>'106部門の対個人サービス行統合'!BR34</f>
        <v>284649</v>
      </c>
      <c r="AC36" s="495">
        <f>'106部門の対個人サービス行統合'!BS34</f>
        <v>5939596</v>
      </c>
      <c r="AD36" s="495">
        <f>'106部門の対個人サービス行統合'!BT34</f>
        <v>1247391</v>
      </c>
      <c r="AE36" s="495">
        <f>SUM('106部門の対個人サービス行統合'!BU34:BW34)</f>
        <v>251079</v>
      </c>
      <c r="AF36" s="495">
        <f>SUM('106部門の対個人サービス行統合'!BX34:CF34)</f>
        <v>7571884</v>
      </c>
      <c r="AG36" s="495">
        <f>SUM('106部門の対個人サービス行統合'!CG34:CK34)</f>
        <v>991404</v>
      </c>
      <c r="AH36" s="495">
        <f>'106部門の対個人サービス行統合'!CL34</f>
        <v>2041900</v>
      </c>
      <c r="AI36" s="495">
        <f>SUM('106部門の対個人サービス行統合'!CM34:CN34)</f>
        <v>1194180</v>
      </c>
      <c r="AJ36" s="495">
        <f>SUM('106部門の対個人サービス行統合'!CO34:CR34)</f>
        <v>2023790</v>
      </c>
      <c r="AK36" s="495">
        <f>'106部門の対個人サービス行統合'!CS34</f>
        <v>271105</v>
      </c>
      <c r="AL36" s="495">
        <f>SUM('106部門の対個人サービス行統合'!CT34:CW34)</f>
        <v>923032</v>
      </c>
      <c r="AM36" s="495">
        <f>SUM('106部門の対個人サービス行統合'!CZ34:DB34)</f>
        <v>1010110</v>
      </c>
      <c r="AN36" s="495">
        <f>'106部門の対個人サービス行統合'!CX34</f>
        <v>1298065</v>
      </c>
      <c r="AO36" s="495">
        <f>'106部門の対個人サービス行統合'!CY34</f>
        <v>764262</v>
      </c>
      <c r="AP36" s="495">
        <f>'106部門の対個人サービス行統合'!DC34</f>
        <v>78975</v>
      </c>
      <c r="AQ36" s="638">
        <f>'106部門の対個人サービス行統合'!DD34</f>
        <v>279668</v>
      </c>
      <c r="AR36" s="496">
        <f t="shared" si="3"/>
        <v>43920024</v>
      </c>
      <c r="AS36" s="494">
        <v>360906</v>
      </c>
      <c r="AT36" s="495">
        <v>15907469</v>
      </c>
      <c r="AU36" s="495">
        <v>275244</v>
      </c>
      <c r="AV36" s="495">
        <v>89229</v>
      </c>
      <c r="AW36" s="495">
        <v>738980</v>
      </c>
      <c r="AX36" s="495">
        <v>82849</v>
      </c>
      <c r="AY36" s="496">
        <f t="shared" si="0"/>
        <v>17454677</v>
      </c>
      <c r="AZ36" s="496">
        <f t="shared" si="1"/>
        <v>61374701</v>
      </c>
      <c r="BA36" s="495">
        <v>31336164</v>
      </c>
      <c r="BB36" s="496">
        <f t="shared" si="4"/>
        <v>48790841</v>
      </c>
      <c r="BC36" s="496">
        <f t="shared" si="5"/>
        <v>92710865</v>
      </c>
      <c r="BD36" s="496">
        <v>-23626349</v>
      </c>
      <c r="BE36" s="495">
        <f t="shared" si="6"/>
        <v>25164492</v>
      </c>
      <c r="BF36" s="496">
        <f t="shared" si="7"/>
        <v>69084516</v>
      </c>
      <c r="BH36" s="505">
        <f t="shared" si="8"/>
        <v>0.38495257190743787</v>
      </c>
      <c r="BI36" s="498"/>
      <c r="BJ36" s="506">
        <f t="shared" si="9"/>
        <v>0.61504742809256197</v>
      </c>
      <c r="BL36" s="505">
        <f t="shared" si="2"/>
        <v>4.8699291062151998E-2</v>
      </c>
      <c r="BN36" s="501">
        <f t="shared" si="12"/>
        <v>4.8693103035143508E-2</v>
      </c>
      <c r="BP36" s="501">
        <v>0.54493016930161298</v>
      </c>
      <c r="BR36" s="501">
        <v>0.26575276289118099</v>
      </c>
    </row>
    <row r="37" spans="1:70">
      <c r="A37" s="507" t="s">
        <v>419</v>
      </c>
      <c r="B37" s="504" t="s">
        <v>420</v>
      </c>
      <c r="C37" s="494">
        <f>SUM('106部門の対個人サービス行統合'!C35:E35)</f>
        <v>149278</v>
      </c>
      <c r="D37" s="495">
        <f>'106部門の対個人サービス行統合'!F35</f>
        <v>7803</v>
      </c>
      <c r="E37" s="495">
        <f>'106部門の対個人サービス行統合'!G35</f>
        <v>35125</v>
      </c>
      <c r="F37" s="495">
        <f>SUM('106部門の対個人サービス行統合'!H35:I35)</f>
        <v>34129</v>
      </c>
      <c r="G37" s="495">
        <f>SUM('106部門の対個人サービス行統合'!J35:M35)</f>
        <v>380026</v>
      </c>
      <c r="H37" s="495">
        <f>SUM('106部門の対個人サービス行統合'!N35:O35)</f>
        <v>13579</v>
      </c>
      <c r="I37" s="495">
        <f>SUM('106部門の対個人サービス行統合'!P35:S35)</f>
        <v>51114</v>
      </c>
      <c r="J37" s="495">
        <f>SUM('106部門の対個人サービス行統合'!U35:AA35)</f>
        <v>25078</v>
      </c>
      <c r="K37" s="495">
        <f>SUM('106部門の対個人サービス行統合'!AB35:AC35)</f>
        <v>2222</v>
      </c>
      <c r="L37" s="495">
        <f>SUM('106部門の対個人サービス行統合'!AD35:AE35)</f>
        <v>7963</v>
      </c>
      <c r="M37" s="495">
        <f>SUM('106部門の対個人サービス行統合'!AG35:AJ35)</f>
        <v>142225</v>
      </c>
      <c r="N37" s="495">
        <f>SUM('106部門の対個人サービス行統合'!AK35:AN35)</f>
        <v>1318</v>
      </c>
      <c r="O37" s="495">
        <f>SUM('106部門の対個人サービス行統合'!AO35:AP35)</f>
        <v>4103</v>
      </c>
      <c r="P37" s="495">
        <f>SUM('106部門の対個人サービス行統合'!AQ35:AR35)</f>
        <v>30871</v>
      </c>
      <c r="Q37" s="495">
        <f>'106部門の対個人サービス行統合'!AS35</f>
        <v>2769</v>
      </c>
      <c r="R37" s="495">
        <f>'106部門の対個人サービス行統合'!AT35</f>
        <v>78788</v>
      </c>
      <c r="S37" s="495">
        <f>'106部門の対個人サービス行統合'!AU35</f>
        <v>4085</v>
      </c>
      <c r="T37" s="495">
        <f>SUM('106部門の対個人サービス行統合'!AV35:AW35)</f>
        <v>224657</v>
      </c>
      <c r="U37" s="495">
        <f>SUM('106部門の対個人サービス行統合'!AX35:BA35)</f>
        <v>172254</v>
      </c>
      <c r="V37" s="495">
        <f>SUM('106部門の対個人サービス行統合'!BB35:BC35)</f>
        <v>61094</v>
      </c>
      <c r="W37" s="495">
        <f>SUM('106部門の対個人サービス行統合'!BD35:BH35)</f>
        <v>16637</v>
      </c>
      <c r="X37" s="495">
        <f>SUM('106部門の対個人サービス行統合'!T35,'106部門の対個人サービス行統合'!AF35,'106部門の対個人サービス行統合'!BI35:BJ35)</f>
        <v>26529</v>
      </c>
      <c r="Y37" s="495">
        <f>SUM('106部門の対個人サービス行統合'!BK35:BN35)</f>
        <v>621776</v>
      </c>
      <c r="Z37" s="495">
        <f>SUM('106部門の対個人サービス行統合'!BO35:BP35)</f>
        <v>264180</v>
      </c>
      <c r="AA37" s="495">
        <f>'106部門の対個人サービス行統合'!BQ35</f>
        <v>204615</v>
      </c>
      <c r="AB37" s="495">
        <f>'106部門の対個人サービス行統合'!BR35</f>
        <v>38931</v>
      </c>
      <c r="AC37" s="495">
        <f>'106部門の対個人サービス行統合'!BS35</f>
        <v>3141153</v>
      </c>
      <c r="AD37" s="495">
        <f>'106部門の対個人サービス行統合'!BT35</f>
        <v>1692603</v>
      </c>
      <c r="AE37" s="495">
        <f>SUM('106部門の対個人サービス行統合'!BU35:BW35)</f>
        <v>202470</v>
      </c>
      <c r="AF37" s="495">
        <f>SUM('106部門の対個人サービス行統合'!BX35:CF35)</f>
        <v>655427</v>
      </c>
      <c r="AG37" s="495">
        <f>SUM('106部門の対個人サービス行統合'!CG35:CK35)</f>
        <v>6822667</v>
      </c>
      <c r="AH37" s="495">
        <f>'106部門の対個人サービス行統合'!CL35</f>
        <v>1488615</v>
      </c>
      <c r="AI37" s="495">
        <f>SUM('106部門の対個人サービス行統合'!CM35:CN35)</f>
        <v>483607</v>
      </c>
      <c r="AJ37" s="495">
        <f>SUM('106部門の対個人サービス行統合'!CO35:CR35)</f>
        <v>1433584</v>
      </c>
      <c r="AK37" s="495">
        <f>'106部門の対個人サービス行統合'!CS35</f>
        <v>419451</v>
      </c>
      <c r="AL37" s="495">
        <f>SUM('106部門の対個人サービス行統合'!CT35:CW35)</f>
        <v>2568202</v>
      </c>
      <c r="AM37" s="495">
        <f>SUM('106部門の対個人サービス行統合'!CZ35:DB35)</f>
        <v>469595</v>
      </c>
      <c r="AN37" s="495">
        <f>'106部門の対個人サービス行統合'!CX35</f>
        <v>259280</v>
      </c>
      <c r="AO37" s="495">
        <f>'106部門の対個人サービス行統合'!CY35</f>
        <v>439226</v>
      </c>
      <c r="AP37" s="495">
        <f>'106部門の対個人サービス行統合'!DC35</f>
        <v>0</v>
      </c>
      <c r="AQ37" s="638">
        <f>'106部門の対個人サービス行統合'!DD35</f>
        <v>207407</v>
      </c>
      <c r="AR37" s="496">
        <f t="shared" si="3"/>
        <v>22884436</v>
      </c>
      <c r="AS37" s="494">
        <v>156665</v>
      </c>
      <c r="AT37" s="495">
        <v>16621010</v>
      </c>
      <c r="AU37" s="495">
        <v>320</v>
      </c>
      <c r="AV37" s="495">
        <v>1574613</v>
      </c>
      <c r="AW37" s="495">
        <v>7358513</v>
      </c>
      <c r="AX37" s="495">
        <v>-211</v>
      </c>
      <c r="AY37" s="496">
        <f t="shared" si="0"/>
        <v>25710910</v>
      </c>
      <c r="AZ37" s="496">
        <f t="shared" si="1"/>
        <v>48595346</v>
      </c>
      <c r="BA37" s="495">
        <v>5287095</v>
      </c>
      <c r="BB37" s="496">
        <f t="shared" si="4"/>
        <v>30998005</v>
      </c>
      <c r="BC37" s="496">
        <f t="shared" si="5"/>
        <v>53882441</v>
      </c>
      <c r="BD37" s="496">
        <v>-22678729</v>
      </c>
      <c r="BE37" s="495">
        <f t="shared" si="6"/>
        <v>8319276</v>
      </c>
      <c r="BF37" s="496">
        <f t="shared" si="7"/>
        <v>31203712</v>
      </c>
      <c r="BH37" s="505">
        <f t="shared" si="8"/>
        <v>0.46668520479306802</v>
      </c>
      <c r="BI37" s="498"/>
      <c r="BJ37" s="506">
        <f t="shared" si="9"/>
        <v>0.53331479520693204</v>
      </c>
      <c r="BL37" s="505">
        <f t="shared" si="2"/>
        <v>5.0883732901629002E-2</v>
      </c>
      <c r="BN37" s="501">
        <f t="shared" si="12"/>
        <v>5.0877267306204087E-2</v>
      </c>
      <c r="BP37" s="501">
        <v>0.53127054242777305</v>
      </c>
      <c r="BR37" s="501">
        <v>0.135998018440883</v>
      </c>
    </row>
    <row r="38" spans="1:70">
      <c r="A38" s="507" t="s">
        <v>422</v>
      </c>
      <c r="B38" s="504" t="s">
        <v>17</v>
      </c>
      <c r="C38" s="494">
        <f>SUM('106部門の対個人サービス行統合'!C36:E36)</f>
        <v>0</v>
      </c>
      <c r="D38" s="495">
        <f>'106部門の対個人サービス行統合'!F36</f>
        <v>0</v>
      </c>
      <c r="E38" s="495">
        <f>'106部門の対個人サービス行統合'!G36</f>
        <v>0</v>
      </c>
      <c r="F38" s="495">
        <f>SUM('106部門の対個人サービス行統合'!H36:I36)</f>
        <v>0</v>
      </c>
      <c r="G38" s="495">
        <f>SUM('106部門の対個人サービス行統合'!J36:M36)</f>
        <v>0</v>
      </c>
      <c r="H38" s="495">
        <f>SUM('106部門の対個人サービス行統合'!N36:O36)</f>
        <v>0</v>
      </c>
      <c r="I38" s="495">
        <f>SUM('106部門の対個人サービス行統合'!P36:S36)</f>
        <v>0</v>
      </c>
      <c r="J38" s="495">
        <f>SUM('106部門の対個人サービス行統合'!U36:AA36)</f>
        <v>0</v>
      </c>
      <c r="K38" s="495">
        <f>SUM('106部門の対個人サービス行統合'!AB36:AC36)</f>
        <v>0</v>
      </c>
      <c r="L38" s="495">
        <f>SUM('106部門の対個人サービス行統合'!AD36:AE36)</f>
        <v>0</v>
      </c>
      <c r="M38" s="495">
        <f>SUM('106部門の対個人サービス行統合'!AG36:AJ36)</f>
        <v>0</v>
      </c>
      <c r="N38" s="495">
        <f>SUM('106部門の対個人サービス行統合'!AK36:AN36)</f>
        <v>0</v>
      </c>
      <c r="O38" s="495">
        <f>SUM('106部門の対個人サービス行統合'!AO36:AP36)</f>
        <v>0</v>
      </c>
      <c r="P38" s="495">
        <f>SUM('106部門の対個人サービス行統合'!AQ36:AR36)</f>
        <v>0</v>
      </c>
      <c r="Q38" s="495">
        <f>'106部門の対個人サービス行統合'!AS36</f>
        <v>0</v>
      </c>
      <c r="R38" s="495">
        <f>'106部門の対個人サービス行統合'!AT36</f>
        <v>0</v>
      </c>
      <c r="S38" s="495">
        <f>'106部門の対個人サービス行統合'!AU36</f>
        <v>0</v>
      </c>
      <c r="T38" s="495">
        <f>SUM('106部門の対個人サービス行統合'!AV36:AW36)</f>
        <v>0</v>
      </c>
      <c r="U38" s="495">
        <f>SUM('106部門の対個人サービス行統合'!AX36:BA36)</f>
        <v>0</v>
      </c>
      <c r="V38" s="495">
        <f>SUM('106部門の対個人サービス行統合'!BB36:BC36)</f>
        <v>0</v>
      </c>
      <c r="W38" s="495">
        <f>SUM('106部門の対個人サービス行統合'!BD36:BH36)</f>
        <v>0</v>
      </c>
      <c r="X38" s="495">
        <f>SUM('106部門の対個人サービス行統合'!T36,'106部門の対個人サービス行統合'!AF36,'106部門の対個人サービス行統合'!BI36:BJ36)</f>
        <v>0</v>
      </c>
      <c r="Y38" s="495">
        <f>SUM('106部門の対個人サービス行統合'!BK36:BN36)</f>
        <v>0</v>
      </c>
      <c r="Z38" s="495">
        <f>SUM('106部門の対個人サービス行統合'!BO36:BP36)</f>
        <v>0</v>
      </c>
      <c r="AA38" s="495">
        <f>'106部門の対個人サービス行統合'!BQ36</f>
        <v>0</v>
      </c>
      <c r="AB38" s="495">
        <f>'106部門の対個人サービス行統合'!BR36</f>
        <v>0</v>
      </c>
      <c r="AC38" s="495">
        <f>'106部門の対個人サービス行統合'!BS36</f>
        <v>0</v>
      </c>
      <c r="AD38" s="495">
        <f>'106部門の対個人サービス行統合'!BT36</f>
        <v>0</v>
      </c>
      <c r="AE38" s="495">
        <f>SUM('106部門の対個人サービス行統合'!BU36:BW36)</f>
        <v>0</v>
      </c>
      <c r="AF38" s="495">
        <f>SUM('106部門の対個人サービス行統合'!BX36:CF36)</f>
        <v>0</v>
      </c>
      <c r="AG38" s="495">
        <f>SUM('106部門の対個人サービス行統合'!CG36:CK36)</f>
        <v>0</v>
      </c>
      <c r="AH38" s="495">
        <f>'106部門の対個人サービス行統合'!CL36</f>
        <v>0</v>
      </c>
      <c r="AI38" s="495">
        <f>SUM('106部門の対個人サービス行統合'!CM36:CN36)</f>
        <v>0</v>
      </c>
      <c r="AJ38" s="495">
        <f>SUM('106部門の対個人サービス行統合'!CO36:CR36)</f>
        <v>0</v>
      </c>
      <c r="AK38" s="495">
        <f>'106部門の対個人サービス行統合'!CS36</f>
        <v>0</v>
      </c>
      <c r="AL38" s="495">
        <f>SUM('106部門の対個人サービス行統合'!CT36:CW36)</f>
        <v>0</v>
      </c>
      <c r="AM38" s="495">
        <f>SUM('106部門の対個人サービス行統合'!CZ36:DB36)</f>
        <v>0</v>
      </c>
      <c r="AN38" s="495">
        <f>'106部門の対個人サービス行統合'!CX36</f>
        <v>0</v>
      </c>
      <c r="AO38" s="495">
        <f>'106部門の対個人サービス行統合'!CY36</f>
        <v>0</v>
      </c>
      <c r="AP38" s="495">
        <f>'106部門の対個人サービス行統合'!DC36</f>
        <v>0</v>
      </c>
      <c r="AQ38" s="638">
        <f>'106部門の対個人サービス行統合'!DD36</f>
        <v>677173</v>
      </c>
      <c r="AR38" s="496">
        <f t="shared" si="3"/>
        <v>677173</v>
      </c>
      <c r="AS38" s="494">
        <v>0</v>
      </c>
      <c r="AT38" s="495">
        <v>1309704</v>
      </c>
      <c r="AU38" s="495">
        <v>55660828</v>
      </c>
      <c r="AV38" s="495">
        <v>0</v>
      </c>
      <c r="AW38" s="495">
        <v>0</v>
      </c>
      <c r="AX38" s="495">
        <v>0</v>
      </c>
      <c r="AY38" s="496">
        <f t="shared" si="0"/>
        <v>56970532</v>
      </c>
      <c r="AZ38" s="496">
        <f t="shared" si="1"/>
        <v>57647705</v>
      </c>
      <c r="BA38" s="495">
        <v>0</v>
      </c>
      <c r="BB38" s="496">
        <f t="shared" si="4"/>
        <v>56970532</v>
      </c>
      <c r="BC38" s="496">
        <f t="shared" si="5"/>
        <v>57647705</v>
      </c>
      <c r="BD38" s="496">
        <v>0</v>
      </c>
      <c r="BE38" s="495">
        <f t="shared" si="6"/>
        <v>56970532</v>
      </c>
      <c r="BF38" s="496">
        <f t="shared" si="7"/>
        <v>57647705</v>
      </c>
      <c r="BH38" s="505">
        <f t="shared" si="8"/>
        <v>0</v>
      </c>
      <c r="BI38" s="498"/>
      <c r="BJ38" s="506">
        <f t="shared" si="9"/>
        <v>1</v>
      </c>
      <c r="BL38" s="505">
        <f t="shared" si="2"/>
        <v>4.0095414488170002E-3</v>
      </c>
      <c r="BN38" s="501">
        <f t="shared" si="12"/>
        <v>4.0090319721852912E-3</v>
      </c>
      <c r="BP38" s="501">
        <v>0.77084045236492904</v>
      </c>
      <c r="BR38" s="501">
        <v>0.49560051002897698</v>
      </c>
    </row>
    <row r="39" spans="1:70">
      <c r="A39" s="507" t="s">
        <v>424</v>
      </c>
      <c r="B39" s="504" t="s">
        <v>56</v>
      </c>
      <c r="C39" s="494">
        <f>SUM('106部門の対個人サービス行統合'!C37:E37)</f>
        <v>806</v>
      </c>
      <c r="D39" s="495">
        <f>'106部門の対個人サービス行統合'!F37</f>
        <v>455</v>
      </c>
      <c r="E39" s="495">
        <f>'106部門の対個人サービス行統合'!G37</f>
        <v>56</v>
      </c>
      <c r="F39" s="495">
        <f>SUM('106部門の対個人サービス行統合'!H37:I37)</f>
        <v>3947</v>
      </c>
      <c r="G39" s="495">
        <f>SUM('106部門の対個人サービス行統合'!J37:M37)</f>
        <v>26827</v>
      </c>
      <c r="H39" s="495">
        <f>SUM('106部門の対個人サービス行統合'!N37:O37)</f>
        <v>142</v>
      </c>
      <c r="I39" s="495">
        <f>SUM('106部門の対個人サービス行統合'!P37:S37)</f>
        <v>1411</v>
      </c>
      <c r="J39" s="495">
        <f>SUM('106部門の対個人サービス行統合'!U37:AA37)</f>
        <v>830</v>
      </c>
      <c r="K39" s="495">
        <f>SUM('106部門の対個人サービス行統合'!AB37:AC37)</f>
        <v>0</v>
      </c>
      <c r="L39" s="495">
        <f>SUM('106部門の対個人サービス行統合'!AD37:AE37)</f>
        <v>199</v>
      </c>
      <c r="M39" s="495">
        <f>SUM('106部門の対個人サービス行統合'!AG37:AJ37)</f>
        <v>15011</v>
      </c>
      <c r="N39" s="495">
        <f>SUM('106部門の対個人サービス行統合'!AK37:AN37)</f>
        <v>0</v>
      </c>
      <c r="O39" s="495">
        <f>SUM('106部門の対個人サービス行統合'!AO37:AP37)</f>
        <v>4</v>
      </c>
      <c r="P39" s="495">
        <f>SUM('106部門の対個人サービス行統合'!AQ37:AR37)</f>
        <v>2018</v>
      </c>
      <c r="Q39" s="495">
        <f>'106部門の対個人サービス行統合'!AS37</f>
        <v>329</v>
      </c>
      <c r="R39" s="495">
        <f>'106部門の対個人サービス行統合'!AT37</f>
        <v>3288</v>
      </c>
      <c r="S39" s="495">
        <f>'106部門の対個人サービス行統合'!AU37</f>
        <v>161</v>
      </c>
      <c r="T39" s="495">
        <f>SUM('106部門の対個人サービス行統合'!AV37:AW37)</f>
        <v>30461</v>
      </c>
      <c r="U39" s="495">
        <f>SUM('106部門の対個人サービス行統合'!AX37:BA37)</f>
        <v>7308</v>
      </c>
      <c r="V39" s="495">
        <f>SUM('106部門の対個人サービス行統合'!BB37:BC37)</f>
        <v>2459</v>
      </c>
      <c r="W39" s="495">
        <f>SUM('106部門の対個人サービス行統合'!BD37:BH37)</f>
        <v>2447</v>
      </c>
      <c r="X39" s="495">
        <f>SUM('106部門の対個人サービス行統合'!T37,'106部門の対個人サービス行統合'!AF37,'106部門の対個人サービス行統合'!BI37:BJ37)</f>
        <v>409</v>
      </c>
      <c r="Y39" s="495">
        <f>SUM('106部門の対個人サービス行統合'!BK37:BN37)</f>
        <v>10293</v>
      </c>
      <c r="Z39" s="495">
        <f>SUM('106部門の対個人サービス行統合'!BO37:BP37)</f>
        <v>16083</v>
      </c>
      <c r="AA39" s="495">
        <f>'106部門の対個人サービス行統合'!BQ37</f>
        <v>374</v>
      </c>
      <c r="AB39" s="495">
        <f>'106部門の対個人サービス行統合'!BR37</f>
        <v>581</v>
      </c>
      <c r="AC39" s="495">
        <f>'106部門の対個人サービス行統合'!BS37</f>
        <v>17731</v>
      </c>
      <c r="AD39" s="495">
        <f>'106部門の対個人サービス行統合'!BT37</f>
        <v>6035</v>
      </c>
      <c r="AE39" s="495">
        <f>SUM('106部門の対個人サービス行統合'!BU37:BW37)</f>
        <v>46</v>
      </c>
      <c r="AF39" s="495">
        <f>SUM('106部門の対個人サービス行統合'!BX37:CF37)</f>
        <v>28917</v>
      </c>
      <c r="AG39" s="495">
        <f>SUM('106部門の対個人サービス行統合'!CG37:CK37)</f>
        <v>153252</v>
      </c>
      <c r="AH39" s="495">
        <f>'106部門の対個人サービス行統合'!CL37</f>
        <v>5911</v>
      </c>
      <c r="AI39" s="495">
        <f>SUM('106部門の対個人サービス行統合'!CM37:CN37)</f>
        <v>56</v>
      </c>
      <c r="AJ39" s="495">
        <f>SUM('106部門の対個人サービス行統合'!CO37:CR37)</f>
        <v>10410</v>
      </c>
      <c r="AK39" s="495">
        <f>'106部門の対個人サービス行統合'!CS37</f>
        <v>0</v>
      </c>
      <c r="AL39" s="495">
        <f>SUM('106部門の対個人サービス行統合'!CT37:CW37)</f>
        <v>21916</v>
      </c>
      <c r="AM39" s="495">
        <f>SUM('106部門の対個人サービス行統合'!CZ37:DB37)</f>
        <v>9220</v>
      </c>
      <c r="AN39" s="495">
        <f>'106部門の対個人サービス行統合'!CX37</f>
        <v>2312</v>
      </c>
      <c r="AO39" s="495">
        <f>'106部門の対個人サービス行統合'!CY37</f>
        <v>11569</v>
      </c>
      <c r="AP39" s="495">
        <f>'106部門の対個人サービス行統合'!DC37</f>
        <v>0</v>
      </c>
      <c r="AQ39" s="638">
        <f>'106部門の対個人サービス行統合'!DD37</f>
        <v>431</v>
      </c>
      <c r="AR39" s="496">
        <f t="shared" si="3"/>
        <v>393705</v>
      </c>
      <c r="AS39" s="494">
        <v>0</v>
      </c>
      <c r="AT39" s="495">
        <v>8098681</v>
      </c>
      <c r="AU39" s="495">
        <v>26294060</v>
      </c>
      <c r="AV39" s="495">
        <v>1596251</v>
      </c>
      <c r="AW39" s="495">
        <v>14752645</v>
      </c>
      <c r="AX39" s="495">
        <v>0</v>
      </c>
      <c r="AY39" s="496">
        <f t="shared" si="0"/>
        <v>50741637</v>
      </c>
      <c r="AZ39" s="496">
        <f t="shared" si="1"/>
        <v>51135342</v>
      </c>
      <c r="BA39" s="495">
        <v>281156</v>
      </c>
      <c r="BB39" s="496">
        <f t="shared" si="4"/>
        <v>51022793</v>
      </c>
      <c r="BC39" s="496">
        <f t="shared" si="5"/>
        <v>51416498</v>
      </c>
      <c r="BD39" s="496">
        <v>-2690620</v>
      </c>
      <c r="BE39" s="495">
        <f t="shared" si="6"/>
        <v>48332173</v>
      </c>
      <c r="BF39" s="496">
        <f t="shared" si="7"/>
        <v>48725878</v>
      </c>
      <c r="BH39" s="505">
        <f t="shared" si="8"/>
        <v>5.2617620118782037E-2</v>
      </c>
      <c r="BI39" s="498"/>
      <c r="BJ39" s="506">
        <f t="shared" si="9"/>
        <v>0.94738237988121798</v>
      </c>
      <c r="BL39" s="505">
        <f t="shared" si="2"/>
        <v>2.4793386253873999E-2</v>
      </c>
      <c r="BN39" s="501">
        <f t="shared" si="12"/>
        <v>2.4790235855984732E-2</v>
      </c>
      <c r="BP39" s="501">
        <v>0.83856896329297503</v>
      </c>
      <c r="BR39" s="501">
        <v>0.61791697216825903</v>
      </c>
    </row>
    <row r="40" spans="1:70">
      <c r="A40" s="507" t="s">
        <v>427</v>
      </c>
      <c r="B40" s="504" t="s">
        <v>428</v>
      </c>
      <c r="C40" s="494">
        <f>SUM('106部門の対個人サービス行統合'!C38:E38)</f>
        <v>11002</v>
      </c>
      <c r="D40" s="495">
        <f>'106部門の対個人サービス行統合'!F38</f>
        <v>0</v>
      </c>
      <c r="E40" s="495">
        <f>'106部門の対個人サービス行統合'!G38</f>
        <v>0</v>
      </c>
      <c r="F40" s="495">
        <f>SUM('106部門の対個人サービス行統合'!H38:I38)</f>
        <v>0</v>
      </c>
      <c r="G40" s="495">
        <f>SUM('106部門の対個人サービス行統合'!J38:M38)</f>
        <v>0</v>
      </c>
      <c r="H40" s="495">
        <f>SUM('106部門の対個人サービス行統合'!N38:O38)</f>
        <v>0</v>
      </c>
      <c r="I40" s="495">
        <f>SUM('106部門の対個人サービス行統合'!P38:S38)</f>
        <v>7</v>
      </c>
      <c r="J40" s="495">
        <f>SUM('106部門の対個人サービス行統合'!U38:AA38)</f>
        <v>3</v>
      </c>
      <c r="K40" s="495">
        <f>SUM('106部門の対個人サービス行統合'!AB38:AC38)</f>
        <v>0</v>
      </c>
      <c r="L40" s="495">
        <f>SUM('106部門の対個人サービス行統合'!AD38:AE38)</f>
        <v>2</v>
      </c>
      <c r="M40" s="495">
        <f>SUM('106部門の対個人サービス行統合'!AG38:AJ38)</f>
        <v>0</v>
      </c>
      <c r="N40" s="495">
        <f>SUM('106部門の対個人サービス行統合'!AK38:AN38)</f>
        <v>0</v>
      </c>
      <c r="O40" s="495">
        <f>SUM('106部門の対個人サービス行統合'!AO38:AP38)</f>
        <v>0</v>
      </c>
      <c r="P40" s="495">
        <f>SUM('106部門の対個人サービス行統合'!AQ38:AR38)</f>
        <v>0</v>
      </c>
      <c r="Q40" s="495">
        <f>'106部門の対個人サービス行統合'!AS38</f>
        <v>0</v>
      </c>
      <c r="R40" s="495">
        <f>'106部門の対個人サービス行統合'!AT38</f>
        <v>0</v>
      </c>
      <c r="S40" s="495">
        <f>'106部門の対個人サービス行統合'!AU38</f>
        <v>0</v>
      </c>
      <c r="T40" s="495">
        <f>SUM('106部門の対個人サービス行統合'!AV38:AW38)</f>
        <v>0</v>
      </c>
      <c r="U40" s="495">
        <f>SUM('106部門の対個人サービス行統合'!AX38:BA38)</f>
        <v>0</v>
      </c>
      <c r="V40" s="495">
        <f>SUM('106部門の対個人サービス行統合'!BB38:BC38)</f>
        <v>0</v>
      </c>
      <c r="W40" s="495">
        <f>SUM('106部門の対個人サービス行統合'!BD38:BH38)</f>
        <v>0</v>
      </c>
      <c r="X40" s="495">
        <f>SUM('106部門の対個人サービス行統合'!T38,'106部門の対個人サービス行統合'!AF38,'106部門の対個人サービス行統合'!BI38:BJ38)</f>
        <v>48</v>
      </c>
      <c r="Y40" s="495">
        <f>SUM('106部門の対個人サービス行統合'!BK38:BN38)</f>
        <v>186</v>
      </c>
      <c r="Z40" s="495">
        <f>SUM('106部門の対個人サービス行統合'!BO38:BP38)</f>
        <v>3066</v>
      </c>
      <c r="AA40" s="495">
        <f>'106部門の対個人サービス行統合'!BQ38</f>
        <v>1143</v>
      </c>
      <c r="AB40" s="495">
        <f>'106部門の対個人サービス行統合'!BR38</f>
        <v>0</v>
      </c>
      <c r="AC40" s="495">
        <f>'106部門の対個人サービス行統合'!BS38</f>
        <v>2416</v>
      </c>
      <c r="AD40" s="495">
        <f>'106部門の対個人サービス行統合'!BT38</f>
        <v>4869</v>
      </c>
      <c r="AE40" s="495">
        <f>SUM('106部門の対個人サービス行統合'!BU38:BW38)</f>
        <v>449</v>
      </c>
      <c r="AF40" s="495">
        <f>SUM('106部門の対個人サービス行統合'!BX38:CF38)</f>
        <v>114189</v>
      </c>
      <c r="AG40" s="495">
        <f>SUM('106部門の対個人サービス行統合'!CG38:CK38)</f>
        <v>36271</v>
      </c>
      <c r="AH40" s="495">
        <f>'106部門の対個人サービス行統合'!CL38</f>
        <v>1446</v>
      </c>
      <c r="AI40" s="495">
        <f>SUM('106部門の対個人サービス行統合'!CM38:CN38)</f>
        <v>868</v>
      </c>
      <c r="AJ40" s="495">
        <f>SUM('106部門の対個人サービス行統合'!CO38:CR38)</f>
        <v>1939750</v>
      </c>
      <c r="AK40" s="495">
        <f>'106部門の対個人サービス行統合'!CS38</f>
        <v>78</v>
      </c>
      <c r="AL40" s="495">
        <f>SUM('106部門の対個人サービス行統合'!CT38:CW38)</f>
        <v>1943</v>
      </c>
      <c r="AM40" s="495">
        <f>SUM('106部門の対個人サービス行統合'!CZ38:DB38)</f>
        <v>1675</v>
      </c>
      <c r="AN40" s="495">
        <f>'106部門の対個人サービス行統合'!CX38</f>
        <v>45</v>
      </c>
      <c r="AO40" s="495">
        <f>'106部門の対個人サービス行統合'!CY38</f>
        <v>2936</v>
      </c>
      <c r="AP40" s="495">
        <f>'106部門の対個人サービス行統合'!DC38</f>
        <v>0</v>
      </c>
      <c r="AQ40" s="638">
        <f>'106部門の対個人サービス行統合'!DD38</f>
        <v>7349</v>
      </c>
      <c r="AR40" s="496">
        <f t="shared" si="3"/>
        <v>2129741</v>
      </c>
      <c r="AS40" s="494">
        <v>1339320</v>
      </c>
      <c r="AT40" s="495">
        <v>20122632</v>
      </c>
      <c r="AU40" s="495">
        <v>83313292</v>
      </c>
      <c r="AV40" s="495">
        <v>0</v>
      </c>
      <c r="AW40" s="495">
        <v>0</v>
      </c>
      <c r="AX40" s="495">
        <v>0</v>
      </c>
      <c r="AY40" s="496">
        <f t="shared" si="0"/>
        <v>104775244</v>
      </c>
      <c r="AZ40" s="496">
        <f t="shared" si="1"/>
        <v>106904985</v>
      </c>
      <c r="BA40" s="495">
        <v>7564</v>
      </c>
      <c r="BB40" s="496">
        <f t="shared" si="4"/>
        <v>104782808</v>
      </c>
      <c r="BC40" s="496">
        <f t="shared" si="5"/>
        <v>106912549</v>
      </c>
      <c r="BD40" s="496">
        <v>-1374</v>
      </c>
      <c r="BE40" s="495">
        <f t="shared" si="6"/>
        <v>104781434</v>
      </c>
      <c r="BF40" s="496">
        <f t="shared" si="7"/>
        <v>106911175</v>
      </c>
      <c r="BH40" s="505">
        <f t="shared" si="8"/>
        <v>1.2852534425780051E-5</v>
      </c>
      <c r="BI40" s="498"/>
      <c r="BJ40" s="506">
        <f t="shared" si="9"/>
        <v>0.99998714746557404</v>
      </c>
      <c r="BL40" s="505">
        <f t="shared" si="2"/>
        <v>6.1603634915432998E-2</v>
      </c>
      <c r="BN40" s="501">
        <f t="shared" si="12"/>
        <v>6.1595807184302548E-2</v>
      </c>
      <c r="BP40" s="501">
        <v>0.625813073329332</v>
      </c>
      <c r="BR40" s="501">
        <v>0.51309842960756902</v>
      </c>
    </row>
    <row r="41" spans="1:70">
      <c r="A41" s="507" t="s">
        <v>430</v>
      </c>
      <c r="B41" s="504" t="s">
        <v>741</v>
      </c>
      <c r="C41" s="494">
        <f>SUM('106部門の対個人サービス行統合'!C39:E39)</f>
        <v>4205</v>
      </c>
      <c r="D41" s="495">
        <f>'106部門の対個人サービス行統合'!F39</f>
        <v>499</v>
      </c>
      <c r="E41" s="495">
        <f>'106部門の対個人サービス行統合'!G39</f>
        <v>155146</v>
      </c>
      <c r="F41" s="495">
        <f>SUM('106部門の対個人サービス行統合'!H39:I39)</f>
        <v>16777</v>
      </c>
      <c r="G41" s="495">
        <f>SUM('106部門の対個人サービス行統合'!J39:M39)</f>
        <v>298529</v>
      </c>
      <c r="H41" s="495">
        <f>SUM('106部門の対個人サービス行統合'!N39:O39)</f>
        <v>4167</v>
      </c>
      <c r="I41" s="495">
        <f>SUM('106部門の対個人サービス行統合'!P39:S39)</f>
        <v>14157</v>
      </c>
      <c r="J41" s="495">
        <f>SUM('106部門の対個人サービス行統合'!U39:AA39)</f>
        <v>6506</v>
      </c>
      <c r="K41" s="495">
        <f>SUM('106部門の対個人サービス行統合'!AB39:AC39)</f>
        <v>926</v>
      </c>
      <c r="L41" s="495">
        <f>SUM('106部門の対個人サービス行統合'!AD39:AE39)</f>
        <v>1251</v>
      </c>
      <c r="M41" s="495">
        <f>SUM('106部門の対個人サービス行統合'!AG39:AJ39)</f>
        <v>22483</v>
      </c>
      <c r="N41" s="495">
        <f>SUM('106部門の対個人サービス行統合'!AK39:AN39)</f>
        <v>376</v>
      </c>
      <c r="O41" s="495">
        <f>SUM('106部門の対個人サービス行統合'!AO39:AP39)</f>
        <v>1071</v>
      </c>
      <c r="P41" s="495">
        <f>SUM('106部門の対個人サービス行統合'!AQ39:AR39)</f>
        <v>7131</v>
      </c>
      <c r="Q41" s="495">
        <f>'106部門の対個人サービス行統合'!AS39</f>
        <v>1556</v>
      </c>
      <c r="R41" s="495">
        <f>'106部門の対個人サービス行統合'!AT39</f>
        <v>43175</v>
      </c>
      <c r="S41" s="495">
        <f>'106部門の対個人サービス行統合'!AU39</f>
        <v>817</v>
      </c>
      <c r="T41" s="495">
        <f>SUM('106部門の対個人サービス行統合'!AV39:AW39)</f>
        <v>27732</v>
      </c>
      <c r="U41" s="495">
        <f>SUM('106部門の対個人サービス行統合'!AX39:BA39)</f>
        <v>13703</v>
      </c>
      <c r="V41" s="495">
        <f>SUM('106部門の対個人サービス行統合'!BB39:BC39)</f>
        <v>2010</v>
      </c>
      <c r="W41" s="495">
        <f>SUM('106部門の対個人サービス行統合'!BD39:BH39)</f>
        <v>1757</v>
      </c>
      <c r="X41" s="495">
        <f>SUM('106部門の対個人サービス行統合'!T39,'106部門の対個人サービス行統合'!AF39,'106部門の対個人サービス行統合'!BI39:BJ39)</f>
        <v>5968</v>
      </c>
      <c r="Y41" s="495">
        <f>SUM('106部門の対個人サービス行統合'!BK39:BN39)</f>
        <v>143457</v>
      </c>
      <c r="Z41" s="495">
        <f>SUM('106部門の対個人サービス行統合'!BO39:BP39)</f>
        <v>58898</v>
      </c>
      <c r="AA41" s="495">
        <f>'106部門の対個人サービス行統合'!BQ39</f>
        <v>55874</v>
      </c>
      <c r="AB41" s="495">
        <f>'106部門の対個人サービス行統合'!BR39</f>
        <v>13491</v>
      </c>
      <c r="AC41" s="495">
        <f>'106部門の対個人サービス行統合'!BS39</f>
        <v>85169</v>
      </c>
      <c r="AD41" s="495">
        <f>'106部門の対個人サービス行統合'!BT39</f>
        <v>162996</v>
      </c>
      <c r="AE41" s="495">
        <f>SUM('106部門の対個人サービス行統合'!BU39:BW39)</f>
        <v>34515</v>
      </c>
      <c r="AF41" s="495">
        <f>SUM('106部門の対個人サービス行統合'!BX39:CF39)</f>
        <v>114194</v>
      </c>
      <c r="AG41" s="495">
        <f>SUM('106部門の対個人サービス行統合'!CG39:CK39)</f>
        <v>75879</v>
      </c>
      <c r="AH41" s="495">
        <f>'106部門の対個人サービス行統合'!CL39</f>
        <v>222</v>
      </c>
      <c r="AI41" s="495">
        <f>SUM('106部門の対個人サービス行統合'!CM39:CN39)</f>
        <v>73260</v>
      </c>
      <c r="AJ41" s="495">
        <f>SUM('106部門の対個人サービス行統合'!CO39:CR39)</f>
        <v>193760</v>
      </c>
      <c r="AK41" s="495">
        <f>'106部門の対個人サービス行統合'!CS39</f>
        <v>0</v>
      </c>
      <c r="AL41" s="495">
        <f>SUM('106部門の対個人サービス行統合'!CT39:CW39)</f>
        <v>179678</v>
      </c>
      <c r="AM41" s="495">
        <f>SUM('106部門の対個人サービス行統合'!CZ39:DB39)</f>
        <v>206405</v>
      </c>
      <c r="AN41" s="495">
        <f>'106部門の対個人サービス行統合'!CX39</f>
        <v>26189</v>
      </c>
      <c r="AO41" s="495">
        <f>'106部門の対個人サービス行統合'!CY39</f>
        <v>71267</v>
      </c>
      <c r="AP41" s="495">
        <f>'106部門の対個人サービス行統合'!DC39</f>
        <v>0</v>
      </c>
      <c r="AQ41" s="638">
        <f>'106部門の対個人サービス行統合'!DD39</f>
        <v>22815</v>
      </c>
      <c r="AR41" s="496">
        <f t="shared" si="3"/>
        <v>2148011</v>
      </c>
      <c r="AS41" s="494">
        <v>0</v>
      </c>
      <c r="AT41" s="495">
        <v>3316178</v>
      </c>
      <c r="AU41" s="495">
        <v>0</v>
      </c>
      <c r="AV41" s="495">
        <v>0</v>
      </c>
      <c r="AW41" s="495">
        <v>0</v>
      </c>
      <c r="AX41" s="495">
        <v>0</v>
      </c>
      <c r="AY41" s="496">
        <f t="shared" si="0"/>
        <v>3316178</v>
      </c>
      <c r="AZ41" s="496">
        <f t="shared" si="1"/>
        <v>5464189</v>
      </c>
      <c r="BA41" s="495">
        <v>13310</v>
      </c>
      <c r="BB41" s="496">
        <f t="shared" si="4"/>
        <v>3329488</v>
      </c>
      <c r="BC41" s="496">
        <f t="shared" si="5"/>
        <v>5477499</v>
      </c>
      <c r="BD41" s="496">
        <v>-99080</v>
      </c>
      <c r="BE41" s="495">
        <f t="shared" si="6"/>
        <v>3230408</v>
      </c>
      <c r="BF41" s="496">
        <f t="shared" si="7"/>
        <v>5378419</v>
      </c>
      <c r="BH41" s="505">
        <f t="shared" si="8"/>
        <v>1.8132608517018721E-2</v>
      </c>
      <c r="BI41" s="498"/>
      <c r="BJ41" s="506">
        <f t="shared" si="9"/>
        <v>0.98186739148298097</v>
      </c>
      <c r="BL41" s="505">
        <f t="shared" si="2"/>
        <v>1.0152181823262E-2</v>
      </c>
      <c r="BN41" s="501">
        <f t="shared" si="12"/>
        <v>1.0150891825523896E-2</v>
      </c>
      <c r="BP41" s="501">
        <v>0.573778093525253</v>
      </c>
      <c r="BR41" s="501">
        <v>0.49306775838773398</v>
      </c>
    </row>
    <row r="42" spans="1:70">
      <c r="A42" s="507" t="s">
        <v>434</v>
      </c>
      <c r="B42" s="504" t="s">
        <v>57</v>
      </c>
      <c r="C42" s="494">
        <f>SUM('106部門の対個人サービス行統合'!C40:E40)</f>
        <v>678469</v>
      </c>
      <c r="D42" s="495">
        <f>'106部門の対個人サービス行統合'!F40</f>
        <v>76446</v>
      </c>
      <c r="E42" s="495">
        <f>'106部門の対個人サービス行統合'!G40</f>
        <v>92955</v>
      </c>
      <c r="F42" s="495">
        <f>SUM('106部門の対個人サービス行統合'!H40:I40)</f>
        <v>141978</v>
      </c>
      <c r="G42" s="495">
        <f>SUM('106部門の対個人サービス行統合'!J40:M40)</f>
        <v>1737359</v>
      </c>
      <c r="H42" s="495">
        <f>SUM('106部門の対個人サービス行統合'!N40:O40)</f>
        <v>79754</v>
      </c>
      <c r="I42" s="495">
        <f>SUM('106部門の対個人サービス行統合'!P40:S40)</f>
        <v>145088</v>
      </c>
      <c r="J42" s="495">
        <f>SUM('106部門の対個人サービス行統合'!U40:AA40)</f>
        <v>106408</v>
      </c>
      <c r="K42" s="495">
        <f>SUM('106部門の対個人サービス行統合'!AB40:AC40)</f>
        <v>19050</v>
      </c>
      <c r="L42" s="495">
        <f>SUM('106部門の対個人サービス行統合'!AD40:AE40)</f>
        <v>46905</v>
      </c>
      <c r="M42" s="495">
        <f>SUM('106部門の対個人サービス行統合'!AG40:AJ40)</f>
        <v>546675</v>
      </c>
      <c r="N42" s="495">
        <f>SUM('106部門の対個人サービス行統合'!AK40:AN40)</f>
        <v>2745</v>
      </c>
      <c r="O42" s="495">
        <f>SUM('106部門の対個人サービス行統合'!AO40:AP40)</f>
        <v>13817</v>
      </c>
      <c r="P42" s="495">
        <f>SUM('106部門の対個人サービス行統合'!AQ40:AR40)</f>
        <v>118016</v>
      </c>
      <c r="Q42" s="495">
        <f>'106部門の対個人サービス行統合'!AS40</f>
        <v>17956</v>
      </c>
      <c r="R42" s="495">
        <f>'106部門の対個人サービス行統合'!AT40</f>
        <v>247927</v>
      </c>
      <c r="S42" s="495">
        <f>'106部門の対個人サービス行統合'!AU40</f>
        <v>13397</v>
      </c>
      <c r="T42" s="495">
        <f>SUM('106部門の対個人サービス行統合'!AV40:AW40)</f>
        <v>862427</v>
      </c>
      <c r="U42" s="495">
        <f>SUM('106部門の対個人サービス行統合'!AX40:BA40)</f>
        <v>405884</v>
      </c>
      <c r="V42" s="495">
        <f>SUM('106部門の対個人サービス行統合'!BB40:BC40)</f>
        <v>78881</v>
      </c>
      <c r="W42" s="495">
        <f>SUM('106部門の対個人サービス行統合'!BD40:BH40)</f>
        <v>122635</v>
      </c>
      <c r="X42" s="495">
        <f>SUM('106部門の対個人サービス行統合'!T40,'106部門の対個人サービス行統合'!AF40,'106部門の対個人サービス行統合'!BI40:BJ40)</f>
        <v>158376</v>
      </c>
      <c r="Y42" s="495">
        <f>SUM('106部門の対個人サービス行統合'!BK40:BN40)</f>
        <v>7218745</v>
      </c>
      <c r="Z42" s="495">
        <f>SUM('106部門の対個人サービス行統合'!BO40:BP40)</f>
        <v>2311543</v>
      </c>
      <c r="AA42" s="495">
        <f>'106部門の対個人サービス行統合'!BQ40</f>
        <v>705928</v>
      </c>
      <c r="AB42" s="495">
        <f>'106部門の対個人サービス行統合'!BR40</f>
        <v>239073</v>
      </c>
      <c r="AC42" s="495">
        <f>'106部門の対個人サービス行統合'!BS40</f>
        <v>6624770</v>
      </c>
      <c r="AD42" s="495">
        <f>'106部門の対個人サービス行統合'!BT40</f>
        <v>3102277</v>
      </c>
      <c r="AE42" s="495">
        <f>SUM('106部門の対個人サービス行統合'!BU40:BW40)</f>
        <v>1142843</v>
      </c>
      <c r="AF42" s="495">
        <f>SUM('106部門の対個人サービス行統合'!BX40:CF40)</f>
        <v>7777767</v>
      </c>
      <c r="AG42" s="495">
        <f>SUM('106部門の対個人サービス行統合'!CG40:CK40)</f>
        <v>3851862</v>
      </c>
      <c r="AH42" s="495">
        <f>'106部門の対個人サービス行統合'!CL40</f>
        <v>3856318</v>
      </c>
      <c r="AI42" s="495">
        <f>SUM('106部門の対個人サービス行統合'!CM40:CN40)</f>
        <v>1919981</v>
      </c>
      <c r="AJ42" s="495">
        <f>SUM('106部門の対個人サービス行統合'!CO40:CR40)</f>
        <v>4618253</v>
      </c>
      <c r="AK42" s="495">
        <f>'106部門の対個人サービス行統合'!CS40</f>
        <v>466316</v>
      </c>
      <c r="AL42" s="495">
        <f>SUM('106部門の対個人サービス行統合'!CT40:CW40)</f>
        <v>5366950</v>
      </c>
      <c r="AM42" s="495">
        <f>SUM('106部門の対個人サービス行統合'!CZ40:DB40)</f>
        <v>882781</v>
      </c>
      <c r="AN42" s="495">
        <f>'106部門の対個人サービス行統合'!CX40</f>
        <v>241947</v>
      </c>
      <c r="AO42" s="495">
        <f>'106部門の対個人サービス行統合'!CY40</f>
        <v>804056</v>
      </c>
      <c r="AP42" s="495">
        <f>'106部門の対個人サービス行統合'!DC40</f>
        <v>0</v>
      </c>
      <c r="AQ42" s="638">
        <f>'106部門の対個人サービス行統合'!DD40</f>
        <v>102321</v>
      </c>
      <c r="AR42" s="496">
        <f t="shared" si="3"/>
        <v>56946879</v>
      </c>
      <c r="AS42" s="494">
        <v>69834</v>
      </c>
      <c r="AT42" s="495">
        <v>6972958</v>
      </c>
      <c r="AU42" s="495">
        <v>0</v>
      </c>
      <c r="AV42" s="495">
        <v>262353</v>
      </c>
      <c r="AW42" s="495">
        <v>2288745</v>
      </c>
      <c r="AX42" s="495">
        <v>0</v>
      </c>
      <c r="AY42" s="496">
        <f t="shared" si="0"/>
        <v>9593890</v>
      </c>
      <c r="AZ42" s="496">
        <f t="shared" si="1"/>
        <v>66540769</v>
      </c>
      <c r="BA42" s="495">
        <v>3664613</v>
      </c>
      <c r="BB42" s="496">
        <f t="shared" si="4"/>
        <v>13258503</v>
      </c>
      <c r="BC42" s="496">
        <f t="shared" si="5"/>
        <v>70205382</v>
      </c>
      <c r="BD42" s="496">
        <v>-25748260</v>
      </c>
      <c r="BE42" s="495">
        <f t="shared" si="6"/>
        <v>-12489757</v>
      </c>
      <c r="BF42" s="496">
        <f t="shared" si="7"/>
        <v>44457122</v>
      </c>
      <c r="BH42" s="505">
        <f t="shared" si="8"/>
        <v>0.38695465031370468</v>
      </c>
      <c r="BI42" s="498"/>
      <c r="BJ42" s="506">
        <f t="shared" si="9"/>
        <v>0.61304534968629498</v>
      </c>
      <c r="BL42" s="505">
        <f t="shared" si="2"/>
        <v>2.1347086152182001E-2</v>
      </c>
      <c r="BN42" s="501">
        <f t="shared" si="12"/>
        <v>2.1344373662065999E-2</v>
      </c>
      <c r="BP42" s="501">
        <v>0.642968498950517</v>
      </c>
      <c r="BR42" s="501">
        <v>0.344735945795142</v>
      </c>
    </row>
    <row r="43" spans="1:70">
      <c r="A43" s="507">
        <v>67</v>
      </c>
      <c r="B43" s="504" t="s">
        <v>871</v>
      </c>
      <c r="C43" s="494">
        <f>SUM('106部門の対個人サービス行統合'!C41:E41)</f>
        <v>2538</v>
      </c>
      <c r="D43" s="495">
        <f>'106部門の対個人サービス行統合'!F41</f>
        <v>288</v>
      </c>
      <c r="E43" s="495">
        <f>'106部門の対個人サービス行統合'!G41</f>
        <v>7388</v>
      </c>
      <c r="F43" s="495">
        <f>SUM('106部門の対個人サービス行統合'!H41:I41)</f>
        <v>825</v>
      </c>
      <c r="G43" s="495">
        <f>SUM('106部門の対個人サービス行統合'!J41:M41)</f>
        <v>21876</v>
      </c>
      <c r="H43" s="495">
        <f>SUM('106部門の対個人サービス行統合'!N41:O41)</f>
        <v>431</v>
      </c>
      <c r="I43" s="495">
        <f>SUM('106部門の対個人サービス行統合'!P41:S41)</f>
        <v>735</v>
      </c>
      <c r="J43" s="495">
        <f>SUM('106部門の対個人サービス行統合'!U41:AA41)</f>
        <v>255</v>
      </c>
      <c r="K43" s="495">
        <f>SUM('106部門の対個人サービス行統合'!AB41:AC41)</f>
        <v>55</v>
      </c>
      <c r="L43" s="495">
        <f>SUM('106部門の対個人サービス行統合'!AD41:AE41)</f>
        <v>122</v>
      </c>
      <c r="M43" s="495">
        <f>SUM('106部門の対個人サービス行統合'!AG41:AJ41)</f>
        <v>1364</v>
      </c>
      <c r="N43" s="495">
        <f>SUM('106部門の対個人サービス行統合'!AK41:AN41)</f>
        <v>29</v>
      </c>
      <c r="O43" s="495">
        <f>SUM('106部門の対個人サービス行統合'!AO41:AP41)</f>
        <v>100</v>
      </c>
      <c r="P43" s="495">
        <f>SUM('106部門の対個人サービス行統合'!AQ41:AR41)</f>
        <v>443</v>
      </c>
      <c r="Q43" s="495">
        <f>'106部門の対個人サービス行統合'!AS41</f>
        <v>63</v>
      </c>
      <c r="R43" s="495">
        <f>'106部門の対個人サービス行統合'!AT41</f>
        <v>923</v>
      </c>
      <c r="S43" s="495">
        <f>'106部門の対個人サービス行統合'!AU41</f>
        <v>41</v>
      </c>
      <c r="T43" s="495">
        <f>SUM('106部門の対個人サービス行統合'!AV41:AW41)</f>
        <v>4024</v>
      </c>
      <c r="U43" s="495">
        <f>SUM('106部門の対個人サービス行統合'!AX41:BA41)</f>
        <v>912</v>
      </c>
      <c r="V43" s="495">
        <f>SUM('106部門の対個人サービス行統合'!BB41:BC41)</f>
        <v>230</v>
      </c>
      <c r="W43" s="495">
        <f>SUM('106部門の対個人サービス行統合'!BD41:BH41)</f>
        <v>763</v>
      </c>
      <c r="X43" s="495">
        <f>SUM('106部門の対個人サービス行統合'!T41,'106部門の対個人サービス行統合'!AF41,'106部門の対個人サービス行統合'!BI41:BJ41)</f>
        <v>505</v>
      </c>
      <c r="Y43" s="495">
        <f>SUM('106部門の対個人サービス行統合'!BK41:BN41)</f>
        <v>19122</v>
      </c>
      <c r="Z43" s="495">
        <f>SUM('106部門の対個人サービス行統合'!BO41:BP41)</f>
        <v>2071</v>
      </c>
      <c r="AA43" s="495">
        <f>'106部門の対個人サービス行統合'!BQ41</f>
        <v>1371</v>
      </c>
      <c r="AB43" s="495">
        <f>'106部門の対個人サービス行統合'!BR41</f>
        <v>205</v>
      </c>
      <c r="AC43" s="495">
        <f>'106部門の対個人サービス行統合'!BS41</f>
        <v>68367</v>
      </c>
      <c r="AD43" s="495">
        <f>'106部門の対個人サービス行統合'!BT41</f>
        <v>6003</v>
      </c>
      <c r="AE43" s="495">
        <f>SUM('106部門の対個人サービス行統合'!BU41:BW41)</f>
        <v>37549</v>
      </c>
      <c r="AF43" s="495">
        <f>SUM('106部門の対個人サービス行統合'!BX41:CF41)</f>
        <v>20112</v>
      </c>
      <c r="AG43" s="495">
        <f>SUM('106部門の対個人サービス行統合'!CG41:CK41)</f>
        <v>201693</v>
      </c>
      <c r="AH43" s="495">
        <f>'106部門の対個人サービス行統合'!CL41</f>
        <v>23550</v>
      </c>
      <c r="AI43" s="495">
        <f>SUM('106部門の対個人サービス行統合'!CM41:CN41)</f>
        <v>39176</v>
      </c>
      <c r="AJ43" s="495">
        <f>SUM('106部門の対個人サービス行統合'!CO41:CR41)</f>
        <v>1282937</v>
      </c>
      <c r="AK43" s="495">
        <f>'106部門の対個人サービス行統合'!CS41</f>
        <v>14289</v>
      </c>
      <c r="AL43" s="495">
        <f>SUM('106部門の対個人サービス行統合'!CT41:CW41)</f>
        <v>53954</v>
      </c>
      <c r="AM43" s="495">
        <f>SUM('106部門の対個人サービス行統合'!CZ41:DB41)</f>
        <v>287188</v>
      </c>
      <c r="AN43" s="495">
        <f>'106部門の対個人サービス行統合'!CX41</f>
        <v>163852</v>
      </c>
      <c r="AO43" s="495">
        <f>'106部門の対個人サービス行統合'!CY41</f>
        <v>92333</v>
      </c>
      <c r="AP43" s="495">
        <f>'106部門の対個人サービス行統合'!DC41</f>
        <v>0</v>
      </c>
      <c r="AQ43" s="638">
        <f>'106部門の対個人サービス行統合'!DD41</f>
        <v>4571</v>
      </c>
      <c r="AR43" s="496">
        <f t="shared" si="3"/>
        <v>2362253</v>
      </c>
      <c r="AS43" s="494">
        <v>758462</v>
      </c>
      <c r="AT43" s="495">
        <v>21155911</v>
      </c>
      <c r="AU43" s="495">
        <v>0</v>
      </c>
      <c r="AV43" s="495">
        <v>0</v>
      </c>
      <c r="AW43" s="495">
        <v>0</v>
      </c>
      <c r="AX43" s="495">
        <v>0</v>
      </c>
      <c r="AY43" s="496">
        <f t="shared" si="0"/>
        <v>21914373</v>
      </c>
      <c r="AZ43" s="496">
        <f t="shared" si="1"/>
        <v>24276626</v>
      </c>
      <c r="BA43" s="495">
        <v>1352452</v>
      </c>
      <c r="BB43" s="496">
        <f t="shared" si="4"/>
        <v>23266825</v>
      </c>
      <c r="BC43" s="496">
        <f t="shared" si="5"/>
        <v>25629078</v>
      </c>
      <c r="BD43" s="496">
        <v>-4776088</v>
      </c>
      <c r="BE43" s="495">
        <f t="shared" si="6"/>
        <v>18490737</v>
      </c>
      <c r="BF43" s="496">
        <f t="shared" si="7"/>
        <v>20852990</v>
      </c>
      <c r="BH43" s="505">
        <f t="shared" si="8"/>
        <v>0.19673607032542331</v>
      </c>
      <c r="BI43" s="498"/>
      <c r="BJ43" s="506">
        <f t="shared" si="9"/>
        <v>0.80326392967457705</v>
      </c>
      <c r="BL43" s="505">
        <f t="shared" si="2"/>
        <v>6.4766925993945998E-2</v>
      </c>
      <c r="BN43" s="501">
        <f t="shared" si="12"/>
        <v>6.4758696315883615E-2</v>
      </c>
      <c r="BP43" s="501">
        <v>0.71157800392173998</v>
      </c>
      <c r="BR43" s="501">
        <v>0.27860383570893199</v>
      </c>
    </row>
    <row r="44" spans="1:70">
      <c r="A44" s="507" t="s">
        <v>556</v>
      </c>
      <c r="B44" s="504" t="s">
        <v>557</v>
      </c>
      <c r="C44" s="494">
        <f>SUM('106部門の対個人サービス行統合'!C42:E42)</f>
        <v>0</v>
      </c>
      <c r="D44" s="495">
        <f>'106部門の対個人サービス行統合'!F42</f>
        <v>0</v>
      </c>
      <c r="E44" s="495">
        <f>'106部門の対個人サービス行統合'!G42</f>
        <v>0</v>
      </c>
      <c r="F44" s="495">
        <f>SUM('106部門の対個人サービス行統合'!H42:I42)</f>
        <v>0</v>
      </c>
      <c r="G44" s="495">
        <f>SUM('106部門の対個人サービス行統合'!J42:M42)</f>
        <v>0</v>
      </c>
      <c r="H44" s="495">
        <f>SUM('106部門の対個人サービス行統合'!N42:O42)</f>
        <v>0</v>
      </c>
      <c r="I44" s="495">
        <f>SUM('106部門の対個人サービス行統合'!P42:S42)</f>
        <v>0</v>
      </c>
      <c r="J44" s="495">
        <f>SUM('106部門の対個人サービス行統合'!U42:AA42)</f>
        <v>0</v>
      </c>
      <c r="K44" s="495">
        <f>SUM('106部門の対個人サービス行統合'!AB42:AC42)</f>
        <v>0</v>
      </c>
      <c r="L44" s="495">
        <f>SUM('106部門の対個人サービス行統合'!AD42:AE42)</f>
        <v>0</v>
      </c>
      <c r="M44" s="495">
        <f>SUM('106部門の対個人サービス行統合'!AG42:AJ42)</f>
        <v>0</v>
      </c>
      <c r="N44" s="495">
        <f>SUM('106部門の対個人サービス行統合'!AK42:AN42)</f>
        <v>0</v>
      </c>
      <c r="O44" s="495">
        <f>SUM('106部門の対個人サービス行統合'!AO42:AP42)</f>
        <v>0</v>
      </c>
      <c r="P44" s="495">
        <f>SUM('106部門の対個人サービス行統合'!AQ42:AR42)</f>
        <v>0</v>
      </c>
      <c r="Q44" s="495">
        <f>'106部門の対個人サービス行統合'!AS42</f>
        <v>0</v>
      </c>
      <c r="R44" s="495">
        <f>'106部門の対個人サービス行統合'!AT42</f>
        <v>0</v>
      </c>
      <c r="S44" s="495">
        <f>'106部門の対個人サービス行統合'!AU42</f>
        <v>0</v>
      </c>
      <c r="T44" s="495">
        <f>SUM('106部門の対個人サービス行統合'!AV42:AW42)</f>
        <v>0</v>
      </c>
      <c r="U44" s="495">
        <f>SUM('106部門の対個人サービス行統合'!AX42:BA42)</f>
        <v>0</v>
      </c>
      <c r="V44" s="495">
        <f>SUM('106部門の対個人サービス行統合'!BB42:BC42)</f>
        <v>0</v>
      </c>
      <c r="W44" s="495">
        <f>SUM('106部門の対個人サービス行統合'!BD42:BH42)</f>
        <v>0</v>
      </c>
      <c r="X44" s="495">
        <f>SUM('106部門の対個人サービス行統合'!T42,'106部門の対個人サービス行統合'!AF42,'106部門の対個人サービス行統合'!BI42:BJ42)</f>
        <v>0</v>
      </c>
      <c r="Y44" s="495">
        <f>SUM('106部門の対個人サービス行統合'!BK42:BN42)</f>
        <v>0</v>
      </c>
      <c r="Z44" s="495">
        <f>SUM('106部門の対個人サービス行統合'!BO42:BP42)</f>
        <v>0</v>
      </c>
      <c r="AA44" s="495">
        <f>'106部門の対個人サービス行統合'!BQ42</f>
        <v>0</v>
      </c>
      <c r="AB44" s="495">
        <f>'106部門の対個人サービス行統合'!BR42</f>
        <v>0</v>
      </c>
      <c r="AC44" s="495">
        <f>'106部門の対個人サービス行統合'!BS42</f>
        <v>0</v>
      </c>
      <c r="AD44" s="495">
        <f>'106部門の対個人サービス行統合'!BT42</f>
        <v>0</v>
      </c>
      <c r="AE44" s="495">
        <f>SUM('106部門の対個人サービス行統合'!BU42:BW42)</f>
        <v>0</v>
      </c>
      <c r="AF44" s="495">
        <f>SUM('106部門の対個人サービス行統合'!BX42:CF42)</f>
        <v>0</v>
      </c>
      <c r="AG44" s="495">
        <f>SUM('106部門の対個人サービス行統合'!CG42:CK42)</f>
        <v>0</v>
      </c>
      <c r="AH44" s="495">
        <f>'106部門の対個人サービス行統合'!CL42</f>
        <v>0</v>
      </c>
      <c r="AI44" s="495">
        <f>SUM('106部門の対個人サービス行統合'!CM42:CN42)</f>
        <v>0</v>
      </c>
      <c r="AJ44" s="495">
        <f>SUM('106部門の対個人サービス行統合'!CO42:CR42)</f>
        <v>0</v>
      </c>
      <c r="AK44" s="495">
        <f>'106部門の対個人サービス行統合'!CS42</f>
        <v>0</v>
      </c>
      <c r="AL44" s="495">
        <f>SUM('106部門の対個人サービス行統合'!CT42:CW42)</f>
        <v>0</v>
      </c>
      <c r="AM44" s="495">
        <f>SUM('106部門の対個人サービス行統合'!CZ42:DB42)</f>
        <v>0</v>
      </c>
      <c r="AN44" s="495">
        <f>'106部門の対個人サービス行統合'!CX42</f>
        <v>0</v>
      </c>
      <c r="AO44" s="495">
        <f>'106部門の対個人サービス行統合'!CY42</f>
        <v>0</v>
      </c>
      <c r="AP44" s="495">
        <f>'106部門の対個人サービス行統合'!DC42</f>
        <v>0</v>
      </c>
      <c r="AQ44" s="638">
        <f>'106部門の対個人サービス行統合'!DD42</f>
        <v>0</v>
      </c>
      <c r="AR44" s="496">
        <f t="shared" si="3"/>
        <v>0</v>
      </c>
      <c r="AS44" s="494">
        <v>1590735</v>
      </c>
      <c r="AT44" s="495">
        <v>2824681</v>
      </c>
      <c r="AU44" s="495">
        <v>0</v>
      </c>
      <c r="AV44" s="495">
        <v>0</v>
      </c>
      <c r="AW44" s="495">
        <v>0</v>
      </c>
      <c r="AX44" s="495">
        <v>0</v>
      </c>
      <c r="AY44" s="496">
        <f t="shared" si="0"/>
        <v>4415416</v>
      </c>
      <c r="AZ44" s="496">
        <f t="shared" si="1"/>
        <v>4415416</v>
      </c>
      <c r="BA44" s="495">
        <v>8517201</v>
      </c>
      <c r="BB44" s="496">
        <f t="shared" si="4"/>
        <v>12932617</v>
      </c>
      <c r="BC44" s="496">
        <f t="shared" si="5"/>
        <v>12932617</v>
      </c>
      <c r="BD44" s="496">
        <v>-3955255</v>
      </c>
      <c r="BE44" s="495">
        <f t="shared" si="6"/>
        <v>8977362</v>
      </c>
      <c r="BF44" s="496">
        <f t="shared" si="7"/>
        <v>8977362</v>
      </c>
      <c r="BH44" s="505">
        <f t="shared" si="8"/>
        <v>0.89578309269160594</v>
      </c>
      <c r="BI44" s="498"/>
      <c r="BJ44" s="506">
        <f t="shared" si="9"/>
        <v>0.104216907308394</v>
      </c>
      <c r="BL44" s="505">
        <f t="shared" si="2"/>
        <v>8.6475077950320008E-3</v>
      </c>
      <c r="BN44" s="501">
        <f t="shared" si="12"/>
        <v>8.6464089902932723E-3</v>
      </c>
      <c r="BP44" s="501">
        <v>0.452764631748168</v>
      </c>
      <c r="BR44" s="501">
        <v>0.15024179708916699</v>
      </c>
    </row>
    <row r="45" spans="1:70">
      <c r="A45" s="507" t="s">
        <v>558</v>
      </c>
      <c r="B45" s="504" t="s">
        <v>841</v>
      </c>
      <c r="C45" s="494">
        <f>SUM('106部門の対個人サービス行統合'!C43:E43)</f>
        <v>0</v>
      </c>
      <c r="D45" s="495">
        <f>'106部門の対個人サービス行統合'!F43</f>
        <v>0</v>
      </c>
      <c r="E45" s="495">
        <f>'106部門の対個人サービス行統合'!G43</f>
        <v>0</v>
      </c>
      <c r="F45" s="495">
        <f>SUM('106部門の対個人サービス行統合'!H43:I43)</f>
        <v>0</v>
      </c>
      <c r="G45" s="495">
        <f>SUM('106部門の対個人サービス行統合'!J43:M43)</f>
        <v>0</v>
      </c>
      <c r="H45" s="495">
        <f>SUM('106部門の対個人サービス行統合'!N43:O43)</f>
        <v>0</v>
      </c>
      <c r="I45" s="495">
        <f>SUM('106部門の対個人サービス行統合'!P43:S43)</f>
        <v>0</v>
      </c>
      <c r="J45" s="495">
        <f>SUM('106部門の対個人サービス行統合'!U43:AA43)</f>
        <v>0</v>
      </c>
      <c r="K45" s="495">
        <f>SUM('106部門の対個人サービス行統合'!AB43:AC43)</f>
        <v>0</v>
      </c>
      <c r="L45" s="495">
        <f>SUM('106部門の対個人サービス行統合'!AD43:AE43)</f>
        <v>0</v>
      </c>
      <c r="M45" s="495">
        <f>SUM('106部門の対個人サービス行統合'!AG43:AJ43)</f>
        <v>0</v>
      </c>
      <c r="N45" s="495">
        <f>SUM('106部門の対個人サービス行統合'!AK43:AN43)</f>
        <v>0</v>
      </c>
      <c r="O45" s="495">
        <f>SUM('106部門の対個人サービス行統合'!AO43:AP43)</f>
        <v>0</v>
      </c>
      <c r="P45" s="495">
        <f>SUM('106部門の対個人サービス行統合'!AQ43:AR43)</f>
        <v>0</v>
      </c>
      <c r="Q45" s="495">
        <f>'106部門の対個人サービス行統合'!AS43</f>
        <v>0</v>
      </c>
      <c r="R45" s="495">
        <f>'106部門の対個人サービス行統合'!AT43</f>
        <v>0</v>
      </c>
      <c r="S45" s="495">
        <f>'106部門の対個人サービス行統合'!AU43</f>
        <v>0</v>
      </c>
      <c r="T45" s="495">
        <f>SUM('106部門の対個人サービス行統合'!AV43:AW43)</f>
        <v>0</v>
      </c>
      <c r="U45" s="495">
        <f>SUM('106部門の対個人サービス行統合'!AX43:BA43)</f>
        <v>0</v>
      </c>
      <c r="V45" s="495">
        <f>SUM('106部門の対個人サービス行統合'!BB43:BC43)</f>
        <v>0</v>
      </c>
      <c r="W45" s="495">
        <f>SUM('106部門の対個人サービス行統合'!BD43:BH43)</f>
        <v>0</v>
      </c>
      <c r="X45" s="495">
        <f>SUM('106部門の対個人サービス行統合'!T43,'106部門の対個人サービス行統合'!AF43,'106部門の対個人サービス行統合'!BI43:BJ43)</f>
        <v>0</v>
      </c>
      <c r="Y45" s="495">
        <f>SUM('106部門の対個人サービス行統合'!BK43:BN43)</f>
        <v>0</v>
      </c>
      <c r="Z45" s="495">
        <f>SUM('106部門の対個人サービス行統合'!BO43:BP43)</f>
        <v>0</v>
      </c>
      <c r="AA45" s="495">
        <f>'106部門の対個人サービス行統合'!BQ43</f>
        <v>0</v>
      </c>
      <c r="AB45" s="495">
        <f>'106部門の対個人サービス行統合'!BR43</f>
        <v>0</v>
      </c>
      <c r="AC45" s="495">
        <f>'106部門の対個人サービス行統合'!BS43</f>
        <v>0</v>
      </c>
      <c r="AD45" s="495">
        <f>'106部門の対個人サービス行統合'!BT43</f>
        <v>0</v>
      </c>
      <c r="AE45" s="495">
        <f>SUM('106部門の対個人サービス行統合'!BU43:BW43)</f>
        <v>0</v>
      </c>
      <c r="AF45" s="495">
        <f>SUM('106部門の対個人サービス行統合'!BX43:CF43)</f>
        <v>0</v>
      </c>
      <c r="AG45" s="495">
        <f>SUM('106部門の対個人サービス行統合'!CG43:CK43)</f>
        <v>0</v>
      </c>
      <c r="AH45" s="495">
        <f>'106部門の対個人サービス行統合'!CL43</f>
        <v>0</v>
      </c>
      <c r="AI45" s="495">
        <f>SUM('106部門の対個人サービス行統合'!CM43:CN43)</f>
        <v>98340</v>
      </c>
      <c r="AJ45" s="495">
        <f>SUM('106部門の対個人サービス行統合'!CO43:CR43)</f>
        <v>293325</v>
      </c>
      <c r="AK45" s="495">
        <f>'106部門の対個人サービス行統合'!CS43</f>
        <v>0</v>
      </c>
      <c r="AL45" s="495">
        <f>SUM('106部門の対個人サービス行統合'!CT43:CW43)</f>
        <v>0</v>
      </c>
      <c r="AM45" s="495">
        <f>SUM('106部門の対個人サービス行統合'!CZ43:DB43)</f>
        <v>0</v>
      </c>
      <c r="AN45" s="495">
        <f>'106部門の対個人サービス行統合'!CX43</f>
        <v>149871</v>
      </c>
      <c r="AO45" s="495">
        <f>'106部門の対個人サービス行統合'!CY43</f>
        <v>190296</v>
      </c>
      <c r="AP45" s="495">
        <f>'106部門の対個人サービス行統合'!DC43</f>
        <v>0</v>
      </c>
      <c r="AQ45" s="638">
        <f>'106部門の対個人サービス行統合'!DD43</f>
        <v>0</v>
      </c>
      <c r="AR45" s="496">
        <f t="shared" si="3"/>
        <v>731832</v>
      </c>
      <c r="AS45" s="494">
        <v>6499146</v>
      </c>
      <c r="AT45" s="495">
        <v>20025261</v>
      </c>
      <c r="AU45" s="495">
        <v>0</v>
      </c>
      <c r="AV45" s="495">
        <v>0</v>
      </c>
      <c r="AW45" s="495">
        <v>0</v>
      </c>
      <c r="AX45" s="495">
        <v>0</v>
      </c>
      <c r="AY45" s="496">
        <f t="shared" si="0"/>
        <v>26524407</v>
      </c>
      <c r="AZ45" s="496">
        <f t="shared" si="1"/>
        <v>27256239</v>
      </c>
      <c r="BA45" s="495">
        <v>7346576</v>
      </c>
      <c r="BB45" s="496">
        <f t="shared" si="4"/>
        <v>33870983</v>
      </c>
      <c r="BC45" s="496">
        <f t="shared" si="5"/>
        <v>34602815</v>
      </c>
      <c r="BD45" s="496">
        <v>-6592385</v>
      </c>
      <c r="BE45" s="495">
        <f t="shared" si="6"/>
        <v>27278598</v>
      </c>
      <c r="BF45" s="496">
        <f t="shared" si="7"/>
        <v>28010430</v>
      </c>
      <c r="BH45" s="505">
        <f t="shared" si="8"/>
        <v>0.24186700887088641</v>
      </c>
      <c r="BI45" s="498"/>
      <c r="BJ45" s="506">
        <f t="shared" si="9"/>
        <v>0.75813299112911403</v>
      </c>
      <c r="BL45" s="505">
        <f t="shared" si="2"/>
        <v>6.1305542323204003E-2</v>
      </c>
      <c r="BN45" s="501">
        <f t="shared" si="12"/>
        <v>6.1297752469524569E-2</v>
      </c>
      <c r="BP45" s="501">
        <v>0.45396425545769897</v>
      </c>
      <c r="BR45" s="501">
        <v>0.24832121463326301</v>
      </c>
    </row>
    <row r="46" spans="1:70">
      <c r="A46" s="507" t="s">
        <v>443</v>
      </c>
      <c r="B46" s="504" t="s">
        <v>30</v>
      </c>
      <c r="C46" s="494">
        <f>SUM('106部門の対個人サービス行統合'!C44:E44)</f>
        <v>28404</v>
      </c>
      <c r="D46" s="495">
        <f>'106部門の対個人サービス行統合'!F44</f>
        <v>9813</v>
      </c>
      <c r="E46" s="495">
        <f>'106部門の対個人サービス行統合'!G44</f>
        <v>7340</v>
      </c>
      <c r="F46" s="495">
        <f>SUM('106部門の対個人サービス行統合'!H44:I44)</f>
        <v>6949</v>
      </c>
      <c r="G46" s="495">
        <f>SUM('106部門の対個人サービス行統合'!J44:M44)</f>
        <v>55632</v>
      </c>
      <c r="H46" s="495">
        <f>SUM('106部門の対個人サービス行統合'!N44:O44)</f>
        <v>2218</v>
      </c>
      <c r="I46" s="495">
        <f>SUM('106部門の対個人サービス行統合'!P44:S44)</f>
        <v>5586</v>
      </c>
      <c r="J46" s="495">
        <f>SUM('106部門の対個人サービス行統合'!U44:AA44)</f>
        <v>1507</v>
      </c>
      <c r="K46" s="495">
        <f>SUM('106部門の対個人サービス行統合'!AB44:AC44)</f>
        <v>153</v>
      </c>
      <c r="L46" s="495">
        <f>SUM('106部門の対個人サービス行統合'!AD44:AE44)</f>
        <v>180</v>
      </c>
      <c r="M46" s="495">
        <f>SUM('106部門の対個人サービス行統合'!AG44:AJ44)</f>
        <v>17687</v>
      </c>
      <c r="N46" s="495">
        <f>SUM('106部門の対個人サービス行統合'!AK44:AN44)</f>
        <v>183</v>
      </c>
      <c r="O46" s="495">
        <f>SUM('106部門の対個人サービス行統合'!AO44:AP44)</f>
        <v>267</v>
      </c>
      <c r="P46" s="495">
        <f>SUM('106部門の対個人サービス行統合'!AQ44:AR44)</f>
        <v>1955</v>
      </c>
      <c r="Q46" s="495">
        <f>'106部門の対個人サービス行統合'!AS44</f>
        <v>333</v>
      </c>
      <c r="R46" s="495">
        <f>'106部門の対個人サービス行統合'!AT44</f>
        <v>7340</v>
      </c>
      <c r="S46" s="495">
        <f>'106部門の対個人サービス行統合'!AU44</f>
        <v>533</v>
      </c>
      <c r="T46" s="495">
        <f>SUM('106部門の対個人サービス行統合'!AV44:AW44)</f>
        <v>15004</v>
      </c>
      <c r="U46" s="495">
        <f>SUM('106部門の対個人サービス行統合'!AX44:BA44)</f>
        <v>7066</v>
      </c>
      <c r="V46" s="495">
        <f>SUM('106部門の対個人サービス行統合'!BB44:BC44)</f>
        <v>1936</v>
      </c>
      <c r="W46" s="495">
        <f>SUM('106部門の対個人サービス行統合'!BD44:BH44)</f>
        <v>1371</v>
      </c>
      <c r="X46" s="495">
        <f>SUM('106部門の対個人サービス行統合'!T44,'106部門の対個人サービス行統合'!AF44,'106部門の対個人サービス行統合'!BI44:BJ44)</f>
        <v>4246</v>
      </c>
      <c r="Y46" s="495">
        <f>SUM('106部門の対個人サービス行統合'!BK44:BN44)</f>
        <v>85278</v>
      </c>
      <c r="Z46" s="495">
        <f>SUM('106部門の対個人サービス行統合'!BO44:BP44)</f>
        <v>1426</v>
      </c>
      <c r="AA46" s="495">
        <f>'106部門の対個人サービス行統合'!BQ44</f>
        <v>5056</v>
      </c>
      <c r="AB46" s="495">
        <f>'106部門の対個人サービス行統合'!BR44</f>
        <v>13856</v>
      </c>
      <c r="AC46" s="495">
        <f>'106部門の対個人サービス行統合'!BS44</f>
        <v>184500</v>
      </c>
      <c r="AD46" s="495">
        <f>'106部門の対個人サービス行統合'!BT44</f>
        <v>101496</v>
      </c>
      <c r="AE46" s="495">
        <f>SUM('106部門の対個人サービス行統合'!BU44:BW44)</f>
        <v>16549</v>
      </c>
      <c r="AF46" s="495">
        <f>SUM('106部門の対個人サービス行統合'!BX44:CF44)</f>
        <v>127937</v>
      </c>
      <c r="AG46" s="495">
        <f>SUM('106部門の対個人サービス行統合'!CG44:CK44)</f>
        <v>77150</v>
      </c>
      <c r="AH46" s="495">
        <f>'106部門の対個人サービス行統合'!CL44</f>
        <v>147642</v>
      </c>
      <c r="AI46" s="495">
        <f>SUM('106部門の対個人サービス行統合'!CM44:CN44)</f>
        <v>93685</v>
      </c>
      <c r="AJ46" s="495">
        <f>SUM('106部門の対個人サービス行統合'!CO44:CR44)</f>
        <v>283199</v>
      </c>
      <c r="AK46" s="495">
        <f>'106部門の対個人サービス行統合'!CS44</f>
        <v>31216</v>
      </c>
      <c r="AL46" s="495">
        <f>SUM('106部門の対個人サービス行統合'!CT44:CW44)</f>
        <v>72785</v>
      </c>
      <c r="AM46" s="495">
        <f>SUM('106部門の対個人サービス行統合'!CZ44:DB44)</f>
        <v>56636</v>
      </c>
      <c r="AN46" s="495">
        <f>'106部門の対個人サービス行統合'!CX44</f>
        <v>23657</v>
      </c>
      <c r="AO46" s="495">
        <f>'106部門の対個人サービス行統合'!CY44</f>
        <v>23608</v>
      </c>
      <c r="AP46" s="495">
        <f>'106部門の対個人サービス行統合'!DC44</f>
        <v>0</v>
      </c>
      <c r="AQ46" s="638">
        <f>'106部門の対個人サービス行統合'!DD44</f>
        <v>571</v>
      </c>
      <c r="AR46" s="496">
        <f t="shared" si="3"/>
        <v>1521950</v>
      </c>
      <c r="AS46" s="494">
        <v>0</v>
      </c>
      <c r="AT46" s="495">
        <v>0</v>
      </c>
      <c r="AU46" s="495">
        <v>0</v>
      </c>
      <c r="AV46" s="495">
        <v>0</v>
      </c>
      <c r="AW46" s="495">
        <v>0</v>
      </c>
      <c r="AX46" s="495">
        <v>0</v>
      </c>
      <c r="AY46" s="496">
        <f t="shared" si="0"/>
        <v>0</v>
      </c>
      <c r="AZ46" s="496">
        <f t="shared" si="1"/>
        <v>1521950</v>
      </c>
      <c r="BA46" s="495">
        <v>0</v>
      </c>
      <c r="BB46" s="496">
        <f t="shared" si="4"/>
        <v>0</v>
      </c>
      <c r="BC46" s="496">
        <f t="shared" si="5"/>
        <v>1521950</v>
      </c>
      <c r="BD46" s="496">
        <v>0</v>
      </c>
      <c r="BE46" s="495">
        <f t="shared" si="6"/>
        <v>0</v>
      </c>
      <c r="BF46" s="496">
        <f t="shared" si="7"/>
        <v>1521950</v>
      </c>
      <c r="BH46" s="505">
        <f t="shared" si="8"/>
        <v>0</v>
      </c>
      <c r="BI46" s="498"/>
      <c r="BJ46" s="506">
        <f t="shared" si="9"/>
        <v>1</v>
      </c>
      <c r="BL46" s="505">
        <f t="shared" si="2"/>
        <v>0</v>
      </c>
      <c r="BN46" s="501">
        <f t="shared" si="12"/>
        <v>0</v>
      </c>
      <c r="BP46" s="501">
        <v>0</v>
      </c>
      <c r="BR46" s="501">
        <v>0</v>
      </c>
    </row>
    <row r="47" spans="1:70">
      <c r="A47" s="507" t="s">
        <v>446</v>
      </c>
      <c r="B47" s="504" t="s">
        <v>18</v>
      </c>
      <c r="C47" s="640">
        <f>SUM('106部門の対個人サービス行統合'!C45:E45)</f>
        <v>64564</v>
      </c>
      <c r="D47" s="641">
        <f>'106部門の対個人サービス行統合'!F45</f>
        <v>9087</v>
      </c>
      <c r="E47" s="641">
        <f>'106部門の対個人サービス行統合'!G45</f>
        <v>88216</v>
      </c>
      <c r="F47" s="641">
        <f>SUM('106部門の対個人サービス行統合'!H45:I45)</f>
        <v>59083</v>
      </c>
      <c r="G47" s="641">
        <f>SUM('106部門の対個人サービス行統合'!J45:M45)</f>
        <v>1517658</v>
      </c>
      <c r="H47" s="641">
        <f>SUM('106部門の対個人サービス行統合'!N45:O45)</f>
        <v>6386</v>
      </c>
      <c r="I47" s="641">
        <f>SUM('106部門の対個人サービス行統合'!P45:S45)</f>
        <v>20267</v>
      </c>
      <c r="J47" s="641">
        <f>SUM('106部門の対個人サービス行統合'!U45:AA45)</f>
        <v>12052</v>
      </c>
      <c r="K47" s="641">
        <f>SUM('106部門の対個人サービス行統合'!AB45:AC45)</f>
        <v>2781</v>
      </c>
      <c r="L47" s="641">
        <f>SUM('106部門の対個人サービス行統合'!AD45:AE45)</f>
        <v>2264</v>
      </c>
      <c r="M47" s="641">
        <f>SUM('106部門の対個人サービス行統合'!AG45:AJ45)</f>
        <v>65925</v>
      </c>
      <c r="N47" s="641">
        <f>SUM('106部門の対個人サービス行統合'!AK45:AN45)</f>
        <v>1548</v>
      </c>
      <c r="O47" s="641">
        <f>SUM('106部門の対個人サービス行統合'!AO45:AP45)</f>
        <v>7591</v>
      </c>
      <c r="P47" s="641">
        <f>SUM('106部門の対個人サービス行統合'!AQ45:AR45)</f>
        <v>17163</v>
      </c>
      <c r="Q47" s="641">
        <f>'106部門の対個人サービス行統合'!AS45</f>
        <v>3461</v>
      </c>
      <c r="R47" s="641">
        <f>'106部門の対個人サービス行統合'!AT45</f>
        <v>53283</v>
      </c>
      <c r="S47" s="641">
        <f>'106部門の対個人サービス行統合'!AU45</f>
        <v>1056</v>
      </c>
      <c r="T47" s="641">
        <f>SUM('106部門の対個人サービス行統合'!AV45:AW45)</f>
        <v>12774</v>
      </c>
      <c r="U47" s="641">
        <f>SUM('106部門の対個人サービス行統合'!AX45:BA45)</f>
        <v>41461</v>
      </c>
      <c r="V47" s="641">
        <f>SUM('106部門の対個人サービス行統合'!BB45:BC45)</f>
        <v>2738</v>
      </c>
      <c r="W47" s="641">
        <f>SUM('106部門の対個人サービス行統合'!BD45:BH45)</f>
        <v>16171</v>
      </c>
      <c r="X47" s="641">
        <f>SUM('106部門の対個人サービス行統合'!T45,'106部門の対個人サービス行統合'!AF45,'106部門の対個人サービス行統合'!BI45:BJ45)</f>
        <v>8338</v>
      </c>
      <c r="Y47" s="641">
        <f>SUM('106部門の対個人サービス行統合'!BK45:BN45)</f>
        <v>867740</v>
      </c>
      <c r="Z47" s="641">
        <f>SUM('106部門の対個人サービス行統合'!BO45:BP45)</f>
        <v>84290</v>
      </c>
      <c r="AA47" s="641">
        <f>'106部門の対個人サービス行統合'!BQ45</f>
        <v>49767</v>
      </c>
      <c r="AB47" s="641">
        <f>'106部門の対個人サービス行統合'!BR45</f>
        <v>85891</v>
      </c>
      <c r="AC47" s="641">
        <f>'106部門の対個人サービス行統合'!BS45</f>
        <v>639310</v>
      </c>
      <c r="AD47" s="641">
        <f>'106部門の対個人サービス行統合'!BT45</f>
        <v>155125</v>
      </c>
      <c r="AE47" s="641">
        <f>SUM('106部門の対個人サービス行統合'!BU45:BW45)</f>
        <v>82165</v>
      </c>
      <c r="AF47" s="641">
        <f>SUM('106部門の対個人サービス行統合'!BX45:CF45)</f>
        <v>276965</v>
      </c>
      <c r="AG47" s="641">
        <f>SUM('106部門の対個人サービス行統合'!CG45:CK45)</f>
        <v>115847</v>
      </c>
      <c r="AH47" s="641">
        <f>'106部門の対個人サービス行統合'!CL45</f>
        <v>48696</v>
      </c>
      <c r="AI47" s="641">
        <f>SUM('106部門の対個人サービス行統合'!CM45:CN45)</f>
        <v>390361</v>
      </c>
      <c r="AJ47" s="641">
        <f>SUM('106部門の対個人サービス行統合'!CO45:CR45)</f>
        <v>487022</v>
      </c>
      <c r="AK47" s="641">
        <f>'106部門の対個人サービス行統合'!CS45</f>
        <v>36425</v>
      </c>
      <c r="AL47" s="641">
        <f>SUM('106部門の対個人サービス行統合'!CT45:CW45)</f>
        <v>175019</v>
      </c>
      <c r="AM47" s="641">
        <f>SUM('106部門の対個人サービス行統合'!CZ45:DB45)</f>
        <v>107879</v>
      </c>
      <c r="AN47" s="641">
        <f>'106部門の対個人サービス行統合'!CX45</f>
        <v>21937</v>
      </c>
      <c r="AO47" s="641">
        <f>'106部門の対個人サービス行統合'!CY45</f>
        <v>45301</v>
      </c>
      <c r="AP47" s="641">
        <f>'106部門の対個人サービス行統合'!DC45</f>
        <v>0</v>
      </c>
      <c r="AQ47" s="642">
        <f>'106部門の対個人サービス行統合'!DD45</f>
        <v>0</v>
      </c>
      <c r="AR47" s="496">
        <f t="shared" si="3"/>
        <v>5683607</v>
      </c>
      <c r="AS47" s="494">
        <v>0</v>
      </c>
      <c r="AT47" s="495">
        <v>12051</v>
      </c>
      <c r="AU47" s="495">
        <v>0</v>
      </c>
      <c r="AV47" s="495">
        <v>0</v>
      </c>
      <c r="AW47" s="495">
        <v>0</v>
      </c>
      <c r="AX47" s="495">
        <v>0</v>
      </c>
      <c r="AY47" s="496">
        <f t="shared" si="0"/>
        <v>12051</v>
      </c>
      <c r="AZ47" s="496">
        <f t="shared" si="1"/>
        <v>5695658</v>
      </c>
      <c r="BA47" s="495">
        <v>2333</v>
      </c>
      <c r="BB47" s="496">
        <f t="shared" si="4"/>
        <v>14384</v>
      </c>
      <c r="BC47" s="496">
        <f t="shared" si="5"/>
        <v>5697991</v>
      </c>
      <c r="BD47" s="496">
        <v>-2779605</v>
      </c>
      <c r="BE47" s="495">
        <f t="shared" si="6"/>
        <v>-2765221</v>
      </c>
      <c r="BF47" s="496">
        <f t="shared" si="7"/>
        <v>2918386</v>
      </c>
      <c r="BH47" s="789">
        <f t="shared" si="8"/>
        <v>0.48802175271057358</v>
      </c>
      <c r="BI47" s="498"/>
      <c r="BJ47" s="506">
        <f>ROUND(1-BH47,15)</f>
        <v>0.51197824728942598</v>
      </c>
      <c r="BL47" s="505">
        <f t="shared" si="2"/>
        <v>3.6893056751999998E-5</v>
      </c>
      <c r="BN47" s="501">
        <f t="shared" si="12"/>
        <v>3.6888368896661078E-5</v>
      </c>
      <c r="BP47" s="501">
        <v>0.46207115851021802</v>
      </c>
      <c r="BR47" s="501">
        <v>2.2515184763084999E-2</v>
      </c>
    </row>
    <row r="48" spans="1:70" ht="14.25" thickBot="1">
      <c r="A48" s="508" t="s">
        <v>573</v>
      </c>
      <c r="B48" s="509" t="s">
        <v>19</v>
      </c>
      <c r="C48" s="510">
        <f>SUM(C7:C47)</f>
        <v>28172278</v>
      </c>
      <c r="D48" s="511">
        <f t="shared" ref="D48:AO48" si="13">SUM(D7:D47)</f>
        <v>1023786</v>
      </c>
      <c r="E48" s="511">
        <f t="shared" si="13"/>
        <v>5508829</v>
      </c>
      <c r="F48" s="511">
        <f t="shared" si="13"/>
        <v>1912752</v>
      </c>
      <c r="G48" s="511">
        <f t="shared" si="13"/>
        <v>83281198</v>
      </c>
      <c r="H48" s="511">
        <f t="shared" si="13"/>
        <v>1330891</v>
      </c>
      <c r="I48" s="511">
        <f t="shared" si="13"/>
        <v>5612443</v>
      </c>
      <c r="J48" s="511">
        <f t="shared" si="13"/>
        <v>1773237</v>
      </c>
      <c r="K48" s="511">
        <f t="shared" si="13"/>
        <v>367643</v>
      </c>
      <c r="L48" s="511">
        <f t="shared" si="13"/>
        <v>888145</v>
      </c>
      <c r="M48" s="511">
        <f t="shared" si="13"/>
        <v>7328468</v>
      </c>
      <c r="N48" s="511">
        <f t="shared" si="13"/>
        <v>218046</v>
      </c>
      <c r="O48" s="511">
        <f t="shared" si="13"/>
        <v>1374630</v>
      </c>
      <c r="P48" s="511">
        <f t="shared" si="13"/>
        <v>2402032</v>
      </c>
      <c r="Q48" s="511">
        <f t="shared" si="13"/>
        <v>239032</v>
      </c>
      <c r="R48" s="511">
        <f t="shared" si="13"/>
        <v>4722115</v>
      </c>
      <c r="S48" s="511">
        <f t="shared" si="13"/>
        <v>255063</v>
      </c>
      <c r="T48" s="511">
        <f t="shared" si="13"/>
        <v>13580969</v>
      </c>
      <c r="U48" s="511">
        <f t="shared" si="13"/>
        <v>7113868</v>
      </c>
      <c r="V48" s="511">
        <f t="shared" si="13"/>
        <v>1583459</v>
      </c>
      <c r="W48" s="511">
        <f t="shared" si="13"/>
        <v>3653918</v>
      </c>
      <c r="X48" s="511">
        <f t="shared" si="13"/>
        <v>2257948</v>
      </c>
      <c r="Y48" s="511">
        <f t="shared" si="13"/>
        <v>36866835</v>
      </c>
      <c r="Z48" s="511">
        <f t="shared" si="13"/>
        <v>8699147</v>
      </c>
      <c r="AA48" s="511">
        <f t="shared" si="13"/>
        <v>2355310</v>
      </c>
      <c r="AB48" s="511">
        <f t="shared" si="13"/>
        <v>1361910</v>
      </c>
      <c r="AC48" s="511">
        <f t="shared" si="13"/>
        <v>23678933</v>
      </c>
      <c r="AD48" s="511">
        <f t="shared" si="13"/>
        <v>8821339</v>
      </c>
      <c r="AE48" s="511">
        <f t="shared" si="13"/>
        <v>10233393</v>
      </c>
      <c r="AF48" s="511">
        <f t="shared" si="13"/>
        <v>31438279</v>
      </c>
      <c r="AG48" s="511">
        <f>SUM(AG7:AG47)</f>
        <v>14626099</v>
      </c>
      <c r="AH48" s="511">
        <f t="shared" si="13"/>
        <v>13210522</v>
      </c>
      <c r="AI48" s="511">
        <f t="shared" si="13"/>
        <v>7865869</v>
      </c>
      <c r="AJ48" s="511">
        <f t="shared" si="13"/>
        <v>40004764</v>
      </c>
      <c r="AK48" s="511">
        <f t="shared" si="13"/>
        <v>2292400</v>
      </c>
      <c r="AL48" s="511">
        <f t="shared" si="13"/>
        <v>15872593</v>
      </c>
      <c r="AM48" s="511">
        <f>SUM(AM7:AM47)</f>
        <v>6014461</v>
      </c>
      <c r="AN48" s="511">
        <f t="shared" si="13"/>
        <v>4912730</v>
      </c>
      <c r="AO48" s="511">
        <f t="shared" si="13"/>
        <v>15294696</v>
      </c>
      <c r="AP48" s="511">
        <f>SUM(AP7:AP47)</f>
        <v>1521950</v>
      </c>
      <c r="AQ48" s="511">
        <f>SUM(AQ7:AQ47)</f>
        <v>1569884</v>
      </c>
      <c r="AR48" s="512">
        <f>IF(SUM(AR7:AR47)=SUM(C48:AQ48),SUM(C48:AQ48),"縦横不一致")</f>
        <v>421241864</v>
      </c>
      <c r="AS48" s="510">
        <f t="shared" ref="AS48:AX48" si="14">SUM(AS7:AS47)</f>
        <v>13702418</v>
      </c>
      <c r="AT48" s="511">
        <f t="shared" si="14"/>
        <v>326646829</v>
      </c>
      <c r="AU48" s="511">
        <f t="shared" si="14"/>
        <v>166234404</v>
      </c>
      <c r="AV48" s="511">
        <f t="shared" si="14"/>
        <v>45163235</v>
      </c>
      <c r="AW48" s="511">
        <f t="shared" si="14"/>
        <v>100056645</v>
      </c>
      <c r="AX48" s="511">
        <f t="shared" si="14"/>
        <v>861799</v>
      </c>
      <c r="AY48" s="512">
        <f>IF(SUM(AY7:AY47)=SUM(AS48:AX48),SUM(AS48:AX48),"縦横不一致")</f>
        <v>652665330</v>
      </c>
      <c r="AZ48" s="512">
        <f>IF(SUM(AZ7:AZ47)=AR48+AY48,AR48+AY48,"縦横不一致")</f>
        <v>1073907194</v>
      </c>
      <c r="BA48" s="512">
        <f>SUM(BA7:BA47)</f>
        <v>264328100</v>
      </c>
      <c r="BB48" s="512">
        <f t="shared" ref="BB48:BF48" si="15">SUM(BB7:BB47)</f>
        <v>916993430</v>
      </c>
      <c r="BC48" s="512">
        <f t="shared" si="15"/>
        <v>1338235294</v>
      </c>
      <c r="BD48" s="512">
        <f>SUM(BD7:BD47)</f>
        <v>-351244813</v>
      </c>
      <c r="BE48" s="512">
        <f t="shared" si="15"/>
        <v>565748617</v>
      </c>
      <c r="BF48" s="512">
        <f t="shared" si="15"/>
        <v>986990481</v>
      </c>
      <c r="BH48" s="513">
        <f>-1*BD48/AZ48</f>
        <v>0.32707185030739255</v>
      </c>
      <c r="BI48" s="498"/>
      <c r="BJ48" s="514">
        <f>ROUND(1-BH48,15)</f>
        <v>0.67292814969260695</v>
      </c>
      <c r="BL48" s="513">
        <f t="shared" si="2"/>
        <v>1</v>
      </c>
      <c r="BN48" s="502">
        <f>SUM(BN7:BN47)</f>
        <v>1.0000000000000018</v>
      </c>
      <c r="BP48" s="502">
        <v>0.57320574807043101</v>
      </c>
      <c r="BR48" s="502">
        <v>0.26618400182929403</v>
      </c>
    </row>
    <row r="49" spans="1:64">
      <c r="A49" s="774" t="s">
        <v>574</v>
      </c>
      <c r="B49" s="775" t="s">
        <v>769</v>
      </c>
      <c r="C49" s="494">
        <v>90908</v>
      </c>
      <c r="D49" s="495">
        <v>39597</v>
      </c>
      <c r="E49" s="495">
        <v>182155</v>
      </c>
      <c r="F49" s="495">
        <v>138702</v>
      </c>
      <c r="G49" s="495">
        <v>735003</v>
      </c>
      <c r="H49" s="495">
        <v>19906</v>
      </c>
      <c r="I49" s="495">
        <v>84162</v>
      </c>
      <c r="J49" s="495">
        <v>47198</v>
      </c>
      <c r="K49" s="495">
        <v>4122</v>
      </c>
      <c r="L49" s="495">
        <v>25113</v>
      </c>
      <c r="M49" s="495">
        <v>238715</v>
      </c>
      <c r="N49" s="495">
        <v>702</v>
      </c>
      <c r="O49" s="495">
        <v>12599</v>
      </c>
      <c r="P49" s="495">
        <v>81223</v>
      </c>
      <c r="Q49" s="495">
        <v>4368</v>
      </c>
      <c r="R49" s="495">
        <v>130874</v>
      </c>
      <c r="S49" s="495">
        <v>7923</v>
      </c>
      <c r="T49" s="495">
        <v>461732</v>
      </c>
      <c r="U49" s="495">
        <v>98379</v>
      </c>
      <c r="V49" s="495">
        <v>30879</v>
      </c>
      <c r="W49" s="495">
        <v>11071</v>
      </c>
      <c r="X49" s="495">
        <v>50531</v>
      </c>
      <c r="Y49" s="495">
        <v>1442016</v>
      </c>
      <c r="Z49" s="495">
        <v>163695</v>
      </c>
      <c r="AA49" s="495">
        <v>69183</v>
      </c>
      <c r="AB49" s="495">
        <v>110523</v>
      </c>
      <c r="AC49" s="495">
        <v>2086206</v>
      </c>
      <c r="AD49" s="495">
        <v>921214</v>
      </c>
      <c r="AE49" s="495">
        <v>270848</v>
      </c>
      <c r="AF49" s="495">
        <v>1157168</v>
      </c>
      <c r="AG49" s="495">
        <v>430103</v>
      </c>
      <c r="AH49" s="495">
        <v>563141</v>
      </c>
      <c r="AI49" s="495">
        <v>288499</v>
      </c>
      <c r="AJ49" s="495">
        <v>1389510</v>
      </c>
      <c r="AK49" s="495">
        <v>197104</v>
      </c>
      <c r="AL49" s="495">
        <v>707649</v>
      </c>
      <c r="AM49" s="495">
        <v>695285</v>
      </c>
      <c r="AN49" s="495">
        <v>255816</v>
      </c>
      <c r="AO49" s="495">
        <v>446424</v>
      </c>
      <c r="AP49" s="495">
        <v>0</v>
      </c>
      <c r="AQ49" s="495">
        <v>12172</v>
      </c>
      <c r="AR49" s="496">
        <f>SUM(C49:AQ49)</f>
        <v>13702418</v>
      </c>
      <c r="AS49" s="515"/>
      <c r="AT49" s="515"/>
      <c r="AU49" s="515"/>
      <c r="AV49" s="515"/>
      <c r="AW49" s="515"/>
      <c r="AX49" s="515"/>
      <c r="AY49" s="515"/>
      <c r="AZ49" s="515"/>
      <c r="BA49" s="515"/>
      <c r="BB49" s="515"/>
      <c r="BC49" s="515"/>
      <c r="BD49" s="515"/>
      <c r="BE49" s="515"/>
      <c r="BF49" s="515"/>
    </row>
    <row r="50" spans="1:64">
      <c r="A50" s="774" t="s">
        <v>595</v>
      </c>
      <c r="B50" s="775" t="s">
        <v>22</v>
      </c>
      <c r="C50" s="494">
        <v>6123889</v>
      </c>
      <c r="D50" s="495">
        <v>259388</v>
      </c>
      <c r="E50" s="495">
        <v>1240339</v>
      </c>
      <c r="F50" s="495">
        <v>410986</v>
      </c>
      <c r="G50" s="495">
        <v>9754831</v>
      </c>
      <c r="H50" s="495">
        <v>529794</v>
      </c>
      <c r="I50" s="495">
        <v>806819</v>
      </c>
      <c r="J50" s="495">
        <v>219214</v>
      </c>
      <c r="K50" s="495">
        <v>33177</v>
      </c>
      <c r="L50" s="495">
        <v>254157</v>
      </c>
      <c r="M50" s="495">
        <v>2978612</v>
      </c>
      <c r="N50" s="495">
        <v>17701</v>
      </c>
      <c r="O50" s="495">
        <v>67650</v>
      </c>
      <c r="P50" s="495">
        <v>1099927</v>
      </c>
      <c r="Q50" s="495">
        <v>94123</v>
      </c>
      <c r="R50" s="495">
        <v>1672064</v>
      </c>
      <c r="S50" s="495">
        <v>89358</v>
      </c>
      <c r="T50" s="495">
        <v>5029949</v>
      </c>
      <c r="U50" s="495">
        <v>2138594</v>
      </c>
      <c r="V50" s="495">
        <v>491376</v>
      </c>
      <c r="W50" s="495">
        <v>717857</v>
      </c>
      <c r="X50" s="495">
        <v>823191</v>
      </c>
      <c r="Y50" s="495">
        <v>18917152</v>
      </c>
      <c r="Z50" s="495">
        <v>1306107</v>
      </c>
      <c r="AA50" s="495">
        <v>766066</v>
      </c>
      <c r="AB50" s="495">
        <v>2120455</v>
      </c>
      <c r="AC50" s="495">
        <v>27157341</v>
      </c>
      <c r="AD50" s="495">
        <v>7296719</v>
      </c>
      <c r="AE50" s="495">
        <v>2008778</v>
      </c>
      <c r="AF50" s="495">
        <v>18359401</v>
      </c>
      <c r="AG50" s="495">
        <v>4243643</v>
      </c>
      <c r="AH50" s="495">
        <v>28570232</v>
      </c>
      <c r="AI50" s="495">
        <v>30108547</v>
      </c>
      <c r="AJ50" s="495">
        <v>54855956</v>
      </c>
      <c r="AK50" s="495">
        <v>2651925</v>
      </c>
      <c r="AL50" s="495">
        <v>15325968</v>
      </c>
      <c r="AM50" s="495">
        <v>5809723</v>
      </c>
      <c r="AN50" s="495">
        <v>1348775</v>
      </c>
      <c r="AO50" s="495">
        <v>6955584</v>
      </c>
      <c r="AP50" s="495">
        <v>0</v>
      </c>
      <c r="AQ50" s="495">
        <v>65708</v>
      </c>
      <c r="AR50" s="496">
        <f t="shared" ref="AR50:AR54" si="16">SUM(C50:AQ50)</f>
        <v>262721076</v>
      </c>
      <c r="AS50" s="515"/>
      <c r="AT50" s="515"/>
      <c r="AU50" s="515"/>
      <c r="AV50" s="515"/>
      <c r="AW50" s="515"/>
      <c r="AX50" s="515"/>
      <c r="AY50" s="515"/>
      <c r="AZ50" s="515"/>
      <c r="BA50" s="515"/>
      <c r="BB50" s="515"/>
      <c r="BC50" s="515"/>
      <c r="BD50" s="515"/>
      <c r="BE50" s="515"/>
      <c r="BF50" s="515"/>
      <c r="BL50" s="516">
        <f>BL48-BL18</f>
        <v>1.000127082207187</v>
      </c>
    </row>
    <row r="51" spans="1:64">
      <c r="A51" s="774" t="s">
        <v>596</v>
      </c>
      <c r="B51" s="775" t="s">
        <v>23</v>
      </c>
      <c r="C51" s="494">
        <v>5689091</v>
      </c>
      <c r="D51" s="495">
        <v>271460</v>
      </c>
      <c r="E51" s="495">
        <v>1922452</v>
      </c>
      <c r="F51" s="495">
        <v>630793</v>
      </c>
      <c r="G51" s="495">
        <v>13329716</v>
      </c>
      <c r="H51" s="495">
        <v>-55699</v>
      </c>
      <c r="I51" s="495">
        <v>856803</v>
      </c>
      <c r="J51" s="495">
        <v>256954</v>
      </c>
      <c r="K51" s="495">
        <v>110752</v>
      </c>
      <c r="L51" s="495">
        <v>-12102</v>
      </c>
      <c r="M51" s="495">
        <v>1039783</v>
      </c>
      <c r="N51" s="495">
        <v>48950</v>
      </c>
      <c r="O51" s="495">
        <v>622002</v>
      </c>
      <c r="P51" s="495">
        <v>213577</v>
      </c>
      <c r="Q51" s="495">
        <v>39304</v>
      </c>
      <c r="R51" s="495">
        <v>1618360</v>
      </c>
      <c r="S51" s="495">
        <v>17603</v>
      </c>
      <c r="T51" s="495">
        <v>-3003465</v>
      </c>
      <c r="U51" s="495">
        <v>-444214</v>
      </c>
      <c r="V51" s="495">
        <v>-435851</v>
      </c>
      <c r="W51" s="495">
        <v>48247</v>
      </c>
      <c r="X51" s="495">
        <v>282777</v>
      </c>
      <c r="Y51" s="495">
        <v>9519286</v>
      </c>
      <c r="Z51" s="495">
        <v>415432</v>
      </c>
      <c r="AA51" s="495">
        <v>569187</v>
      </c>
      <c r="AB51" s="495">
        <v>250627</v>
      </c>
      <c r="AC51" s="495">
        <v>26792526</v>
      </c>
      <c r="AD51" s="495">
        <v>10745365</v>
      </c>
      <c r="AE51" s="495">
        <v>33043872</v>
      </c>
      <c r="AF51" s="495">
        <v>7273758</v>
      </c>
      <c r="AG51" s="495">
        <v>6185998</v>
      </c>
      <c r="AH51" s="495">
        <v>0</v>
      </c>
      <c r="AI51" s="495">
        <v>2022201</v>
      </c>
      <c r="AJ51" s="495">
        <v>2000145</v>
      </c>
      <c r="AK51" s="495">
        <v>-129161</v>
      </c>
      <c r="AL51" s="495">
        <v>5209795</v>
      </c>
      <c r="AM51" s="495">
        <v>2682240</v>
      </c>
      <c r="AN51" s="495">
        <v>1322954</v>
      </c>
      <c r="AO51" s="495">
        <v>2726204</v>
      </c>
      <c r="AP51" s="495">
        <v>0</v>
      </c>
      <c r="AQ51" s="495">
        <v>898620</v>
      </c>
      <c r="AR51" s="496">
        <f t="shared" si="16"/>
        <v>134576342</v>
      </c>
      <c r="AS51" s="494"/>
      <c r="AT51" s="495"/>
      <c r="AU51" s="495"/>
      <c r="AV51" s="495"/>
      <c r="AW51" s="495"/>
      <c r="AX51" s="495"/>
      <c r="AY51" s="515"/>
      <c r="AZ51" s="515"/>
      <c r="BA51" s="515"/>
      <c r="BB51" s="515"/>
      <c r="BC51" s="515"/>
      <c r="BD51" s="515"/>
      <c r="BE51" s="515"/>
      <c r="BF51" s="515"/>
    </row>
    <row r="52" spans="1:64">
      <c r="A52" s="774" t="s">
        <v>597</v>
      </c>
      <c r="B52" s="775" t="s">
        <v>24</v>
      </c>
      <c r="C52" s="494">
        <v>6006908</v>
      </c>
      <c r="D52" s="495">
        <v>345210</v>
      </c>
      <c r="E52" s="495">
        <v>1439951</v>
      </c>
      <c r="F52" s="495">
        <v>924417</v>
      </c>
      <c r="G52" s="495">
        <v>4188304</v>
      </c>
      <c r="H52" s="495">
        <v>205758</v>
      </c>
      <c r="I52" s="495">
        <v>611907</v>
      </c>
      <c r="J52" s="495">
        <v>356527</v>
      </c>
      <c r="K52" s="495">
        <v>51433</v>
      </c>
      <c r="L52" s="495">
        <v>141596</v>
      </c>
      <c r="M52" s="495">
        <v>1788207</v>
      </c>
      <c r="N52" s="495">
        <v>5453</v>
      </c>
      <c r="O52" s="495">
        <v>52920</v>
      </c>
      <c r="P52" s="495">
        <v>440621</v>
      </c>
      <c r="Q52" s="495">
        <v>43963</v>
      </c>
      <c r="R52" s="495">
        <v>1153923</v>
      </c>
      <c r="S52" s="495">
        <v>85828</v>
      </c>
      <c r="T52" s="495">
        <v>5190800</v>
      </c>
      <c r="U52" s="495">
        <v>2019330</v>
      </c>
      <c r="V52" s="495">
        <v>637825</v>
      </c>
      <c r="W52" s="495">
        <v>712346</v>
      </c>
      <c r="X52" s="495">
        <v>446891</v>
      </c>
      <c r="Y52" s="495">
        <v>2911867</v>
      </c>
      <c r="Z52" s="495">
        <v>3534488</v>
      </c>
      <c r="AA52" s="495">
        <v>1049345</v>
      </c>
      <c r="AB52" s="495">
        <v>348820</v>
      </c>
      <c r="AC52" s="495">
        <v>5836433</v>
      </c>
      <c r="AD52" s="495">
        <v>2100136</v>
      </c>
      <c r="AE52" s="495">
        <v>22406395</v>
      </c>
      <c r="AF52" s="495">
        <v>7088148</v>
      </c>
      <c r="AG52" s="495">
        <v>4483757</v>
      </c>
      <c r="AH52" s="495">
        <v>15231398</v>
      </c>
      <c r="AI52" s="495">
        <v>7972976</v>
      </c>
      <c r="AJ52" s="495">
        <v>8539187</v>
      </c>
      <c r="AK52" s="495">
        <v>353150</v>
      </c>
      <c r="AL52" s="495">
        <v>4958659</v>
      </c>
      <c r="AM52" s="495">
        <v>3783604</v>
      </c>
      <c r="AN52" s="495">
        <v>896034</v>
      </c>
      <c r="AO52" s="495">
        <v>1310887</v>
      </c>
      <c r="AP52" s="495">
        <v>0</v>
      </c>
      <c r="AQ52" s="495">
        <v>281563</v>
      </c>
      <c r="AR52" s="496">
        <f t="shared" si="16"/>
        <v>119936965</v>
      </c>
      <c r="AS52" s="515"/>
      <c r="AT52" s="515"/>
      <c r="AU52" s="515"/>
      <c r="AV52" s="515"/>
      <c r="AW52" s="515"/>
      <c r="AX52" s="515"/>
      <c r="AY52" s="515"/>
      <c r="AZ52" s="515"/>
      <c r="BA52" s="515"/>
      <c r="BB52" s="515"/>
      <c r="BC52" s="515"/>
      <c r="BD52" s="515"/>
      <c r="BE52" s="515"/>
      <c r="BF52" s="515"/>
    </row>
    <row r="53" spans="1:64">
      <c r="A53" s="774" t="s">
        <v>598</v>
      </c>
      <c r="B53" s="775" t="s">
        <v>770</v>
      </c>
      <c r="C53" s="494">
        <v>2142520</v>
      </c>
      <c r="D53" s="495">
        <v>111379</v>
      </c>
      <c r="E53" s="495">
        <v>621746</v>
      </c>
      <c r="F53" s="495">
        <v>501647</v>
      </c>
      <c r="G53" s="495">
        <v>6853383</v>
      </c>
      <c r="H53" s="495">
        <v>195320</v>
      </c>
      <c r="I53" s="495">
        <v>273149</v>
      </c>
      <c r="J53" s="495">
        <v>97268</v>
      </c>
      <c r="K53" s="495">
        <v>14100</v>
      </c>
      <c r="L53" s="495">
        <v>92115</v>
      </c>
      <c r="M53" s="495">
        <v>642688</v>
      </c>
      <c r="N53" s="495">
        <v>7036</v>
      </c>
      <c r="O53" s="495">
        <v>20156</v>
      </c>
      <c r="P53" s="495">
        <v>229644</v>
      </c>
      <c r="Q53" s="495">
        <v>6376</v>
      </c>
      <c r="R53" s="495">
        <v>112932</v>
      </c>
      <c r="S53" s="495">
        <v>10942</v>
      </c>
      <c r="T53" s="495">
        <v>498836</v>
      </c>
      <c r="U53" s="495">
        <v>54184</v>
      </c>
      <c r="V53" s="495">
        <v>36874</v>
      </c>
      <c r="W53" s="495">
        <v>37177</v>
      </c>
      <c r="X53" s="495">
        <v>206209</v>
      </c>
      <c r="Y53" s="495">
        <v>2585529</v>
      </c>
      <c r="Z53" s="495">
        <v>580642</v>
      </c>
      <c r="AA53" s="495">
        <v>236570</v>
      </c>
      <c r="AB53" s="495">
        <v>83816</v>
      </c>
      <c r="AC53" s="495">
        <v>5918417</v>
      </c>
      <c r="AD53" s="495">
        <v>502761</v>
      </c>
      <c r="AE53" s="495">
        <v>2937950</v>
      </c>
      <c r="AF53" s="495">
        <v>3980096</v>
      </c>
      <c r="AG53" s="495">
        <v>1234112</v>
      </c>
      <c r="AH53" s="495">
        <v>72412</v>
      </c>
      <c r="AI53" s="495">
        <v>519057</v>
      </c>
      <c r="AJ53" s="495">
        <v>1097116</v>
      </c>
      <c r="AK53" s="495">
        <v>233876</v>
      </c>
      <c r="AL53" s="495">
        <v>2382958</v>
      </c>
      <c r="AM53" s="495">
        <v>1867916</v>
      </c>
      <c r="AN53" s="495">
        <v>241053</v>
      </c>
      <c r="AO53" s="495">
        <v>1276635</v>
      </c>
      <c r="AP53" s="495">
        <v>0</v>
      </c>
      <c r="AQ53" s="495">
        <v>121316</v>
      </c>
      <c r="AR53" s="496">
        <f t="shared" si="16"/>
        <v>38637913</v>
      </c>
      <c r="AS53" s="515"/>
      <c r="AT53" s="515"/>
      <c r="AU53" s="515"/>
      <c r="AV53" s="515"/>
      <c r="AW53" s="515"/>
      <c r="AX53" s="515"/>
      <c r="AY53" s="515"/>
      <c r="AZ53" s="515"/>
      <c r="BA53" s="515"/>
      <c r="BB53" s="515"/>
      <c r="BC53" s="515"/>
      <c r="BD53" s="515"/>
      <c r="BE53" s="515"/>
      <c r="BF53" s="515"/>
    </row>
    <row r="54" spans="1:64">
      <c r="A54" s="774" t="s">
        <v>599</v>
      </c>
      <c r="B54" s="775" t="s">
        <v>25</v>
      </c>
      <c r="C54" s="494">
        <v>-1411565</v>
      </c>
      <c r="D54" s="495">
        <v>0</v>
      </c>
      <c r="E54" s="495">
        <v>-16889</v>
      </c>
      <c r="F54" s="495">
        <v>0</v>
      </c>
      <c r="G54" s="495">
        <v>-140730</v>
      </c>
      <c r="H54" s="495">
        <v>0</v>
      </c>
      <c r="I54" s="495">
        <v>0</v>
      </c>
      <c r="J54" s="495">
        <v>0</v>
      </c>
      <c r="K54" s="495">
        <v>-1</v>
      </c>
      <c r="L54" s="495">
        <v>0</v>
      </c>
      <c r="M54" s="495">
        <v>-1</v>
      </c>
      <c r="N54" s="495">
        <v>0</v>
      </c>
      <c r="O54" s="495">
        <v>0</v>
      </c>
      <c r="P54" s="495">
        <v>0</v>
      </c>
      <c r="Q54" s="495">
        <v>0</v>
      </c>
      <c r="R54" s="495">
        <v>0</v>
      </c>
      <c r="S54" s="495">
        <v>0</v>
      </c>
      <c r="T54" s="495">
        <v>-1</v>
      </c>
      <c r="U54" s="495">
        <v>0</v>
      </c>
      <c r="V54" s="495">
        <v>0</v>
      </c>
      <c r="W54" s="495">
        <v>0</v>
      </c>
      <c r="X54" s="495">
        <v>0</v>
      </c>
      <c r="Y54" s="495">
        <v>-311033</v>
      </c>
      <c r="Z54" s="495">
        <v>-2614</v>
      </c>
      <c r="AA54" s="495">
        <v>-167777</v>
      </c>
      <c r="AB54" s="495">
        <v>-12</v>
      </c>
      <c r="AC54" s="495">
        <v>-28117</v>
      </c>
      <c r="AD54" s="495">
        <v>-238459</v>
      </c>
      <c r="AE54" s="495">
        <v>-17299</v>
      </c>
      <c r="AF54" s="495">
        <v>-212334</v>
      </c>
      <c r="AG54" s="495">
        <v>0</v>
      </c>
      <c r="AH54" s="495">
        <v>0</v>
      </c>
      <c r="AI54" s="495">
        <v>-51271</v>
      </c>
      <c r="AJ54" s="495">
        <v>-975503</v>
      </c>
      <c r="AK54" s="495">
        <v>-220875</v>
      </c>
      <c r="AL54" s="495">
        <v>-500</v>
      </c>
      <c r="AM54" s="495">
        <v>-239</v>
      </c>
      <c r="AN54" s="495">
        <v>0</v>
      </c>
      <c r="AO54" s="495">
        <v>0</v>
      </c>
      <c r="AP54" s="495">
        <v>0</v>
      </c>
      <c r="AQ54" s="495">
        <v>-30877</v>
      </c>
      <c r="AR54" s="496">
        <f t="shared" si="16"/>
        <v>-3826097</v>
      </c>
      <c r="AS54" s="515"/>
      <c r="AT54" s="515"/>
      <c r="AU54" s="515"/>
      <c r="AV54" s="515"/>
      <c r="AW54" s="515"/>
      <c r="AX54" s="515"/>
      <c r="AY54" s="515"/>
      <c r="AZ54" s="515"/>
      <c r="BA54" s="515"/>
      <c r="BB54" s="515"/>
      <c r="BC54" s="515"/>
      <c r="BD54" s="515"/>
      <c r="BE54" s="515"/>
      <c r="BF54" s="515"/>
    </row>
    <row r="55" spans="1:64">
      <c r="A55" s="776" t="s">
        <v>600</v>
      </c>
      <c r="B55" s="777" t="s">
        <v>26</v>
      </c>
      <c r="C55" s="510">
        <f>SUM(C49:C54)</f>
        <v>18641751</v>
      </c>
      <c r="D55" s="511">
        <f t="shared" ref="D55:AQ55" si="17">SUM(D49:D54)</f>
        <v>1027034</v>
      </c>
      <c r="E55" s="511">
        <f t="shared" si="17"/>
        <v>5389754</v>
      </c>
      <c r="F55" s="511">
        <f t="shared" si="17"/>
        <v>2606545</v>
      </c>
      <c r="G55" s="511">
        <f t="shared" si="17"/>
        <v>34720507</v>
      </c>
      <c r="H55" s="511">
        <f t="shared" si="17"/>
        <v>895079</v>
      </c>
      <c r="I55" s="511">
        <f t="shared" si="17"/>
        <v>2632840</v>
      </c>
      <c r="J55" s="511">
        <f t="shared" si="17"/>
        <v>977161</v>
      </c>
      <c r="K55" s="511">
        <f t="shared" si="17"/>
        <v>213583</v>
      </c>
      <c r="L55" s="511">
        <f t="shared" si="17"/>
        <v>500879</v>
      </c>
      <c r="M55" s="511">
        <f t="shared" si="17"/>
        <v>6688004</v>
      </c>
      <c r="N55" s="511">
        <f t="shared" si="17"/>
        <v>79842</v>
      </c>
      <c r="O55" s="511">
        <f t="shared" si="17"/>
        <v>775327</v>
      </c>
      <c r="P55" s="511">
        <f t="shared" si="17"/>
        <v>2064992</v>
      </c>
      <c r="Q55" s="511">
        <f t="shared" si="17"/>
        <v>188134</v>
      </c>
      <c r="R55" s="511">
        <f t="shared" si="17"/>
        <v>4688153</v>
      </c>
      <c r="S55" s="511">
        <f t="shared" si="17"/>
        <v>211654</v>
      </c>
      <c r="T55" s="511">
        <f t="shared" si="17"/>
        <v>8177851</v>
      </c>
      <c r="U55" s="511">
        <f t="shared" si="17"/>
        <v>3866273</v>
      </c>
      <c r="V55" s="511">
        <f t="shared" si="17"/>
        <v>761103</v>
      </c>
      <c r="W55" s="511">
        <f t="shared" si="17"/>
        <v>1526698</v>
      </c>
      <c r="X55" s="511">
        <f t="shared" si="17"/>
        <v>1809599</v>
      </c>
      <c r="Y55" s="511">
        <f t="shared" si="17"/>
        <v>35064817</v>
      </c>
      <c r="Z55" s="511">
        <f t="shared" si="17"/>
        <v>5997750</v>
      </c>
      <c r="AA55" s="511">
        <f t="shared" si="17"/>
        <v>2522574</v>
      </c>
      <c r="AB55" s="511">
        <f t="shared" si="17"/>
        <v>2914229</v>
      </c>
      <c r="AC55" s="511">
        <f t="shared" si="17"/>
        <v>67762806</v>
      </c>
      <c r="AD55" s="511">
        <f t="shared" si="17"/>
        <v>21327736</v>
      </c>
      <c r="AE55" s="511">
        <f t="shared" si="17"/>
        <v>60650544</v>
      </c>
      <c r="AF55" s="511">
        <f t="shared" si="17"/>
        <v>37646237</v>
      </c>
      <c r="AG55" s="511">
        <f t="shared" si="17"/>
        <v>16577613</v>
      </c>
      <c r="AH55" s="511">
        <f t="shared" si="17"/>
        <v>44437183</v>
      </c>
      <c r="AI55" s="511">
        <f t="shared" si="17"/>
        <v>40860009</v>
      </c>
      <c r="AJ55" s="511">
        <f t="shared" si="17"/>
        <v>66906411</v>
      </c>
      <c r="AK55" s="511">
        <f t="shared" si="17"/>
        <v>3086019</v>
      </c>
      <c r="AL55" s="511">
        <f t="shared" si="17"/>
        <v>28584529</v>
      </c>
      <c r="AM55" s="511">
        <f t="shared" si="17"/>
        <v>14838529</v>
      </c>
      <c r="AN55" s="511">
        <f t="shared" si="17"/>
        <v>4064632</v>
      </c>
      <c r="AO55" s="511">
        <f t="shared" si="17"/>
        <v>12715734</v>
      </c>
      <c r="AP55" s="511">
        <f t="shared" si="17"/>
        <v>0</v>
      </c>
      <c r="AQ55" s="511">
        <f t="shared" si="17"/>
        <v>1348502</v>
      </c>
      <c r="AR55" s="512">
        <f>SUM(AR49:AR54)</f>
        <v>565748617</v>
      </c>
      <c r="AS55" s="515"/>
      <c r="AT55" s="515"/>
      <c r="AU55" s="515"/>
      <c r="AV55" s="515"/>
      <c r="AW55" s="515"/>
      <c r="AX55" s="515"/>
      <c r="AY55" s="515"/>
      <c r="AZ55" s="515"/>
      <c r="BA55" s="515"/>
      <c r="BB55" s="515"/>
      <c r="BC55" s="515"/>
      <c r="BD55" s="515"/>
      <c r="BE55" s="515"/>
      <c r="BF55" s="515"/>
    </row>
    <row r="56" spans="1:64">
      <c r="A56" s="776" t="s">
        <v>575</v>
      </c>
      <c r="B56" s="777" t="s">
        <v>771</v>
      </c>
      <c r="C56" s="510">
        <f>C48+C55</f>
        <v>46814029</v>
      </c>
      <c r="D56" s="511">
        <f t="shared" ref="D56:AQ56" si="18">D48+D55</f>
        <v>2050820</v>
      </c>
      <c r="E56" s="511">
        <f t="shared" si="18"/>
        <v>10898583</v>
      </c>
      <c r="F56" s="511">
        <f t="shared" si="18"/>
        <v>4519297</v>
      </c>
      <c r="G56" s="511">
        <f t="shared" si="18"/>
        <v>118001705</v>
      </c>
      <c r="H56" s="511">
        <f t="shared" si="18"/>
        <v>2225970</v>
      </c>
      <c r="I56" s="511">
        <f t="shared" si="18"/>
        <v>8245283</v>
      </c>
      <c r="J56" s="511">
        <f t="shared" si="18"/>
        <v>2750398</v>
      </c>
      <c r="K56" s="511">
        <f t="shared" si="18"/>
        <v>581226</v>
      </c>
      <c r="L56" s="511">
        <f t="shared" si="18"/>
        <v>1389024</v>
      </c>
      <c r="M56" s="511">
        <f t="shared" si="18"/>
        <v>14016472</v>
      </c>
      <c r="N56" s="511">
        <f t="shared" si="18"/>
        <v>297888</v>
      </c>
      <c r="O56" s="511">
        <f t="shared" si="18"/>
        <v>2149957</v>
      </c>
      <c r="P56" s="511">
        <f t="shared" si="18"/>
        <v>4467024</v>
      </c>
      <c r="Q56" s="511">
        <f t="shared" si="18"/>
        <v>427166</v>
      </c>
      <c r="R56" s="511">
        <f t="shared" si="18"/>
        <v>9410268</v>
      </c>
      <c r="S56" s="511">
        <f t="shared" si="18"/>
        <v>466717</v>
      </c>
      <c r="T56" s="511">
        <f t="shared" si="18"/>
        <v>21758820</v>
      </c>
      <c r="U56" s="511">
        <f t="shared" si="18"/>
        <v>10980141</v>
      </c>
      <c r="V56" s="511">
        <f t="shared" si="18"/>
        <v>2344562</v>
      </c>
      <c r="W56" s="511">
        <f t="shared" si="18"/>
        <v>5180616</v>
      </c>
      <c r="X56" s="511">
        <f t="shared" si="18"/>
        <v>4067547</v>
      </c>
      <c r="Y56" s="511">
        <f t="shared" si="18"/>
        <v>71931652</v>
      </c>
      <c r="Z56" s="511">
        <f t="shared" si="18"/>
        <v>14696897</v>
      </c>
      <c r="AA56" s="511">
        <f t="shared" si="18"/>
        <v>4877884</v>
      </c>
      <c r="AB56" s="511">
        <f t="shared" si="18"/>
        <v>4276139</v>
      </c>
      <c r="AC56" s="511">
        <f t="shared" si="18"/>
        <v>91441739</v>
      </c>
      <c r="AD56" s="511">
        <f t="shared" si="18"/>
        <v>30149075</v>
      </c>
      <c r="AE56" s="511">
        <f t="shared" si="18"/>
        <v>70883937</v>
      </c>
      <c r="AF56" s="511">
        <f t="shared" si="18"/>
        <v>69084516</v>
      </c>
      <c r="AG56" s="511">
        <f t="shared" si="18"/>
        <v>31203712</v>
      </c>
      <c r="AH56" s="511">
        <f t="shared" si="18"/>
        <v>57647705</v>
      </c>
      <c r="AI56" s="511">
        <f t="shared" si="18"/>
        <v>48725878</v>
      </c>
      <c r="AJ56" s="511">
        <f t="shared" si="18"/>
        <v>106911175</v>
      </c>
      <c r="AK56" s="511">
        <f t="shared" si="18"/>
        <v>5378419</v>
      </c>
      <c r="AL56" s="511">
        <f t="shared" si="18"/>
        <v>44457122</v>
      </c>
      <c r="AM56" s="511">
        <f t="shared" si="18"/>
        <v>20852990</v>
      </c>
      <c r="AN56" s="511">
        <f t="shared" si="18"/>
        <v>8977362</v>
      </c>
      <c r="AO56" s="511">
        <f t="shared" si="18"/>
        <v>28010430</v>
      </c>
      <c r="AP56" s="511">
        <f t="shared" si="18"/>
        <v>1521950</v>
      </c>
      <c r="AQ56" s="511">
        <f t="shared" si="18"/>
        <v>2918386</v>
      </c>
      <c r="AR56" s="512">
        <f>AR48+AR55</f>
        <v>986990481</v>
      </c>
      <c r="AS56" s="515"/>
      <c r="AT56" s="515"/>
      <c r="AU56" s="515"/>
      <c r="AV56" s="515"/>
      <c r="AW56" s="515"/>
      <c r="AX56" s="515"/>
      <c r="AY56" s="515"/>
      <c r="AZ56" s="515"/>
      <c r="BA56" s="515"/>
      <c r="BB56" s="515"/>
      <c r="BC56" s="515"/>
      <c r="BD56" s="515"/>
      <c r="BE56" s="515"/>
      <c r="BF56" s="515"/>
    </row>
    <row r="57" spans="1:64" ht="14.25" thickBot="1">
      <c r="A57" s="778"/>
      <c r="B57" s="778"/>
    </row>
    <row r="58" spans="1:64" ht="14.25" thickBot="1">
      <c r="A58" s="779" t="s">
        <v>601</v>
      </c>
      <c r="B58" s="780"/>
      <c r="C58" s="519">
        <f>ROUND(C55/C56,15)</f>
        <v>0.39820864382341498</v>
      </c>
      <c r="D58" s="520">
        <f>ROUND(D55/D56,15)</f>
        <v>0.50079187837060302</v>
      </c>
      <c r="E58" s="520">
        <f t="shared" ref="E58:AP58" si="19">ROUND(E55/E56,15)</f>
        <v>0.49453713386409998</v>
      </c>
      <c r="F58" s="520">
        <f>ROUND(F55/F56,15)</f>
        <v>0.57675895166880997</v>
      </c>
      <c r="G58" s="520">
        <f t="shared" si="19"/>
        <v>0.29423733326565099</v>
      </c>
      <c r="H58" s="520">
        <f t="shared" si="19"/>
        <v>0.40210739587685401</v>
      </c>
      <c r="I58" s="520">
        <f t="shared" si="19"/>
        <v>0.31931469180621203</v>
      </c>
      <c r="J58" s="520">
        <f t="shared" si="19"/>
        <v>0.35527985404294199</v>
      </c>
      <c r="K58" s="520">
        <f>ROUND(K55/K56,15)</f>
        <v>0.36746979660235402</v>
      </c>
      <c r="L58" s="520">
        <f t="shared" si="19"/>
        <v>0.36059780104591399</v>
      </c>
      <c r="M58" s="520">
        <f>ROUND(M55/M56,15)</f>
        <v>0.477153166645644</v>
      </c>
      <c r="N58" s="520">
        <f t="shared" si="19"/>
        <v>0.26802690944247498</v>
      </c>
      <c r="O58" s="520">
        <f t="shared" si="19"/>
        <v>0.36062442179076099</v>
      </c>
      <c r="P58" s="520">
        <f t="shared" si="19"/>
        <v>0.46227465981825899</v>
      </c>
      <c r="Q58" s="520">
        <f t="shared" si="19"/>
        <v>0.44042362922142703</v>
      </c>
      <c r="R58" s="520">
        <f t="shared" si="19"/>
        <v>0.49819548178649098</v>
      </c>
      <c r="S58" s="520">
        <f t="shared" si="19"/>
        <v>0.45349537299905501</v>
      </c>
      <c r="T58" s="520">
        <f t="shared" si="19"/>
        <v>0.37584073952539698</v>
      </c>
      <c r="U58" s="520">
        <f t="shared" si="19"/>
        <v>0.35211505936034898</v>
      </c>
      <c r="V58" s="520">
        <f t="shared" si="19"/>
        <v>0.324624812651574</v>
      </c>
      <c r="W58" s="520">
        <f t="shared" si="19"/>
        <v>0.29469429890190701</v>
      </c>
      <c r="X58" s="520">
        <f t="shared" si="19"/>
        <v>0.44488705354849001</v>
      </c>
      <c r="Y58" s="520">
        <f t="shared" si="19"/>
        <v>0.48747409554836901</v>
      </c>
      <c r="Z58" s="520">
        <f t="shared" si="19"/>
        <v>0.40809634850131998</v>
      </c>
      <c r="AA58" s="520">
        <f t="shared" si="19"/>
        <v>0.51714513916280103</v>
      </c>
      <c r="AB58" s="520">
        <f t="shared" si="19"/>
        <v>0.68150941772472795</v>
      </c>
      <c r="AC58" s="520">
        <f t="shared" si="19"/>
        <v>0.741048964521552</v>
      </c>
      <c r="AD58" s="520">
        <f t="shared" si="19"/>
        <v>0.70740929862690605</v>
      </c>
      <c r="AE58" s="520">
        <f t="shared" si="19"/>
        <v>0.85563170679980705</v>
      </c>
      <c r="AF58" s="520">
        <f t="shared" si="19"/>
        <v>0.54493016930161298</v>
      </c>
      <c r="AG58" s="520">
        <f t="shared" si="19"/>
        <v>0.53127054242777305</v>
      </c>
      <c r="AH58" s="520">
        <f>ROUND(AH55/AH56,15)</f>
        <v>0.77084045236492904</v>
      </c>
      <c r="AI58" s="520">
        <f t="shared" si="19"/>
        <v>0.83856896329297503</v>
      </c>
      <c r="AJ58" s="520">
        <f t="shared" si="19"/>
        <v>0.625813073329332</v>
      </c>
      <c r="AK58" s="520">
        <f t="shared" si="19"/>
        <v>0.573778093525253</v>
      </c>
      <c r="AL58" s="521">
        <f t="shared" si="19"/>
        <v>0.642968498950517</v>
      </c>
      <c r="AM58" s="521">
        <f t="shared" si="19"/>
        <v>0.71157800392173998</v>
      </c>
      <c r="AN58" s="521">
        <f t="shared" si="19"/>
        <v>0.452764631748168</v>
      </c>
      <c r="AO58" s="521">
        <f t="shared" si="19"/>
        <v>0.45396425545769897</v>
      </c>
      <c r="AP58" s="521">
        <f t="shared" si="19"/>
        <v>0</v>
      </c>
      <c r="AQ58" s="521">
        <f>ROUND(AQ55/AQ56,15)</f>
        <v>0.46207115851021802</v>
      </c>
      <c r="AR58" s="522">
        <f>ROUND(AR55/AR56,15)</f>
        <v>0.57320574807043101</v>
      </c>
    </row>
    <row r="59" spans="1:64" ht="14.25" thickBot="1">
      <c r="A59" s="778"/>
      <c r="B59" s="778"/>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row>
    <row r="60" spans="1:64" ht="14.25" thickBot="1">
      <c r="A60" s="779" t="s">
        <v>602</v>
      </c>
      <c r="B60" s="780"/>
      <c r="C60" s="519">
        <f>ROUND(C50/C56,15)</f>
        <v>0.13081311587173999</v>
      </c>
      <c r="D60" s="520">
        <f>ROUND(D50/D56,15)</f>
        <v>0.12648013965145599</v>
      </c>
      <c r="E60" s="520">
        <f t="shared" ref="E60:AP60" si="20">ROUND(E50/E56,15)</f>
        <v>0.11380736376462899</v>
      </c>
      <c r="F60" s="520">
        <f t="shared" si="20"/>
        <v>9.0940250220333002E-2</v>
      </c>
      <c r="G60" s="520">
        <f t="shared" si="20"/>
        <v>8.2666864855893002E-2</v>
      </c>
      <c r="H60" s="520">
        <f>ROUND(H50/H56,15)</f>
        <v>0.23800590304451499</v>
      </c>
      <c r="I60" s="520">
        <f t="shared" si="20"/>
        <v>9.7852190155267998E-2</v>
      </c>
      <c r="J60" s="520">
        <f t="shared" si="20"/>
        <v>7.9702646671499996E-2</v>
      </c>
      <c r="K60" s="520">
        <f t="shared" si="20"/>
        <v>5.7081066573071E-2</v>
      </c>
      <c r="L60" s="520">
        <f t="shared" si="20"/>
        <v>0.18297524016863601</v>
      </c>
      <c r="M60" s="520">
        <f>ROUND(M50/M56,15)</f>
        <v>0.21250796919510101</v>
      </c>
      <c r="N60" s="520">
        <f t="shared" si="20"/>
        <v>5.9421661832635003E-2</v>
      </c>
      <c r="O60" s="520">
        <f t="shared" si="20"/>
        <v>3.1465745593981999E-2</v>
      </c>
      <c r="P60" s="520">
        <f t="shared" si="20"/>
        <v>0.24623261482365</v>
      </c>
      <c r="Q60" s="520">
        <f t="shared" si="20"/>
        <v>0.22034291118675201</v>
      </c>
      <c r="R60" s="520">
        <f t="shared" si="20"/>
        <v>0.177685056366089</v>
      </c>
      <c r="S60" s="520">
        <f t="shared" si="20"/>
        <v>0.19146077815892701</v>
      </c>
      <c r="T60" s="520">
        <f t="shared" si="20"/>
        <v>0.23116828026519801</v>
      </c>
      <c r="U60" s="520">
        <f t="shared" si="20"/>
        <v>0.194769265713437</v>
      </c>
      <c r="V60" s="520">
        <f t="shared" si="20"/>
        <v>0.20958114991200899</v>
      </c>
      <c r="W60" s="520">
        <f t="shared" si="20"/>
        <v>0.138565954318946</v>
      </c>
      <c r="X60" s="520">
        <f t="shared" si="20"/>
        <v>0.202380206055394</v>
      </c>
      <c r="Y60" s="520">
        <f t="shared" si="20"/>
        <v>0.26298787076376301</v>
      </c>
      <c r="Z60" s="520">
        <f t="shared" si="20"/>
        <v>8.8869575666209996E-2</v>
      </c>
      <c r="AA60" s="520">
        <f t="shared" si="20"/>
        <v>0.15704883510965001</v>
      </c>
      <c r="AB60" s="520">
        <f t="shared" si="20"/>
        <v>0.49588074662680498</v>
      </c>
      <c r="AC60" s="520">
        <f t="shared" si="20"/>
        <v>0.29699064450206902</v>
      </c>
      <c r="AD60" s="520">
        <f t="shared" si="20"/>
        <v>0.24202132237887899</v>
      </c>
      <c r="AE60" s="520">
        <f t="shared" si="20"/>
        <v>2.8338973327624001E-2</v>
      </c>
      <c r="AF60" s="520">
        <f t="shared" si="20"/>
        <v>0.26575276289118099</v>
      </c>
      <c r="AG60" s="520">
        <f t="shared" si="20"/>
        <v>0.135998018440883</v>
      </c>
      <c r="AH60" s="520">
        <f t="shared" si="20"/>
        <v>0.49560051002897698</v>
      </c>
      <c r="AI60" s="520">
        <f t="shared" si="20"/>
        <v>0.61791697216825903</v>
      </c>
      <c r="AJ60" s="520">
        <f t="shared" si="20"/>
        <v>0.51309842960756902</v>
      </c>
      <c r="AK60" s="520">
        <f t="shared" si="20"/>
        <v>0.49306775838773398</v>
      </c>
      <c r="AL60" s="521">
        <f t="shared" si="20"/>
        <v>0.344735945795142</v>
      </c>
      <c r="AM60" s="521">
        <f t="shared" si="20"/>
        <v>0.27860383570893199</v>
      </c>
      <c r="AN60" s="521">
        <f t="shared" si="20"/>
        <v>0.15024179708916699</v>
      </c>
      <c r="AO60" s="521">
        <f t="shared" si="20"/>
        <v>0.24832121463326301</v>
      </c>
      <c r="AP60" s="521">
        <f t="shared" si="20"/>
        <v>0</v>
      </c>
      <c r="AQ60" s="521">
        <f>ROUND(AQ50/AQ56,15)</f>
        <v>2.2515184763084999E-2</v>
      </c>
      <c r="AR60" s="522">
        <f>ROUND(AR50/AR56,15)</f>
        <v>0.26618400182929403</v>
      </c>
    </row>
    <row r="61" spans="1:64">
      <c r="A61" s="778"/>
      <c r="B61" s="778"/>
    </row>
  </sheetData>
  <mergeCells count="2">
    <mergeCell ref="BP4:BR4"/>
    <mergeCell ref="BL5:BL6"/>
  </mergeCells>
  <phoneticPr fontId="5"/>
  <pageMargins left="0.23622047244094491" right="0.15748031496062992" top="0.74803149606299213" bottom="0.35433070866141736" header="0.31496062992125984" footer="0.31496062992125984"/>
  <pageSetup paperSize="9" scale="65"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70" zoomScaleNormal="70" workbookViewId="0">
      <selection activeCell="N16" sqref="N16"/>
    </sheetView>
  </sheetViews>
  <sheetFormatPr defaultRowHeight="13.5"/>
  <cols>
    <col min="1" max="1" width="20.625" style="670" customWidth="1"/>
    <col min="2" max="18" width="14.25" style="670" customWidth="1"/>
    <col min="19" max="19" width="4.375" style="670" customWidth="1"/>
    <col min="20" max="16384" width="9" style="670"/>
  </cols>
  <sheetData>
    <row r="1" spans="1:18" ht="24.75" customHeight="1">
      <c r="A1" s="668" t="s">
        <v>646</v>
      </c>
      <c r="B1" s="669"/>
    </row>
    <row r="2" spans="1:18" ht="25.5" customHeight="1"/>
    <row r="3" spans="1:18" ht="18" customHeight="1">
      <c r="A3" s="671" t="s">
        <v>647</v>
      </c>
      <c r="B3" s="672" t="s">
        <v>648</v>
      </c>
      <c r="C3" s="672" t="s">
        <v>649</v>
      </c>
      <c r="D3" s="672" t="s">
        <v>650</v>
      </c>
      <c r="E3" s="672" t="s">
        <v>651</v>
      </c>
      <c r="F3" s="673" t="s">
        <v>652</v>
      </c>
      <c r="G3" s="674" t="s">
        <v>653</v>
      </c>
      <c r="H3" s="674" t="s">
        <v>654</v>
      </c>
      <c r="I3" s="673" t="s">
        <v>655</v>
      </c>
      <c r="J3" s="674" t="s">
        <v>656</v>
      </c>
      <c r="K3" s="673" t="s">
        <v>657</v>
      </c>
      <c r="L3" s="673" t="s">
        <v>658</v>
      </c>
      <c r="M3" s="673" t="s">
        <v>659</v>
      </c>
      <c r="N3" s="675" t="s">
        <v>660</v>
      </c>
      <c r="O3" s="675" t="s">
        <v>685</v>
      </c>
      <c r="P3" s="675" t="s">
        <v>872</v>
      </c>
      <c r="Q3" s="675" t="s">
        <v>873</v>
      </c>
      <c r="R3" s="675" t="s">
        <v>874</v>
      </c>
    </row>
    <row r="4" spans="1:18" ht="18" customHeight="1">
      <c r="A4" s="676" t="s">
        <v>661</v>
      </c>
      <c r="B4" s="793">
        <v>534115</v>
      </c>
      <c r="C4" s="793">
        <v>518414</v>
      </c>
      <c r="D4" s="793">
        <v>569218</v>
      </c>
      <c r="E4" s="793">
        <v>492534</v>
      </c>
      <c r="F4" s="793">
        <v>513795</v>
      </c>
      <c r="G4" s="793">
        <v>524288</v>
      </c>
      <c r="H4" s="793">
        <v>559610</v>
      </c>
      <c r="I4" s="677">
        <v>543739</v>
      </c>
      <c r="J4" s="678">
        <v>560920</v>
      </c>
      <c r="K4" s="677">
        <v>535605</v>
      </c>
      <c r="L4" s="677">
        <v>572224</v>
      </c>
      <c r="M4" s="677">
        <v>536460</v>
      </c>
      <c r="N4" s="679">
        <v>545130</v>
      </c>
      <c r="O4" s="679">
        <v>511472</v>
      </c>
      <c r="P4" s="683">
        <v>536432</v>
      </c>
      <c r="Q4" s="683">
        <v>491848</v>
      </c>
      <c r="R4" s="683">
        <v>562022</v>
      </c>
    </row>
    <row r="5" spans="1:18" ht="18" customHeight="1">
      <c r="A5" s="676" t="s">
        <v>662</v>
      </c>
      <c r="B5" s="793">
        <v>329344</v>
      </c>
      <c r="C5" s="793">
        <v>337612</v>
      </c>
      <c r="D5" s="793">
        <v>327849</v>
      </c>
      <c r="E5" s="793">
        <v>321291</v>
      </c>
      <c r="F5" s="793">
        <v>310293</v>
      </c>
      <c r="G5" s="793">
        <v>317789</v>
      </c>
      <c r="H5" s="793">
        <v>352912</v>
      </c>
      <c r="I5" s="677">
        <v>331761</v>
      </c>
      <c r="J5" s="678">
        <v>312314</v>
      </c>
      <c r="K5" s="677">
        <v>331023</v>
      </c>
      <c r="L5" s="677">
        <v>338203</v>
      </c>
      <c r="M5" s="677">
        <v>327504</v>
      </c>
      <c r="N5" s="679">
        <v>311771</v>
      </c>
      <c r="O5" s="679">
        <v>319120</v>
      </c>
      <c r="P5" s="683">
        <v>309173</v>
      </c>
      <c r="Q5" s="683">
        <v>297336</v>
      </c>
      <c r="R5" s="683">
        <v>304992</v>
      </c>
    </row>
    <row r="6" spans="1:18" ht="18" customHeight="1">
      <c r="A6" s="676" t="s">
        <v>663</v>
      </c>
      <c r="B6" s="793">
        <v>83484</v>
      </c>
      <c r="C6" s="793">
        <v>78443</v>
      </c>
      <c r="D6" s="793">
        <v>88030</v>
      </c>
      <c r="E6" s="793">
        <v>78030</v>
      </c>
      <c r="F6" s="793">
        <v>80883</v>
      </c>
      <c r="G6" s="793">
        <v>87065</v>
      </c>
      <c r="H6" s="793">
        <v>99501</v>
      </c>
      <c r="I6" s="677">
        <v>91448</v>
      </c>
      <c r="J6" s="678">
        <v>103790</v>
      </c>
      <c r="K6" s="677">
        <v>97267</v>
      </c>
      <c r="L6" s="677">
        <v>106685</v>
      </c>
      <c r="M6" s="677">
        <v>100474</v>
      </c>
      <c r="N6" s="679">
        <v>98353</v>
      </c>
      <c r="O6" s="679">
        <v>80980</v>
      </c>
      <c r="P6" s="683">
        <v>90678</v>
      </c>
      <c r="Q6" s="683">
        <v>76917</v>
      </c>
      <c r="R6" s="683">
        <v>105301</v>
      </c>
    </row>
    <row r="7" spans="1:18" ht="18" customHeight="1">
      <c r="A7" s="680" t="s">
        <v>686</v>
      </c>
      <c r="B7" s="793">
        <v>450631</v>
      </c>
      <c r="C7" s="793">
        <v>439971</v>
      </c>
      <c r="D7" s="793">
        <v>481188</v>
      </c>
      <c r="E7" s="793">
        <v>414504</v>
      </c>
      <c r="F7" s="793">
        <v>432912</v>
      </c>
      <c r="G7" s="793">
        <v>437223</v>
      </c>
      <c r="H7" s="793">
        <v>460110</v>
      </c>
      <c r="I7" s="681">
        <f>I4-I6</f>
        <v>452291</v>
      </c>
      <c r="J7" s="682">
        <f>J4-J6</f>
        <v>457130</v>
      </c>
      <c r="K7" s="681">
        <f>K4-K6</f>
        <v>438338</v>
      </c>
      <c r="L7" s="681">
        <f>L4-L6</f>
        <v>465539</v>
      </c>
      <c r="M7" s="681">
        <f>M4-M6</f>
        <v>435986</v>
      </c>
      <c r="N7" s="683">
        <v>446776</v>
      </c>
      <c r="O7" s="683">
        <f>O4-O6</f>
        <v>430492</v>
      </c>
      <c r="P7" s="683">
        <f>P4-P6</f>
        <v>445754</v>
      </c>
      <c r="Q7" s="683">
        <f>Q4-Q6</f>
        <v>414931</v>
      </c>
      <c r="R7" s="683">
        <f>R4-R6</f>
        <v>456721</v>
      </c>
    </row>
    <row r="8" spans="1:18" ht="18" customHeight="1">
      <c r="A8" s="684" t="s">
        <v>665</v>
      </c>
      <c r="B8" s="685">
        <f t="shared" ref="B8:N8" si="0">B5/B7</f>
        <v>0.73085074040623033</v>
      </c>
      <c r="C8" s="685">
        <f t="shared" si="0"/>
        <v>0.76735057537883178</v>
      </c>
      <c r="D8" s="685">
        <f t="shared" si="0"/>
        <v>0.68133245218085237</v>
      </c>
      <c r="E8" s="685">
        <f t="shared" si="0"/>
        <v>0.77512159110647905</v>
      </c>
      <c r="F8" s="685">
        <f t="shared" si="0"/>
        <v>0.7167576782348376</v>
      </c>
      <c r="G8" s="685">
        <f t="shared" si="0"/>
        <v>0.72683504756154182</v>
      </c>
      <c r="H8" s="685">
        <f t="shared" si="0"/>
        <v>0.76701658299102393</v>
      </c>
      <c r="I8" s="686">
        <f t="shared" si="0"/>
        <v>0.73351227417746534</v>
      </c>
      <c r="J8" s="686">
        <f t="shared" si="0"/>
        <v>0.68320609017128608</v>
      </c>
      <c r="K8" s="686">
        <f t="shared" si="0"/>
        <v>0.75517751141812939</v>
      </c>
      <c r="L8" s="686">
        <f t="shared" si="0"/>
        <v>0.72647619211279824</v>
      </c>
      <c r="M8" s="686">
        <f t="shared" si="0"/>
        <v>0.75118008376415757</v>
      </c>
      <c r="N8" s="687">
        <f t="shared" si="0"/>
        <v>0.69782396547710712</v>
      </c>
      <c r="O8" s="687">
        <f>O5/O7</f>
        <v>0.7412913596536056</v>
      </c>
      <c r="P8" s="687">
        <f t="shared" ref="P8:R8" si="1">P5/P7</f>
        <v>0.69359557065107658</v>
      </c>
      <c r="Q8" s="687">
        <f t="shared" si="1"/>
        <v>0.71659143327444808</v>
      </c>
      <c r="R8" s="687">
        <f t="shared" si="1"/>
        <v>0.66778624149097587</v>
      </c>
    </row>
    <row r="9" spans="1:18" ht="18" customHeight="1">
      <c r="A9" s="688" t="s">
        <v>687</v>
      </c>
      <c r="B9" s="689">
        <f t="shared" ref="B9:N9" si="2">B8*100</f>
        <v>73.085074040623027</v>
      </c>
      <c r="C9" s="689">
        <f t="shared" si="2"/>
        <v>76.735057537883179</v>
      </c>
      <c r="D9" s="689">
        <f t="shared" si="2"/>
        <v>68.133245218085236</v>
      </c>
      <c r="E9" s="689">
        <f t="shared" si="2"/>
        <v>77.5121591106479</v>
      </c>
      <c r="F9" s="689">
        <f t="shared" si="2"/>
        <v>71.675767823483767</v>
      </c>
      <c r="G9" s="689">
        <f t="shared" si="2"/>
        <v>72.683504756154178</v>
      </c>
      <c r="H9" s="689">
        <f t="shared" si="2"/>
        <v>76.701658299102391</v>
      </c>
      <c r="I9" s="690">
        <f t="shared" si="2"/>
        <v>73.351227417746529</v>
      </c>
      <c r="J9" s="690">
        <f t="shared" si="2"/>
        <v>68.320609017128604</v>
      </c>
      <c r="K9" s="690">
        <f t="shared" si="2"/>
        <v>75.517751141812937</v>
      </c>
      <c r="L9" s="690">
        <f t="shared" si="2"/>
        <v>72.647619211279817</v>
      </c>
      <c r="M9" s="690">
        <f t="shared" si="2"/>
        <v>75.118008376415759</v>
      </c>
      <c r="N9" s="691">
        <f t="shared" si="2"/>
        <v>69.782396547710718</v>
      </c>
      <c r="O9" s="691">
        <f>O8*100</f>
        <v>74.129135965360561</v>
      </c>
      <c r="P9" s="691">
        <f t="shared" ref="P9:R9" si="3">P8*100</f>
        <v>69.359557065107651</v>
      </c>
      <c r="Q9" s="691">
        <f t="shared" si="3"/>
        <v>71.659143327444809</v>
      </c>
      <c r="R9" s="691">
        <f t="shared" si="3"/>
        <v>66.778624149097581</v>
      </c>
    </row>
    <row r="10" spans="1:18" ht="18" customHeight="1" thickBot="1">
      <c r="N10" s="692" t="s">
        <v>688</v>
      </c>
    </row>
    <row r="11" spans="1:18" ht="18" customHeight="1">
      <c r="A11" s="671" t="s">
        <v>666</v>
      </c>
      <c r="B11" s="693" t="s">
        <v>875</v>
      </c>
      <c r="C11" s="693" t="s">
        <v>876</v>
      </c>
      <c r="D11" s="693" t="s">
        <v>667</v>
      </c>
      <c r="E11" s="694" t="s">
        <v>877</v>
      </c>
      <c r="F11" s="694" t="s">
        <v>878</v>
      </c>
      <c r="G11" s="695" t="s">
        <v>879</v>
      </c>
      <c r="H11" s="695" t="s">
        <v>880</v>
      </c>
      <c r="I11" s="696" t="s">
        <v>881</v>
      </c>
      <c r="J11" s="695" t="s">
        <v>882</v>
      </c>
      <c r="K11" s="696" t="s">
        <v>883</v>
      </c>
      <c r="L11" s="696" t="s">
        <v>884</v>
      </c>
      <c r="M11" s="696" t="s">
        <v>885</v>
      </c>
      <c r="N11" s="697" t="s">
        <v>886</v>
      </c>
    </row>
    <row r="12" spans="1:18" ht="18" customHeight="1">
      <c r="A12" s="676" t="s">
        <v>661</v>
      </c>
      <c r="B12" s="794">
        <f t="shared" ref="B12:N12" si="4">SUM(B4:F4)/5</f>
        <v>525615.19999999995</v>
      </c>
      <c r="C12" s="794">
        <f t="shared" si="4"/>
        <v>523649.8</v>
      </c>
      <c r="D12" s="794">
        <f t="shared" si="4"/>
        <v>531889</v>
      </c>
      <c r="E12" s="794">
        <f t="shared" si="4"/>
        <v>526793.19999999995</v>
      </c>
      <c r="F12" s="795">
        <f t="shared" si="4"/>
        <v>540470.4</v>
      </c>
      <c r="G12" s="796">
        <f t="shared" si="4"/>
        <v>544832.4</v>
      </c>
      <c r="H12" s="797">
        <f t="shared" si="4"/>
        <v>554419.6</v>
      </c>
      <c r="I12" s="798">
        <f t="shared" si="4"/>
        <v>549789.6</v>
      </c>
      <c r="J12" s="797">
        <f t="shared" si="4"/>
        <v>550067.80000000005</v>
      </c>
      <c r="K12" s="798">
        <f t="shared" si="4"/>
        <v>540178.19999999995</v>
      </c>
      <c r="L12" s="798">
        <f t="shared" si="4"/>
        <v>540343.6</v>
      </c>
      <c r="M12" s="798">
        <f t="shared" si="4"/>
        <v>524268.4</v>
      </c>
      <c r="N12" s="799">
        <f t="shared" si="4"/>
        <v>529380.80000000005</v>
      </c>
    </row>
    <row r="13" spans="1:18" ht="18" customHeight="1">
      <c r="A13" s="676" t="s">
        <v>662</v>
      </c>
      <c r="B13" s="794">
        <f t="shared" ref="B13:K14" si="5">SUM(B5:F5)/5</f>
        <v>325277.8</v>
      </c>
      <c r="C13" s="794">
        <f t="shared" si="5"/>
        <v>322966.8</v>
      </c>
      <c r="D13" s="794">
        <f t="shared" si="5"/>
        <v>326026.8</v>
      </c>
      <c r="E13" s="794">
        <f t="shared" si="5"/>
        <v>326809.2</v>
      </c>
      <c r="F13" s="795">
        <f t="shared" si="5"/>
        <v>325013.8</v>
      </c>
      <c r="G13" s="796">
        <f t="shared" si="5"/>
        <v>329159.8</v>
      </c>
      <c r="H13" s="797">
        <f t="shared" si="5"/>
        <v>333242.59999999998</v>
      </c>
      <c r="I13" s="798">
        <f t="shared" si="5"/>
        <v>328161</v>
      </c>
      <c r="J13" s="797">
        <f t="shared" si="5"/>
        <v>324163</v>
      </c>
      <c r="K13" s="798">
        <f t="shared" si="5"/>
        <v>325524.2</v>
      </c>
      <c r="L13" s="798">
        <f t="shared" ref="L13:N14" si="6">SUM(L5:P5)/5</f>
        <v>321154.2</v>
      </c>
      <c r="M13" s="798">
        <f t="shared" si="6"/>
        <v>312980.8</v>
      </c>
      <c r="N13" s="799">
        <f t="shared" si="6"/>
        <v>308478.40000000002</v>
      </c>
    </row>
    <row r="14" spans="1:18" ht="18" customHeight="1">
      <c r="A14" s="676" t="s">
        <v>663</v>
      </c>
      <c r="B14" s="794">
        <f t="shared" si="5"/>
        <v>81774</v>
      </c>
      <c r="C14" s="794">
        <f t="shared" si="5"/>
        <v>82490.2</v>
      </c>
      <c r="D14" s="794">
        <f t="shared" si="5"/>
        <v>86701.8</v>
      </c>
      <c r="E14" s="794">
        <f t="shared" si="5"/>
        <v>87385.4</v>
      </c>
      <c r="F14" s="795">
        <f t="shared" si="5"/>
        <v>92537.4</v>
      </c>
      <c r="G14" s="796">
        <f t="shared" si="5"/>
        <v>95814.2</v>
      </c>
      <c r="H14" s="797">
        <f t="shared" si="5"/>
        <v>99738.2</v>
      </c>
      <c r="I14" s="798">
        <f t="shared" si="5"/>
        <v>99932.800000000003</v>
      </c>
      <c r="J14" s="797">
        <f t="shared" si="5"/>
        <v>101313.8</v>
      </c>
      <c r="K14" s="798">
        <f t="shared" si="5"/>
        <v>96751.8</v>
      </c>
      <c r="L14" s="798">
        <f t="shared" si="6"/>
        <v>95434</v>
      </c>
      <c r="M14" s="798">
        <f t="shared" si="6"/>
        <v>89480.4</v>
      </c>
      <c r="N14" s="799">
        <f>SUM(N6:R6)/5</f>
        <v>90445.8</v>
      </c>
    </row>
    <row r="15" spans="1:18" ht="18" customHeight="1">
      <c r="A15" s="676" t="s">
        <v>664</v>
      </c>
      <c r="B15" s="794">
        <f t="shared" ref="B15:N15" si="7">B12-B14</f>
        <v>443841.19999999995</v>
      </c>
      <c r="C15" s="794">
        <f t="shared" si="7"/>
        <v>441159.6</v>
      </c>
      <c r="D15" s="794">
        <f t="shared" si="7"/>
        <v>445187.2</v>
      </c>
      <c r="E15" s="794">
        <f t="shared" si="7"/>
        <v>439407.79999999993</v>
      </c>
      <c r="F15" s="795">
        <f t="shared" si="7"/>
        <v>447933</v>
      </c>
      <c r="G15" s="796">
        <f t="shared" si="7"/>
        <v>449018.2</v>
      </c>
      <c r="H15" s="797">
        <f t="shared" si="7"/>
        <v>454681.39999999997</v>
      </c>
      <c r="I15" s="798">
        <f t="shared" si="7"/>
        <v>449856.8</v>
      </c>
      <c r="J15" s="797">
        <f t="shared" si="7"/>
        <v>448754.00000000006</v>
      </c>
      <c r="K15" s="798">
        <f t="shared" si="7"/>
        <v>443426.39999999997</v>
      </c>
      <c r="L15" s="798">
        <f t="shared" si="7"/>
        <v>444909.6</v>
      </c>
      <c r="M15" s="798">
        <f t="shared" si="7"/>
        <v>434788</v>
      </c>
      <c r="N15" s="799">
        <f t="shared" si="7"/>
        <v>438935.00000000006</v>
      </c>
    </row>
    <row r="16" spans="1:18" ht="18" customHeight="1">
      <c r="A16" s="685" t="s">
        <v>665</v>
      </c>
      <c r="B16" s="698">
        <f t="shared" ref="B16:G16" si="8">B13/B15</f>
        <v>0.73286977414444632</v>
      </c>
      <c r="C16" s="698">
        <f t="shared" si="8"/>
        <v>0.73208607497150691</v>
      </c>
      <c r="D16" s="698">
        <f t="shared" si="8"/>
        <v>0.73233641937593885</v>
      </c>
      <c r="E16" s="698">
        <f t="shared" si="8"/>
        <v>0.74374920062866445</v>
      </c>
      <c r="F16" s="699">
        <f t="shared" si="8"/>
        <v>0.72558574608256143</v>
      </c>
      <c r="G16" s="800">
        <f t="shared" si="8"/>
        <v>0.73306560847644919</v>
      </c>
      <c r="H16" s="700">
        <f>H13/H15</f>
        <v>0.7329145199253807</v>
      </c>
      <c r="I16" s="700">
        <f>I13/I15</f>
        <v>0.72947880303243162</v>
      </c>
      <c r="J16" s="701">
        <f>J13/J15</f>
        <v>0.72236236334383641</v>
      </c>
      <c r="K16" s="801">
        <f>K13/K15</f>
        <v>0.73411100466729096</v>
      </c>
      <c r="L16" s="801">
        <f t="shared" ref="L16:N16" si="9">L13/L15</f>
        <v>0.72184147071674787</v>
      </c>
      <c r="M16" s="801">
        <f t="shared" si="9"/>
        <v>0.7198469138982676</v>
      </c>
      <c r="N16" s="702">
        <f t="shared" si="9"/>
        <v>0.70278833995921941</v>
      </c>
    </row>
    <row r="17" spans="1:15" ht="18" customHeight="1" thickBot="1">
      <c r="A17" s="688" t="s">
        <v>687</v>
      </c>
      <c r="B17" s="703">
        <f t="shared" ref="B17:G17" si="10">B16*100</f>
        <v>73.286977414444635</v>
      </c>
      <c r="C17" s="703">
        <f t="shared" si="10"/>
        <v>73.208607497150695</v>
      </c>
      <c r="D17" s="703">
        <f t="shared" si="10"/>
        <v>73.233641937593887</v>
      </c>
      <c r="E17" s="703">
        <f t="shared" si="10"/>
        <v>74.374920062866451</v>
      </c>
      <c r="F17" s="703">
        <f t="shared" si="10"/>
        <v>72.558574608256137</v>
      </c>
      <c r="G17" s="705">
        <f t="shared" si="10"/>
        <v>73.306560847644917</v>
      </c>
      <c r="H17" s="705">
        <f>H16*100</f>
        <v>73.291451992538072</v>
      </c>
      <c r="I17" s="705">
        <f>I16*100</f>
        <v>72.947880303243167</v>
      </c>
      <c r="J17" s="704">
        <f>J16*100</f>
        <v>72.236236334383648</v>
      </c>
      <c r="K17" s="705">
        <f>K16*100</f>
        <v>73.411100466729096</v>
      </c>
      <c r="L17" s="705">
        <f t="shared" ref="L17:N17" si="11">L16*100</f>
        <v>72.184147071674786</v>
      </c>
      <c r="M17" s="705">
        <f t="shared" si="11"/>
        <v>71.984691389826764</v>
      </c>
      <c r="N17" s="706">
        <f t="shared" si="11"/>
        <v>70.278833995921943</v>
      </c>
    </row>
    <row r="18" spans="1:15">
      <c r="B18" s="707"/>
      <c r="H18" s="708" t="s">
        <v>668</v>
      </c>
    </row>
    <row r="19" spans="1:15" ht="57.75" customHeight="1">
      <c r="A19" s="1155" t="s">
        <v>689</v>
      </c>
      <c r="B19" s="1155"/>
      <c r="C19" s="1155"/>
      <c r="D19" s="1155"/>
      <c r="E19" s="1155"/>
      <c r="F19" s="1155"/>
      <c r="G19" s="1155"/>
      <c r="H19" s="1155"/>
      <c r="I19" s="1155"/>
      <c r="J19" s="1155"/>
      <c r="K19" s="1155"/>
    </row>
    <row r="20" spans="1:15" ht="123.75" customHeight="1">
      <c r="A20" s="1155"/>
      <c r="B20" s="1155"/>
      <c r="C20" s="1155"/>
      <c r="D20" s="1155"/>
      <c r="E20" s="1155"/>
      <c r="F20" s="1155"/>
      <c r="G20" s="1155"/>
      <c r="H20" s="1155"/>
      <c r="I20" s="1155"/>
      <c r="J20" s="1155"/>
      <c r="K20" s="1155"/>
    </row>
    <row r="21" spans="1:15">
      <c r="A21" s="1155"/>
      <c r="B21" s="1155"/>
      <c r="C21" s="1155"/>
      <c r="D21" s="1155"/>
      <c r="E21" s="1155"/>
      <c r="F21" s="1155"/>
      <c r="G21" s="1155"/>
      <c r="H21" s="1155"/>
      <c r="I21" s="1155"/>
      <c r="J21" s="1155"/>
      <c r="K21" s="1155"/>
    </row>
    <row r="22" spans="1:15">
      <c r="A22" s="1155"/>
      <c r="B22" s="1155"/>
      <c r="C22" s="1155"/>
      <c r="D22" s="1155"/>
      <c r="E22" s="1155"/>
      <c r="F22" s="1155"/>
      <c r="G22" s="1155"/>
      <c r="H22" s="1155"/>
      <c r="I22" s="1155"/>
      <c r="J22" s="1155"/>
      <c r="K22" s="1155"/>
    </row>
    <row r="23" spans="1:15">
      <c r="A23" s="1155"/>
      <c r="B23" s="1155"/>
      <c r="C23" s="1155"/>
      <c r="D23" s="1155"/>
      <c r="E23" s="1155"/>
      <c r="F23" s="1155"/>
      <c r="G23" s="1155"/>
      <c r="H23" s="1155"/>
      <c r="I23" s="1155"/>
      <c r="J23" s="1155"/>
      <c r="K23" s="1155"/>
      <c r="L23" s="1156">
        <f ca="1">NOW()</f>
        <v>44230.482699074077</v>
      </c>
      <c r="M23" s="1156"/>
      <c r="N23" s="741"/>
      <c r="O23" s="741"/>
    </row>
    <row r="24" spans="1:15" ht="13.5" customHeight="1">
      <c r="A24" s="709"/>
      <c r="B24" s="709"/>
      <c r="C24" s="709"/>
      <c r="D24" s="709"/>
      <c r="E24" s="709"/>
      <c r="F24" s="709"/>
      <c r="G24" s="710"/>
      <c r="H24" s="710"/>
      <c r="I24" s="710"/>
      <c r="J24" s="710"/>
      <c r="K24" s="710"/>
      <c r="L24" s="710"/>
      <c r="M24" s="710"/>
      <c r="N24" s="710"/>
      <c r="O24" s="710"/>
    </row>
    <row r="25" spans="1:15" ht="15" customHeight="1">
      <c r="A25" s="709"/>
      <c r="B25" s="709"/>
      <c r="C25" s="709"/>
      <c r="D25" s="709"/>
      <c r="E25" s="709"/>
      <c r="F25" s="1157"/>
      <c r="G25" s="1157"/>
      <c r="H25" s="1157"/>
      <c r="I25" s="1157"/>
      <c r="J25" s="1157"/>
      <c r="K25" s="1157"/>
      <c r="L25" s="1157"/>
      <c r="M25" s="1157"/>
      <c r="N25" s="711"/>
      <c r="O25" s="711"/>
    </row>
    <row r="26" spans="1:15">
      <c r="B26" s="712" t="s">
        <v>887</v>
      </c>
      <c r="C26" s="713"/>
    </row>
    <row r="27" spans="1:15">
      <c r="A27" s="714"/>
      <c r="B27" s="715" t="s">
        <v>888</v>
      </c>
      <c r="C27" s="715" t="s">
        <v>889</v>
      </c>
      <c r="D27" s="716" t="s">
        <v>890</v>
      </c>
      <c r="E27" s="716" t="s">
        <v>891</v>
      </c>
      <c r="F27" s="716" t="s">
        <v>892</v>
      </c>
      <c r="G27" s="716" t="s">
        <v>893</v>
      </c>
      <c r="H27" s="716" t="s">
        <v>669</v>
      </c>
      <c r="I27" s="716" t="s">
        <v>670</v>
      </c>
      <c r="J27" s="716" t="s">
        <v>671</v>
      </c>
      <c r="K27" s="716" t="s">
        <v>894</v>
      </c>
      <c r="L27" s="716" t="s">
        <v>895</v>
      </c>
      <c r="M27" s="716" t="s">
        <v>896</v>
      </c>
      <c r="N27" s="716" t="s">
        <v>897</v>
      </c>
    </row>
    <row r="28" spans="1:15">
      <c r="B28" s="670">
        <v>73.286977414444635</v>
      </c>
      <c r="C28" s="670">
        <v>73.208607497150695</v>
      </c>
      <c r="D28" s="670">
        <v>73.233641937593887</v>
      </c>
      <c r="E28" s="670">
        <v>74.374920062866451</v>
      </c>
      <c r="F28" s="670">
        <v>72.558574608256137</v>
      </c>
      <c r="G28" s="670">
        <v>73.306560847644917</v>
      </c>
      <c r="H28" s="670">
        <v>0.7329145199253807</v>
      </c>
      <c r="I28" s="670">
        <v>0.72947880303243162</v>
      </c>
      <c r="J28" s="670">
        <v>0.72236236334383597</v>
      </c>
      <c r="K28" s="670">
        <v>0.73411100466729096</v>
      </c>
      <c r="L28" s="670">
        <v>0.72184147071674787</v>
      </c>
      <c r="M28" s="670">
        <v>0.7198469138982676</v>
      </c>
      <c r="N28" s="670">
        <v>0.70278833995921941</v>
      </c>
    </row>
  </sheetData>
  <mergeCells count="3">
    <mergeCell ref="A19:K23"/>
    <mergeCell ref="L23:M23"/>
    <mergeCell ref="F25:M25"/>
  </mergeCells>
  <phoneticPr fontId="5"/>
  <pageMargins left="0.47244094488188981" right="0.15748031496062992" top="0.98425196850393704" bottom="0.43307086614173229" header="0.51181102362204722" footer="0.51181102362204722"/>
  <pageSetup paperSize="9" scale="6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1"/>
  <sheetViews>
    <sheetView zoomScale="70" zoomScaleNormal="70" workbookViewId="0">
      <selection activeCell="A2" sqref="A2"/>
    </sheetView>
  </sheetViews>
  <sheetFormatPr defaultRowHeight="13.5"/>
  <cols>
    <col min="1" max="1" width="5" style="803" customWidth="1"/>
    <col min="2" max="2" width="29.625" style="803" customWidth="1"/>
    <col min="3" max="3" width="12.625" style="803" customWidth="1"/>
    <col min="4" max="12" width="11.625" style="803" customWidth="1"/>
    <col min="13" max="13" width="2.625" style="803" customWidth="1"/>
    <col min="14" max="16384" width="9" style="803"/>
  </cols>
  <sheetData>
    <row r="1" spans="1:13" ht="14.25">
      <c r="A1" s="802" t="s">
        <v>614</v>
      </c>
      <c r="L1" s="804"/>
    </row>
    <row r="2" spans="1:13" ht="17.25">
      <c r="A2" s="805"/>
      <c r="J2" s="806"/>
      <c r="K2" s="807"/>
      <c r="L2" s="806" t="s">
        <v>898</v>
      </c>
    </row>
    <row r="3" spans="1:13" s="812" customFormat="1" ht="8.1" customHeight="1">
      <c r="A3" s="808"/>
      <c r="B3" s="809"/>
      <c r="C3" s="1164" t="s">
        <v>616</v>
      </c>
      <c r="D3" s="1164" t="s">
        <v>617</v>
      </c>
      <c r="E3" s="1164" t="s">
        <v>618</v>
      </c>
      <c r="F3" s="1167" t="s">
        <v>619</v>
      </c>
      <c r="G3" s="810"/>
      <c r="H3" s="810"/>
      <c r="I3" s="810"/>
      <c r="J3" s="810"/>
      <c r="K3" s="810"/>
      <c r="L3" s="811"/>
    </row>
    <row r="4" spans="1:13" s="812" customFormat="1" ht="8.1" customHeight="1">
      <c r="A4" s="813"/>
      <c r="B4" s="814"/>
      <c r="C4" s="1165"/>
      <c r="D4" s="1165"/>
      <c r="E4" s="1165"/>
      <c r="F4" s="1168"/>
      <c r="G4" s="1170" t="s">
        <v>620</v>
      </c>
      <c r="H4" s="1158" t="s">
        <v>621</v>
      </c>
      <c r="I4" s="815"/>
      <c r="J4" s="815"/>
      <c r="K4" s="815"/>
      <c r="L4" s="816"/>
    </row>
    <row r="5" spans="1:13" s="812" customFormat="1" ht="8.1" customHeight="1">
      <c r="A5" s="813"/>
      <c r="B5" s="814"/>
      <c r="C5" s="1165"/>
      <c r="D5" s="1165"/>
      <c r="E5" s="1165"/>
      <c r="F5" s="1168"/>
      <c r="G5" s="1171"/>
      <c r="H5" s="1173"/>
      <c r="I5" s="1158" t="s">
        <v>622</v>
      </c>
      <c r="J5" s="815"/>
      <c r="K5" s="817"/>
      <c r="L5" s="1160" t="s">
        <v>623</v>
      </c>
    </row>
    <row r="6" spans="1:13" s="812" customFormat="1" ht="24.95" customHeight="1">
      <c r="A6" s="818"/>
      <c r="B6" s="819"/>
      <c r="C6" s="1166"/>
      <c r="D6" s="1166"/>
      <c r="E6" s="1166"/>
      <c r="F6" s="1169"/>
      <c r="G6" s="1172"/>
      <c r="H6" s="1159"/>
      <c r="I6" s="1159"/>
      <c r="J6" s="820" t="s">
        <v>624</v>
      </c>
      <c r="K6" s="821" t="s">
        <v>625</v>
      </c>
      <c r="L6" s="1161"/>
    </row>
    <row r="7" spans="1:13" s="830" customFormat="1" ht="12.6" customHeight="1">
      <c r="A7" s="822" t="s">
        <v>327</v>
      </c>
      <c r="B7" s="823" t="s">
        <v>328</v>
      </c>
      <c r="C7" s="824">
        <v>47418</v>
      </c>
      <c r="D7" s="824">
        <v>23126</v>
      </c>
      <c r="E7" s="824">
        <v>14339</v>
      </c>
      <c r="F7" s="825">
        <v>9953</v>
      </c>
      <c r="G7" s="826">
        <v>951</v>
      </c>
      <c r="H7" s="826">
        <v>9002</v>
      </c>
      <c r="I7" s="826">
        <v>5539</v>
      </c>
      <c r="J7" s="826">
        <v>2849</v>
      </c>
      <c r="K7" s="827">
        <v>2690</v>
      </c>
      <c r="L7" s="828">
        <v>3463</v>
      </c>
      <c r="M7" s="829"/>
    </row>
    <row r="8" spans="1:13" ht="12.6" customHeight="1">
      <c r="A8" s="822" t="s">
        <v>330</v>
      </c>
      <c r="B8" s="823" t="s">
        <v>331</v>
      </c>
      <c r="C8" s="824">
        <v>18001</v>
      </c>
      <c r="D8" s="824">
        <v>6855</v>
      </c>
      <c r="E8" s="824">
        <v>4888</v>
      </c>
      <c r="F8" s="825">
        <v>6258</v>
      </c>
      <c r="G8" s="826">
        <v>757</v>
      </c>
      <c r="H8" s="826">
        <v>5501</v>
      </c>
      <c r="I8" s="826">
        <v>5192</v>
      </c>
      <c r="J8" s="826">
        <v>4086</v>
      </c>
      <c r="K8" s="827">
        <v>1106</v>
      </c>
      <c r="L8" s="828">
        <v>309</v>
      </c>
      <c r="M8" s="829"/>
    </row>
    <row r="9" spans="1:13" ht="12.6" customHeight="1">
      <c r="A9" s="822" t="s">
        <v>333</v>
      </c>
      <c r="B9" s="823" t="s">
        <v>334</v>
      </c>
      <c r="C9" s="824">
        <v>2974</v>
      </c>
      <c r="D9" s="824">
        <v>435</v>
      </c>
      <c r="E9" s="824">
        <v>128</v>
      </c>
      <c r="F9" s="825">
        <v>2411</v>
      </c>
      <c r="G9" s="826">
        <v>183</v>
      </c>
      <c r="H9" s="826">
        <v>2228</v>
      </c>
      <c r="I9" s="826">
        <v>2005</v>
      </c>
      <c r="J9" s="826">
        <v>1512</v>
      </c>
      <c r="K9" s="827">
        <v>493</v>
      </c>
      <c r="L9" s="828">
        <v>223</v>
      </c>
      <c r="M9" s="829"/>
    </row>
    <row r="10" spans="1:13" ht="12.6" customHeight="1">
      <c r="A10" s="822" t="s">
        <v>336</v>
      </c>
      <c r="B10" s="823" t="s">
        <v>10</v>
      </c>
      <c r="C10" s="824">
        <v>2158</v>
      </c>
      <c r="D10" s="824">
        <v>1079</v>
      </c>
      <c r="E10" s="824">
        <v>376</v>
      </c>
      <c r="F10" s="825">
        <v>703</v>
      </c>
      <c r="G10" s="826">
        <v>95</v>
      </c>
      <c r="H10" s="826">
        <v>608</v>
      </c>
      <c r="I10" s="826">
        <v>534</v>
      </c>
      <c r="J10" s="826">
        <v>354</v>
      </c>
      <c r="K10" s="827">
        <v>180</v>
      </c>
      <c r="L10" s="828">
        <v>74</v>
      </c>
      <c r="M10" s="829"/>
    </row>
    <row r="11" spans="1:13" ht="12.6" customHeight="1">
      <c r="A11" s="831" t="s">
        <v>338</v>
      </c>
      <c r="B11" s="832" t="s">
        <v>11</v>
      </c>
      <c r="C11" s="833">
        <v>7374</v>
      </c>
      <c r="D11" s="833">
        <v>4050</v>
      </c>
      <c r="E11" s="833">
        <v>736</v>
      </c>
      <c r="F11" s="834">
        <v>2588</v>
      </c>
      <c r="G11" s="835">
        <v>152</v>
      </c>
      <c r="H11" s="835">
        <v>2436</v>
      </c>
      <c r="I11" s="835">
        <v>1968</v>
      </c>
      <c r="J11" s="835">
        <v>1394</v>
      </c>
      <c r="K11" s="836">
        <v>574</v>
      </c>
      <c r="L11" s="837">
        <v>468</v>
      </c>
      <c r="M11" s="829"/>
    </row>
    <row r="12" spans="1:13" ht="12.6" customHeight="1">
      <c r="A12" s="822" t="s">
        <v>341</v>
      </c>
      <c r="B12" s="823" t="s">
        <v>344</v>
      </c>
      <c r="C12" s="824">
        <v>0</v>
      </c>
      <c r="D12" s="824">
        <v>0</v>
      </c>
      <c r="E12" s="824">
        <v>0</v>
      </c>
      <c r="F12" s="825">
        <v>0</v>
      </c>
      <c r="G12" s="826">
        <v>0</v>
      </c>
      <c r="H12" s="826">
        <v>0</v>
      </c>
      <c r="I12" s="826">
        <v>0</v>
      </c>
      <c r="J12" s="826">
        <v>0</v>
      </c>
      <c r="K12" s="827">
        <v>0</v>
      </c>
      <c r="L12" s="828">
        <v>0</v>
      </c>
      <c r="M12" s="829"/>
    </row>
    <row r="13" spans="1:13" ht="12.6" customHeight="1">
      <c r="A13" s="822" t="s">
        <v>343</v>
      </c>
      <c r="B13" s="823" t="s">
        <v>734</v>
      </c>
      <c r="C13" s="824">
        <v>984</v>
      </c>
      <c r="D13" s="824">
        <v>0</v>
      </c>
      <c r="E13" s="824">
        <v>0</v>
      </c>
      <c r="F13" s="825">
        <v>984</v>
      </c>
      <c r="G13" s="826">
        <v>98</v>
      </c>
      <c r="H13" s="826">
        <v>886</v>
      </c>
      <c r="I13" s="826">
        <v>868</v>
      </c>
      <c r="J13" s="826">
        <v>545</v>
      </c>
      <c r="K13" s="827">
        <v>323</v>
      </c>
      <c r="L13" s="828">
        <v>18</v>
      </c>
      <c r="M13" s="829"/>
    </row>
    <row r="14" spans="1:13" ht="12.6" customHeight="1">
      <c r="A14" s="822" t="s">
        <v>347</v>
      </c>
      <c r="B14" s="823" t="s">
        <v>28</v>
      </c>
      <c r="C14" s="824">
        <v>27239</v>
      </c>
      <c r="D14" s="824">
        <v>918</v>
      </c>
      <c r="E14" s="824">
        <v>436</v>
      </c>
      <c r="F14" s="825">
        <v>25885</v>
      </c>
      <c r="G14" s="826">
        <v>1410</v>
      </c>
      <c r="H14" s="826">
        <v>24475</v>
      </c>
      <c r="I14" s="826">
        <v>23412</v>
      </c>
      <c r="J14" s="826">
        <v>14740</v>
      </c>
      <c r="K14" s="827">
        <v>8672</v>
      </c>
      <c r="L14" s="838">
        <v>1063</v>
      </c>
      <c r="M14" s="829"/>
    </row>
    <row r="15" spans="1:13" ht="12.6" customHeight="1">
      <c r="A15" s="822" t="s">
        <v>349</v>
      </c>
      <c r="B15" s="823" t="s">
        <v>89</v>
      </c>
      <c r="C15" s="824">
        <v>4255</v>
      </c>
      <c r="D15" s="824">
        <v>426</v>
      </c>
      <c r="E15" s="824">
        <v>835</v>
      </c>
      <c r="F15" s="825">
        <v>2994</v>
      </c>
      <c r="G15" s="826">
        <v>348</v>
      </c>
      <c r="H15" s="826">
        <v>2646</v>
      </c>
      <c r="I15" s="826">
        <v>2215</v>
      </c>
      <c r="J15" s="826">
        <v>1786</v>
      </c>
      <c r="K15" s="827">
        <v>429</v>
      </c>
      <c r="L15" s="838">
        <v>431</v>
      </c>
      <c r="M15" s="829"/>
    </row>
    <row r="16" spans="1:13" ht="12.6" customHeight="1">
      <c r="A16" s="831" t="s">
        <v>351</v>
      </c>
      <c r="B16" s="832" t="s">
        <v>772</v>
      </c>
      <c r="C16" s="833">
        <v>3070</v>
      </c>
      <c r="D16" s="833">
        <v>162</v>
      </c>
      <c r="E16" s="833">
        <v>0</v>
      </c>
      <c r="F16" s="834">
        <v>2908</v>
      </c>
      <c r="G16" s="835">
        <v>8</v>
      </c>
      <c r="H16" s="835">
        <v>2900</v>
      </c>
      <c r="I16" s="835">
        <v>2900</v>
      </c>
      <c r="J16" s="835">
        <v>2837</v>
      </c>
      <c r="K16" s="836">
        <v>63</v>
      </c>
      <c r="L16" s="837">
        <v>0</v>
      </c>
      <c r="M16" s="829"/>
    </row>
    <row r="17" spans="1:13" ht="12.6" customHeight="1">
      <c r="A17" s="822" t="s">
        <v>354</v>
      </c>
      <c r="B17" s="823" t="s">
        <v>355</v>
      </c>
      <c r="C17" s="824">
        <v>0</v>
      </c>
      <c r="D17" s="824">
        <v>0</v>
      </c>
      <c r="E17" s="824">
        <v>0</v>
      </c>
      <c r="F17" s="825">
        <v>0</v>
      </c>
      <c r="G17" s="826">
        <v>0</v>
      </c>
      <c r="H17" s="826">
        <v>0</v>
      </c>
      <c r="I17" s="826">
        <v>0</v>
      </c>
      <c r="J17" s="826">
        <v>0</v>
      </c>
      <c r="K17" s="827">
        <v>0</v>
      </c>
      <c r="L17" s="828">
        <v>0</v>
      </c>
      <c r="M17" s="829"/>
    </row>
    <row r="18" spans="1:13" ht="12.6" customHeight="1">
      <c r="A18" s="822" t="s">
        <v>357</v>
      </c>
      <c r="B18" s="823" t="s">
        <v>358</v>
      </c>
      <c r="C18" s="824">
        <v>440</v>
      </c>
      <c r="D18" s="824">
        <v>68</v>
      </c>
      <c r="E18" s="824">
        <v>7</v>
      </c>
      <c r="F18" s="825">
        <v>365</v>
      </c>
      <c r="G18" s="826">
        <v>44</v>
      </c>
      <c r="H18" s="826">
        <v>321</v>
      </c>
      <c r="I18" s="826">
        <v>302</v>
      </c>
      <c r="J18" s="826">
        <v>274</v>
      </c>
      <c r="K18" s="827">
        <v>28</v>
      </c>
      <c r="L18" s="838">
        <v>19</v>
      </c>
      <c r="M18" s="829"/>
    </row>
    <row r="19" spans="1:13" ht="12.6" customHeight="1">
      <c r="A19" s="822" t="s">
        <v>360</v>
      </c>
      <c r="B19" s="823" t="s">
        <v>361</v>
      </c>
      <c r="C19" s="824">
        <v>3330</v>
      </c>
      <c r="D19" s="824">
        <v>548</v>
      </c>
      <c r="E19" s="824">
        <v>80</v>
      </c>
      <c r="F19" s="825">
        <v>2702</v>
      </c>
      <c r="G19" s="826">
        <v>324</v>
      </c>
      <c r="H19" s="826">
        <v>2378</v>
      </c>
      <c r="I19" s="826">
        <v>2237</v>
      </c>
      <c r="J19" s="826">
        <v>2029</v>
      </c>
      <c r="K19" s="827">
        <v>208</v>
      </c>
      <c r="L19" s="828">
        <v>141</v>
      </c>
      <c r="M19" s="829"/>
    </row>
    <row r="20" spans="1:13" ht="12.6" customHeight="1">
      <c r="A20" s="822" t="s">
        <v>363</v>
      </c>
      <c r="B20" s="823" t="s">
        <v>364</v>
      </c>
      <c r="C20" s="824">
        <v>1638</v>
      </c>
      <c r="D20" s="824">
        <v>360</v>
      </c>
      <c r="E20" s="824">
        <v>81</v>
      </c>
      <c r="F20" s="825">
        <v>1197</v>
      </c>
      <c r="G20" s="826">
        <v>165</v>
      </c>
      <c r="H20" s="826">
        <v>1032</v>
      </c>
      <c r="I20" s="826">
        <v>1012</v>
      </c>
      <c r="J20" s="826">
        <v>889</v>
      </c>
      <c r="K20" s="827">
        <v>123</v>
      </c>
      <c r="L20" s="828">
        <v>20</v>
      </c>
      <c r="M20" s="829"/>
    </row>
    <row r="21" spans="1:13" ht="12.6" customHeight="1">
      <c r="A21" s="831" t="s">
        <v>367</v>
      </c>
      <c r="B21" s="832" t="s">
        <v>368</v>
      </c>
      <c r="C21" s="833">
        <v>1156</v>
      </c>
      <c r="D21" s="833">
        <v>602</v>
      </c>
      <c r="E21" s="833">
        <v>74</v>
      </c>
      <c r="F21" s="834">
        <v>480</v>
      </c>
      <c r="G21" s="835">
        <v>60</v>
      </c>
      <c r="H21" s="835">
        <v>420</v>
      </c>
      <c r="I21" s="835">
        <v>411</v>
      </c>
      <c r="J21" s="835">
        <v>411</v>
      </c>
      <c r="K21" s="836">
        <v>0</v>
      </c>
      <c r="L21" s="837">
        <v>9</v>
      </c>
      <c r="M21" s="829"/>
    </row>
    <row r="22" spans="1:13" ht="12.6" customHeight="1">
      <c r="A22" s="822" t="s">
        <v>371</v>
      </c>
      <c r="B22" s="823" t="s">
        <v>372</v>
      </c>
      <c r="C22" s="824">
        <v>1106</v>
      </c>
      <c r="D22" s="824">
        <v>144</v>
      </c>
      <c r="E22" s="824">
        <v>0</v>
      </c>
      <c r="F22" s="825">
        <v>962</v>
      </c>
      <c r="G22" s="826">
        <v>0</v>
      </c>
      <c r="H22" s="826">
        <v>962</v>
      </c>
      <c r="I22" s="826">
        <v>954</v>
      </c>
      <c r="J22" s="826">
        <v>954</v>
      </c>
      <c r="K22" s="827">
        <v>0</v>
      </c>
      <c r="L22" s="828">
        <v>8</v>
      </c>
      <c r="M22" s="829"/>
    </row>
    <row r="23" spans="1:13" ht="12.6" customHeight="1">
      <c r="A23" s="822" t="s">
        <v>375</v>
      </c>
      <c r="B23" s="823" t="s">
        <v>376</v>
      </c>
      <c r="C23" s="824">
        <v>725</v>
      </c>
      <c r="D23" s="824">
        <v>197</v>
      </c>
      <c r="E23" s="824">
        <v>46</v>
      </c>
      <c r="F23" s="825">
        <v>482</v>
      </c>
      <c r="G23" s="826">
        <v>0</v>
      </c>
      <c r="H23" s="826">
        <v>482</v>
      </c>
      <c r="I23" s="826">
        <v>474</v>
      </c>
      <c r="J23" s="826">
        <v>474</v>
      </c>
      <c r="K23" s="827">
        <v>0</v>
      </c>
      <c r="L23" s="828">
        <v>8</v>
      </c>
      <c r="M23" s="829"/>
    </row>
    <row r="24" spans="1:13" ht="12.6" customHeight="1">
      <c r="A24" s="822" t="s">
        <v>379</v>
      </c>
      <c r="B24" s="823" t="s">
        <v>380</v>
      </c>
      <c r="C24" s="824">
        <v>1342</v>
      </c>
      <c r="D24" s="824">
        <v>153</v>
      </c>
      <c r="E24" s="824">
        <v>36</v>
      </c>
      <c r="F24" s="825">
        <v>1153</v>
      </c>
      <c r="G24" s="826">
        <v>117</v>
      </c>
      <c r="H24" s="826">
        <v>1036</v>
      </c>
      <c r="I24" s="826">
        <v>1011</v>
      </c>
      <c r="J24" s="826">
        <v>937</v>
      </c>
      <c r="K24" s="827">
        <v>74</v>
      </c>
      <c r="L24" s="828">
        <v>25</v>
      </c>
      <c r="M24" s="829"/>
    </row>
    <row r="25" spans="1:13" ht="12.6" customHeight="1">
      <c r="A25" s="822" t="s">
        <v>382</v>
      </c>
      <c r="B25" s="823" t="s">
        <v>383</v>
      </c>
      <c r="C25" s="824">
        <v>69</v>
      </c>
      <c r="D25" s="824">
        <v>0</v>
      </c>
      <c r="E25" s="824">
        <v>0</v>
      </c>
      <c r="F25" s="825">
        <v>69</v>
      </c>
      <c r="G25" s="826">
        <v>2</v>
      </c>
      <c r="H25" s="826">
        <v>67</v>
      </c>
      <c r="I25" s="826">
        <v>64</v>
      </c>
      <c r="J25" s="826">
        <v>64</v>
      </c>
      <c r="K25" s="827">
        <v>0</v>
      </c>
      <c r="L25" s="828">
        <v>3</v>
      </c>
      <c r="M25" s="829"/>
    </row>
    <row r="26" spans="1:13" ht="12.6" customHeight="1">
      <c r="A26" s="831" t="s">
        <v>386</v>
      </c>
      <c r="B26" s="832" t="s">
        <v>387</v>
      </c>
      <c r="C26" s="833">
        <v>109</v>
      </c>
      <c r="D26" s="833">
        <v>12</v>
      </c>
      <c r="E26" s="833">
        <v>3</v>
      </c>
      <c r="F26" s="834">
        <v>94</v>
      </c>
      <c r="G26" s="835">
        <v>1</v>
      </c>
      <c r="H26" s="835">
        <v>93</v>
      </c>
      <c r="I26" s="835">
        <v>92</v>
      </c>
      <c r="J26" s="835">
        <v>92</v>
      </c>
      <c r="K26" s="836">
        <v>0</v>
      </c>
      <c r="L26" s="837">
        <v>1</v>
      </c>
      <c r="M26" s="829"/>
    </row>
    <row r="27" spans="1:13" ht="12.6" customHeight="1">
      <c r="A27" s="822" t="s">
        <v>389</v>
      </c>
      <c r="B27" s="823" t="s">
        <v>735</v>
      </c>
      <c r="C27" s="824">
        <v>0</v>
      </c>
      <c r="D27" s="824">
        <v>0</v>
      </c>
      <c r="E27" s="824">
        <v>0</v>
      </c>
      <c r="F27" s="825">
        <v>0</v>
      </c>
      <c r="G27" s="826">
        <v>0</v>
      </c>
      <c r="H27" s="826">
        <v>0</v>
      </c>
      <c r="I27" s="826">
        <v>0</v>
      </c>
      <c r="J27" s="826">
        <v>0</v>
      </c>
      <c r="K27" s="827">
        <v>0</v>
      </c>
      <c r="L27" s="828">
        <v>0</v>
      </c>
      <c r="M27" s="829"/>
    </row>
    <row r="28" spans="1:13" ht="12.6" customHeight="1">
      <c r="A28" s="822" t="s">
        <v>391</v>
      </c>
      <c r="B28" s="823" t="s">
        <v>773</v>
      </c>
      <c r="C28" s="824">
        <v>187</v>
      </c>
      <c r="D28" s="824">
        <v>6</v>
      </c>
      <c r="E28" s="824">
        <v>1</v>
      </c>
      <c r="F28" s="825">
        <v>180</v>
      </c>
      <c r="G28" s="826">
        <v>1</v>
      </c>
      <c r="H28" s="826">
        <v>179</v>
      </c>
      <c r="I28" s="826">
        <v>178</v>
      </c>
      <c r="J28" s="826">
        <v>178</v>
      </c>
      <c r="K28" s="827">
        <v>0</v>
      </c>
      <c r="L28" s="838">
        <v>1</v>
      </c>
      <c r="M28" s="829"/>
    </row>
    <row r="29" spans="1:13" ht="12.6" customHeight="1">
      <c r="A29" s="839" t="s">
        <v>396</v>
      </c>
      <c r="B29" s="840" t="s">
        <v>397</v>
      </c>
      <c r="C29" s="841">
        <v>0</v>
      </c>
      <c r="D29" s="841">
        <v>0</v>
      </c>
      <c r="E29" s="841">
        <v>0</v>
      </c>
      <c r="F29" s="842">
        <v>0</v>
      </c>
      <c r="G29" s="843">
        <v>0</v>
      </c>
      <c r="H29" s="843">
        <v>0</v>
      </c>
      <c r="I29" s="843">
        <v>0</v>
      </c>
      <c r="J29" s="843">
        <v>0</v>
      </c>
      <c r="K29" s="844">
        <v>0</v>
      </c>
      <c r="L29" s="845">
        <v>0</v>
      </c>
      <c r="M29" s="829"/>
    </row>
    <row r="30" spans="1:13" ht="12.6" customHeight="1">
      <c r="A30" s="822" t="s">
        <v>400</v>
      </c>
      <c r="B30" s="823" t="s">
        <v>401</v>
      </c>
      <c r="C30" s="824">
        <v>8</v>
      </c>
      <c r="D30" s="824">
        <v>0</v>
      </c>
      <c r="E30" s="824">
        <v>0</v>
      </c>
      <c r="F30" s="825">
        <v>8</v>
      </c>
      <c r="G30" s="826">
        <v>0</v>
      </c>
      <c r="H30" s="826">
        <v>8</v>
      </c>
      <c r="I30" s="826">
        <v>8</v>
      </c>
      <c r="J30" s="826">
        <v>8</v>
      </c>
      <c r="K30" s="827">
        <v>0</v>
      </c>
      <c r="L30" s="838">
        <v>0</v>
      </c>
      <c r="M30" s="829"/>
    </row>
    <row r="31" spans="1:13" ht="12.6" customHeight="1">
      <c r="A31" s="831" t="s">
        <v>404</v>
      </c>
      <c r="B31" s="832" t="s">
        <v>774</v>
      </c>
      <c r="C31" s="833">
        <v>238</v>
      </c>
      <c r="D31" s="833">
        <v>29</v>
      </c>
      <c r="E31" s="833">
        <v>5</v>
      </c>
      <c r="F31" s="834">
        <v>204</v>
      </c>
      <c r="G31" s="835">
        <v>3</v>
      </c>
      <c r="H31" s="835">
        <v>201</v>
      </c>
      <c r="I31" s="835">
        <v>190</v>
      </c>
      <c r="J31" s="835">
        <v>190</v>
      </c>
      <c r="K31" s="836">
        <v>0</v>
      </c>
      <c r="L31" s="846">
        <v>11</v>
      </c>
      <c r="M31" s="829"/>
    </row>
    <row r="32" spans="1:13" ht="12.6" customHeight="1">
      <c r="A32" s="822" t="s">
        <v>407</v>
      </c>
      <c r="B32" s="823" t="s">
        <v>408</v>
      </c>
      <c r="C32" s="824">
        <v>19</v>
      </c>
      <c r="D32" s="824">
        <v>0</v>
      </c>
      <c r="E32" s="824">
        <v>0</v>
      </c>
      <c r="F32" s="825">
        <v>19</v>
      </c>
      <c r="G32" s="826">
        <v>2</v>
      </c>
      <c r="H32" s="826">
        <v>17</v>
      </c>
      <c r="I32" s="826">
        <v>17</v>
      </c>
      <c r="J32" s="826">
        <v>17</v>
      </c>
      <c r="K32" s="827">
        <v>0</v>
      </c>
      <c r="L32" s="838">
        <v>0</v>
      </c>
      <c r="M32" s="829"/>
    </row>
    <row r="33" spans="1:13" ht="12.6" customHeight="1">
      <c r="A33" s="822" t="s">
        <v>410</v>
      </c>
      <c r="B33" s="823" t="s">
        <v>411</v>
      </c>
      <c r="C33" s="824">
        <v>82</v>
      </c>
      <c r="D33" s="824">
        <v>0</v>
      </c>
      <c r="E33" s="824">
        <v>0</v>
      </c>
      <c r="F33" s="825">
        <v>82</v>
      </c>
      <c r="G33" s="826">
        <v>13</v>
      </c>
      <c r="H33" s="826">
        <v>69</v>
      </c>
      <c r="I33" s="826">
        <v>67</v>
      </c>
      <c r="J33" s="826">
        <v>67</v>
      </c>
      <c r="K33" s="827">
        <v>0</v>
      </c>
      <c r="L33" s="828">
        <v>2</v>
      </c>
      <c r="M33" s="829"/>
    </row>
    <row r="34" spans="1:13" ht="12.6" customHeight="1">
      <c r="A34" s="822" t="s">
        <v>413</v>
      </c>
      <c r="B34" s="823" t="s">
        <v>414</v>
      </c>
      <c r="C34" s="824">
        <v>848</v>
      </c>
      <c r="D34" s="824">
        <v>47</v>
      </c>
      <c r="E34" s="824">
        <v>0</v>
      </c>
      <c r="F34" s="825">
        <v>801</v>
      </c>
      <c r="G34" s="826">
        <v>0</v>
      </c>
      <c r="H34" s="826">
        <v>801</v>
      </c>
      <c r="I34" s="826">
        <v>792</v>
      </c>
      <c r="J34" s="826">
        <v>741</v>
      </c>
      <c r="K34" s="827">
        <v>51</v>
      </c>
      <c r="L34" s="828">
        <v>9</v>
      </c>
      <c r="M34" s="829"/>
    </row>
    <row r="35" spans="1:13" ht="12.6" customHeight="1">
      <c r="A35" s="822" t="s">
        <v>417</v>
      </c>
      <c r="B35" s="823" t="s">
        <v>418</v>
      </c>
      <c r="C35" s="824">
        <v>39</v>
      </c>
      <c r="D35" s="824">
        <v>0</v>
      </c>
      <c r="E35" s="824">
        <v>2</v>
      </c>
      <c r="F35" s="825">
        <v>37</v>
      </c>
      <c r="G35" s="826">
        <v>0</v>
      </c>
      <c r="H35" s="826">
        <v>37</v>
      </c>
      <c r="I35" s="826">
        <v>37</v>
      </c>
      <c r="J35" s="826">
        <v>30</v>
      </c>
      <c r="K35" s="827">
        <v>7</v>
      </c>
      <c r="L35" s="828">
        <v>0</v>
      </c>
      <c r="M35" s="829"/>
    </row>
    <row r="36" spans="1:13" ht="12.6" customHeight="1">
      <c r="A36" s="831" t="s">
        <v>421</v>
      </c>
      <c r="B36" s="832" t="s">
        <v>737</v>
      </c>
      <c r="C36" s="833">
        <v>88</v>
      </c>
      <c r="D36" s="833">
        <v>70</v>
      </c>
      <c r="E36" s="833">
        <v>0</v>
      </c>
      <c r="F36" s="834">
        <v>18</v>
      </c>
      <c r="G36" s="835">
        <v>0</v>
      </c>
      <c r="H36" s="835">
        <v>18</v>
      </c>
      <c r="I36" s="835">
        <v>18</v>
      </c>
      <c r="J36" s="835">
        <v>18</v>
      </c>
      <c r="K36" s="836">
        <v>0</v>
      </c>
      <c r="L36" s="837">
        <v>0</v>
      </c>
      <c r="M36" s="829"/>
    </row>
    <row r="37" spans="1:13" ht="12.6" customHeight="1">
      <c r="A37" s="822" t="s">
        <v>423</v>
      </c>
      <c r="B37" s="823" t="s">
        <v>90</v>
      </c>
      <c r="C37" s="824">
        <v>172</v>
      </c>
      <c r="D37" s="824">
        <v>20</v>
      </c>
      <c r="E37" s="824">
        <v>0</v>
      </c>
      <c r="F37" s="825">
        <v>152</v>
      </c>
      <c r="G37" s="826">
        <v>2</v>
      </c>
      <c r="H37" s="826">
        <v>150</v>
      </c>
      <c r="I37" s="826">
        <v>147</v>
      </c>
      <c r="J37" s="826">
        <v>144</v>
      </c>
      <c r="K37" s="827">
        <v>3</v>
      </c>
      <c r="L37" s="828">
        <v>3</v>
      </c>
      <c r="M37" s="829"/>
    </row>
    <row r="38" spans="1:13" ht="12.6" customHeight="1">
      <c r="A38" s="822" t="s">
        <v>425</v>
      </c>
      <c r="B38" s="823" t="s">
        <v>426</v>
      </c>
      <c r="C38" s="824">
        <v>1679</v>
      </c>
      <c r="D38" s="824">
        <v>13</v>
      </c>
      <c r="E38" s="824">
        <v>0</v>
      </c>
      <c r="F38" s="825">
        <v>1666</v>
      </c>
      <c r="G38" s="826">
        <v>59</v>
      </c>
      <c r="H38" s="826">
        <v>1607</v>
      </c>
      <c r="I38" s="826">
        <v>1498</v>
      </c>
      <c r="J38" s="826">
        <v>1466</v>
      </c>
      <c r="K38" s="827">
        <v>32</v>
      </c>
      <c r="L38" s="828">
        <v>109</v>
      </c>
      <c r="M38" s="829"/>
    </row>
    <row r="39" spans="1:13" ht="12.6" customHeight="1">
      <c r="A39" s="822" t="s">
        <v>429</v>
      </c>
      <c r="B39" s="823" t="s">
        <v>91</v>
      </c>
      <c r="C39" s="824">
        <v>4117</v>
      </c>
      <c r="D39" s="824">
        <v>222</v>
      </c>
      <c r="E39" s="824">
        <v>49</v>
      </c>
      <c r="F39" s="825">
        <v>3846</v>
      </c>
      <c r="G39" s="826">
        <v>150</v>
      </c>
      <c r="H39" s="826">
        <v>3696</v>
      </c>
      <c r="I39" s="826">
        <v>3569</v>
      </c>
      <c r="J39" s="826">
        <v>3439</v>
      </c>
      <c r="K39" s="827">
        <v>130</v>
      </c>
      <c r="L39" s="828">
        <v>127</v>
      </c>
      <c r="M39" s="829"/>
    </row>
    <row r="40" spans="1:13" ht="12.6" customHeight="1">
      <c r="A40" s="822" t="s">
        <v>432</v>
      </c>
      <c r="B40" s="823" t="s">
        <v>433</v>
      </c>
      <c r="C40" s="824">
        <v>768</v>
      </c>
      <c r="D40" s="824">
        <v>75</v>
      </c>
      <c r="E40" s="824">
        <v>27</v>
      </c>
      <c r="F40" s="825">
        <v>666</v>
      </c>
      <c r="G40" s="826">
        <v>28</v>
      </c>
      <c r="H40" s="826">
        <v>638</v>
      </c>
      <c r="I40" s="826">
        <v>615</v>
      </c>
      <c r="J40" s="826">
        <v>602</v>
      </c>
      <c r="K40" s="827">
        <v>13</v>
      </c>
      <c r="L40" s="828">
        <v>23</v>
      </c>
      <c r="M40" s="829"/>
    </row>
    <row r="41" spans="1:13" ht="12.6" customHeight="1">
      <c r="A41" s="831" t="s">
        <v>435</v>
      </c>
      <c r="B41" s="832" t="s">
        <v>436</v>
      </c>
      <c r="C41" s="833">
        <v>0</v>
      </c>
      <c r="D41" s="833">
        <v>0</v>
      </c>
      <c r="E41" s="833">
        <v>0</v>
      </c>
      <c r="F41" s="834">
        <v>0</v>
      </c>
      <c r="G41" s="835">
        <v>0</v>
      </c>
      <c r="H41" s="835">
        <v>0</v>
      </c>
      <c r="I41" s="835">
        <v>0</v>
      </c>
      <c r="J41" s="835">
        <v>0</v>
      </c>
      <c r="K41" s="836">
        <v>0</v>
      </c>
      <c r="L41" s="837">
        <v>0</v>
      </c>
      <c r="M41" s="829"/>
    </row>
    <row r="42" spans="1:13" ht="12.6" customHeight="1">
      <c r="A42" s="822" t="s">
        <v>438</v>
      </c>
      <c r="B42" s="823" t="s">
        <v>439</v>
      </c>
      <c r="C42" s="824">
        <v>0</v>
      </c>
      <c r="D42" s="824">
        <v>0</v>
      </c>
      <c r="E42" s="824">
        <v>0</v>
      </c>
      <c r="F42" s="825">
        <v>0</v>
      </c>
      <c r="G42" s="826">
        <v>0</v>
      </c>
      <c r="H42" s="826">
        <v>0</v>
      </c>
      <c r="I42" s="826">
        <v>0</v>
      </c>
      <c r="J42" s="826">
        <v>0</v>
      </c>
      <c r="K42" s="827">
        <v>0</v>
      </c>
      <c r="L42" s="828">
        <v>0</v>
      </c>
      <c r="M42" s="829"/>
    </row>
    <row r="43" spans="1:13" ht="12.6" customHeight="1">
      <c r="A43" s="822" t="s">
        <v>440</v>
      </c>
      <c r="B43" s="823" t="s">
        <v>775</v>
      </c>
      <c r="C43" s="824">
        <v>0</v>
      </c>
      <c r="D43" s="824">
        <v>0</v>
      </c>
      <c r="E43" s="824">
        <v>0</v>
      </c>
      <c r="F43" s="825">
        <v>0</v>
      </c>
      <c r="G43" s="826">
        <v>0</v>
      </c>
      <c r="H43" s="826">
        <v>0</v>
      </c>
      <c r="I43" s="826">
        <v>0</v>
      </c>
      <c r="J43" s="826">
        <v>0</v>
      </c>
      <c r="K43" s="827">
        <v>0</v>
      </c>
      <c r="L43" s="838">
        <v>0</v>
      </c>
      <c r="M43" s="829"/>
    </row>
    <row r="44" spans="1:13" ht="12.6" customHeight="1">
      <c r="A44" s="822" t="s">
        <v>441</v>
      </c>
      <c r="B44" s="823" t="s">
        <v>442</v>
      </c>
      <c r="C44" s="824">
        <v>99</v>
      </c>
      <c r="D44" s="824">
        <v>26</v>
      </c>
      <c r="E44" s="824">
        <v>0</v>
      </c>
      <c r="F44" s="825">
        <v>73</v>
      </c>
      <c r="G44" s="826">
        <v>11</v>
      </c>
      <c r="H44" s="826">
        <v>62</v>
      </c>
      <c r="I44" s="826">
        <v>60</v>
      </c>
      <c r="J44" s="826">
        <v>60</v>
      </c>
      <c r="K44" s="827">
        <v>0</v>
      </c>
      <c r="L44" s="828">
        <v>2</v>
      </c>
      <c r="M44" s="829"/>
    </row>
    <row r="45" spans="1:13" ht="12.6" customHeight="1">
      <c r="A45" s="822" t="s">
        <v>444</v>
      </c>
      <c r="B45" s="823" t="s">
        <v>445</v>
      </c>
      <c r="C45" s="824">
        <v>97</v>
      </c>
      <c r="D45" s="824">
        <v>0</v>
      </c>
      <c r="E45" s="824">
        <v>0</v>
      </c>
      <c r="F45" s="825">
        <v>97</v>
      </c>
      <c r="G45" s="826">
        <v>4</v>
      </c>
      <c r="H45" s="826">
        <v>93</v>
      </c>
      <c r="I45" s="826">
        <v>92</v>
      </c>
      <c r="J45" s="826">
        <v>85</v>
      </c>
      <c r="K45" s="827">
        <v>7</v>
      </c>
      <c r="L45" s="828">
        <v>1</v>
      </c>
      <c r="M45" s="829"/>
    </row>
    <row r="46" spans="1:13" ht="12.6" customHeight="1">
      <c r="A46" s="831" t="s">
        <v>447</v>
      </c>
      <c r="B46" s="832" t="s">
        <v>448</v>
      </c>
      <c r="C46" s="833">
        <v>22</v>
      </c>
      <c r="D46" s="833">
        <v>0</v>
      </c>
      <c r="E46" s="833">
        <v>0</v>
      </c>
      <c r="F46" s="834">
        <v>22</v>
      </c>
      <c r="G46" s="835">
        <v>1</v>
      </c>
      <c r="H46" s="835">
        <v>21</v>
      </c>
      <c r="I46" s="835">
        <v>21</v>
      </c>
      <c r="J46" s="835">
        <v>19</v>
      </c>
      <c r="K46" s="836">
        <v>2</v>
      </c>
      <c r="L46" s="837">
        <v>0</v>
      </c>
      <c r="M46" s="829"/>
    </row>
    <row r="47" spans="1:13" ht="12.6" customHeight="1">
      <c r="A47" s="822" t="s">
        <v>449</v>
      </c>
      <c r="B47" s="823" t="s">
        <v>739</v>
      </c>
      <c r="C47" s="824">
        <v>945</v>
      </c>
      <c r="D47" s="824">
        <v>101</v>
      </c>
      <c r="E47" s="824">
        <v>18</v>
      </c>
      <c r="F47" s="825">
        <v>826</v>
      </c>
      <c r="G47" s="826">
        <v>70</v>
      </c>
      <c r="H47" s="826">
        <v>756</v>
      </c>
      <c r="I47" s="826">
        <v>746</v>
      </c>
      <c r="J47" s="826">
        <v>700</v>
      </c>
      <c r="K47" s="827">
        <v>46</v>
      </c>
      <c r="L47" s="828">
        <v>10</v>
      </c>
      <c r="M47" s="829"/>
    </row>
    <row r="48" spans="1:13" ht="12.6" customHeight="1">
      <c r="A48" s="822" t="s">
        <v>451</v>
      </c>
      <c r="B48" s="823" t="s">
        <v>92</v>
      </c>
      <c r="C48" s="824">
        <v>2296</v>
      </c>
      <c r="D48" s="824">
        <v>342</v>
      </c>
      <c r="E48" s="824">
        <v>61</v>
      </c>
      <c r="F48" s="825">
        <v>1893</v>
      </c>
      <c r="G48" s="826">
        <v>163</v>
      </c>
      <c r="H48" s="826">
        <v>1730</v>
      </c>
      <c r="I48" s="826">
        <v>1711</v>
      </c>
      <c r="J48" s="826">
        <v>1558</v>
      </c>
      <c r="K48" s="827">
        <v>153</v>
      </c>
      <c r="L48" s="828">
        <v>19</v>
      </c>
      <c r="M48" s="829"/>
    </row>
    <row r="49" spans="1:13" ht="12.6" customHeight="1">
      <c r="A49" s="822" t="s">
        <v>452</v>
      </c>
      <c r="B49" s="823" t="s">
        <v>366</v>
      </c>
      <c r="C49" s="824">
        <v>391</v>
      </c>
      <c r="D49" s="824">
        <v>46</v>
      </c>
      <c r="E49" s="824">
        <v>9</v>
      </c>
      <c r="F49" s="825">
        <v>336</v>
      </c>
      <c r="G49" s="826">
        <v>57</v>
      </c>
      <c r="H49" s="826">
        <v>279</v>
      </c>
      <c r="I49" s="826">
        <v>274</v>
      </c>
      <c r="J49" s="826">
        <v>216</v>
      </c>
      <c r="K49" s="827">
        <v>58</v>
      </c>
      <c r="L49" s="828">
        <v>5</v>
      </c>
      <c r="M49" s="829"/>
    </row>
    <row r="50" spans="1:13" ht="12.6" customHeight="1">
      <c r="A50" s="822" t="s">
        <v>454</v>
      </c>
      <c r="B50" s="823" t="s">
        <v>370</v>
      </c>
      <c r="C50" s="824">
        <v>4393</v>
      </c>
      <c r="D50" s="824">
        <v>85</v>
      </c>
      <c r="E50" s="824">
        <v>21</v>
      </c>
      <c r="F50" s="825">
        <v>4287</v>
      </c>
      <c r="G50" s="826">
        <v>421</v>
      </c>
      <c r="H50" s="826">
        <v>3866</v>
      </c>
      <c r="I50" s="826">
        <v>3835</v>
      </c>
      <c r="J50" s="826">
        <v>3472</v>
      </c>
      <c r="K50" s="827">
        <v>363</v>
      </c>
      <c r="L50" s="828">
        <v>31</v>
      </c>
      <c r="M50" s="829"/>
    </row>
    <row r="51" spans="1:13" ht="12.6" customHeight="1">
      <c r="A51" s="831" t="s">
        <v>455</v>
      </c>
      <c r="B51" s="832" t="s">
        <v>374</v>
      </c>
      <c r="C51" s="833">
        <v>184</v>
      </c>
      <c r="D51" s="833">
        <v>8</v>
      </c>
      <c r="E51" s="833">
        <v>6</v>
      </c>
      <c r="F51" s="834">
        <v>170</v>
      </c>
      <c r="G51" s="835">
        <v>13</v>
      </c>
      <c r="H51" s="835">
        <v>157</v>
      </c>
      <c r="I51" s="835">
        <v>152</v>
      </c>
      <c r="J51" s="835">
        <v>102</v>
      </c>
      <c r="K51" s="836">
        <v>50</v>
      </c>
      <c r="L51" s="837">
        <v>5</v>
      </c>
      <c r="M51" s="829"/>
    </row>
    <row r="52" spans="1:13" ht="12.6" customHeight="1">
      <c r="A52" s="822" t="s">
        <v>456</v>
      </c>
      <c r="B52" s="823" t="s">
        <v>457</v>
      </c>
      <c r="C52" s="824">
        <v>1200</v>
      </c>
      <c r="D52" s="824">
        <v>0</v>
      </c>
      <c r="E52" s="824">
        <v>0</v>
      </c>
      <c r="F52" s="825">
        <v>1200</v>
      </c>
      <c r="G52" s="826">
        <v>2</v>
      </c>
      <c r="H52" s="826">
        <v>1198</v>
      </c>
      <c r="I52" s="826">
        <v>1196</v>
      </c>
      <c r="J52" s="826">
        <v>1128</v>
      </c>
      <c r="K52" s="827">
        <v>68</v>
      </c>
      <c r="L52" s="828">
        <v>2</v>
      </c>
      <c r="M52" s="829"/>
    </row>
    <row r="53" spans="1:13" ht="12.6" customHeight="1">
      <c r="A53" s="822" t="s">
        <v>458</v>
      </c>
      <c r="B53" s="823" t="s">
        <v>459</v>
      </c>
      <c r="C53" s="824">
        <v>8568</v>
      </c>
      <c r="D53" s="824">
        <v>51</v>
      </c>
      <c r="E53" s="824">
        <v>0</v>
      </c>
      <c r="F53" s="825">
        <v>8517</v>
      </c>
      <c r="G53" s="826">
        <v>91</v>
      </c>
      <c r="H53" s="826">
        <v>8426</v>
      </c>
      <c r="I53" s="826">
        <v>8260</v>
      </c>
      <c r="J53" s="826">
        <v>6967</v>
      </c>
      <c r="K53" s="827">
        <v>1293</v>
      </c>
      <c r="L53" s="828">
        <v>166</v>
      </c>
      <c r="M53" s="829"/>
    </row>
    <row r="54" spans="1:13" ht="12.6" customHeight="1">
      <c r="A54" s="822" t="s">
        <v>460</v>
      </c>
      <c r="B54" s="823" t="s">
        <v>461</v>
      </c>
      <c r="C54" s="824">
        <v>3656</v>
      </c>
      <c r="D54" s="824">
        <v>320</v>
      </c>
      <c r="E54" s="824">
        <v>26</v>
      </c>
      <c r="F54" s="825">
        <v>3310</v>
      </c>
      <c r="G54" s="826">
        <v>83</v>
      </c>
      <c r="H54" s="826">
        <v>3227</v>
      </c>
      <c r="I54" s="826">
        <v>3205</v>
      </c>
      <c r="J54" s="826">
        <v>2485</v>
      </c>
      <c r="K54" s="827">
        <v>720</v>
      </c>
      <c r="L54" s="828">
        <v>22</v>
      </c>
      <c r="M54" s="829"/>
    </row>
    <row r="55" spans="1:13" ht="12.6" customHeight="1">
      <c r="A55" s="822" t="s">
        <v>462</v>
      </c>
      <c r="B55" s="823" t="s">
        <v>463</v>
      </c>
      <c r="C55" s="824">
        <v>72</v>
      </c>
      <c r="D55" s="824">
        <v>0</v>
      </c>
      <c r="E55" s="824">
        <v>0</v>
      </c>
      <c r="F55" s="825">
        <v>72</v>
      </c>
      <c r="G55" s="826">
        <v>1</v>
      </c>
      <c r="H55" s="826">
        <v>71</v>
      </c>
      <c r="I55" s="826">
        <v>71</v>
      </c>
      <c r="J55" s="826">
        <v>51</v>
      </c>
      <c r="K55" s="827">
        <v>20</v>
      </c>
      <c r="L55" s="828">
        <v>0</v>
      </c>
      <c r="M55" s="829"/>
    </row>
    <row r="56" spans="1:13" ht="12.6" customHeight="1">
      <c r="A56" s="831" t="s">
        <v>464</v>
      </c>
      <c r="B56" s="832" t="s">
        <v>465</v>
      </c>
      <c r="C56" s="833">
        <v>30</v>
      </c>
      <c r="D56" s="833">
        <v>0</v>
      </c>
      <c r="E56" s="833">
        <v>0</v>
      </c>
      <c r="F56" s="834">
        <v>30</v>
      </c>
      <c r="G56" s="835">
        <v>1</v>
      </c>
      <c r="H56" s="835">
        <v>29</v>
      </c>
      <c r="I56" s="835">
        <v>29</v>
      </c>
      <c r="J56" s="835">
        <v>23</v>
      </c>
      <c r="K56" s="836">
        <v>6</v>
      </c>
      <c r="L56" s="837">
        <v>0</v>
      </c>
      <c r="M56" s="829"/>
    </row>
    <row r="57" spans="1:13" ht="12.6" customHeight="1">
      <c r="A57" s="822" t="s">
        <v>466</v>
      </c>
      <c r="B57" s="823" t="s">
        <v>467</v>
      </c>
      <c r="C57" s="824">
        <v>272</v>
      </c>
      <c r="D57" s="824">
        <v>13</v>
      </c>
      <c r="E57" s="824">
        <v>0</v>
      </c>
      <c r="F57" s="825">
        <v>259</v>
      </c>
      <c r="G57" s="826">
        <v>4</v>
      </c>
      <c r="H57" s="826">
        <v>255</v>
      </c>
      <c r="I57" s="826">
        <v>250</v>
      </c>
      <c r="J57" s="826">
        <v>200</v>
      </c>
      <c r="K57" s="827">
        <v>50</v>
      </c>
      <c r="L57" s="828">
        <v>5</v>
      </c>
      <c r="M57" s="829"/>
    </row>
    <row r="58" spans="1:13" ht="12.6" customHeight="1">
      <c r="A58" s="822" t="s">
        <v>468</v>
      </c>
      <c r="B58" s="823" t="s">
        <v>740</v>
      </c>
      <c r="C58" s="824">
        <v>304</v>
      </c>
      <c r="D58" s="824">
        <v>41</v>
      </c>
      <c r="E58" s="824">
        <v>0</v>
      </c>
      <c r="F58" s="825">
        <v>263</v>
      </c>
      <c r="G58" s="826">
        <v>0</v>
      </c>
      <c r="H58" s="826">
        <v>263</v>
      </c>
      <c r="I58" s="826">
        <v>251</v>
      </c>
      <c r="J58" s="826">
        <v>193</v>
      </c>
      <c r="K58" s="827">
        <v>58</v>
      </c>
      <c r="L58" s="828">
        <v>12</v>
      </c>
      <c r="M58" s="829"/>
    </row>
    <row r="59" spans="1:13" ht="12.6" customHeight="1">
      <c r="A59" s="822" t="s">
        <v>469</v>
      </c>
      <c r="B59" s="823" t="s">
        <v>470</v>
      </c>
      <c r="C59" s="824">
        <v>504</v>
      </c>
      <c r="D59" s="824">
        <v>0</v>
      </c>
      <c r="E59" s="824">
        <v>0</v>
      </c>
      <c r="F59" s="825">
        <v>504</v>
      </c>
      <c r="G59" s="826">
        <v>0</v>
      </c>
      <c r="H59" s="826">
        <v>504</v>
      </c>
      <c r="I59" s="826">
        <v>480</v>
      </c>
      <c r="J59" s="826">
        <v>371</v>
      </c>
      <c r="K59" s="827">
        <v>109</v>
      </c>
      <c r="L59" s="828">
        <v>24</v>
      </c>
      <c r="M59" s="829"/>
    </row>
    <row r="60" spans="1:13" ht="12.6" customHeight="1">
      <c r="A60" s="822" t="s">
        <v>471</v>
      </c>
      <c r="B60" s="823" t="s">
        <v>472</v>
      </c>
      <c r="C60" s="824">
        <v>0</v>
      </c>
      <c r="D60" s="824">
        <v>0</v>
      </c>
      <c r="E60" s="824">
        <v>0</v>
      </c>
      <c r="F60" s="825">
        <v>0</v>
      </c>
      <c r="G60" s="826">
        <v>0</v>
      </c>
      <c r="H60" s="826">
        <v>0</v>
      </c>
      <c r="I60" s="826">
        <v>0</v>
      </c>
      <c r="J60" s="826">
        <v>0</v>
      </c>
      <c r="K60" s="827">
        <v>0</v>
      </c>
      <c r="L60" s="828">
        <v>0</v>
      </c>
      <c r="M60" s="829"/>
    </row>
    <row r="61" spans="1:13" ht="12.6" customHeight="1">
      <c r="A61" s="831" t="s">
        <v>473</v>
      </c>
      <c r="B61" s="832" t="s">
        <v>474</v>
      </c>
      <c r="C61" s="833">
        <v>16</v>
      </c>
      <c r="D61" s="833">
        <v>0</v>
      </c>
      <c r="E61" s="833">
        <v>0</v>
      </c>
      <c r="F61" s="834">
        <v>16</v>
      </c>
      <c r="G61" s="835">
        <v>1</v>
      </c>
      <c r="H61" s="835">
        <v>15</v>
      </c>
      <c r="I61" s="835">
        <v>15</v>
      </c>
      <c r="J61" s="835">
        <v>14</v>
      </c>
      <c r="K61" s="836">
        <v>1</v>
      </c>
      <c r="L61" s="837">
        <v>0</v>
      </c>
      <c r="M61" s="829"/>
    </row>
    <row r="62" spans="1:13" ht="12.6" customHeight="1">
      <c r="A62" s="822" t="s">
        <v>475</v>
      </c>
      <c r="B62" s="823" t="s">
        <v>476</v>
      </c>
      <c r="C62" s="824">
        <v>2551</v>
      </c>
      <c r="D62" s="824">
        <v>115</v>
      </c>
      <c r="E62" s="824">
        <v>79</v>
      </c>
      <c r="F62" s="825">
        <v>2357</v>
      </c>
      <c r="G62" s="826">
        <v>307</v>
      </c>
      <c r="H62" s="826">
        <v>2050</v>
      </c>
      <c r="I62" s="826">
        <v>2019</v>
      </c>
      <c r="J62" s="826">
        <v>1732</v>
      </c>
      <c r="K62" s="827">
        <v>287</v>
      </c>
      <c r="L62" s="828">
        <v>31</v>
      </c>
      <c r="M62" s="829"/>
    </row>
    <row r="63" spans="1:13" ht="12.6" customHeight="1">
      <c r="A63" s="822" t="s">
        <v>477</v>
      </c>
      <c r="B63" s="823" t="s">
        <v>478</v>
      </c>
      <c r="C63" s="824">
        <v>466</v>
      </c>
      <c r="D63" s="824">
        <v>75</v>
      </c>
      <c r="E63" s="824">
        <v>40</v>
      </c>
      <c r="F63" s="825">
        <v>351</v>
      </c>
      <c r="G63" s="826">
        <v>87</v>
      </c>
      <c r="H63" s="826">
        <v>264</v>
      </c>
      <c r="I63" s="826">
        <v>259</v>
      </c>
      <c r="J63" s="826">
        <v>236</v>
      </c>
      <c r="K63" s="827">
        <v>23</v>
      </c>
      <c r="L63" s="838">
        <v>5</v>
      </c>
      <c r="M63" s="829"/>
    </row>
    <row r="64" spans="1:13" ht="12.6" customHeight="1">
      <c r="A64" s="822" t="s">
        <v>479</v>
      </c>
      <c r="B64" s="823" t="s">
        <v>480</v>
      </c>
      <c r="C64" s="824">
        <v>18</v>
      </c>
      <c r="D64" s="824">
        <v>0</v>
      </c>
      <c r="E64" s="824">
        <v>0</v>
      </c>
      <c r="F64" s="825">
        <v>18</v>
      </c>
      <c r="G64" s="826">
        <v>3</v>
      </c>
      <c r="H64" s="826">
        <v>15</v>
      </c>
      <c r="I64" s="826">
        <v>15</v>
      </c>
      <c r="J64" s="826">
        <v>13</v>
      </c>
      <c r="K64" s="827">
        <v>2</v>
      </c>
      <c r="L64" s="838">
        <v>0</v>
      </c>
      <c r="M64" s="829"/>
    </row>
    <row r="65" spans="1:13" ht="12.6" customHeight="1">
      <c r="A65" s="822" t="s">
        <v>481</v>
      </c>
      <c r="B65" s="823" t="s">
        <v>29</v>
      </c>
      <c r="C65" s="824">
        <v>2067</v>
      </c>
      <c r="D65" s="824">
        <v>505</v>
      </c>
      <c r="E65" s="824">
        <v>113</v>
      </c>
      <c r="F65" s="825">
        <v>1449</v>
      </c>
      <c r="G65" s="826">
        <v>301</v>
      </c>
      <c r="H65" s="826">
        <v>1148</v>
      </c>
      <c r="I65" s="826">
        <v>1108</v>
      </c>
      <c r="J65" s="826">
        <v>915</v>
      </c>
      <c r="K65" s="827">
        <v>193</v>
      </c>
      <c r="L65" s="828">
        <v>40</v>
      </c>
      <c r="M65" s="829"/>
    </row>
    <row r="66" spans="1:13" ht="12.6" customHeight="1">
      <c r="A66" s="831" t="s">
        <v>482</v>
      </c>
      <c r="B66" s="832" t="s">
        <v>483</v>
      </c>
      <c r="C66" s="833">
        <v>432</v>
      </c>
      <c r="D66" s="833">
        <v>58</v>
      </c>
      <c r="E66" s="833">
        <v>17</v>
      </c>
      <c r="F66" s="834">
        <v>357</v>
      </c>
      <c r="G66" s="835">
        <v>76</v>
      </c>
      <c r="H66" s="835">
        <v>281</v>
      </c>
      <c r="I66" s="835">
        <v>269</v>
      </c>
      <c r="J66" s="835">
        <v>227</v>
      </c>
      <c r="K66" s="836">
        <v>42</v>
      </c>
      <c r="L66" s="837">
        <v>12</v>
      </c>
      <c r="M66" s="829"/>
    </row>
    <row r="67" spans="1:13" ht="12.6" customHeight="1">
      <c r="A67" s="822" t="s">
        <v>484</v>
      </c>
      <c r="B67" s="823" t="s">
        <v>485</v>
      </c>
      <c r="C67" s="824">
        <v>22489</v>
      </c>
      <c r="D67" s="824">
        <v>2137</v>
      </c>
      <c r="E67" s="824">
        <v>633</v>
      </c>
      <c r="F67" s="825">
        <v>19719</v>
      </c>
      <c r="G67" s="826">
        <v>3298</v>
      </c>
      <c r="H67" s="826">
        <v>16421</v>
      </c>
      <c r="I67" s="826">
        <v>13625</v>
      </c>
      <c r="J67" s="826">
        <v>13578</v>
      </c>
      <c r="K67" s="827">
        <v>47</v>
      </c>
      <c r="L67" s="828">
        <v>2796</v>
      </c>
      <c r="M67" s="829"/>
    </row>
    <row r="68" spans="1:13" ht="12.6" customHeight="1">
      <c r="A68" s="822" t="s">
        <v>486</v>
      </c>
      <c r="B68" s="823" t="s">
        <v>487</v>
      </c>
      <c r="C68" s="824">
        <v>8936</v>
      </c>
      <c r="D68" s="824">
        <v>914</v>
      </c>
      <c r="E68" s="824">
        <v>261</v>
      </c>
      <c r="F68" s="825">
        <v>7761</v>
      </c>
      <c r="G68" s="826">
        <v>1474</v>
      </c>
      <c r="H68" s="826">
        <v>6287</v>
      </c>
      <c r="I68" s="826">
        <v>5778</v>
      </c>
      <c r="J68" s="826">
        <v>5516</v>
      </c>
      <c r="K68" s="827">
        <v>262</v>
      </c>
      <c r="L68" s="838">
        <v>509</v>
      </c>
      <c r="M68" s="829"/>
    </row>
    <row r="69" spans="1:13" ht="12.6" customHeight="1">
      <c r="A69" s="822" t="s">
        <v>488</v>
      </c>
      <c r="B69" s="823" t="s">
        <v>489</v>
      </c>
      <c r="C69" s="824">
        <v>21729</v>
      </c>
      <c r="D69" s="824">
        <v>2376</v>
      </c>
      <c r="E69" s="824">
        <v>622</v>
      </c>
      <c r="F69" s="825">
        <v>18731</v>
      </c>
      <c r="G69" s="826">
        <v>3485</v>
      </c>
      <c r="H69" s="826">
        <v>15246</v>
      </c>
      <c r="I69" s="826">
        <v>14037</v>
      </c>
      <c r="J69" s="826">
        <v>13493</v>
      </c>
      <c r="K69" s="827">
        <v>544</v>
      </c>
      <c r="L69" s="828">
        <v>1209</v>
      </c>
      <c r="M69" s="829"/>
    </row>
    <row r="70" spans="1:13" ht="12.6" customHeight="1">
      <c r="A70" s="822" t="s">
        <v>490</v>
      </c>
      <c r="B70" s="823" t="s">
        <v>491</v>
      </c>
      <c r="C70" s="824">
        <v>10094</v>
      </c>
      <c r="D70" s="824">
        <v>941</v>
      </c>
      <c r="E70" s="824">
        <v>278</v>
      </c>
      <c r="F70" s="825">
        <v>8875</v>
      </c>
      <c r="G70" s="826">
        <v>1579</v>
      </c>
      <c r="H70" s="826">
        <v>7296</v>
      </c>
      <c r="I70" s="826">
        <v>6745</v>
      </c>
      <c r="J70" s="826">
        <v>6531</v>
      </c>
      <c r="K70" s="827">
        <v>214</v>
      </c>
      <c r="L70" s="828">
        <v>551</v>
      </c>
      <c r="M70" s="829"/>
    </row>
    <row r="71" spans="1:13" ht="12.6" customHeight="1">
      <c r="A71" s="831" t="s">
        <v>492</v>
      </c>
      <c r="B71" s="832" t="s">
        <v>493</v>
      </c>
      <c r="C71" s="833">
        <v>1681</v>
      </c>
      <c r="D71" s="833">
        <v>0</v>
      </c>
      <c r="E71" s="833">
        <v>0</v>
      </c>
      <c r="F71" s="834">
        <v>1681</v>
      </c>
      <c r="G71" s="835">
        <v>32</v>
      </c>
      <c r="H71" s="835">
        <v>1649</v>
      </c>
      <c r="I71" s="835">
        <v>1643</v>
      </c>
      <c r="J71" s="835">
        <v>1597</v>
      </c>
      <c r="K71" s="836">
        <v>46</v>
      </c>
      <c r="L71" s="837">
        <v>6</v>
      </c>
      <c r="M71" s="829"/>
    </row>
    <row r="72" spans="1:13" ht="12.6" customHeight="1">
      <c r="A72" s="822" t="s">
        <v>494</v>
      </c>
      <c r="B72" s="823" t="s">
        <v>495</v>
      </c>
      <c r="C72" s="824">
        <v>410</v>
      </c>
      <c r="D72" s="824">
        <v>0</v>
      </c>
      <c r="E72" s="824">
        <v>0</v>
      </c>
      <c r="F72" s="825">
        <v>410</v>
      </c>
      <c r="G72" s="826">
        <v>15</v>
      </c>
      <c r="H72" s="826">
        <v>395</v>
      </c>
      <c r="I72" s="826">
        <v>393</v>
      </c>
      <c r="J72" s="826">
        <v>364</v>
      </c>
      <c r="K72" s="827">
        <v>29</v>
      </c>
      <c r="L72" s="828">
        <v>2</v>
      </c>
      <c r="M72" s="829"/>
    </row>
    <row r="73" spans="1:13" ht="12.6" customHeight="1">
      <c r="A73" s="822" t="s">
        <v>496</v>
      </c>
      <c r="B73" s="823" t="s">
        <v>399</v>
      </c>
      <c r="C73" s="824">
        <v>1609</v>
      </c>
      <c r="D73" s="824">
        <v>0</v>
      </c>
      <c r="E73" s="824">
        <v>0</v>
      </c>
      <c r="F73" s="825">
        <v>1609</v>
      </c>
      <c r="G73" s="826">
        <v>3</v>
      </c>
      <c r="H73" s="826">
        <v>1606</v>
      </c>
      <c r="I73" s="826">
        <v>1585</v>
      </c>
      <c r="J73" s="826">
        <v>1448</v>
      </c>
      <c r="K73" s="827">
        <v>137</v>
      </c>
      <c r="L73" s="828">
        <v>21</v>
      </c>
      <c r="M73" s="829"/>
    </row>
    <row r="74" spans="1:13" ht="12.6" customHeight="1">
      <c r="A74" s="822" t="s">
        <v>497</v>
      </c>
      <c r="B74" s="823" t="s">
        <v>403</v>
      </c>
      <c r="C74" s="824">
        <v>4511</v>
      </c>
      <c r="D74" s="824">
        <v>124</v>
      </c>
      <c r="E74" s="824">
        <v>45</v>
      </c>
      <c r="F74" s="825">
        <v>4342</v>
      </c>
      <c r="G74" s="826">
        <v>415</v>
      </c>
      <c r="H74" s="826">
        <v>3927</v>
      </c>
      <c r="I74" s="826">
        <v>3806</v>
      </c>
      <c r="J74" s="826">
        <v>3327</v>
      </c>
      <c r="K74" s="827">
        <v>479</v>
      </c>
      <c r="L74" s="828">
        <v>121</v>
      </c>
      <c r="M74" s="829"/>
    </row>
    <row r="75" spans="1:13" ht="12.6" customHeight="1">
      <c r="A75" s="822" t="s">
        <v>498</v>
      </c>
      <c r="B75" s="823" t="s">
        <v>14</v>
      </c>
      <c r="C75" s="824">
        <v>138980</v>
      </c>
      <c r="D75" s="824">
        <v>11222</v>
      </c>
      <c r="E75" s="824">
        <v>5291</v>
      </c>
      <c r="F75" s="825">
        <v>122467</v>
      </c>
      <c r="G75" s="826">
        <v>11026</v>
      </c>
      <c r="H75" s="826">
        <v>111441</v>
      </c>
      <c r="I75" s="826">
        <v>106325</v>
      </c>
      <c r="J75" s="826">
        <v>67860</v>
      </c>
      <c r="K75" s="827">
        <v>38465</v>
      </c>
      <c r="L75" s="828">
        <v>5116</v>
      </c>
      <c r="M75" s="829"/>
    </row>
    <row r="76" spans="1:13" ht="12.6" customHeight="1">
      <c r="A76" s="831" t="s">
        <v>499</v>
      </c>
      <c r="B76" s="832" t="s">
        <v>15</v>
      </c>
      <c r="C76" s="833">
        <v>15234</v>
      </c>
      <c r="D76" s="833">
        <v>692</v>
      </c>
      <c r="E76" s="833">
        <v>254</v>
      </c>
      <c r="F76" s="834">
        <v>14288</v>
      </c>
      <c r="G76" s="835">
        <v>589</v>
      </c>
      <c r="H76" s="835">
        <v>13699</v>
      </c>
      <c r="I76" s="835">
        <v>13577</v>
      </c>
      <c r="J76" s="835">
        <v>12353</v>
      </c>
      <c r="K76" s="836">
        <v>1224</v>
      </c>
      <c r="L76" s="837">
        <v>122</v>
      </c>
      <c r="M76" s="829"/>
    </row>
    <row r="77" spans="1:13" ht="12.6" customHeight="1">
      <c r="A77" s="822" t="s">
        <v>500</v>
      </c>
      <c r="B77" s="823" t="s">
        <v>501</v>
      </c>
      <c r="C77" s="824">
        <v>1542</v>
      </c>
      <c r="D77" s="824">
        <v>139</v>
      </c>
      <c r="E77" s="824">
        <v>38</v>
      </c>
      <c r="F77" s="825">
        <v>1365</v>
      </c>
      <c r="G77" s="826">
        <v>450</v>
      </c>
      <c r="H77" s="826">
        <v>915</v>
      </c>
      <c r="I77" s="826">
        <v>858</v>
      </c>
      <c r="J77" s="826">
        <v>744</v>
      </c>
      <c r="K77" s="827">
        <v>114</v>
      </c>
      <c r="L77" s="828">
        <v>57</v>
      </c>
      <c r="M77" s="829"/>
    </row>
    <row r="78" spans="1:13" ht="12.6" customHeight="1">
      <c r="A78" s="822" t="s">
        <v>502</v>
      </c>
      <c r="B78" s="823" t="s">
        <v>503</v>
      </c>
      <c r="C78" s="824">
        <v>3959</v>
      </c>
      <c r="D78" s="824">
        <v>1414</v>
      </c>
      <c r="E78" s="824">
        <v>239</v>
      </c>
      <c r="F78" s="825">
        <v>2306</v>
      </c>
      <c r="G78" s="826">
        <v>999</v>
      </c>
      <c r="H78" s="826">
        <v>1307</v>
      </c>
      <c r="I78" s="826">
        <v>1220</v>
      </c>
      <c r="J78" s="826">
        <v>1086</v>
      </c>
      <c r="K78" s="827">
        <v>134</v>
      </c>
      <c r="L78" s="828">
        <v>87</v>
      </c>
      <c r="M78" s="829"/>
    </row>
    <row r="79" spans="1:13" ht="12.6" customHeight="1">
      <c r="A79" s="822" t="s">
        <v>504</v>
      </c>
      <c r="B79" s="823" t="s">
        <v>776</v>
      </c>
      <c r="C79" s="824">
        <v>0</v>
      </c>
      <c r="D79" s="824">
        <v>0</v>
      </c>
      <c r="E79" s="824">
        <v>0</v>
      </c>
      <c r="F79" s="825">
        <v>0</v>
      </c>
      <c r="G79" s="826">
        <v>0</v>
      </c>
      <c r="H79" s="826">
        <v>0</v>
      </c>
      <c r="I79" s="826">
        <v>0</v>
      </c>
      <c r="J79" s="826">
        <v>0</v>
      </c>
      <c r="K79" s="827">
        <v>0</v>
      </c>
      <c r="L79" s="828">
        <v>0</v>
      </c>
      <c r="M79" s="829"/>
    </row>
    <row r="80" spans="1:13" ht="12.6" customHeight="1">
      <c r="A80" s="822" t="s">
        <v>506</v>
      </c>
      <c r="B80" s="823" t="s">
        <v>507</v>
      </c>
      <c r="C80" s="824">
        <v>562</v>
      </c>
      <c r="D80" s="824">
        <v>0</v>
      </c>
      <c r="E80" s="824">
        <v>0</v>
      </c>
      <c r="F80" s="825">
        <v>562</v>
      </c>
      <c r="G80" s="826">
        <v>0</v>
      </c>
      <c r="H80" s="826">
        <v>562</v>
      </c>
      <c r="I80" s="826">
        <v>556</v>
      </c>
      <c r="J80" s="826">
        <v>556</v>
      </c>
      <c r="K80" s="827">
        <v>0</v>
      </c>
      <c r="L80" s="828">
        <v>6</v>
      </c>
      <c r="M80" s="829"/>
    </row>
    <row r="81" spans="1:13" ht="12.6" customHeight="1">
      <c r="A81" s="831" t="s">
        <v>508</v>
      </c>
      <c r="B81" s="832" t="s">
        <v>777</v>
      </c>
      <c r="C81" s="833">
        <v>24675</v>
      </c>
      <c r="D81" s="833">
        <v>939</v>
      </c>
      <c r="E81" s="833">
        <v>148</v>
      </c>
      <c r="F81" s="834">
        <v>23588</v>
      </c>
      <c r="G81" s="835">
        <v>1297</v>
      </c>
      <c r="H81" s="835">
        <v>22291</v>
      </c>
      <c r="I81" s="835">
        <v>21827</v>
      </c>
      <c r="J81" s="835">
        <v>17327</v>
      </c>
      <c r="K81" s="836">
        <v>4500</v>
      </c>
      <c r="L81" s="837">
        <v>464</v>
      </c>
      <c r="M81" s="829"/>
    </row>
    <row r="82" spans="1:13" ht="12.6" customHeight="1">
      <c r="A82" s="822" t="s">
        <v>510</v>
      </c>
      <c r="B82" s="823" t="s">
        <v>511</v>
      </c>
      <c r="C82" s="824">
        <v>0</v>
      </c>
      <c r="D82" s="824">
        <v>0</v>
      </c>
      <c r="E82" s="824">
        <v>0</v>
      </c>
      <c r="F82" s="825">
        <v>0</v>
      </c>
      <c r="G82" s="826">
        <v>0</v>
      </c>
      <c r="H82" s="826">
        <v>0</v>
      </c>
      <c r="I82" s="826">
        <v>0</v>
      </c>
      <c r="J82" s="826">
        <v>0</v>
      </c>
      <c r="K82" s="827">
        <v>0</v>
      </c>
      <c r="L82" s="828">
        <v>0</v>
      </c>
      <c r="M82" s="829"/>
    </row>
    <row r="83" spans="1:13" ht="12.6" customHeight="1">
      <c r="A83" s="822" t="s">
        <v>512</v>
      </c>
      <c r="B83" s="823" t="s">
        <v>513</v>
      </c>
      <c r="C83" s="847">
        <v>2223</v>
      </c>
      <c r="D83" s="847">
        <v>34</v>
      </c>
      <c r="E83" s="847">
        <v>0</v>
      </c>
      <c r="F83" s="848">
        <v>2189</v>
      </c>
      <c r="G83" s="849">
        <v>103</v>
      </c>
      <c r="H83" s="849">
        <v>2086</v>
      </c>
      <c r="I83" s="849">
        <v>2030</v>
      </c>
      <c r="J83" s="849">
        <v>1961</v>
      </c>
      <c r="K83" s="827">
        <v>69</v>
      </c>
      <c r="L83" s="838">
        <v>56</v>
      </c>
      <c r="M83" s="829"/>
    </row>
    <row r="84" spans="1:13" ht="12.6" customHeight="1">
      <c r="A84" s="822" t="s">
        <v>514</v>
      </c>
      <c r="B84" s="823" t="s">
        <v>515</v>
      </c>
      <c r="C84" s="824">
        <v>436</v>
      </c>
      <c r="D84" s="824">
        <v>0</v>
      </c>
      <c r="E84" s="824">
        <v>0</v>
      </c>
      <c r="F84" s="825">
        <v>436</v>
      </c>
      <c r="G84" s="826">
        <v>1</v>
      </c>
      <c r="H84" s="826">
        <v>435</v>
      </c>
      <c r="I84" s="826">
        <v>432</v>
      </c>
      <c r="J84" s="826">
        <v>417</v>
      </c>
      <c r="K84" s="827">
        <v>15</v>
      </c>
      <c r="L84" s="828">
        <v>3</v>
      </c>
      <c r="M84" s="829"/>
    </row>
    <row r="85" spans="1:13" ht="12.6" customHeight="1">
      <c r="A85" s="822" t="s">
        <v>516</v>
      </c>
      <c r="B85" s="823" t="s">
        <v>517</v>
      </c>
      <c r="C85" s="824">
        <v>266</v>
      </c>
      <c r="D85" s="824">
        <v>5</v>
      </c>
      <c r="E85" s="824">
        <v>2</v>
      </c>
      <c r="F85" s="825">
        <v>259</v>
      </c>
      <c r="G85" s="826">
        <v>10</v>
      </c>
      <c r="H85" s="826">
        <v>249</v>
      </c>
      <c r="I85" s="826">
        <v>240</v>
      </c>
      <c r="J85" s="826">
        <v>130</v>
      </c>
      <c r="K85" s="827">
        <v>110</v>
      </c>
      <c r="L85" s="828">
        <v>9</v>
      </c>
      <c r="M85" s="829"/>
    </row>
    <row r="86" spans="1:13" ht="12.6" customHeight="1">
      <c r="A86" s="831" t="s">
        <v>518</v>
      </c>
      <c r="B86" s="832" t="s">
        <v>519</v>
      </c>
      <c r="C86" s="850">
        <v>1246</v>
      </c>
      <c r="D86" s="850">
        <v>0</v>
      </c>
      <c r="E86" s="850">
        <v>0</v>
      </c>
      <c r="F86" s="851">
        <v>1246</v>
      </c>
      <c r="G86" s="852">
        <v>47</v>
      </c>
      <c r="H86" s="852">
        <v>1199</v>
      </c>
      <c r="I86" s="852">
        <v>1170</v>
      </c>
      <c r="J86" s="852">
        <v>1023</v>
      </c>
      <c r="K86" s="836">
        <v>147</v>
      </c>
      <c r="L86" s="846">
        <v>29</v>
      </c>
      <c r="M86" s="829"/>
    </row>
    <row r="87" spans="1:13" ht="12.6" customHeight="1">
      <c r="A87" s="822" t="s">
        <v>520</v>
      </c>
      <c r="B87" s="823" t="s">
        <v>521</v>
      </c>
      <c r="C87" s="847">
        <v>3519</v>
      </c>
      <c r="D87" s="847">
        <v>0</v>
      </c>
      <c r="E87" s="847">
        <v>0</v>
      </c>
      <c r="F87" s="848">
        <v>3519</v>
      </c>
      <c r="G87" s="849">
        <v>304</v>
      </c>
      <c r="H87" s="849">
        <v>3215</v>
      </c>
      <c r="I87" s="849">
        <v>3112</v>
      </c>
      <c r="J87" s="849">
        <v>2887</v>
      </c>
      <c r="K87" s="827">
        <v>225</v>
      </c>
      <c r="L87" s="838">
        <v>103</v>
      </c>
      <c r="M87" s="829"/>
    </row>
    <row r="88" spans="1:13" ht="12.6" customHeight="1">
      <c r="A88" s="822" t="s">
        <v>522</v>
      </c>
      <c r="B88" s="823" t="s">
        <v>523</v>
      </c>
      <c r="C88" s="824">
        <v>3827</v>
      </c>
      <c r="D88" s="824">
        <v>201</v>
      </c>
      <c r="E88" s="824">
        <v>39</v>
      </c>
      <c r="F88" s="825">
        <v>3587</v>
      </c>
      <c r="G88" s="826">
        <v>0</v>
      </c>
      <c r="H88" s="826">
        <v>3587</v>
      </c>
      <c r="I88" s="826">
        <v>3499</v>
      </c>
      <c r="J88" s="826">
        <v>960</v>
      </c>
      <c r="K88" s="827">
        <v>2539</v>
      </c>
      <c r="L88" s="828">
        <v>88</v>
      </c>
      <c r="M88" s="829"/>
    </row>
    <row r="89" spans="1:13" ht="12.6" customHeight="1">
      <c r="A89" s="822" t="s">
        <v>524</v>
      </c>
      <c r="B89" s="823" t="s">
        <v>525</v>
      </c>
      <c r="C89" s="824">
        <v>1633</v>
      </c>
      <c r="D89" s="824">
        <v>75</v>
      </c>
      <c r="E89" s="824">
        <v>0</v>
      </c>
      <c r="F89" s="825">
        <v>1558</v>
      </c>
      <c r="G89" s="826">
        <v>0</v>
      </c>
      <c r="H89" s="826">
        <v>1558</v>
      </c>
      <c r="I89" s="826">
        <v>1539</v>
      </c>
      <c r="J89" s="826">
        <v>1197</v>
      </c>
      <c r="K89" s="827">
        <v>342</v>
      </c>
      <c r="L89" s="828">
        <v>19</v>
      </c>
      <c r="M89" s="829"/>
    </row>
    <row r="90" spans="1:13" ht="12.6" customHeight="1">
      <c r="A90" s="822" t="s">
        <v>526</v>
      </c>
      <c r="B90" s="823" t="s">
        <v>527</v>
      </c>
      <c r="C90" s="847">
        <v>1030</v>
      </c>
      <c r="D90" s="847">
        <v>0</v>
      </c>
      <c r="E90" s="847">
        <v>0</v>
      </c>
      <c r="F90" s="848">
        <v>1030</v>
      </c>
      <c r="G90" s="849">
        <v>24</v>
      </c>
      <c r="H90" s="849">
        <v>1006</v>
      </c>
      <c r="I90" s="849">
        <v>983</v>
      </c>
      <c r="J90" s="849">
        <v>603</v>
      </c>
      <c r="K90" s="827">
        <v>380</v>
      </c>
      <c r="L90" s="838">
        <v>23</v>
      </c>
      <c r="M90" s="829"/>
    </row>
    <row r="91" spans="1:13" ht="12.6" customHeight="1">
      <c r="A91" s="831" t="s">
        <v>528</v>
      </c>
      <c r="B91" s="832" t="s">
        <v>529</v>
      </c>
      <c r="C91" s="833">
        <v>2524</v>
      </c>
      <c r="D91" s="833">
        <v>147</v>
      </c>
      <c r="E91" s="833">
        <v>12</v>
      </c>
      <c r="F91" s="834">
        <v>2365</v>
      </c>
      <c r="G91" s="835">
        <v>211</v>
      </c>
      <c r="H91" s="835">
        <v>2154</v>
      </c>
      <c r="I91" s="835">
        <v>2111</v>
      </c>
      <c r="J91" s="835">
        <v>1890</v>
      </c>
      <c r="K91" s="836">
        <v>221</v>
      </c>
      <c r="L91" s="837">
        <v>43</v>
      </c>
      <c r="M91" s="829"/>
    </row>
    <row r="92" spans="1:13" ht="12.6" customHeight="1">
      <c r="A92" s="822" t="s">
        <v>530</v>
      </c>
      <c r="B92" s="823" t="s">
        <v>531</v>
      </c>
      <c r="C92" s="824">
        <v>143</v>
      </c>
      <c r="D92" s="824">
        <v>46</v>
      </c>
      <c r="E92" s="824">
        <v>8</v>
      </c>
      <c r="F92" s="825">
        <v>89</v>
      </c>
      <c r="G92" s="826">
        <v>14</v>
      </c>
      <c r="H92" s="826">
        <v>75</v>
      </c>
      <c r="I92" s="826">
        <v>67</v>
      </c>
      <c r="J92" s="826">
        <v>51</v>
      </c>
      <c r="K92" s="827">
        <v>16</v>
      </c>
      <c r="L92" s="828">
        <v>8</v>
      </c>
      <c r="M92" s="829"/>
    </row>
    <row r="93" spans="1:13" ht="12.6" customHeight="1">
      <c r="A93" s="822" t="s">
        <v>532</v>
      </c>
      <c r="B93" s="823" t="s">
        <v>533</v>
      </c>
      <c r="C93" s="824">
        <v>977</v>
      </c>
      <c r="D93" s="824">
        <v>90</v>
      </c>
      <c r="E93" s="824">
        <v>10</v>
      </c>
      <c r="F93" s="825">
        <v>877</v>
      </c>
      <c r="G93" s="826">
        <v>49</v>
      </c>
      <c r="H93" s="826">
        <v>828</v>
      </c>
      <c r="I93" s="826">
        <v>807</v>
      </c>
      <c r="J93" s="826">
        <v>720</v>
      </c>
      <c r="K93" s="827">
        <v>87</v>
      </c>
      <c r="L93" s="828">
        <v>21</v>
      </c>
      <c r="M93" s="829"/>
    </row>
    <row r="94" spans="1:13" ht="12.6" customHeight="1">
      <c r="A94" s="822" t="s">
        <v>534</v>
      </c>
      <c r="B94" s="823" t="s">
        <v>17</v>
      </c>
      <c r="C94" s="824">
        <v>36780</v>
      </c>
      <c r="D94" s="824">
        <v>0</v>
      </c>
      <c r="E94" s="824">
        <v>0</v>
      </c>
      <c r="F94" s="825">
        <v>36780</v>
      </c>
      <c r="G94" s="826">
        <v>0</v>
      </c>
      <c r="H94" s="826">
        <v>36780</v>
      </c>
      <c r="I94" s="826">
        <v>36181</v>
      </c>
      <c r="J94" s="826">
        <v>32789</v>
      </c>
      <c r="K94" s="827">
        <v>3392</v>
      </c>
      <c r="L94" s="828">
        <v>599</v>
      </c>
      <c r="M94" s="829"/>
    </row>
    <row r="95" spans="1:13" ht="12.6" customHeight="1">
      <c r="A95" s="822" t="s">
        <v>535</v>
      </c>
      <c r="B95" s="823" t="s">
        <v>536</v>
      </c>
      <c r="C95" s="824">
        <v>41632</v>
      </c>
      <c r="D95" s="824">
        <v>125</v>
      </c>
      <c r="E95" s="824">
        <v>6</v>
      </c>
      <c r="F95" s="825">
        <v>41501</v>
      </c>
      <c r="G95" s="826">
        <v>325</v>
      </c>
      <c r="H95" s="826">
        <v>41176</v>
      </c>
      <c r="I95" s="826">
        <v>39846</v>
      </c>
      <c r="J95" s="826">
        <v>33379</v>
      </c>
      <c r="K95" s="827">
        <v>6467</v>
      </c>
      <c r="L95" s="828">
        <v>1330</v>
      </c>
      <c r="M95" s="829"/>
    </row>
    <row r="96" spans="1:13" ht="12.6" customHeight="1">
      <c r="A96" s="831" t="s">
        <v>537</v>
      </c>
      <c r="B96" s="832" t="s">
        <v>538</v>
      </c>
      <c r="C96" s="833">
        <v>9689</v>
      </c>
      <c r="D96" s="833">
        <v>0</v>
      </c>
      <c r="E96" s="833">
        <v>0</v>
      </c>
      <c r="F96" s="834">
        <v>9689</v>
      </c>
      <c r="G96" s="835">
        <v>111</v>
      </c>
      <c r="H96" s="835">
        <v>9578</v>
      </c>
      <c r="I96" s="835">
        <v>8632</v>
      </c>
      <c r="J96" s="835">
        <v>7060</v>
      </c>
      <c r="K96" s="836">
        <v>1572</v>
      </c>
      <c r="L96" s="837">
        <v>946</v>
      </c>
      <c r="M96" s="829"/>
    </row>
    <row r="97" spans="1:13" ht="12.6" customHeight="1">
      <c r="A97" s="822" t="s">
        <v>539</v>
      </c>
      <c r="B97" s="823" t="s">
        <v>540</v>
      </c>
      <c r="C97" s="824">
        <v>76945</v>
      </c>
      <c r="D97" s="824">
        <v>2476</v>
      </c>
      <c r="E97" s="824">
        <v>1004</v>
      </c>
      <c r="F97" s="825">
        <v>73465</v>
      </c>
      <c r="G97" s="826">
        <v>2962</v>
      </c>
      <c r="H97" s="826">
        <v>70503</v>
      </c>
      <c r="I97" s="826">
        <v>69092</v>
      </c>
      <c r="J97" s="826">
        <v>58505</v>
      </c>
      <c r="K97" s="827">
        <v>10587</v>
      </c>
      <c r="L97" s="828">
        <v>1411</v>
      </c>
      <c r="M97" s="829"/>
    </row>
    <row r="98" spans="1:13" ht="12.6" customHeight="1">
      <c r="A98" s="822" t="s">
        <v>541</v>
      </c>
      <c r="B98" s="823" t="s">
        <v>542</v>
      </c>
      <c r="C98" s="824">
        <v>5315</v>
      </c>
      <c r="D98" s="824">
        <v>0</v>
      </c>
      <c r="E98" s="824">
        <v>0</v>
      </c>
      <c r="F98" s="825">
        <v>5315</v>
      </c>
      <c r="G98" s="826">
        <v>0</v>
      </c>
      <c r="H98" s="826">
        <v>5315</v>
      </c>
      <c r="I98" s="826">
        <v>4272</v>
      </c>
      <c r="J98" s="826">
        <v>3768</v>
      </c>
      <c r="K98" s="827">
        <v>504</v>
      </c>
      <c r="L98" s="828">
        <v>1043</v>
      </c>
      <c r="M98" s="829"/>
    </row>
    <row r="99" spans="1:13" ht="12.6" customHeight="1">
      <c r="A99" s="822" t="s">
        <v>543</v>
      </c>
      <c r="B99" s="823" t="s">
        <v>544</v>
      </c>
      <c r="C99" s="824">
        <v>25490</v>
      </c>
      <c r="D99" s="824">
        <v>41</v>
      </c>
      <c r="E99" s="824">
        <v>17</v>
      </c>
      <c r="F99" s="825">
        <v>25432</v>
      </c>
      <c r="G99" s="826">
        <v>444</v>
      </c>
      <c r="H99" s="826">
        <v>24988</v>
      </c>
      <c r="I99" s="826">
        <v>23801</v>
      </c>
      <c r="J99" s="826">
        <v>18069</v>
      </c>
      <c r="K99" s="827">
        <v>5732</v>
      </c>
      <c r="L99" s="828">
        <v>1187</v>
      </c>
      <c r="M99" s="829"/>
    </row>
    <row r="100" spans="1:13" ht="12.6" customHeight="1">
      <c r="A100" s="822" t="s">
        <v>545</v>
      </c>
      <c r="B100" s="823" t="s">
        <v>546</v>
      </c>
      <c r="C100" s="824">
        <v>24626</v>
      </c>
      <c r="D100" s="824">
        <v>0</v>
      </c>
      <c r="E100" s="824">
        <v>0</v>
      </c>
      <c r="F100" s="825">
        <v>24626</v>
      </c>
      <c r="G100" s="826">
        <v>531</v>
      </c>
      <c r="H100" s="826">
        <v>24095</v>
      </c>
      <c r="I100" s="826">
        <v>22443</v>
      </c>
      <c r="J100" s="826">
        <v>17191</v>
      </c>
      <c r="K100" s="827">
        <v>5252</v>
      </c>
      <c r="L100" s="828">
        <v>1652</v>
      </c>
      <c r="M100" s="829"/>
    </row>
    <row r="101" spans="1:13" ht="12.6" customHeight="1">
      <c r="A101" s="831" t="s">
        <v>547</v>
      </c>
      <c r="B101" s="832" t="s">
        <v>741</v>
      </c>
      <c r="C101" s="833">
        <v>6725</v>
      </c>
      <c r="D101" s="833">
        <v>298</v>
      </c>
      <c r="E101" s="833">
        <v>123</v>
      </c>
      <c r="F101" s="834">
        <v>6304</v>
      </c>
      <c r="G101" s="835">
        <v>559</v>
      </c>
      <c r="H101" s="835">
        <v>5745</v>
      </c>
      <c r="I101" s="835">
        <v>5303</v>
      </c>
      <c r="J101" s="835">
        <v>4225</v>
      </c>
      <c r="K101" s="836">
        <v>1078</v>
      </c>
      <c r="L101" s="837">
        <v>442</v>
      </c>
      <c r="M101" s="829"/>
    </row>
    <row r="102" spans="1:13" ht="12.6" customHeight="1">
      <c r="A102" s="822" t="s">
        <v>548</v>
      </c>
      <c r="B102" s="823" t="s">
        <v>549</v>
      </c>
      <c r="C102" s="824">
        <v>4180</v>
      </c>
      <c r="D102" s="824">
        <v>225</v>
      </c>
      <c r="E102" s="824">
        <v>91</v>
      </c>
      <c r="F102" s="825">
        <v>3864</v>
      </c>
      <c r="G102" s="826">
        <v>246</v>
      </c>
      <c r="H102" s="826">
        <v>3618</v>
      </c>
      <c r="I102" s="826">
        <v>3468</v>
      </c>
      <c r="J102" s="826">
        <v>2693</v>
      </c>
      <c r="K102" s="827">
        <v>775</v>
      </c>
      <c r="L102" s="828">
        <v>150</v>
      </c>
      <c r="M102" s="829"/>
    </row>
    <row r="103" spans="1:13" ht="12.6" customHeight="1">
      <c r="A103" s="822" t="s">
        <v>550</v>
      </c>
      <c r="B103" s="823" t="s">
        <v>551</v>
      </c>
      <c r="C103" s="824">
        <v>903</v>
      </c>
      <c r="D103" s="824">
        <v>58</v>
      </c>
      <c r="E103" s="824">
        <v>8</v>
      </c>
      <c r="F103" s="825">
        <v>837</v>
      </c>
      <c r="G103" s="826">
        <v>182</v>
      </c>
      <c r="H103" s="826">
        <v>655</v>
      </c>
      <c r="I103" s="826">
        <v>632</v>
      </c>
      <c r="J103" s="826">
        <v>484</v>
      </c>
      <c r="K103" s="827">
        <v>148</v>
      </c>
      <c r="L103" s="828">
        <v>23</v>
      </c>
      <c r="M103" s="829"/>
    </row>
    <row r="104" spans="1:13" ht="12.6" customHeight="1">
      <c r="A104" s="822" t="s">
        <v>552</v>
      </c>
      <c r="B104" s="823" t="s">
        <v>553</v>
      </c>
      <c r="C104" s="824">
        <v>12120</v>
      </c>
      <c r="D104" s="824">
        <v>2060</v>
      </c>
      <c r="E104" s="824">
        <v>884</v>
      </c>
      <c r="F104" s="825">
        <v>9176</v>
      </c>
      <c r="G104" s="826">
        <v>1616</v>
      </c>
      <c r="H104" s="826">
        <v>7560</v>
      </c>
      <c r="I104" s="826">
        <v>7353</v>
      </c>
      <c r="J104" s="826">
        <v>6592</v>
      </c>
      <c r="K104" s="827">
        <v>761</v>
      </c>
      <c r="L104" s="828">
        <v>207</v>
      </c>
      <c r="M104" s="829"/>
    </row>
    <row r="105" spans="1:13" ht="12.6" customHeight="1">
      <c r="A105" s="822" t="s">
        <v>554</v>
      </c>
      <c r="B105" s="823" t="s">
        <v>555</v>
      </c>
      <c r="C105" s="824">
        <v>29231</v>
      </c>
      <c r="D105" s="824">
        <v>4774</v>
      </c>
      <c r="E105" s="824">
        <v>588</v>
      </c>
      <c r="F105" s="825">
        <v>23869</v>
      </c>
      <c r="G105" s="826">
        <v>1602</v>
      </c>
      <c r="H105" s="826">
        <v>22267</v>
      </c>
      <c r="I105" s="826">
        <v>20593</v>
      </c>
      <c r="J105" s="826">
        <v>12894</v>
      </c>
      <c r="K105" s="827">
        <v>7699</v>
      </c>
      <c r="L105" s="828">
        <v>1674</v>
      </c>
      <c r="M105" s="829"/>
    </row>
    <row r="106" spans="1:13" ht="12.6" customHeight="1">
      <c r="A106" s="831" t="s">
        <v>556</v>
      </c>
      <c r="B106" s="832" t="s">
        <v>557</v>
      </c>
      <c r="C106" s="833">
        <v>9562</v>
      </c>
      <c r="D106" s="833">
        <v>397</v>
      </c>
      <c r="E106" s="833">
        <v>245</v>
      </c>
      <c r="F106" s="834">
        <v>8920</v>
      </c>
      <c r="G106" s="835">
        <v>452</v>
      </c>
      <c r="H106" s="835">
        <v>8468</v>
      </c>
      <c r="I106" s="835">
        <v>7432</v>
      </c>
      <c r="J106" s="835">
        <v>4692</v>
      </c>
      <c r="K106" s="836">
        <v>2740</v>
      </c>
      <c r="L106" s="837">
        <v>1036</v>
      </c>
      <c r="M106" s="829"/>
    </row>
    <row r="107" spans="1:13" ht="12.6" customHeight="1">
      <c r="A107" s="822" t="s">
        <v>558</v>
      </c>
      <c r="B107" s="823" t="s">
        <v>559</v>
      </c>
      <c r="C107" s="824">
        <v>46028</v>
      </c>
      <c r="D107" s="824">
        <v>4733</v>
      </c>
      <c r="E107" s="824">
        <v>2110</v>
      </c>
      <c r="F107" s="825">
        <v>39185</v>
      </c>
      <c r="G107" s="826">
        <v>651</v>
      </c>
      <c r="H107" s="826">
        <v>38534</v>
      </c>
      <c r="I107" s="826">
        <v>36120</v>
      </c>
      <c r="J107" s="826">
        <v>7211</v>
      </c>
      <c r="K107" s="827">
        <v>28909</v>
      </c>
      <c r="L107" s="828">
        <v>2414</v>
      </c>
      <c r="M107" s="829"/>
    </row>
    <row r="108" spans="1:13" ht="12.6" customHeight="1">
      <c r="A108" s="822" t="s">
        <v>560</v>
      </c>
      <c r="B108" s="823" t="s">
        <v>561</v>
      </c>
      <c r="C108" s="824">
        <v>10053</v>
      </c>
      <c r="D108" s="824">
        <v>3239</v>
      </c>
      <c r="E108" s="824">
        <v>874</v>
      </c>
      <c r="F108" s="825">
        <v>5940</v>
      </c>
      <c r="G108" s="826">
        <v>261</v>
      </c>
      <c r="H108" s="826">
        <v>5679</v>
      </c>
      <c r="I108" s="826">
        <v>5446</v>
      </c>
      <c r="J108" s="826">
        <v>2177</v>
      </c>
      <c r="K108" s="827">
        <v>3269</v>
      </c>
      <c r="L108" s="828">
        <v>233</v>
      </c>
      <c r="M108" s="829"/>
    </row>
    <row r="109" spans="1:13" ht="12.6" customHeight="1">
      <c r="A109" s="822" t="s">
        <v>562</v>
      </c>
      <c r="B109" s="823" t="s">
        <v>93</v>
      </c>
      <c r="C109" s="824">
        <v>8612</v>
      </c>
      <c r="D109" s="824">
        <v>543</v>
      </c>
      <c r="E109" s="824">
        <v>60</v>
      </c>
      <c r="F109" s="825">
        <v>8009</v>
      </c>
      <c r="G109" s="826">
        <v>321</v>
      </c>
      <c r="H109" s="826">
        <v>7688</v>
      </c>
      <c r="I109" s="826">
        <v>6896</v>
      </c>
      <c r="J109" s="826">
        <v>4394</v>
      </c>
      <c r="K109" s="827">
        <v>2502</v>
      </c>
      <c r="L109" s="828">
        <v>792</v>
      </c>
      <c r="M109" s="829"/>
    </row>
    <row r="110" spans="1:13" ht="12.6" customHeight="1">
      <c r="A110" s="822" t="s">
        <v>563</v>
      </c>
      <c r="B110" s="823" t="s">
        <v>94</v>
      </c>
      <c r="C110" s="824">
        <v>10913</v>
      </c>
      <c r="D110" s="824">
        <v>3656</v>
      </c>
      <c r="E110" s="824">
        <v>704</v>
      </c>
      <c r="F110" s="825">
        <v>6553</v>
      </c>
      <c r="G110" s="826">
        <v>538</v>
      </c>
      <c r="H110" s="826">
        <v>6015</v>
      </c>
      <c r="I110" s="826">
        <v>5184</v>
      </c>
      <c r="J110" s="826">
        <v>3097</v>
      </c>
      <c r="K110" s="827">
        <v>2087</v>
      </c>
      <c r="L110" s="828">
        <v>831</v>
      </c>
      <c r="M110" s="829"/>
    </row>
    <row r="111" spans="1:13" ht="12.6" customHeight="1">
      <c r="A111" s="831" t="s">
        <v>564</v>
      </c>
      <c r="B111" s="832" t="s">
        <v>30</v>
      </c>
      <c r="C111" s="833">
        <v>0</v>
      </c>
      <c r="D111" s="833">
        <v>0</v>
      </c>
      <c r="E111" s="833">
        <v>0</v>
      </c>
      <c r="F111" s="834">
        <v>0</v>
      </c>
      <c r="G111" s="835">
        <v>0</v>
      </c>
      <c r="H111" s="835">
        <v>0</v>
      </c>
      <c r="I111" s="835">
        <v>0</v>
      </c>
      <c r="J111" s="835">
        <v>0</v>
      </c>
      <c r="K111" s="836">
        <v>0</v>
      </c>
      <c r="L111" s="837">
        <v>0</v>
      </c>
      <c r="M111" s="829"/>
    </row>
    <row r="112" spans="1:13" ht="12.6" customHeight="1">
      <c r="A112" s="822" t="s">
        <v>565</v>
      </c>
      <c r="B112" s="823" t="s">
        <v>18</v>
      </c>
      <c r="C112" s="824">
        <v>265</v>
      </c>
      <c r="D112" s="824">
        <v>1</v>
      </c>
      <c r="E112" s="824">
        <v>0</v>
      </c>
      <c r="F112" s="825">
        <v>264</v>
      </c>
      <c r="G112" s="826">
        <v>23</v>
      </c>
      <c r="H112" s="826">
        <v>241</v>
      </c>
      <c r="I112" s="826">
        <v>239</v>
      </c>
      <c r="J112" s="826">
        <v>216</v>
      </c>
      <c r="K112" s="827">
        <v>23</v>
      </c>
      <c r="L112" s="828">
        <v>2</v>
      </c>
      <c r="M112" s="829"/>
    </row>
    <row r="113" spans="1:12" s="859" customFormat="1" ht="12.95" customHeight="1">
      <c r="A113" s="1162" t="s">
        <v>899</v>
      </c>
      <c r="B113" s="1163"/>
      <c r="C113" s="853">
        <v>793520</v>
      </c>
      <c r="D113" s="853">
        <v>85525</v>
      </c>
      <c r="E113" s="853">
        <v>37133</v>
      </c>
      <c r="F113" s="854">
        <v>670862</v>
      </c>
      <c r="G113" s="855">
        <v>42919</v>
      </c>
      <c r="H113" s="856">
        <v>627943</v>
      </c>
      <c r="I113" s="855">
        <v>593542</v>
      </c>
      <c r="J113" s="855">
        <v>440949</v>
      </c>
      <c r="K113" s="857">
        <v>152593</v>
      </c>
      <c r="L113" s="858">
        <v>34401</v>
      </c>
    </row>
    <row r="114" spans="1:12">
      <c r="A114" s="860" t="s">
        <v>900</v>
      </c>
      <c r="B114" s="861"/>
      <c r="D114" s="862"/>
    </row>
    <row r="115" spans="1:12">
      <c r="A115" s="863"/>
      <c r="D115" s="862"/>
    </row>
    <row r="121" spans="1:12">
      <c r="H121" s="864"/>
    </row>
  </sheetData>
  <mergeCells count="9">
    <mergeCell ref="I5:I6"/>
    <mergeCell ref="L5:L6"/>
    <mergeCell ref="A113:B113"/>
    <mergeCell ref="C3:C6"/>
    <mergeCell ref="D3:D6"/>
    <mergeCell ref="E3:E6"/>
    <mergeCell ref="F3:F6"/>
    <mergeCell ref="G4:G6"/>
    <mergeCell ref="H4:H6"/>
  </mergeCells>
  <phoneticPr fontId="5"/>
  <printOptions horizontalCentered="1"/>
  <pageMargins left="0.78740157480314965" right="0.78740157480314965" top="0.70866141732283472" bottom="0.70866141732283472" header="0" footer="0"/>
  <pageSetup paperSize="9" scale="5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zoomScale="85" zoomScaleNormal="85" zoomScaleSheetLayoutView="75" workbookViewId="0">
      <selection activeCell="A2" sqref="A2"/>
    </sheetView>
  </sheetViews>
  <sheetFormatPr defaultRowHeight="13.5"/>
  <cols>
    <col min="1" max="1" width="4.25" style="812" customWidth="1"/>
    <col min="2" max="2" width="24.375" style="812" customWidth="1"/>
    <col min="3" max="12" width="11.625" style="812" customWidth="1"/>
    <col min="13" max="13" width="2.75" style="812" customWidth="1"/>
    <col min="14" max="16384" width="9" style="812"/>
  </cols>
  <sheetData>
    <row r="1" spans="1:12" ht="17.25">
      <c r="A1" s="805" t="s">
        <v>626</v>
      </c>
      <c r="B1" s="803"/>
      <c r="C1" s="803"/>
      <c r="D1" s="803"/>
      <c r="E1" s="803"/>
      <c r="F1" s="803"/>
      <c r="G1" s="803"/>
      <c r="H1" s="803"/>
      <c r="I1" s="803"/>
      <c r="J1" s="803"/>
      <c r="K1" s="803"/>
      <c r="L1" s="803"/>
    </row>
    <row r="2" spans="1:12" ht="17.25">
      <c r="A2" s="805"/>
      <c r="B2" s="803"/>
      <c r="C2" s="803"/>
      <c r="D2" s="803"/>
      <c r="E2" s="803"/>
      <c r="F2" s="803"/>
      <c r="G2" s="803"/>
      <c r="H2" s="803"/>
      <c r="I2" s="803"/>
      <c r="J2" s="807"/>
      <c r="K2" s="803"/>
      <c r="L2" s="806" t="s">
        <v>901</v>
      </c>
    </row>
    <row r="3" spans="1:12" ht="9.9499999999999993" customHeight="1">
      <c r="A3" s="808"/>
      <c r="B3" s="809"/>
      <c r="C3" s="1164" t="s">
        <v>616</v>
      </c>
      <c r="D3" s="1164" t="s">
        <v>617</v>
      </c>
      <c r="E3" s="1164" t="s">
        <v>618</v>
      </c>
      <c r="F3" s="1167" t="s">
        <v>902</v>
      </c>
      <c r="G3" s="810"/>
      <c r="H3" s="810"/>
      <c r="I3" s="810"/>
      <c r="J3" s="810"/>
      <c r="K3" s="810"/>
      <c r="L3" s="811"/>
    </row>
    <row r="4" spans="1:12" ht="9.9499999999999993" customHeight="1">
      <c r="A4" s="813"/>
      <c r="B4" s="814"/>
      <c r="C4" s="1165"/>
      <c r="D4" s="1165"/>
      <c r="E4" s="1165"/>
      <c r="F4" s="1168"/>
      <c r="G4" s="1158" t="s">
        <v>620</v>
      </c>
      <c r="H4" s="1158" t="s">
        <v>621</v>
      </c>
      <c r="I4" s="815"/>
      <c r="J4" s="815"/>
      <c r="K4" s="815"/>
      <c r="L4" s="816"/>
    </row>
    <row r="5" spans="1:12" ht="9.9499999999999993" customHeight="1">
      <c r="A5" s="813"/>
      <c r="B5" s="814"/>
      <c r="C5" s="1165"/>
      <c r="D5" s="1165"/>
      <c r="E5" s="1165"/>
      <c r="F5" s="1168"/>
      <c r="G5" s="1173"/>
      <c r="H5" s="1173"/>
      <c r="I5" s="1158" t="s">
        <v>622</v>
      </c>
      <c r="J5" s="815"/>
      <c r="K5" s="817"/>
      <c r="L5" s="1160" t="s">
        <v>623</v>
      </c>
    </row>
    <row r="6" spans="1:12" ht="24.95" customHeight="1">
      <c r="A6" s="813"/>
      <c r="B6" s="814"/>
      <c r="C6" s="1166"/>
      <c r="D6" s="1166"/>
      <c r="E6" s="1166"/>
      <c r="F6" s="1169"/>
      <c r="G6" s="1173"/>
      <c r="H6" s="1173"/>
      <c r="I6" s="1173"/>
      <c r="J6" s="865" t="s">
        <v>624</v>
      </c>
      <c r="K6" s="865" t="s">
        <v>625</v>
      </c>
      <c r="L6" s="1174"/>
    </row>
    <row r="7" spans="1:12" ht="20.100000000000001" customHeight="1">
      <c r="A7" s="866" t="s">
        <v>329</v>
      </c>
      <c r="B7" s="867" t="s">
        <v>9</v>
      </c>
      <c r="C7" s="868">
        <v>68393</v>
      </c>
      <c r="D7" s="868">
        <v>30416</v>
      </c>
      <c r="E7" s="868">
        <v>19355</v>
      </c>
      <c r="F7" s="869">
        <v>18622</v>
      </c>
      <c r="G7" s="870">
        <v>1891</v>
      </c>
      <c r="H7" s="870">
        <v>16731</v>
      </c>
      <c r="I7" s="870">
        <v>12736</v>
      </c>
      <c r="J7" s="870">
        <v>8447</v>
      </c>
      <c r="K7" s="871">
        <v>4289</v>
      </c>
      <c r="L7" s="872">
        <v>3995</v>
      </c>
    </row>
    <row r="8" spans="1:12" ht="20.100000000000001" customHeight="1">
      <c r="A8" s="873" t="s">
        <v>332</v>
      </c>
      <c r="B8" s="874" t="s">
        <v>746</v>
      </c>
      <c r="C8" s="875">
        <v>2158</v>
      </c>
      <c r="D8" s="875">
        <v>1079</v>
      </c>
      <c r="E8" s="875">
        <v>376</v>
      </c>
      <c r="F8" s="876">
        <v>703</v>
      </c>
      <c r="G8" s="877">
        <v>95</v>
      </c>
      <c r="H8" s="877">
        <v>608</v>
      </c>
      <c r="I8" s="877">
        <v>534</v>
      </c>
      <c r="J8" s="877">
        <v>354</v>
      </c>
      <c r="K8" s="878">
        <v>180</v>
      </c>
      <c r="L8" s="879">
        <v>74</v>
      </c>
    </row>
    <row r="9" spans="1:12" ht="20.100000000000001" customHeight="1">
      <c r="A9" s="873" t="s">
        <v>335</v>
      </c>
      <c r="B9" s="874" t="s">
        <v>747</v>
      </c>
      <c r="C9" s="875">
        <v>7374</v>
      </c>
      <c r="D9" s="875">
        <v>4050</v>
      </c>
      <c r="E9" s="875">
        <v>736</v>
      </c>
      <c r="F9" s="876">
        <v>2588</v>
      </c>
      <c r="G9" s="877">
        <v>152</v>
      </c>
      <c r="H9" s="877">
        <v>2436</v>
      </c>
      <c r="I9" s="877">
        <v>1968</v>
      </c>
      <c r="J9" s="877">
        <v>1394</v>
      </c>
      <c r="K9" s="878">
        <v>574</v>
      </c>
      <c r="L9" s="879">
        <v>468</v>
      </c>
    </row>
    <row r="10" spans="1:12" ht="20.100000000000001" customHeight="1">
      <c r="A10" s="873" t="s">
        <v>337</v>
      </c>
      <c r="B10" s="874" t="s">
        <v>12</v>
      </c>
      <c r="C10" s="875">
        <v>984</v>
      </c>
      <c r="D10" s="875">
        <v>0</v>
      </c>
      <c r="E10" s="875">
        <v>0</v>
      </c>
      <c r="F10" s="876">
        <v>984</v>
      </c>
      <c r="G10" s="877">
        <v>98</v>
      </c>
      <c r="H10" s="877">
        <v>886</v>
      </c>
      <c r="I10" s="877">
        <v>868</v>
      </c>
      <c r="J10" s="877">
        <v>545</v>
      </c>
      <c r="K10" s="878">
        <v>323</v>
      </c>
      <c r="L10" s="879">
        <v>18</v>
      </c>
    </row>
    <row r="11" spans="1:12" ht="20.100000000000001" customHeight="1">
      <c r="A11" s="873" t="s">
        <v>339</v>
      </c>
      <c r="B11" s="874" t="s">
        <v>340</v>
      </c>
      <c r="C11" s="875">
        <v>34564</v>
      </c>
      <c r="D11" s="875">
        <v>1506</v>
      </c>
      <c r="E11" s="875">
        <v>1271</v>
      </c>
      <c r="F11" s="876">
        <v>31787</v>
      </c>
      <c r="G11" s="877">
        <v>1766</v>
      </c>
      <c r="H11" s="877">
        <v>30021</v>
      </c>
      <c r="I11" s="877">
        <v>28527</v>
      </c>
      <c r="J11" s="877">
        <v>19363</v>
      </c>
      <c r="K11" s="878">
        <v>9164</v>
      </c>
      <c r="L11" s="879">
        <v>1494</v>
      </c>
    </row>
    <row r="12" spans="1:12" ht="20.100000000000001" customHeight="1">
      <c r="A12" s="873" t="s">
        <v>342</v>
      </c>
      <c r="B12" s="874" t="s">
        <v>36</v>
      </c>
      <c r="C12" s="875">
        <v>3770</v>
      </c>
      <c r="D12" s="875">
        <v>616</v>
      </c>
      <c r="E12" s="875">
        <v>87</v>
      </c>
      <c r="F12" s="876">
        <v>3067</v>
      </c>
      <c r="G12" s="877">
        <v>368</v>
      </c>
      <c r="H12" s="877">
        <v>2699</v>
      </c>
      <c r="I12" s="877">
        <v>2539</v>
      </c>
      <c r="J12" s="877">
        <v>2303</v>
      </c>
      <c r="K12" s="878">
        <v>236</v>
      </c>
      <c r="L12" s="879">
        <v>160</v>
      </c>
    </row>
    <row r="13" spans="1:12" ht="20.100000000000001" customHeight="1">
      <c r="A13" s="873" t="s">
        <v>345</v>
      </c>
      <c r="B13" s="874" t="s">
        <v>37</v>
      </c>
      <c r="C13" s="875">
        <v>4625</v>
      </c>
      <c r="D13" s="875">
        <v>1303</v>
      </c>
      <c r="E13" s="875">
        <v>201</v>
      </c>
      <c r="F13" s="876">
        <v>3121</v>
      </c>
      <c r="G13" s="877">
        <v>225</v>
      </c>
      <c r="H13" s="877">
        <v>2896</v>
      </c>
      <c r="I13" s="877">
        <v>2851</v>
      </c>
      <c r="J13" s="877">
        <v>2728</v>
      </c>
      <c r="K13" s="878">
        <v>123</v>
      </c>
      <c r="L13" s="879">
        <v>45</v>
      </c>
    </row>
    <row r="14" spans="1:12" ht="20.100000000000001" customHeight="1">
      <c r="A14" s="873" t="s">
        <v>346</v>
      </c>
      <c r="B14" s="874" t="s">
        <v>38</v>
      </c>
      <c r="C14" s="875">
        <v>611</v>
      </c>
      <c r="D14" s="875">
        <v>47</v>
      </c>
      <c r="E14" s="875">
        <v>9</v>
      </c>
      <c r="F14" s="876">
        <v>555</v>
      </c>
      <c r="G14" s="877">
        <v>7</v>
      </c>
      <c r="H14" s="877">
        <v>548</v>
      </c>
      <c r="I14" s="877">
        <v>532</v>
      </c>
      <c r="J14" s="877">
        <v>532</v>
      </c>
      <c r="K14" s="878">
        <v>0</v>
      </c>
      <c r="L14" s="879">
        <v>16</v>
      </c>
    </row>
    <row r="15" spans="1:12" ht="20.100000000000001" customHeight="1">
      <c r="A15" s="873" t="s">
        <v>348</v>
      </c>
      <c r="B15" s="874" t="s">
        <v>39</v>
      </c>
      <c r="C15" s="875">
        <v>101</v>
      </c>
      <c r="D15" s="875">
        <v>0</v>
      </c>
      <c r="E15" s="875">
        <v>0</v>
      </c>
      <c r="F15" s="876">
        <v>101</v>
      </c>
      <c r="G15" s="877">
        <v>15</v>
      </c>
      <c r="H15" s="877">
        <v>86</v>
      </c>
      <c r="I15" s="877">
        <v>84</v>
      </c>
      <c r="J15" s="877">
        <v>84</v>
      </c>
      <c r="K15" s="878">
        <v>0</v>
      </c>
      <c r="L15" s="879">
        <v>2</v>
      </c>
    </row>
    <row r="16" spans="1:12" ht="20.100000000000001" customHeight="1">
      <c r="A16" s="873" t="s">
        <v>350</v>
      </c>
      <c r="B16" s="874" t="s">
        <v>767</v>
      </c>
      <c r="C16" s="875">
        <v>887</v>
      </c>
      <c r="D16" s="875">
        <v>47</v>
      </c>
      <c r="E16" s="875">
        <v>2</v>
      </c>
      <c r="F16" s="876">
        <v>838</v>
      </c>
      <c r="G16" s="877">
        <v>0</v>
      </c>
      <c r="H16" s="877">
        <v>838</v>
      </c>
      <c r="I16" s="877">
        <v>829</v>
      </c>
      <c r="J16" s="877">
        <v>771</v>
      </c>
      <c r="K16" s="878">
        <v>58</v>
      </c>
      <c r="L16" s="879">
        <v>9</v>
      </c>
    </row>
    <row r="17" spans="1:12" ht="20.100000000000001" customHeight="1">
      <c r="A17" s="873" t="s">
        <v>353</v>
      </c>
      <c r="B17" s="874" t="s">
        <v>40</v>
      </c>
      <c r="C17" s="875">
        <v>6736</v>
      </c>
      <c r="D17" s="875">
        <v>330</v>
      </c>
      <c r="E17" s="875">
        <v>76</v>
      </c>
      <c r="F17" s="876">
        <v>6330</v>
      </c>
      <c r="G17" s="877">
        <v>239</v>
      </c>
      <c r="H17" s="877">
        <v>6091</v>
      </c>
      <c r="I17" s="877">
        <v>5829</v>
      </c>
      <c r="J17" s="877">
        <v>5651</v>
      </c>
      <c r="K17" s="878">
        <v>178</v>
      </c>
      <c r="L17" s="879">
        <v>262</v>
      </c>
    </row>
    <row r="18" spans="1:12" ht="20.100000000000001" customHeight="1">
      <c r="A18" s="873" t="s">
        <v>356</v>
      </c>
      <c r="B18" s="874" t="s">
        <v>41</v>
      </c>
      <c r="C18" s="875">
        <v>99</v>
      </c>
      <c r="D18" s="875">
        <v>26</v>
      </c>
      <c r="E18" s="875">
        <v>0</v>
      </c>
      <c r="F18" s="876">
        <v>73</v>
      </c>
      <c r="G18" s="877">
        <v>11</v>
      </c>
      <c r="H18" s="877">
        <v>62</v>
      </c>
      <c r="I18" s="877">
        <v>60</v>
      </c>
      <c r="J18" s="877">
        <v>60</v>
      </c>
      <c r="K18" s="878">
        <v>0</v>
      </c>
      <c r="L18" s="879">
        <v>2</v>
      </c>
    </row>
    <row r="19" spans="1:12" ht="20.100000000000001" customHeight="1">
      <c r="A19" s="873" t="s">
        <v>359</v>
      </c>
      <c r="B19" s="874" t="s">
        <v>42</v>
      </c>
      <c r="C19" s="875">
        <v>119</v>
      </c>
      <c r="D19" s="875">
        <v>0</v>
      </c>
      <c r="E19" s="875">
        <v>0</v>
      </c>
      <c r="F19" s="876">
        <v>119</v>
      </c>
      <c r="G19" s="877">
        <v>5</v>
      </c>
      <c r="H19" s="877">
        <v>114</v>
      </c>
      <c r="I19" s="877">
        <v>113</v>
      </c>
      <c r="J19" s="877">
        <v>104</v>
      </c>
      <c r="K19" s="878">
        <v>9</v>
      </c>
      <c r="L19" s="879">
        <v>1</v>
      </c>
    </row>
    <row r="20" spans="1:12" ht="20.100000000000001" customHeight="1">
      <c r="A20" s="873" t="s">
        <v>362</v>
      </c>
      <c r="B20" s="874" t="s">
        <v>43</v>
      </c>
      <c r="C20" s="875">
        <v>3241</v>
      </c>
      <c r="D20" s="875">
        <v>443</v>
      </c>
      <c r="E20" s="875">
        <v>79</v>
      </c>
      <c r="F20" s="876">
        <v>2719</v>
      </c>
      <c r="G20" s="877">
        <v>233</v>
      </c>
      <c r="H20" s="877">
        <v>2486</v>
      </c>
      <c r="I20" s="877">
        <v>2457</v>
      </c>
      <c r="J20" s="877">
        <v>2258</v>
      </c>
      <c r="K20" s="878">
        <v>199</v>
      </c>
      <c r="L20" s="879">
        <v>29</v>
      </c>
    </row>
    <row r="21" spans="1:12" ht="20.100000000000001" customHeight="1">
      <c r="A21" s="873" t="s">
        <v>365</v>
      </c>
      <c r="B21" s="874" t="s">
        <v>366</v>
      </c>
      <c r="C21" s="875">
        <v>391</v>
      </c>
      <c r="D21" s="875">
        <v>46</v>
      </c>
      <c r="E21" s="875">
        <v>9</v>
      </c>
      <c r="F21" s="876">
        <v>336</v>
      </c>
      <c r="G21" s="877">
        <v>57</v>
      </c>
      <c r="H21" s="877">
        <v>279</v>
      </c>
      <c r="I21" s="877">
        <v>274</v>
      </c>
      <c r="J21" s="877">
        <v>216</v>
      </c>
      <c r="K21" s="878">
        <v>58</v>
      </c>
      <c r="L21" s="879">
        <v>5</v>
      </c>
    </row>
    <row r="22" spans="1:12" ht="20.100000000000001" customHeight="1">
      <c r="A22" s="873" t="s">
        <v>369</v>
      </c>
      <c r="B22" s="874" t="s">
        <v>370</v>
      </c>
      <c r="C22" s="875">
        <v>4393</v>
      </c>
      <c r="D22" s="875">
        <v>85</v>
      </c>
      <c r="E22" s="875">
        <v>21</v>
      </c>
      <c r="F22" s="876">
        <v>4287</v>
      </c>
      <c r="G22" s="877">
        <v>421</v>
      </c>
      <c r="H22" s="877">
        <v>3866</v>
      </c>
      <c r="I22" s="877">
        <v>3835</v>
      </c>
      <c r="J22" s="877">
        <v>3472</v>
      </c>
      <c r="K22" s="878">
        <v>363</v>
      </c>
      <c r="L22" s="879">
        <v>31</v>
      </c>
    </row>
    <row r="23" spans="1:12" ht="20.100000000000001" customHeight="1">
      <c r="A23" s="873" t="s">
        <v>373</v>
      </c>
      <c r="B23" s="874" t="s">
        <v>374</v>
      </c>
      <c r="C23" s="875">
        <v>184</v>
      </c>
      <c r="D23" s="875">
        <v>8</v>
      </c>
      <c r="E23" s="875">
        <v>6</v>
      </c>
      <c r="F23" s="876">
        <v>170</v>
      </c>
      <c r="G23" s="877">
        <v>13</v>
      </c>
      <c r="H23" s="877">
        <v>157</v>
      </c>
      <c r="I23" s="877">
        <v>152</v>
      </c>
      <c r="J23" s="877">
        <v>102</v>
      </c>
      <c r="K23" s="878">
        <v>50</v>
      </c>
      <c r="L23" s="879">
        <v>5</v>
      </c>
    </row>
    <row r="24" spans="1:12" ht="20.100000000000001" customHeight="1">
      <c r="A24" s="873" t="s">
        <v>377</v>
      </c>
      <c r="B24" s="874" t="s">
        <v>378</v>
      </c>
      <c r="C24" s="875">
        <v>9768</v>
      </c>
      <c r="D24" s="875">
        <v>51</v>
      </c>
      <c r="E24" s="875">
        <v>0</v>
      </c>
      <c r="F24" s="876">
        <v>9717</v>
      </c>
      <c r="G24" s="877">
        <v>93</v>
      </c>
      <c r="H24" s="877">
        <v>9624</v>
      </c>
      <c r="I24" s="877">
        <v>9456</v>
      </c>
      <c r="J24" s="877">
        <v>8095</v>
      </c>
      <c r="K24" s="878">
        <v>1361</v>
      </c>
      <c r="L24" s="879">
        <v>168</v>
      </c>
    </row>
    <row r="25" spans="1:12" ht="20.100000000000001" customHeight="1">
      <c r="A25" s="873" t="s">
        <v>381</v>
      </c>
      <c r="B25" s="874" t="s">
        <v>53</v>
      </c>
      <c r="C25" s="875">
        <v>4030</v>
      </c>
      <c r="D25" s="875">
        <v>333</v>
      </c>
      <c r="E25" s="875">
        <v>26</v>
      </c>
      <c r="F25" s="876">
        <v>3671</v>
      </c>
      <c r="G25" s="877">
        <v>89</v>
      </c>
      <c r="H25" s="877">
        <v>3582</v>
      </c>
      <c r="I25" s="877">
        <v>3555</v>
      </c>
      <c r="J25" s="877">
        <v>2759</v>
      </c>
      <c r="K25" s="878">
        <v>796</v>
      </c>
      <c r="L25" s="879">
        <v>27</v>
      </c>
    </row>
    <row r="26" spans="1:12" ht="20.100000000000001" customHeight="1">
      <c r="A26" s="873" t="s">
        <v>384</v>
      </c>
      <c r="B26" s="874" t="s">
        <v>768</v>
      </c>
      <c r="C26" s="875">
        <v>808</v>
      </c>
      <c r="D26" s="875">
        <v>41</v>
      </c>
      <c r="E26" s="875">
        <v>0</v>
      </c>
      <c r="F26" s="876">
        <v>767</v>
      </c>
      <c r="G26" s="877">
        <v>0</v>
      </c>
      <c r="H26" s="877">
        <v>767</v>
      </c>
      <c r="I26" s="877">
        <v>731</v>
      </c>
      <c r="J26" s="877">
        <v>564</v>
      </c>
      <c r="K26" s="878">
        <v>167</v>
      </c>
      <c r="L26" s="879">
        <v>36</v>
      </c>
    </row>
    <row r="27" spans="1:12" ht="20.100000000000001" customHeight="1">
      <c r="A27" s="873" t="s">
        <v>388</v>
      </c>
      <c r="B27" s="874" t="s">
        <v>54</v>
      </c>
      <c r="C27" s="875">
        <v>3051</v>
      </c>
      <c r="D27" s="875">
        <v>190</v>
      </c>
      <c r="E27" s="875">
        <v>119</v>
      </c>
      <c r="F27" s="876">
        <v>2742</v>
      </c>
      <c r="G27" s="877">
        <v>398</v>
      </c>
      <c r="H27" s="877">
        <v>2344</v>
      </c>
      <c r="I27" s="877">
        <v>2308</v>
      </c>
      <c r="J27" s="877">
        <v>1995</v>
      </c>
      <c r="K27" s="878">
        <v>313</v>
      </c>
      <c r="L27" s="879">
        <v>36</v>
      </c>
    </row>
    <row r="28" spans="1:12" ht="20.100000000000001" customHeight="1">
      <c r="A28" s="873" t="s">
        <v>390</v>
      </c>
      <c r="B28" s="874" t="s">
        <v>29</v>
      </c>
      <c r="C28" s="875">
        <v>3929</v>
      </c>
      <c r="D28" s="875">
        <v>786</v>
      </c>
      <c r="E28" s="875">
        <v>166</v>
      </c>
      <c r="F28" s="876">
        <v>2977</v>
      </c>
      <c r="G28" s="877">
        <v>494</v>
      </c>
      <c r="H28" s="877">
        <v>2483</v>
      </c>
      <c r="I28" s="877">
        <v>2406</v>
      </c>
      <c r="J28" s="877">
        <v>2097</v>
      </c>
      <c r="K28" s="878">
        <v>309</v>
      </c>
      <c r="L28" s="879">
        <v>77</v>
      </c>
    </row>
    <row r="29" spans="1:12" ht="20.100000000000001" customHeight="1">
      <c r="A29" s="873" t="s">
        <v>392</v>
      </c>
      <c r="B29" s="874" t="s">
        <v>13</v>
      </c>
      <c r="C29" s="875">
        <v>63248</v>
      </c>
      <c r="D29" s="875">
        <v>6368</v>
      </c>
      <c r="E29" s="875">
        <v>1794</v>
      </c>
      <c r="F29" s="876">
        <v>55086</v>
      </c>
      <c r="G29" s="877">
        <v>9836</v>
      </c>
      <c r="H29" s="877">
        <v>45250</v>
      </c>
      <c r="I29" s="877">
        <v>40185</v>
      </c>
      <c r="J29" s="877">
        <v>39118</v>
      </c>
      <c r="K29" s="878">
        <v>1067</v>
      </c>
      <c r="L29" s="879">
        <v>5065</v>
      </c>
    </row>
    <row r="30" spans="1:12" ht="20.100000000000001" customHeight="1">
      <c r="A30" s="873" t="s">
        <v>395</v>
      </c>
      <c r="B30" s="874" t="s">
        <v>55</v>
      </c>
      <c r="C30" s="875">
        <v>2091</v>
      </c>
      <c r="D30" s="875">
        <v>0</v>
      </c>
      <c r="E30" s="875">
        <v>0</v>
      </c>
      <c r="F30" s="876">
        <v>2091</v>
      </c>
      <c r="G30" s="877">
        <v>47</v>
      </c>
      <c r="H30" s="877">
        <v>2044</v>
      </c>
      <c r="I30" s="877">
        <v>2036</v>
      </c>
      <c r="J30" s="877">
        <v>1961</v>
      </c>
      <c r="K30" s="878">
        <v>75</v>
      </c>
      <c r="L30" s="879">
        <v>8</v>
      </c>
    </row>
    <row r="31" spans="1:12" ht="20.100000000000001" customHeight="1">
      <c r="A31" s="873" t="s">
        <v>398</v>
      </c>
      <c r="B31" s="874" t="s">
        <v>399</v>
      </c>
      <c r="C31" s="875">
        <v>1609</v>
      </c>
      <c r="D31" s="875">
        <v>0</v>
      </c>
      <c r="E31" s="875">
        <v>0</v>
      </c>
      <c r="F31" s="876">
        <v>1609</v>
      </c>
      <c r="G31" s="877">
        <v>3</v>
      </c>
      <c r="H31" s="877">
        <v>1606</v>
      </c>
      <c r="I31" s="877">
        <v>1585</v>
      </c>
      <c r="J31" s="877">
        <v>1448</v>
      </c>
      <c r="K31" s="878">
        <v>137</v>
      </c>
      <c r="L31" s="879">
        <v>21</v>
      </c>
    </row>
    <row r="32" spans="1:12" ht="20.100000000000001" customHeight="1">
      <c r="A32" s="873" t="s">
        <v>402</v>
      </c>
      <c r="B32" s="874" t="s">
        <v>403</v>
      </c>
      <c r="C32" s="875">
        <v>4511</v>
      </c>
      <c r="D32" s="875">
        <v>124</v>
      </c>
      <c r="E32" s="875">
        <v>45</v>
      </c>
      <c r="F32" s="876">
        <v>4342</v>
      </c>
      <c r="G32" s="877">
        <v>415</v>
      </c>
      <c r="H32" s="877">
        <v>3927</v>
      </c>
      <c r="I32" s="877">
        <v>3806</v>
      </c>
      <c r="J32" s="877">
        <v>3327</v>
      </c>
      <c r="K32" s="878">
        <v>479</v>
      </c>
      <c r="L32" s="879">
        <v>121</v>
      </c>
    </row>
    <row r="33" spans="1:12" ht="20.100000000000001" customHeight="1">
      <c r="A33" s="873" t="s">
        <v>406</v>
      </c>
      <c r="B33" s="874" t="s">
        <v>14</v>
      </c>
      <c r="C33" s="875">
        <v>138980</v>
      </c>
      <c r="D33" s="875">
        <v>11222</v>
      </c>
      <c r="E33" s="875">
        <v>5291</v>
      </c>
      <c r="F33" s="876">
        <v>122467</v>
      </c>
      <c r="G33" s="877">
        <v>11026</v>
      </c>
      <c r="H33" s="877">
        <v>111441</v>
      </c>
      <c r="I33" s="877">
        <v>106325</v>
      </c>
      <c r="J33" s="877">
        <v>67860</v>
      </c>
      <c r="K33" s="878">
        <v>38465</v>
      </c>
      <c r="L33" s="879">
        <v>5116</v>
      </c>
    </row>
    <row r="34" spans="1:12" ht="20.100000000000001" customHeight="1">
      <c r="A34" s="873" t="s">
        <v>409</v>
      </c>
      <c r="B34" s="874" t="s">
        <v>15</v>
      </c>
      <c r="C34" s="875">
        <v>15234</v>
      </c>
      <c r="D34" s="875">
        <v>692</v>
      </c>
      <c r="E34" s="875">
        <v>254</v>
      </c>
      <c r="F34" s="876">
        <v>14288</v>
      </c>
      <c r="G34" s="877">
        <v>589</v>
      </c>
      <c r="H34" s="877">
        <v>13699</v>
      </c>
      <c r="I34" s="877">
        <v>13577</v>
      </c>
      <c r="J34" s="877">
        <v>12353</v>
      </c>
      <c r="K34" s="878">
        <v>1224</v>
      </c>
      <c r="L34" s="879">
        <v>122</v>
      </c>
    </row>
    <row r="35" spans="1:12" ht="20.100000000000001" customHeight="1">
      <c r="A35" s="873" t="s">
        <v>412</v>
      </c>
      <c r="B35" s="874" t="s">
        <v>16</v>
      </c>
      <c r="C35" s="875">
        <v>5501</v>
      </c>
      <c r="D35" s="875">
        <v>1553</v>
      </c>
      <c r="E35" s="875">
        <v>277</v>
      </c>
      <c r="F35" s="876">
        <v>3671</v>
      </c>
      <c r="G35" s="877">
        <v>1449</v>
      </c>
      <c r="H35" s="877">
        <v>2222</v>
      </c>
      <c r="I35" s="877">
        <v>2078</v>
      </c>
      <c r="J35" s="877">
        <v>1830</v>
      </c>
      <c r="K35" s="878">
        <v>248</v>
      </c>
      <c r="L35" s="879">
        <v>144</v>
      </c>
    </row>
    <row r="36" spans="1:12" ht="20.100000000000001" customHeight="1">
      <c r="A36" s="873" t="s">
        <v>415</v>
      </c>
      <c r="B36" s="874" t="s">
        <v>416</v>
      </c>
      <c r="C36" s="875">
        <v>36754</v>
      </c>
      <c r="D36" s="875">
        <v>1179</v>
      </c>
      <c r="E36" s="875">
        <v>189</v>
      </c>
      <c r="F36" s="876">
        <v>35386</v>
      </c>
      <c r="G36" s="877">
        <v>1762</v>
      </c>
      <c r="H36" s="877">
        <v>33624</v>
      </c>
      <c r="I36" s="877">
        <v>32866</v>
      </c>
      <c r="J36" s="877">
        <v>25261</v>
      </c>
      <c r="K36" s="878">
        <v>7605</v>
      </c>
      <c r="L36" s="879">
        <v>758</v>
      </c>
    </row>
    <row r="37" spans="1:12" ht="20.100000000000001" customHeight="1">
      <c r="A37" s="873" t="s">
        <v>419</v>
      </c>
      <c r="B37" s="874" t="s">
        <v>420</v>
      </c>
      <c r="C37" s="875">
        <v>6307</v>
      </c>
      <c r="D37" s="875">
        <v>358</v>
      </c>
      <c r="E37" s="875">
        <v>30</v>
      </c>
      <c r="F37" s="876">
        <v>5919</v>
      </c>
      <c r="G37" s="877">
        <v>298</v>
      </c>
      <c r="H37" s="877">
        <v>5621</v>
      </c>
      <c r="I37" s="877">
        <v>5507</v>
      </c>
      <c r="J37" s="877">
        <v>4461</v>
      </c>
      <c r="K37" s="878">
        <v>1046</v>
      </c>
      <c r="L37" s="879">
        <v>114</v>
      </c>
    </row>
    <row r="38" spans="1:12" ht="20.100000000000001" customHeight="1">
      <c r="A38" s="873" t="s">
        <v>422</v>
      </c>
      <c r="B38" s="874" t="s">
        <v>17</v>
      </c>
      <c r="C38" s="875">
        <v>36780</v>
      </c>
      <c r="D38" s="875">
        <v>0</v>
      </c>
      <c r="E38" s="875">
        <v>0</v>
      </c>
      <c r="F38" s="876">
        <v>36780</v>
      </c>
      <c r="G38" s="877">
        <v>0</v>
      </c>
      <c r="H38" s="877">
        <v>36780</v>
      </c>
      <c r="I38" s="877">
        <v>36181</v>
      </c>
      <c r="J38" s="877">
        <v>32789</v>
      </c>
      <c r="K38" s="878">
        <v>3392</v>
      </c>
      <c r="L38" s="879">
        <v>599</v>
      </c>
    </row>
    <row r="39" spans="1:12" ht="20.100000000000001" customHeight="1">
      <c r="A39" s="873" t="s">
        <v>424</v>
      </c>
      <c r="B39" s="874" t="s">
        <v>56</v>
      </c>
      <c r="C39" s="875">
        <v>51321</v>
      </c>
      <c r="D39" s="875">
        <v>125</v>
      </c>
      <c r="E39" s="875">
        <v>6</v>
      </c>
      <c r="F39" s="876">
        <v>51190</v>
      </c>
      <c r="G39" s="877">
        <v>436</v>
      </c>
      <c r="H39" s="877">
        <v>50754</v>
      </c>
      <c r="I39" s="877">
        <v>48478</v>
      </c>
      <c r="J39" s="877">
        <v>40439</v>
      </c>
      <c r="K39" s="878">
        <v>8039</v>
      </c>
      <c r="L39" s="879">
        <v>2276</v>
      </c>
    </row>
    <row r="40" spans="1:12" ht="20.100000000000001" customHeight="1">
      <c r="A40" s="873" t="s">
        <v>427</v>
      </c>
      <c r="B40" s="874" t="s">
        <v>428</v>
      </c>
      <c r="C40" s="875">
        <v>132376</v>
      </c>
      <c r="D40" s="875">
        <v>2517</v>
      </c>
      <c r="E40" s="875">
        <v>1021</v>
      </c>
      <c r="F40" s="876">
        <v>128838</v>
      </c>
      <c r="G40" s="877">
        <v>3937</v>
      </c>
      <c r="H40" s="877">
        <v>124901</v>
      </c>
      <c r="I40" s="877">
        <v>119608</v>
      </c>
      <c r="J40" s="877">
        <v>97533</v>
      </c>
      <c r="K40" s="878">
        <v>22075</v>
      </c>
      <c r="L40" s="879">
        <v>5293</v>
      </c>
    </row>
    <row r="41" spans="1:12" ht="20.100000000000001" customHeight="1">
      <c r="A41" s="873" t="s">
        <v>430</v>
      </c>
      <c r="B41" s="874" t="s">
        <v>741</v>
      </c>
      <c r="C41" s="875">
        <v>6725</v>
      </c>
      <c r="D41" s="875">
        <v>298</v>
      </c>
      <c r="E41" s="875">
        <v>123</v>
      </c>
      <c r="F41" s="876">
        <v>6304</v>
      </c>
      <c r="G41" s="877">
        <v>559</v>
      </c>
      <c r="H41" s="877">
        <v>5745</v>
      </c>
      <c r="I41" s="877">
        <v>5303</v>
      </c>
      <c r="J41" s="877">
        <v>4225</v>
      </c>
      <c r="K41" s="878">
        <v>1078</v>
      </c>
      <c r="L41" s="879">
        <v>442</v>
      </c>
    </row>
    <row r="42" spans="1:12" ht="20.100000000000001" customHeight="1">
      <c r="A42" s="873" t="s">
        <v>434</v>
      </c>
      <c r="B42" s="874" t="s">
        <v>57</v>
      </c>
      <c r="C42" s="875">
        <v>46434</v>
      </c>
      <c r="D42" s="875">
        <v>7117</v>
      </c>
      <c r="E42" s="875">
        <v>1571</v>
      </c>
      <c r="F42" s="876">
        <v>37746</v>
      </c>
      <c r="G42" s="877">
        <v>3646</v>
      </c>
      <c r="H42" s="877">
        <v>34100</v>
      </c>
      <c r="I42" s="877">
        <v>32046</v>
      </c>
      <c r="J42" s="877">
        <v>22663</v>
      </c>
      <c r="K42" s="878">
        <v>9383</v>
      </c>
      <c r="L42" s="879">
        <v>2054</v>
      </c>
    </row>
    <row r="43" spans="1:12" ht="20.100000000000001" customHeight="1">
      <c r="A43" s="873" t="s">
        <v>437</v>
      </c>
      <c r="B43" s="874" t="s">
        <v>58</v>
      </c>
      <c r="C43" s="875">
        <v>85168</v>
      </c>
      <c r="D43" s="875">
        <v>12568</v>
      </c>
      <c r="E43" s="875">
        <v>3993</v>
      </c>
      <c r="F43" s="876">
        <v>68607</v>
      </c>
      <c r="G43" s="877">
        <v>2223</v>
      </c>
      <c r="H43" s="877">
        <v>66384</v>
      </c>
      <c r="I43" s="877">
        <v>61078</v>
      </c>
      <c r="J43" s="877">
        <v>21571</v>
      </c>
      <c r="K43" s="878">
        <v>39507</v>
      </c>
      <c r="L43" s="879">
        <v>5306</v>
      </c>
    </row>
    <row r="44" spans="1:12" ht="20.100000000000001" customHeight="1">
      <c r="A44" s="873" t="s">
        <v>443</v>
      </c>
      <c r="B44" s="874" t="s">
        <v>30</v>
      </c>
      <c r="C44" s="880">
        <v>0</v>
      </c>
      <c r="D44" s="880">
        <v>0</v>
      </c>
      <c r="E44" s="880">
        <v>0</v>
      </c>
      <c r="F44" s="881">
        <v>0</v>
      </c>
      <c r="G44" s="882">
        <v>0</v>
      </c>
      <c r="H44" s="882">
        <v>0</v>
      </c>
      <c r="I44" s="882">
        <v>0</v>
      </c>
      <c r="J44" s="882">
        <v>0</v>
      </c>
      <c r="K44" s="883">
        <v>0</v>
      </c>
      <c r="L44" s="884">
        <v>0</v>
      </c>
    </row>
    <row r="45" spans="1:12" ht="20.100000000000001" customHeight="1">
      <c r="A45" s="873" t="s">
        <v>446</v>
      </c>
      <c r="B45" s="874" t="s">
        <v>18</v>
      </c>
      <c r="C45" s="875">
        <v>265</v>
      </c>
      <c r="D45" s="875">
        <v>1</v>
      </c>
      <c r="E45" s="875">
        <v>0</v>
      </c>
      <c r="F45" s="876">
        <v>264</v>
      </c>
      <c r="G45" s="877">
        <v>23</v>
      </c>
      <c r="H45" s="877">
        <v>241</v>
      </c>
      <c r="I45" s="877">
        <v>239</v>
      </c>
      <c r="J45" s="877">
        <v>216</v>
      </c>
      <c r="K45" s="878">
        <v>23</v>
      </c>
      <c r="L45" s="885">
        <v>2</v>
      </c>
    </row>
    <row r="46" spans="1:12" ht="20.100000000000001" customHeight="1">
      <c r="A46" s="1162" t="s">
        <v>899</v>
      </c>
      <c r="B46" s="1163"/>
      <c r="C46" s="886">
        <v>793520</v>
      </c>
      <c r="D46" s="886">
        <v>85525</v>
      </c>
      <c r="E46" s="886">
        <v>37133</v>
      </c>
      <c r="F46" s="887">
        <v>670862</v>
      </c>
      <c r="G46" s="888">
        <v>42919</v>
      </c>
      <c r="H46" s="888">
        <v>627943</v>
      </c>
      <c r="I46" s="888">
        <v>593542</v>
      </c>
      <c r="J46" s="888">
        <v>440949</v>
      </c>
      <c r="K46" s="889">
        <v>152593</v>
      </c>
      <c r="L46" s="890">
        <v>34401</v>
      </c>
    </row>
    <row r="47" spans="1:12" ht="20.100000000000001" customHeight="1">
      <c r="A47" s="892" t="s">
        <v>903</v>
      </c>
      <c r="B47" s="861" t="s">
        <v>904</v>
      </c>
      <c r="C47" s="862"/>
      <c r="D47" s="862"/>
      <c r="E47" s="862"/>
      <c r="F47" s="862"/>
      <c r="G47" s="862"/>
      <c r="H47" s="862"/>
      <c r="I47" s="862"/>
      <c r="J47" s="862"/>
      <c r="K47" s="803"/>
      <c r="L47" s="803"/>
    </row>
    <row r="48" spans="1: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spans="1:12" ht="20.100000000000001" customHeight="1"/>
    <row r="66" spans="1:12" ht="20.100000000000001" customHeight="1"/>
    <row r="67" spans="1:12" ht="20.100000000000001" customHeight="1"/>
    <row r="68" spans="1:12" ht="20.100000000000001" customHeight="1"/>
    <row r="69" spans="1:12" ht="20.100000000000001" customHeight="1"/>
    <row r="70" spans="1:12" s="891" customFormat="1" ht="20.100000000000001" customHeight="1">
      <c r="A70" s="812"/>
      <c r="B70" s="812"/>
      <c r="C70" s="812"/>
      <c r="D70" s="812"/>
      <c r="E70" s="812"/>
      <c r="F70" s="812"/>
      <c r="G70" s="812"/>
      <c r="H70" s="812"/>
      <c r="I70" s="812"/>
      <c r="J70" s="812"/>
      <c r="K70" s="812"/>
      <c r="L70" s="812"/>
    </row>
    <row r="71" spans="1:12" ht="20.100000000000001" customHeight="1"/>
  </sheetData>
  <mergeCells count="9">
    <mergeCell ref="L5:L6"/>
    <mergeCell ref="A46:B46"/>
    <mergeCell ref="C3:C6"/>
    <mergeCell ref="D3:D6"/>
    <mergeCell ref="E3:E6"/>
    <mergeCell ref="F3:F6"/>
    <mergeCell ref="G4:G6"/>
    <mergeCell ref="H4:H6"/>
    <mergeCell ref="I5:I6"/>
  </mergeCells>
  <phoneticPr fontId="5"/>
  <printOptions horizontalCentered="1"/>
  <pageMargins left="0.78740157480314965" right="0.78740157480314965" top="0.78740157480314965" bottom="0.78740157480314965" header="0" footer="0"/>
  <pageSetup paperSize="9" scale="60" firstPageNumber="153"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zoomScale="70" zoomScaleNormal="70" workbookViewId="0">
      <pane xSplit="2" ySplit="6" topLeftCell="C7" activePane="bottomRight" state="frozen"/>
      <selection pane="topRight" activeCell="C1" sqref="C1"/>
      <selection pane="bottomLeft" activeCell="A7" sqref="A7"/>
      <selection pane="bottomRight" activeCell="J22" sqref="J22"/>
    </sheetView>
  </sheetViews>
  <sheetFormatPr defaultRowHeight="13.5"/>
  <cols>
    <col min="1" max="1" width="3.5" style="592" bestFit="1" customWidth="1"/>
    <col min="2" max="2" width="29.375" style="592" bestFit="1" customWidth="1"/>
    <col min="3" max="12" width="11.625" style="592" customWidth="1"/>
    <col min="13" max="13" width="9" style="592"/>
    <col min="14" max="14" width="12.25" style="592" customWidth="1"/>
    <col min="15" max="15" width="1.75" style="592" customWidth="1"/>
    <col min="16" max="16" width="12" style="592" customWidth="1"/>
    <col min="17" max="16384" width="9" style="592"/>
  </cols>
  <sheetData>
    <row r="1" spans="1:16" ht="17.25">
      <c r="A1" s="591" t="s">
        <v>627</v>
      </c>
    </row>
    <row r="2" spans="1:16">
      <c r="L2" s="593" t="s">
        <v>615</v>
      </c>
    </row>
    <row r="3" spans="1:16" ht="14.25" thickBot="1">
      <c r="A3" s="601"/>
      <c r="B3" s="602"/>
      <c r="C3" s="594"/>
      <c r="D3" s="773"/>
      <c r="E3" s="771"/>
      <c r="F3" s="772"/>
      <c r="G3" s="595"/>
      <c r="H3" s="595"/>
      <c r="I3" s="595"/>
      <c r="J3" s="595"/>
      <c r="K3" s="595"/>
      <c r="L3" s="596"/>
      <c r="N3" s="72" t="s">
        <v>153</v>
      </c>
      <c r="O3"/>
      <c r="P3" s="72" t="s">
        <v>628</v>
      </c>
    </row>
    <row r="4" spans="1:16" ht="13.5" customHeight="1">
      <c r="A4" s="603"/>
      <c r="B4" s="604"/>
      <c r="C4" s="1179" t="s">
        <v>616</v>
      </c>
      <c r="D4" s="1180" t="s">
        <v>617</v>
      </c>
      <c r="E4" s="1179" t="s">
        <v>618</v>
      </c>
      <c r="F4" s="1179" t="s">
        <v>619</v>
      </c>
      <c r="G4" s="1177" t="s">
        <v>620</v>
      </c>
      <c r="H4" s="1175" t="s">
        <v>621</v>
      </c>
      <c r="I4" s="595"/>
      <c r="J4" s="595"/>
      <c r="K4" s="595"/>
      <c r="L4" s="596"/>
      <c r="N4" s="624" t="s">
        <v>629</v>
      </c>
      <c r="O4"/>
      <c r="P4" s="625"/>
    </row>
    <row r="5" spans="1:16">
      <c r="A5" s="603"/>
      <c r="B5" s="604"/>
      <c r="C5" s="1179"/>
      <c r="D5" s="1180"/>
      <c r="E5" s="1179"/>
      <c r="F5" s="1179"/>
      <c r="G5" s="1179"/>
      <c r="H5" s="1182"/>
      <c r="I5" s="1175" t="s">
        <v>622</v>
      </c>
      <c r="J5" s="595"/>
      <c r="K5" s="596"/>
      <c r="L5" s="1177" t="s">
        <v>623</v>
      </c>
      <c r="N5" s="626" t="s">
        <v>630</v>
      </c>
      <c r="O5"/>
      <c r="P5" s="627" t="s">
        <v>631</v>
      </c>
    </row>
    <row r="6" spans="1:16" ht="24">
      <c r="A6" s="605"/>
      <c r="B6" s="606"/>
      <c r="C6" s="1178"/>
      <c r="D6" s="1181"/>
      <c r="E6" s="1178"/>
      <c r="F6" s="1178"/>
      <c r="G6" s="1178"/>
      <c r="H6" s="1176"/>
      <c r="I6" s="1176"/>
      <c r="J6" s="597" t="s">
        <v>624</v>
      </c>
      <c r="K6" s="598" t="s">
        <v>625</v>
      </c>
      <c r="L6" s="1178"/>
      <c r="N6" s="628"/>
      <c r="O6"/>
      <c r="P6" s="629" t="s">
        <v>632</v>
      </c>
    </row>
    <row r="7" spans="1:16">
      <c r="A7" s="607" t="s">
        <v>329</v>
      </c>
      <c r="B7" s="608" t="s">
        <v>9</v>
      </c>
      <c r="C7" s="620">
        <v>68393</v>
      </c>
      <c r="D7" s="609">
        <v>30416</v>
      </c>
      <c r="E7" s="609">
        <v>19355</v>
      </c>
      <c r="F7" s="623">
        <v>18622</v>
      </c>
      <c r="G7" s="609">
        <v>1891</v>
      </c>
      <c r="H7" s="609">
        <v>16731</v>
      </c>
      <c r="I7" s="609">
        <v>12736</v>
      </c>
      <c r="J7" s="609">
        <v>8447</v>
      </c>
      <c r="K7" s="609">
        <v>4289</v>
      </c>
      <c r="L7" s="610">
        <v>3995</v>
      </c>
      <c r="N7" s="630">
        <v>46814029</v>
      </c>
      <c r="O7" s="162"/>
      <c r="P7" s="631">
        <f>ROUND(C7/N7,15)</f>
        <v>1.4609509469910001E-3</v>
      </c>
    </row>
    <row r="8" spans="1:16">
      <c r="A8" s="611" t="s">
        <v>332</v>
      </c>
      <c r="B8" s="608" t="s">
        <v>746</v>
      </c>
      <c r="C8" s="620">
        <v>2158</v>
      </c>
      <c r="D8" s="609">
        <v>1079</v>
      </c>
      <c r="E8" s="609">
        <v>376</v>
      </c>
      <c r="F8" s="620">
        <v>703</v>
      </c>
      <c r="G8" s="609">
        <v>95</v>
      </c>
      <c r="H8" s="609">
        <v>608</v>
      </c>
      <c r="I8" s="609">
        <v>534</v>
      </c>
      <c r="J8" s="609">
        <v>354</v>
      </c>
      <c r="K8" s="609">
        <v>180</v>
      </c>
      <c r="L8" s="610">
        <v>74</v>
      </c>
      <c r="N8" s="632">
        <v>2050820</v>
      </c>
      <c r="O8" s="162"/>
      <c r="P8" s="633">
        <f>ROUND(C8/N8,15)</f>
        <v>1.05226202202E-3</v>
      </c>
    </row>
    <row r="9" spans="1:16">
      <c r="A9" s="612" t="s">
        <v>335</v>
      </c>
      <c r="B9" s="608" t="s">
        <v>747</v>
      </c>
      <c r="C9" s="620">
        <v>7374</v>
      </c>
      <c r="D9" s="609">
        <v>4050</v>
      </c>
      <c r="E9" s="609">
        <v>736</v>
      </c>
      <c r="F9" s="620">
        <v>2588</v>
      </c>
      <c r="G9" s="609">
        <v>152</v>
      </c>
      <c r="H9" s="609">
        <v>2436</v>
      </c>
      <c r="I9" s="609">
        <v>1968</v>
      </c>
      <c r="J9" s="609">
        <v>1394</v>
      </c>
      <c r="K9" s="609">
        <v>574</v>
      </c>
      <c r="L9" s="610">
        <v>468</v>
      </c>
      <c r="N9" s="632">
        <v>10898583</v>
      </c>
      <c r="O9" s="162"/>
      <c r="P9" s="633">
        <f>ROUND(C9/N9,15)</f>
        <v>6.7660171969100003E-4</v>
      </c>
    </row>
    <row r="10" spans="1:16">
      <c r="A10" s="607" t="s">
        <v>337</v>
      </c>
      <c r="B10" s="608" t="s">
        <v>12</v>
      </c>
      <c r="C10" s="620">
        <v>984</v>
      </c>
      <c r="D10" s="609">
        <v>0</v>
      </c>
      <c r="E10" s="609">
        <v>0</v>
      </c>
      <c r="F10" s="620">
        <v>984</v>
      </c>
      <c r="G10" s="609">
        <v>98</v>
      </c>
      <c r="H10" s="609">
        <v>886</v>
      </c>
      <c r="I10" s="609">
        <v>868</v>
      </c>
      <c r="J10" s="609">
        <v>545</v>
      </c>
      <c r="K10" s="609">
        <v>323</v>
      </c>
      <c r="L10" s="610">
        <v>18</v>
      </c>
      <c r="N10" s="632">
        <v>4519297</v>
      </c>
      <c r="O10" s="162"/>
      <c r="P10" s="633">
        <f t="shared" ref="P10:P44" si="0">ROUND(C10/N10,15)</f>
        <v>2.1773297926599999E-4</v>
      </c>
    </row>
    <row r="11" spans="1:16">
      <c r="A11" s="607" t="s">
        <v>339</v>
      </c>
      <c r="B11" s="608" t="s">
        <v>340</v>
      </c>
      <c r="C11" s="620">
        <v>34564</v>
      </c>
      <c r="D11" s="609">
        <v>1506</v>
      </c>
      <c r="E11" s="609">
        <v>1271</v>
      </c>
      <c r="F11" s="620">
        <v>31787</v>
      </c>
      <c r="G11" s="609">
        <v>1766</v>
      </c>
      <c r="H11" s="609">
        <v>30021</v>
      </c>
      <c r="I11" s="609">
        <v>28527</v>
      </c>
      <c r="J11" s="609">
        <v>19363</v>
      </c>
      <c r="K11" s="609">
        <v>9164</v>
      </c>
      <c r="L11" s="610">
        <v>1494</v>
      </c>
      <c r="N11" s="632">
        <v>118001705</v>
      </c>
      <c r="O11" s="162"/>
      <c r="P11" s="633">
        <f t="shared" si="0"/>
        <v>2.9291102192099998E-4</v>
      </c>
    </row>
    <row r="12" spans="1:16">
      <c r="A12" s="607" t="s">
        <v>342</v>
      </c>
      <c r="B12" s="608" t="s">
        <v>36</v>
      </c>
      <c r="C12" s="620">
        <v>3770</v>
      </c>
      <c r="D12" s="609">
        <v>616</v>
      </c>
      <c r="E12" s="609">
        <v>87</v>
      </c>
      <c r="F12" s="620">
        <v>3067</v>
      </c>
      <c r="G12" s="609">
        <v>368</v>
      </c>
      <c r="H12" s="609">
        <v>2699</v>
      </c>
      <c r="I12" s="609">
        <v>2539</v>
      </c>
      <c r="J12" s="609">
        <v>2303</v>
      </c>
      <c r="K12" s="609">
        <v>236</v>
      </c>
      <c r="L12" s="610">
        <v>160</v>
      </c>
      <c r="N12" s="632">
        <v>2225970</v>
      </c>
      <c r="O12" s="162"/>
      <c r="P12" s="633">
        <f t="shared" si="0"/>
        <v>1.6936436699509999E-3</v>
      </c>
    </row>
    <row r="13" spans="1:16">
      <c r="A13" s="607" t="s">
        <v>345</v>
      </c>
      <c r="B13" s="608" t="s">
        <v>37</v>
      </c>
      <c r="C13" s="620">
        <v>4625</v>
      </c>
      <c r="D13" s="609">
        <v>1303</v>
      </c>
      <c r="E13" s="609">
        <v>201</v>
      </c>
      <c r="F13" s="620">
        <v>3121</v>
      </c>
      <c r="G13" s="609">
        <v>225</v>
      </c>
      <c r="H13" s="609">
        <v>2896</v>
      </c>
      <c r="I13" s="609">
        <v>2851</v>
      </c>
      <c r="J13" s="609">
        <v>2728</v>
      </c>
      <c r="K13" s="609">
        <v>123</v>
      </c>
      <c r="L13" s="610">
        <v>45</v>
      </c>
      <c r="N13" s="632">
        <v>8245283</v>
      </c>
      <c r="O13" s="162"/>
      <c r="P13" s="633">
        <f t="shared" si="0"/>
        <v>5.6092677473899995E-4</v>
      </c>
    </row>
    <row r="14" spans="1:16">
      <c r="A14" s="607" t="s">
        <v>346</v>
      </c>
      <c r="B14" s="608" t="s">
        <v>38</v>
      </c>
      <c r="C14" s="620">
        <v>611</v>
      </c>
      <c r="D14" s="609">
        <v>47</v>
      </c>
      <c r="E14" s="609">
        <v>9</v>
      </c>
      <c r="F14" s="620">
        <v>555</v>
      </c>
      <c r="G14" s="609">
        <v>7</v>
      </c>
      <c r="H14" s="609">
        <v>548</v>
      </c>
      <c r="I14" s="609">
        <v>532</v>
      </c>
      <c r="J14" s="609">
        <v>532</v>
      </c>
      <c r="K14" s="609">
        <v>0</v>
      </c>
      <c r="L14" s="610">
        <v>16</v>
      </c>
      <c r="N14" s="632">
        <v>2750398</v>
      </c>
      <c r="O14" s="162"/>
      <c r="P14" s="633">
        <f t="shared" si="0"/>
        <v>2.22149667066E-4</v>
      </c>
    </row>
    <row r="15" spans="1:16">
      <c r="A15" s="607" t="s">
        <v>348</v>
      </c>
      <c r="B15" s="608" t="s">
        <v>39</v>
      </c>
      <c r="C15" s="620">
        <v>101</v>
      </c>
      <c r="D15" s="609">
        <v>0</v>
      </c>
      <c r="E15" s="609">
        <v>0</v>
      </c>
      <c r="F15" s="620">
        <v>101</v>
      </c>
      <c r="G15" s="609">
        <v>15</v>
      </c>
      <c r="H15" s="609">
        <v>86</v>
      </c>
      <c r="I15" s="609">
        <v>84</v>
      </c>
      <c r="J15" s="609">
        <v>84</v>
      </c>
      <c r="K15" s="609">
        <v>0</v>
      </c>
      <c r="L15" s="610">
        <v>2</v>
      </c>
      <c r="N15" s="632">
        <v>581226</v>
      </c>
      <c r="O15" s="162"/>
      <c r="P15" s="633">
        <f t="shared" si="0"/>
        <v>1.73770615905E-4</v>
      </c>
    </row>
    <row r="16" spans="1:16">
      <c r="A16" s="607" t="s">
        <v>350</v>
      </c>
      <c r="B16" s="608" t="s">
        <v>767</v>
      </c>
      <c r="C16" s="620">
        <v>887</v>
      </c>
      <c r="D16" s="609">
        <v>47</v>
      </c>
      <c r="E16" s="609">
        <v>2</v>
      </c>
      <c r="F16" s="620">
        <v>838</v>
      </c>
      <c r="G16" s="609">
        <v>0</v>
      </c>
      <c r="H16" s="609">
        <v>838</v>
      </c>
      <c r="I16" s="609">
        <v>829</v>
      </c>
      <c r="J16" s="609">
        <v>771</v>
      </c>
      <c r="K16" s="609">
        <v>58</v>
      </c>
      <c r="L16" s="610">
        <v>9</v>
      </c>
      <c r="N16" s="632">
        <v>1389024</v>
      </c>
      <c r="O16" s="162"/>
      <c r="P16" s="633">
        <f t="shared" si="0"/>
        <v>6.3857787914399998E-4</v>
      </c>
    </row>
    <row r="17" spans="1:16">
      <c r="A17" s="607" t="s">
        <v>353</v>
      </c>
      <c r="B17" s="608" t="s">
        <v>40</v>
      </c>
      <c r="C17" s="620">
        <v>6736</v>
      </c>
      <c r="D17" s="609">
        <v>330</v>
      </c>
      <c r="E17" s="609">
        <v>76</v>
      </c>
      <c r="F17" s="620">
        <v>6330</v>
      </c>
      <c r="G17" s="609">
        <v>239</v>
      </c>
      <c r="H17" s="609">
        <v>6091</v>
      </c>
      <c r="I17" s="609">
        <v>5829</v>
      </c>
      <c r="J17" s="609">
        <v>5651</v>
      </c>
      <c r="K17" s="609">
        <v>178</v>
      </c>
      <c r="L17" s="610">
        <v>262</v>
      </c>
      <c r="N17" s="632">
        <v>14016472</v>
      </c>
      <c r="O17" s="162"/>
      <c r="P17" s="633">
        <f t="shared" si="0"/>
        <v>4.8057742347699998E-4</v>
      </c>
    </row>
    <row r="18" spans="1:16">
      <c r="A18" s="607" t="s">
        <v>356</v>
      </c>
      <c r="B18" s="608" t="s">
        <v>41</v>
      </c>
      <c r="C18" s="620">
        <v>99</v>
      </c>
      <c r="D18" s="609">
        <v>26</v>
      </c>
      <c r="E18" s="609">
        <v>0</v>
      </c>
      <c r="F18" s="620">
        <v>73</v>
      </c>
      <c r="G18" s="609">
        <v>11</v>
      </c>
      <c r="H18" s="609">
        <v>62</v>
      </c>
      <c r="I18" s="609">
        <v>60</v>
      </c>
      <c r="J18" s="609">
        <v>60</v>
      </c>
      <c r="K18" s="609">
        <v>0</v>
      </c>
      <c r="L18" s="610">
        <v>2</v>
      </c>
      <c r="N18" s="632">
        <v>297888</v>
      </c>
      <c r="O18" s="162"/>
      <c r="P18" s="633">
        <f t="shared" si="0"/>
        <v>3.32339671286E-4</v>
      </c>
    </row>
    <row r="19" spans="1:16">
      <c r="A19" s="607" t="s">
        <v>359</v>
      </c>
      <c r="B19" s="608" t="s">
        <v>42</v>
      </c>
      <c r="C19" s="620">
        <v>119</v>
      </c>
      <c r="D19" s="609">
        <v>0</v>
      </c>
      <c r="E19" s="609">
        <v>0</v>
      </c>
      <c r="F19" s="620">
        <v>119</v>
      </c>
      <c r="G19" s="609">
        <v>5</v>
      </c>
      <c r="H19" s="609">
        <v>114</v>
      </c>
      <c r="I19" s="609">
        <v>113</v>
      </c>
      <c r="J19" s="609">
        <v>104</v>
      </c>
      <c r="K19" s="609">
        <v>9</v>
      </c>
      <c r="L19" s="610">
        <v>1</v>
      </c>
      <c r="N19" s="632">
        <v>2149957</v>
      </c>
      <c r="O19" s="162"/>
      <c r="P19" s="633">
        <f t="shared" si="0"/>
        <v>5.5349944208000003E-5</v>
      </c>
    </row>
    <row r="20" spans="1:16">
      <c r="A20" s="607" t="s">
        <v>362</v>
      </c>
      <c r="B20" s="608" t="s">
        <v>43</v>
      </c>
      <c r="C20" s="620">
        <v>3241</v>
      </c>
      <c r="D20" s="609">
        <v>443</v>
      </c>
      <c r="E20" s="609">
        <v>79</v>
      </c>
      <c r="F20" s="620">
        <v>2719</v>
      </c>
      <c r="G20" s="609">
        <v>233</v>
      </c>
      <c r="H20" s="609">
        <v>2486</v>
      </c>
      <c r="I20" s="609">
        <v>2457</v>
      </c>
      <c r="J20" s="609">
        <v>2258</v>
      </c>
      <c r="K20" s="609">
        <v>199</v>
      </c>
      <c r="L20" s="610">
        <v>29</v>
      </c>
      <c r="N20" s="632">
        <v>4467024</v>
      </c>
      <c r="O20" s="162"/>
      <c r="P20" s="633">
        <f t="shared" si="0"/>
        <v>7.2553897180800003E-4</v>
      </c>
    </row>
    <row r="21" spans="1:16">
      <c r="A21" s="607" t="s">
        <v>365</v>
      </c>
      <c r="B21" s="608" t="s">
        <v>366</v>
      </c>
      <c r="C21" s="620">
        <v>391</v>
      </c>
      <c r="D21" s="609">
        <v>46</v>
      </c>
      <c r="E21" s="609">
        <v>9</v>
      </c>
      <c r="F21" s="620">
        <v>336</v>
      </c>
      <c r="G21" s="609">
        <v>57</v>
      </c>
      <c r="H21" s="609">
        <v>279</v>
      </c>
      <c r="I21" s="609">
        <v>274</v>
      </c>
      <c r="J21" s="609">
        <v>216</v>
      </c>
      <c r="K21" s="609">
        <v>58</v>
      </c>
      <c r="L21" s="610">
        <v>5</v>
      </c>
      <c r="N21" s="632">
        <v>427166</v>
      </c>
      <c r="O21" s="162"/>
      <c r="P21" s="633">
        <f t="shared" si="0"/>
        <v>9.1533502198199996E-4</v>
      </c>
    </row>
    <row r="22" spans="1:16">
      <c r="A22" s="607" t="s">
        <v>369</v>
      </c>
      <c r="B22" s="608" t="s">
        <v>370</v>
      </c>
      <c r="C22" s="620">
        <v>4393</v>
      </c>
      <c r="D22" s="609">
        <v>85</v>
      </c>
      <c r="E22" s="609">
        <v>21</v>
      </c>
      <c r="F22" s="620">
        <v>4287</v>
      </c>
      <c r="G22" s="609">
        <v>421</v>
      </c>
      <c r="H22" s="609">
        <v>3866</v>
      </c>
      <c r="I22" s="609">
        <v>3835</v>
      </c>
      <c r="J22" s="609">
        <v>3472</v>
      </c>
      <c r="K22" s="609">
        <v>363</v>
      </c>
      <c r="L22" s="610">
        <v>31</v>
      </c>
      <c r="N22" s="632">
        <v>9410268</v>
      </c>
      <c r="O22" s="162"/>
      <c r="P22" s="633">
        <f t="shared" si="0"/>
        <v>4.6683048771799999E-4</v>
      </c>
    </row>
    <row r="23" spans="1:16">
      <c r="A23" s="607" t="s">
        <v>373</v>
      </c>
      <c r="B23" s="608" t="s">
        <v>374</v>
      </c>
      <c r="C23" s="620">
        <v>184</v>
      </c>
      <c r="D23" s="609">
        <v>8</v>
      </c>
      <c r="E23" s="609">
        <v>6</v>
      </c>
      <c r="F23" s="620">
        <v>170</v>
      </c>
      <c r="G23" s="609">
        <v>13</v>
      </c>
      <c r="H23" s="609">
        <v>157</v>
      </c>
      <c r="I23" s="609">
        <v>152</v>
      </c>
      <c r="J23" s="609">
        <v>102</v>
      </c>
      <c r="K23" s="609">
        <v>50</v>
      </c>
      <c r="L23" s="610">
        <v>5</v>
      </c>
      <c r="N23" s="632">
        <v>466717</v>
      </c>
      <c r="O23" s="162"/>
      <c r="P23" s="633">
        <f t="shared" si="0"/>
        <v>3.9424319234100002E-4</v>
      </c>
    </row>
    <row r="24" spans="1:16">
      <c r="A24" s="607" t="s">
        <v>377</v>
      </c>
      <c r="B24" s="608" t="s">
        <v>378</v>
      </c>
      <c r="C24" s="620">
        <v>9768</v>
      </c>
      <c r="D24" s="609">
        <v>51</v>
      </c>
      <c r="E24" s="609">
        <v>0</v>
      </c>
      <c r="F24" s="620">
        <v>9717</v>
      </c>
      <c r="G24" s="609">
        <v>93</v>
      </c>
      <c r="H24" s="609">
        <v>9624</v>
      </c>
      <c r="I24" s="609">
        <v>9456</v>
      </c>
      <c r="J24" s="609">
        <v>8095</v>
      </c>
      <c r="K24" s="609">
        <v>1361</v>
      </c>
      <c r="L24" s="610">
        <v>168</v>
      </c>
      <c r="N24" s="632">
        <v>21758820</v>
      </c>
      <c r="O24" s="162"/>
      <c r="P24" s="633">
        <f t="shared" si="0"/>
        <v>4.4892140290699999E-4</v>
      </c>
    </row>
    <row r="25" spans="1:16">
      <c r="A25" s="607" t="s">
        <v>381</v>
      </c>
      <c r="B25" s="608" t="s">
        <v>53</v>
      </c>
      <c r="C25" s="620">
        <v>4030</v>
      </c>
      <c r="D25" s="609">
        <v>333</v>
      </c>
      <c r="E25" s="609">
        <v>26</v>
      </c>
      <c r="F25" s="620">
        <v>3671</v>
      </c>
      <c r="G25" s="609">
        <v>89</v>
      </c>
      <c r="H25" s="609">
        <v>3582</v>
      </c>
      <c r="I25" s="609">
        <v>3555</v>
      </c>
      <c r="J25" s="609">
        <v>2759</v>
      </c>
      <c r="K25" s="609">
        <v>796</v>
      </c>
      <c r="L25" s="610">
        <v>27</v>
      </c>
      <c r="N25" s="632">
        <v>10980141</v>
      </c>
      <c r="O25" s="162"/>
      <c r="P25" s="633">
        <f t="shared" si="0"/>
        <v>3.67026252213E-4</v>
      </c>
    </row>
    <row r="26" spans="1:16">
      <c r="A26" s="607" t="s">
        <v>384</v>
      </c>
      <c r="B26" s="608" t="s">
        <v>768</v>
      </c>
      <c r="C26" s="620">
        <v>808</v>
      </c>
      <c r="D26" s="609">
        <v>41</v>
      </c>
      <c r="E26" s="609">
        <v>0</v>
      </c>
      <c r="F26" s="620">
        <v>767</v>
      </c>
      <c r="G26" s="609">
        <v>0</v>
      </c>
      <c r="H26" s="609">
        <v>767</v>
      </c>
      <c r="I26" s="609">
        <v>731</v>
      </c>
      <c r="J26" s="609">
        <v>564</v>
      </c>
      <c r="K26" s="609">
        <v>167</v>
      </c>
      <c r="L26" s="610">
        <v>36</v>
      </c>
      <c r="N26" s="632">
        <v>2344562</v>
      </c>
      <c r="O26" s="162"/>
      <c r="P26" s="633">
        <f t="shared" si="0"/>
        <v>3.4462726939999999E-4</v>
      </c>
    </row>
    <row r="27" spans="1:16">
      <c r="A27" s="607" t="s">
        <v>388</v>
      </c>
      <c r="B27" s="608" t="s">
        <v>54</v>
      </c>
      <c r="C27" s="620">
        <v>3051</v>
      </c>
      <c r="D27" s="609">
        <v>190</v>
      </c>
      <c r="E27" s="609">
        <v>119</v>
      </c>
      <c r="F27" s="620">
        <v>2742</v>
      </c>
      <c r="G27" s="609">
        <v>398</v>
      </c>
      <c r="H27" s="609">
        <v>2344</v>
      </c>
      <c r="I27" s="609">
        <v>2308</v>
      </c>
      <c r="J27" s="609">
        <v>1995</v>
      </c>
      <c r="K27" s="609">
        <v>313</v>
      </c>
      <c r="L27" s="610">
        <v>36</v>
      </c>
      <c r="N27" s="632">
        <v>5180616</v>
      </c>
      <c r="O27" s="162"/>
      <c r="P27" s="633">
        <f t="shared" si="0"/>
        <v>5.8892610453999995E-4</v>
      </c>
    </row>
    <row r="28" spans="1:16">
      <c r="A28" s="607" t="s">
        <v>390</v>
      </c>
      <c r="B28" s="608" t="s">
        <v>29</v>
      </c>
      <c r="C28" s="620">
        <v>3929</v>
      </c>
      <c r="D28" s="609">
        <v>786</v>
      </c>
      <c r="E28" s="609">
        <v>166</v>
      </c>
      <c r="F28" s="620">
        <v>2977</v>
      </c>
      <c r="G28" s="609">
        <v>494</v>
      </c>
      <c r="H28" s="609">
        <v>2483</v>
      </c>
      <c r="I28" s="609">
        <v>2406</v>
      </c>
      <c r="J28" s="609">
        <v>2097</v>
      </c>
      <c r="K28" s="609">
        <v>309</v>
      </c>
      <c r="L28" s="610">
        <v>77</v>
      </c>
      <c r="N28" s="632">
        <v>4067547</v>
      </c>
      <c r="O28" s="162"/>
      <c r="P28" s="633">
        <f t="shared" si="0"/>
        <v>9.6593843906399995E-4</v>
      </c>
    </row>
    <row r="29" spans="1:16">
      <c r="A29" s="607" t="s">
        <v>392</v>
      </c>
      <c r="B29" s="608" t="s">
        <v>13</v>
      </c>
      <c r="C29" s="620">
        <v>63248</v>
      </c>
      <c r="D29" s="609">
        <v>6368</v>
      </c>
      <c r="E29" s="609">
        <v>1794</v>
      </c>
      <c r="F29" s="620">
        <v>55086</v>
      </c>
      <c r="G29" s="609">
        <v>9836</v>
      </c>
      <c r="H29" s="609">
        <v>45250</v>
      </c>
      <c r="I29" s="609">
        <v>40185</v>
      </c>
      <c r="J29" s="609">
        <v>39118</v>
      </c>
      <c r="K29" s="609">
        <v>1067</v>
      </c>
      <c r="L29" s="610">
        <v>5065</v>
      </c>
      <c r="N29" s="632">
        <v>71931652</v>
      </c>
      <c r="O29" s="162"/>
      <c r="P29" s="633">
        <f t="shared" si="0"/>
        <v>8.79279124578E-4</v>
      </c>
    </row>
    <row r="30" spans="1:16">
      <c r="A30" s="607" t="s">
        <v>395</v>
      </c>
      <c r="B30" s="608" t="s">
        <v>55</v>
      </c>
      <c r="C30" s="620">
        <v>2091</v>
      </c>
      <c r="D30" s="609">
        <v>0</v>
      </c>
      <c r="E30" s="609">
        <v>0</v>
      </c>
      <c r="F30" s="620">
        <v>2091</v>
      </c>
      <c r="G30" s="609">
        <v>47</v>
      </c>
      <c r="H30" s="609">
        <v>2044</v>
      </c>
      <c r="I30" s="609">
        <v>2036</v>
      </c>
      <c r="J30" s="609">
        <v>1961</v>
      </c>
      <c r="K30" s="609">
        <v>75</v>
      </c>
      <c r="L30" s="610">
        <v>8</v>
      </c>
      <c r="N30" s="632">
        <v>14696897</v>
      </c>
      <c r="O30" s="162"/>
      <c r="P30" s="633">
        <f t="shared" si="0"/>
        <v>1.42274930552E-4</v>
      </c>
    </row>
    <row r="31" spans="1:16">
      <c r="A31" s="607" t="s">
        <v>398</v>
      </c>
      <c r="B31" s="608" t="s">
        <v>399</v>
      </c>
      <c r="C31" s="620">
        <v>1609</v>
      </c>
      <c r="D31" s="609">
        <v>0</v>
      </c>
      <c r="E31" s="609">
        <v>0</v>
      </c>
      <c r="F31" s="620">
        <v>1609</v>
      </c>
      <c r="G31" s="609">
        <v>3</v>
      </c>
      <c r="H31" s="609">
        <v>1606</v>
      </c>
      <c r="I31" s="609">
        <v>1585</v>
      </c>
      <c r="J31" s="609">
        <v>1448</v>
      </c>
      <c r="K31" s="609">
        <v>137</v>
      </c>
      <c r="L31" s="610">
        <v>21</v>
      </c>
      <c r="N31" s="632">
        <v>4877884</v>
      </c>
      <c r="O31" s="162"/>
      <c r="P31" s="633">
        <f t="shared" si="0"/>
        <v>3.2985614253999999E-4</v>
      </c>
    </row>
    <row r="32" spans="1:16">
      <c r="A32" s="607" t="s">
        <v>402</v>
      </c>
      <c r="B32" s="608" t="s">
        <v>403</v>
      </c>
      <c r="C32" s="620">
        <v>4511</v>
      </c>
      <c r="D32" s="609">
        <v>124</v>
      </c>
      <c r="E32" s="609">
        <v>45</v>
      </c>
      <c r="F32" s="620">
        <v>4342</v>
      </c>
      <c r="G32" s="609">
        <v>415</v>
      </c>
      <c r="H32" s="609">
        <v>3927</v>
      </c>
      <c r="I32" s="609">
        <v>3806</v>
      </c>
      <c r="J32" s="609">
        <v>3327</v>
      </c>
      <c r="K32" s="609">
        <v>479</v>
      </c>
      <c r="L32" s="610">
        <v>121</v>
      </c>
      <c r="N32" s="632">
        <v>4276139</v>
      </c>
      <c r="O32" s="162"/>
      <c r="P32" s="633">
        <f t="shared" si="0"/>
        <v>1.054923612165E-3</v>
      </c>
    </row>
    <row r="33" spans="1:16">
      <c r="A33" s="607" t="s">
        <v>406</v>
      </c>
      <c r="B33" s="608" t="s">
        <v>14</v>
      </c>
      <c r="C33" s="620">
        <v>138980</v>
      </c>
      <c r="D33" s="609">
        <v>11222</v>
      </c>
      <c r="E33" s="609">
        <v>5291</v>
      </c>
      <c r="F33" s="620">
        <v>122467</v>
      </c>
      <c r="G33" s="609">
        <v>11026</v>
      </c>
      <c r="H33" s="609">
        <v>111441</v>
      </c>
      <c r="I33" s="609">
        <v>106325</v>
      </c>
      <c r="J33" s="609">
        <v>67860</v>
      </c>
      <c r="K33" s="609">
        <v>38465</v>
      </c>
      <c r="L33" s="610">
        <v>5116</v>
      </c>
      <c r="N33" s="632">
        <v>91441739</v>
      </c>
      <c r="O33" s="162"/>
      <c r="P33" s="633">
        <f t="shared" si="0"/>
        <v>1.519874857148E-3</v>
      </c>
    </row>
    <row r="34" spans="1:16">
      <c r="A34" s="607" t="s">
        <v>409</v>
      </c>
      <c r="B34" s="608" t="s">
        <v>15</v>
      </c>
      <c r="C34" s="620">
        <v>15234</v>
      </c>
      <c r="D34" s="609">
        <v>692</v>
      </c>
      <c r="E34" s="609">
        <v>254</v>
      </c>
      <c r="F34" s="620">
        <v>14288</v>
      </c>
      <c r="G34" s="609">
        <v>589</v>
      </c>
      <c r="H34" s="609">
        <v>13699</v>
      </c>
      <c r="I34" s="609">
        <v>13577</v>
      </c>
      <c r="J34" s="609">
        <v>12353</v>
      </c>
      <c r="K34" s="609">
        <v>1224</v>
      </c>
      <c r="L34" s="610">
        <v>122</v>
      </c>
      <c r="N34" s="632">
        <v>30149075</v>
      </c>
      <c r="O34" s="162"/>
      <c r="P34" s="633">
        <f t="shared" si="0"/>
        <v>5.0528913407800002E-4</v>
      </c>
    </row>
    <row r="35" spans="1:16">
      <c r="A35" s="607" t="s">
        <v>412</v>
      </c>
      <c r="B35" s="608" t="s">
        <v>16</v>
      </c>
      <c r="C35" s="620">
        <v>5501</v>
      </c>
      <c r="D35" s="609">
        <v>1553</v>
      </c>
      <c r="E35" s="609">
        <v>277</v>
      </c>
      <c r="F35" s="620">
        <v>3671</v>
      </c>
      <c r="G35" s="609">
        <v>1449</v>
      </c>
      <c r="H35" s="609">
        <v>2222</v>
      </c>
      <c r="I35" s="609">
        <v>2078</v>
      </c>
      <c r="J35" s="609">
        <v>1830</v>
      </c>
      <c r="K35" s="609">
        <v>248</v>
      </c>
      <c r="L35" s="610">
        <v>144</v>
      </c>
      <c r="N35" s="632">
        <v>70883937</v>
      </c>
      <c r="O35" s="162"/>
      <c r="P35" s="633">
        <f t="shared" si="0"/>
        <v>7.7605734569000001E-5</v>
      </c>
    </row>
    <row r="36" spans="1:16">
      <c r="A36" s="607" t="s">
        <v>415</v>
      </c>
      <c r="B36" s="608" t="s">
        <v>416</v>
      </c>
      <c r="C36" s="620">
        <v>36754</v>
      </c>
      <c r="D36" s="609">
        <v>1179</v>
      </c>
      <c r="E36" s="609">
        <v>189</v>
      </c>
      <c r="F36" s="620">
        <v>35386</v>
      </c>
      <c r="G36" s="609">
        <v>1762</v>
      </c>
      <c r="H36" s="609">
        <v>33624</v>
      </c>
      <c r="I36" s="609">
        <v>32866</v>
      </c>
      <c r="J36" s="609">
        <v>25261</v>
      </c>
      <c r="K36" s="609">
        <v>7605</v>
      </c>
      <c r="L36" s="610">
        <v>758</v>
      </c>
      <c r="N36" s="632">
        <v>69084516</v>
      </c>
      <c r="O36" s="162"/>
      <c r="P36" s="633">
        <f t="shared" si="0"/>
        <v>5.3201501766300002E-4</v>
      </c>
    </row>
    <row r="37" spans="1:16">
      <c r="A37" s="607" t="s">
        <v>419</v>
      </c>
      <c r="B37" s="608" t="s">
        <v>420</v>
      </c>
      <c r="C37" s="620">
        <v>6307</v>
      </c>
      <c r="D37" s="609">
        <v>358</v>
      </c>
      <c r="E37" s="609">
        <v>30</v>
      </c>
      <c r="F37" s="620">
        <v>5919</v>
      </c>
      <c r="G37" s="609">
        <v>298</v>
      </c>
      <c r="H37" s="609">
        <v>5621</v>
      </c>
      <c r="I37" s="609">
        <v>5507</v>
      </c>
      <c r="J37" s="609">
        <v>4461</v>
      </c>
      <c r="K37" s="609">
        <v>1046</v>
      </c>
      <c r="L37" s="610">
        <v>114</v>
      </c>
      <c r="N37" s="632">
        <v>31203712</v>
      </c>
      <c r="O37" s="162"/>
      <c r="P37" s="633">
        <f t="shared" si="0"/>
        <v>2.0212338839699999E-4</v>
      </c>
    </row>
    <row r="38" spans="1:16">
      <c r="A38" s="607" t="s">
        <v>422</v>
      </c>
      <c r="B38" s="608" t="s">
        <v>17</v>
      </c>
      <c r="C38" s="620">
        <v>36780</v>
      </c>
      <c r="D38" s="609">
        <v>0</v>
      </c>
      <c r="E38" s="609">
        <v>0</v>
      </c>
      <c r="F38" s="620">
        <v>36780</v>
      </c>
      <c r="G38" s="609">
        <v>0</v>
      </c>
      <c r="H38" s="609">
        <v>36780</v>
      </c>
      <c r="I38" s="609">
        <v>36181</v>
      </c>
      <c r="J38" s="609">
        <v>32789</v>
      </c>
      <c r="K38" s="609">
        <v>3392</v>
      </c>
      <c r="L38" s="610">
        <v>599</v>
      </c>
      <c r="N38" s="632">
        <v>57647705</v>
      </c>
      <c r="O38" s="162"/>
      <c r="P38" s="633">
        <f t="shared" si="0"/>
        <v>6.38013256555E-4</v>
      </c>
    </row>
    <row r="39" spans="1:16">
      <c r="A39" s="607" t="s">
        <v>424</v>
      </c>
      <c r="B39" s="608" t="s">
        <v>56</v>
      </c>
      <c r="C39" s="620">
        <v>51321</v>
      </c>
      <c r="D39" s="609">
        <v>125</v>
      </c>
      <c r="E39" s="609">
        <v>6</v>
      </c>
      <c r="F39" s="620">
        <v>51190</v>
      </c>
      <c r="G39" s="609">
        <v>436</v>
      </c>
      <c r="H39" s="609">
        <v>50754</v>
      </c>
      <c r="I39" s="609">
        <v>48478</v>
      </c>
      <c r="J39" s="609">
        <v>40439</v>
      </c>
      <c r="K39" s="609">
        <v>8039</v>
      </c>
      <c r="L39" s="610">
        <v>2276</v>
      </c>
      <c r="N39" s="632">
        <v>48725878</v>
      </c>
      <c r="O39" s="162"/>
      <c r="P39" s="633">
        <f t="shared" si="0"/>
        <v>1.0532596252040001E-3</v>
      </c>
    </row>
    <row r="40" spans="1:16">
      <c r="A40" s="607" t="s">
        <v>427</v>
      </c>
      <c r="B40" s="608" t="s">
        <v>428</v>
      </c>
      <c r="C40" s="620">
        <v>132376</v>
      </c>
      <c r="D40" s="609">
        <v>2517</v>
      </c>
      <c r="E40" s="609">
        <v>1021</v>
      </c>
      <c r="F40" s="620">
        <v>128838</v>
      </c>
      <c r="G40" s="609">
        <v>3937</v>
      </c>
      <c r="H40" s="609">
        <v>124901</v>
      </c>
      <c r="I40" s="609">
        <v>119608</v>
      </c>
      <c r="J40" s="609">
        <v>97533</v>
      </c>
      <c r="K40" s="609">
        <v>22075</v>
      </c>
      <c r="L40" s="610">
        <v>5293</v>
      </c>
      <c r="N40" s="632">
        <v>106911175</v>
      </c>
      <c r="O40" s="162"/>
      <c r="P40" s="633">
        <f t="shared" si="0"/>
        <v>1.2381867470820001E-3</v>
      </c>
    </row>
    <row r="41" spans="1:16">
      <c r="A41" s="607" t="s">
        <v>430</v>
      </c>
      <c r="B41" s="608" t="s">
        <v>741</v>
      </c>
      <c r="C41" s="620">
        <v>6725</v>
      </c>
      <c r="D41" s="609">
        <v>298</v>
      </c>
      <c r="E41" s="609">
        <v>123</v>
      </c>
      <c r="F41" s="620">
        <v>6304</v>
      </c>
      <c r="G41" s="609">
        <v>559</v>
      </c>
      <c r="H41" s="609">
        <v>5745</v>
      </c>
      <c r="I41" s="609">
        <v>5303</v>
      </c>
      <c r="J41" s="609">
        <v>4225</v>
      </c>
      <c r="K41" s="609">
        <v>1078</v>
      </c>
      <c r="L41" s="610">
        <v>442</v>
      </c>
      <c r="N41" s="632">
        <v>5378419</v>
      </c>
      <c r="O41" s="162"/>
      <c r="P41" s="633">
        <f t="shared" si="0"/>
        <v>1.2503674406920001E-3</v>
      </c>
    </row>
    <row r="42" spans="1:16">
      <c r="A42" s="607" t="s">
        <v>434</v>
      </c>
      <c r="B42" s="608" t="s">
        <v>57</v>
      </c>
      <c r="C42" s="620">
        <v>46434</v>
      </c>
      <c r="D42" s="609">
        <v>7117</v>
      </c>
      <c r="E42" s="609">
        <v>1571</v>
      </c>
      <c r="F42" s="620">
        <v>37746</v>
      </c>
      <c r="G42" s="609">
        <v>3646</v>
      </c>
      <c r="H42" s="609">
        <v>34100</v>
      </c>
      <c r="I42" s="609">
        <v>32046</v>
      </c>
      <c r="J42" s="609">
        <v>22663</v>
      </c>
      <c r="K42" s="609">
        <v>9383</v>
      </c>
      <c r="L42" s="610">
        <v>2054</v>
      </c>
      <c r="N42" s="632">
        <v>44457122</v>
      </c>
      <c r="O42" s="162"/>
      <c r="P42" s="633">
        <f t="shared" si="0"/>
        <v>1.04446707099E-3</v>
      </c>
    </row>
    <row r="43" spans="1:16">
      <c r="A43" s="607">
        <v>67</v>
      </c>
      <c r="B43" s="893" t="s">
        <v>871</v>
      </c>
      <c r="C43" s="620">
        <v>65643</v>
      </c>
      <c r="D43" s="609">
        <v>8369</v>
      </c>
      <c r="E43" s="609">
        <v>3229</v>
      </c>
      <c r="F43" s="620">
        <v>54045</v>
      </c>
      <c r="G43" s="609">
        <v>1364</v>
      </c>
      <c r="H43" s="609">
        <v>52681</v>
      </c>
      <c r="I43" s="609">
        <v>48998</v>
      </c>
      <c r="J43" s="609">
        <v>14080</v>
      </c>
      <c r="K43" s="609">
        <v>34918</v>
      </c>
      <c r="L43" s="610">
        <v>3683</v>
      </c>
      <c r="N43" s="894">
        <v>20852990</v>
      </c>
      <c r="O43" s="162"/>
      <c r="P43" s="633">
        <f t="shared" si="0"/>
        <v>3.1478938991480001E-3</v>
      </c>
    </row>
    <row r="44" spans="1:16">
      <c r="A44" s="607" t="s">
        <v>556</v>
      </c>
      <c r="B44" s="893" t="s">
        <v>557</v>
      </c>
      <c r="C44" s="620">
        <v>8612</v>
      </c>
      <c r="D44" s="609">
        <v>543</v>
      </c>
      <c r="E44" s="609">
        <v>60</v>
      </c>
      <c r="F44" s="620">
        <v>8009</v>
      </c>
      <c r="G44" s="609">
        <v>321</v>
      </c>
      <c r="H44" s="609">
        <v>7688</v>
      </c>
      <c r="I44" s="609">
        <v>6896</v>
      </c>
      <c r="J44" s="609">
        <v>4394</v>
      </c>
      <c r="K44" s="609">
        <v>2502</v>
      </c>
      <c r="L44" s="610">
        <v>792</v>
      </c>
      <c r="N44" s="894">
        <v>8977362</v>
      </c>
      <c r="O44"/>
      <c r="P44" s="633">
        <f t="shared" si="0"/>
        <v>9.5930185281599997E-4</v>
      </c>
    </row>
    <row r="45" spans="1:16">
      <c r="A45" s="607" t="s">
        <v>558</v>
      </c>
      <c r="B45" s="893" t="s">
        <v>906</v>
      </c>
      <c r="C45" s="620">
        <v>10913</v>
      </c>
      <c r="D45" s="609">
        <v>3656</v>
      </c>
      <c r="E45" s="609">
        <v>704</v>
      </c>
      <c r="F45" s="620">
        <v>6553</v>
      </c>
      <c r="G45" s="609">
        <v>538</v>
      </c>
      <c r="H45" s="609">
        <v>6015</v>
      </c>
      <c r="I45" s="609">
        <v>5184</v>
      </c>
      <c r="J45" s="609">
        <v>3097</v>
      </c>
      <c r="K45" s="609">
        <v>2087</v>
      </c>
      <c r="L45" s="610">
        <v>831</v>
      </c>
      <c r="N45" s="894">
        <v>28010430</v>
      </c>
      <c r="O45" s="162"/>
      <c r="P45" s="633">
        <f>ROUND(C45/N45,15)</f>
        <v>3.89604872185E-4</v>
      </c>
    </row>
    <row r="46" spans="1:16">
      <c r="A46" s="607" t="s">
        <v>443</v>
      </c>
      <c r="B46" s="608" t="s">
        <v>30</v>
      </c>
      <c r="C46" s="620">
        <v>0</v>
      </c>
      <c r="D46" s="609">
        <v>0</v>
      </c>
      <c r="E46" s="609">
        <v>0</v>
      </c>
      <c r="F46" s="620">
        <v>0</v>
      </c>
      <c r="G46" s="609">
        <v>0</v>
      </c>
      <c r="H46" s="609">
        <v>0</v>
      </c>
      <c r="I46" s="609">
        <v>0</v>
      </c>
      <c r="J46" s="609">
        <v>0</v>
      </c>
      <c r="K46" s="609">
        <v>0</v>
      </c>
      <c r="L46" s="610">
        <v>0</v>
      </c>
      <c r="N46" s="632">
        <v>1521950</v>
      </c>
      <c r="O46"/>
      <c r="P46" s="633">
        <f>ROUND(C46/N46,15)</f>
        <v>0</v>
      </c>
    </row>
    <row r="47" spans="1:16">
      <c r="A47" s="613" t="s">
        <v>446</v>
      </c>
      <c r="B47" s="614" t="s">
        <v>18</v>
      </c>
      <c r="C47" s="621">
        <v>265</v>
      </c>
      <c r="D47" s="615">
        <v>1</v>
      </c>
      <c r="E47" s="615">
        <v>0</v>
      </c>
      <c r="F47" s="621">
        <v>264</v>
      </c>
      <c r="G47" s="615">
        <v>23</v>
      </c>
      <c r="H47" s="615">
        <v>241</v>
      </c>
      <c r="I47" s="615">
        <v>239</v>
      </c>
      <c r="J47" s="615">
        <v>216</v>
      </c>
      <c r="K47" s="615">
        <v>23</v>
      </c>
      <c r="L47" s="616">
        <v>2</v>
      </c>
      <c r="N47" s="634">
        <v>2918386</v>
      </c>
      <c r="O47"/>
      <c r="P47" s="635">
        <f>ROUND(C47/N47,15)</f>
        <v>9.0803615423000001E-5</v>
      </c>
    </row>
    <row r="48" spans="1:16">
      <c r="A48" s="600"/>
      <c r="B48" s="617"/>
      <c r="C48" s="622">
        <f>SUM(C7:C47)</f>
        <v>793520</v>
      </c>
      <c r="D48" s="618">
        <f>SUM(D7:D47)</f>
        <v>85525</v>
      </c>
      <c r="E48" s="618">
        <f>SUM(E7:E47)</f>
        <v>37133</v>
      </c>
      <c r="F48" s="622">
        <f t="shared" ref="F48:L48" si="1">SUM(F7:F47)</f>
        <v>670862</v>
      </c>
      <c r="G48" s="618">
        <f t="shared" si="1"/>
        <v>42919</v>
      </c>
      <c r="H48" s="618">
        <f t="shared" si="1"/>
        <v>627943</v>
      </c>
      <c r="I48" s="618">
        <f t="shared" si="1"/>
        <v>593542</v>
      </c>
      <c r="J48" s="618">
        <f t="shared" si="1"/>
        <v>440949</v>
      </c>
      <c r="K48" s="618">
        <f t="shared" si="1"/>
        <v>152593</v>
      </c>
      <c r="L48" s="619">
        <f t="shared" si="1"/>
        <v>34401</v>
      </c>
      <c r="N48" s="634">
        <f>SUM(N7:N47)</f>
        <v>986990481</v>
      </c>
      <c r="O48"/>
      <c r="P48" s="635">
        <f>ROUND(C48/N48,15)</f>
        <v>8.03979385086E-4</v>
      </c>
    </row>
    <row r="49" spans="3:12">
      <c r="C49" s="592" t="e">
        <f>IF(C48=#REF!,"","39部門表と不一致")</f>
        <v>#REF!</v>
      </c>
      <c r="D49" s="592" t="e">
        <f>IF(D48=#REF!,"","39部門表と不一致")</f>
        <v>#REF!</v>
      </c>
      <c r="E49" s="592" t="e">
        <f>IF(E48=#REF!,"","39部門表と不一致")</f>
        <v>#REF!</v>
      </c>
      <c r="F49" s="592" t="e">
        <f>IF(F48=#REF!,"","39部門表と不一致")</f>
        <v>#REF!</v>
      </c>
      <c r="G49" s="592" t="e">
        <f>IF(G48=#REF!,"","39部門表と不一致")</f>
        <v>#REF!</v>
      </c>
      <c r="H49" s="592" t="e">
        <f>IF(H48=#REF!,"","39部門表と不一致")</f>
        <v>#REF!</v>
      </c>
      <c r="I49" s="592" t="e">
        <f>IF(I48=#REF!,"","39部門表と不一致")</f>
        <v>#REF!</v>
      </c>
      <c r="J49" s="592" t="e">
        <f>IF(J48=#REF!,"","39部門表と不一致")</f>
        <v>#REF!</v>
      </c>
      <c r="K49" s="592" t="e">
        <f>IF(K48=#REF!,"","39部門表と不一致")</f>
        <v>#REF!</v>
      </c>
      <c r="L49" s="592" t="e">
        <f>IF(L48=#REF!,"","39部門表と不一致")</f>
        <v>#REF!</v>
      </c>
    </row>
  </sheetData>
  <mergeCells count="8">
    <mergeCell ref="I5:I6"/>
    <mergeCell ref="L5:L6"/>
    <mergeCell ref="C4:C6"/>
    <mergeCell ref="D4:D6"/>
    <mergeCell ref="E4:E6"/>
    <mergeCell ref="F4:F6"/>
    <mergeCell ref="G4:G6"/>
    <mergeCell ref="H4:H6"/>
  </mergeCells>
  <phoneticPr fontId="5"/>
  <pageMargins left="0.62992125984251968" right="0.15748031496062992" top="0.74803149606299213" bottom="0.74803149606299213" header="0.31496062992125984" footer="0.31496062992125984"/>
  <pageSetup paperSize="9" scale="5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7"/>
  <sheetViews>
    <sheetView zoomScale="85" zoomScaleNormal="85" workbookViewId="0">
      <pane xSplit="2" ySplit="6" topLeftCell="C7" activePane="bottomRight" state="frozen"/>
      <selection pane="topRight" activeCell="C1" sqref="C1"/>
      <selection pane="bottomLeft" activeCell="A7" sqref="A7"/>
      <selection pane="bottomRight" activeCell="A2" sqref="A2"/>
    </sheetView>
  </sheetViews>
  <sheetFormatPr defaultRowHeight="13.5"/>
  <cols>
    <col min="1" max="1" width="5.875" customWidth="1"/>
    <col min="2" max="2" width="23.625" customWidth="1"/>
    <col min="3" max="39" width="12.25" customWidth="1"/>
    <col min="40" max="41" width="13.625" customWidth="1"/>
    <col min="42" max="43" width="12.25" customWidth="1"/>
    <col min="44" max="44" width="2.25" customWidth="1"/>
  </cols>
  <sheetData>
    <row r="1" spans="1:43">
      <c r="A1" s="467" t="s">
        <v>743</v>
      </c>
    </row>
    <row r="3" spans="1:43">
      <c r="B3" s="467" t="s">
        <v>692</v>
      </c>
    </row>
    <row r="5" spans="1:43" ht="13.5" customHeight="1">
      <c r="A5" s="468"/>
      <c r="B5" s="469"/>
      <c r="C5" s="470" t="s">
        <v>569</v>
      </c>
      <c r="D5" s="470" t="s">
        <v>570</v>
      </c>
      <c r="E5" s="470" t="s">
        <v>571</v>
      </c>
      <c r="F5" s="470" t="s">
        <v>572</v>
      </c>
      <c r="G5" s="471" t="s">
        <v>339</v>
      </c>
      <c r="H5" s="471" t="s">
        <v>342</v>
      </c>
      <c r="I5" s="471" t="s">
        <v>345</v>
      </c>
      <c r="J5" s="471" t="s">
        <v>346</v>
      </c>
      <c r="K5" s="471" t="s">
        <v>348</v>
      </c>
      <c r="L5" s="471" t="s">
        <v>350</v>
      </c>
      <c r="M5" s="471" t="s">
        <v>353</v>
      </c>
      <c r="N5" s="471" t="s">
        <v>356</v>
      </c>
      <c r="O5" s="471" t="s">
        <v>359</v>
      </c>
      <c r="P5" s="471" t="s">
        <v>362</v>
      </c>
      <c r="Q5" s="471" t="s">
        <v>365</v>
      </c>
      <c r="R5" s="471" t="s">
        <v>369</v>
      </c>
      <c r="S5" s="471" t="s">
        <v>373</v>
      </c>
      <c r="T5" s="471" t="s">
        <v>377</v>
      </c>
      <c r="U5" s="471" t="s">
        <v>381</v>
      </c>
      <c r="V5" s="471" t="s">
        <v>384</v>
      </c>
      <c r="W5" s="471" t="s">
        <v>388</v>
      </c>
      <c r="X5" s="471" t="s">
        <v>390</v>
      </c>
      <c r="Y5" s="471" t="s">
        <v>392</v>
      </c>
      <c r="Z5" s="471" t="s">
        <v>395</v>
      </c>
      <c r="AA5" s="471" t="s">
        <v>398</v>
      </c>
      <c r="AB5" s="471" t="s">
        <v>402</v>
      </c>
      <c r="AC5" s="471" t="s">
        <v>406</v>
      </c>
      <c r="AD5" s="471" t="s">
        <v>409</v>
      </c>
      <c r="AE5" s="471" t="s">
        <v>412</v>
      </c>
      <c r="AF5" s="471" t="s">
        <v>415</v>
      </c>
      <c r="AG5" s="471" t="s">
        <v>419</v>
      </c>
      <c r="AH5" s="471" t="s">
        <v>422</v>
      </c>
      <c r="AI5" s="471" t="s">
        <v>424</v>
      </c>
      <c r="AJ5" s="471" t="s">
        <v>427</v>
      </c>
      <c r="AK5" s="471" t="s">
        <v>430</v>
      </c>
      <c r="AL5" s="471" t="s">
        <v>434</v>
      </c>
      <c r="AM5" s="471" t="s">
        <v>437</v>
      </c>
      <c r="AN5" s="471" t="s">
        <v>556</v>
      </c>
      <c r="AO5" s="471" t="s">
        <v>558</v>
      </c>
      <c r="AP5" s="471" t="s">
        <v>443</v>
      </c>
      <c r="AQ5" s="636" t="s">
        <v>446</v>
      </c>
    </row>
    <row r="6" spans="1:43" ht="40.5">
      <c r="A6" s="476"/>
      <c r="B6" s="477"/>
      <c r="C6" s="478" t="s">
        <v>577</v>
      </c>
      <c r="D6" s="478" t="s">
        <v>578</v>
      </c>
      <c r="E6" s="478" t="s">
        <v>579</v>
      </c>
      <c r="F6" s="478" t="s">
        <v>12</v>
      </c>
      <c r="G6" s="478" t="s">
        <v>340</v>
      </c>
      <c r="H6" s="478" t="s">
        <v>36</v>
      </c>
      <c r="I6" s="479" t="s">
        <v>580</v>
      </c>
      <c r="J6" s="478" t="s">
        <v>38</v>
      </c>
      <c r="K6" s="479" t="s">
        <v>581</v>
      </c>
      <c r="L6" s="480" t="s">
        <v>582</v>
      </c>
      <c r="M6" s="478" t="s">
        <v>40</v>
      </c>
      <c r="N6" s="478" t="s">
        <v>41</v>
      </c>
      <c r="O6" s="478" t="s">
        <v>42</v>
      </c>
      <c r="P6" s="478" t="s">
        <v>43</v>
      </c>
      <c r="Q6" s="478" t="s">
        <v>366</v>
      </c>
      <c r="R6" s="478" t="s">
        <v>370</v>
      </c>
      <c r="S6" s="478" t="s">
        <v>374</v>
      </c>
      <c r="T6" s="478" t="s">
        <v>378</v>
      </c>
      <c r="U6" s="478" t="s">
        <v>53</v>
      </c>
      <c r="V6" s="478" t="s">
        <v>385</v>
      </c>
      <c r="W6" s="478" t="s">
        <v>54</v>
      </c>
      <c r="X6" s="480" t="s">
        <v>583</v>
      </c>
      <c r="Y6" s="478" t="s">
        <v>13</v>
      </c>
      <c r="Z6" s="481" t="s">
        <v>584</v>
      </c>
      <c r="AA6" s="478" t="s">
        <v>399</v>
      </c>
      <c r="AB6" s="478" t="s">
        <v>403</v>
      </c>
      <c r="AC6" s="478" t="s">
        <v>14</v>
      </c>
      <c r="AD6" s="478" t="s">
        <v>15</v>
      </c>
      <c r="AE6" s="478" t="s">
        <v>16</v>
      </c>
      <c r="AF6" s="478" t="s">
        <v>416</v>
      </c>
      <c r="AG6" s="478" t="s">
        <v>420</v>
      </c>
      <c r="AH6" s="478" t="s">
        <v>17</v>
      </c>
      <c r="AI6" s="478" t="s">
        <v>56</v>
      </c>
      <c r="AJ6" s="478" t="s">
        <v>428</v>
      </c>
      <c r="AK6" s="480" t="s">
        <v>585</v>
      </c>
      <c r="AL6" s="479" t="s">
        <v>586</v>
      </c>
      <c r="AM6" s="479" t="s">
        <v>587</v>
      </c>
      <c r="AN6" s="479" t="s">
        <v>557</v>
      </c>
      <c r="AO6" s="479" t="s">
        <v>559</v>
      </c>
      <c r="AP6" s="478" t="s">
        <v>30</v>
      </c>
      <c r="AQ6" s="477" t="s">
        <v>18</v>
      </c>
    </row>
    <row r="7" spans="1:43">
      <c r="A7" s="489" t="s">
        <v>569</v>
      </c>
      <c r="B7" s="490" t="s">
        <v>593</v>
      </c>
      <c r="C7" s="643">
        <v>0.14794169927138723</v>
      </c>
      <c r="D7" s="644">
        <v>2.3424776430891058E-3</v>
      </c>
      <c r="E7" s="644">
        <v>0</v>
      </c>
      <c r="F7" s="644">
        <v>0</v>
      </c>
      <c r="G7" s="644">
        <v>0.33443186265825564</v>
      </c>
      <c r="H7" s="644">
        <v>7.5198677430513439E-3</v>
      </c>
      <c r="I7" s="644">
        <v>1.0871670505427163E-3</v>
      </c>
      <c r="J7" s="644">
        <v>4.7411320107126312E-4</v>
      </c>
      <c r="K7" s="644">
        <v>0</v>
      </c>
      <c r="L7" s="644">
        <v>2.4859181698804341E-3</v>
      </c>
      <c r="M7" s="644">
        <v>1.9669714318981267E-4</v>
      </c>
      <c r="N7" s="644">
        <v>0</v>
      </c>
      <c r="O7" s="644">
        <v>4.6512558158139907E-7</v>
      </c>
      <c r="P7" s="644">
        <v>0</v>
      </c>
      <c r="Q7" s="644">
        <v>0</v>
      </c>
      <c r="R7" s="644">
        <v>0</v>
      </c>
      <c r="S7" s="644">
        <v>0</v>
      </c>
      <c r="T7" s="644">
        <v>0</v>
      </c>
      <c r="U7" s="644">
        <v>0</v>
      </c>
      <c r="V7" s="644">
        <v>0</v>
      </c>
      <c r="W7" s="644">
        <v>0</v>
      </c>
      <c r="X7" s="644">
        <v>4.1614761919161599E-3</v>
      </c>
      <c r="Y7" s="644">
        <v>1.1333675472933668E-3</v>
      </c>
      <c r="Z7" s="644">
        <v>0</v>
      </c>
      <c r="AA7" s="644">
        <v>0</v>
      </c>
      <c r="AB7" s="644">
        <v>0</v>
      </c>
      <c r="AC7" s="644">
        <v>1.2039359837633885E-4</v>
      </c>
      <c r="AD7" s="644">
        <v>0</v>
      </c>
      <c r="AE7" s="644">
        <v>3.3152786081845314E-6</v>
      </c>
      <c r="AF7" s="644">
        <v>4.9490105713413408E-5</v>
      </c>
      <c r="AG7" s="644">
        <v>0</v>
      </c>
      <c r="AH7" s="644">
        <v>2.6488478595982267E-5</v>
      </c>
      <c r="AI7" s="644">
        <v>2.190868679677768E-3</v>
      </c>
      <c r="AJ7" s="644">
        <v>2.7686348036115027E-3</v>
      </c>
      <c r="AK7" s="644">
        <v>1.695107800266212E-3</v>
      </c>
      <c r="AL7" s="644">
        <v>1.0684452313399864E-5</v>
      </c>
      <c r="AM7" s="644">
        <v>1.9916088771921915E-3</v>
      </c>
      <c r="AN7" s="644">
        <v>1.4629241864146728E-2</v>
      </c>
      <c r="AO7" s="644">
        <v>2.8325627275268533E-2</v>
      </c>
      <c r="AP7" s="644">
        <v>0</v>
      </c>
      <c r="AQ7" s="645">
        <v>0</v>
      </c>
    </row>
    <row r="8" spans="1:43">
      <c r="A8" s="503" t="s">
        <v>570</v>
      </c>
      <c r="B8" s="504" t="s">
        <v>578</v>
      </c>
      <c r="C8" s="646">
        <v>7.0790745227248012E-5</v>
      </c>
      <c r="D8" s="647">
        <v>0.18003774100116052</v>
      </c>
      <c r="E8" s="647">
        <v>2.6306172095950453E-4</v>
      </c>
      <c r="F8" s="647">
        <v>6.1956538815660927E-5</v>
      </c>
      <c r="G8" s="647">
        <v>1.7307377041713085E-4</v>
      </c>
      <c r="H8" s="647">
        <v>4.4924235277204991E-7</v>
      </c>
      <c r="I8" s="647">
        <v>5.3921617972360683E-2</v>
      </c>
      <c r="J8" s="647">
        <v>6.4354322538047215E-5</v>
      </c>
      <c r="K8" s="647">
        <v>0</v>
      </c>
      <c r="L8" s="647">
        <v>0</v>
      </c>
      <c r="M8" s="647">
        <v>1.0701694406409829E-6</v>
      </c>
      <c r="N8" s="647">
        <v>0</v>
      </c>
      <c r="O8" s="647">
        <v>0</v>
      </c>
      <c r="P8" s="647">
        <v>0</v>
      </c>
      <c r="Q8" s="647">
        <v>0</v>
      </c>
      <c r="R8" s="647">
        <v>0</v>
      </c>
      <c r="S8" s="647">
        <v>0</v>
      </c>
      <c r="T8" s="647">
        <v>0</v>
      </c>
      <c r="U8" s="647">
        <v>0</v>
      </c>
      <c r="V8" s="647">
        <v>0</v>
      </c>
      <c r="W8" s="647">
        <v>3.8605447691934704E-7</v>
      </c>
      <c r="X8" s="647">
        <v>1.9544949326953076E-4</v>
      </c>
      <c r="Y8" s="647">
        <v>8.0395762355075625E-5</v>
      </c>
      <c r="Z8" s="647">
        <v>0</v>
      </c>
      <c r="AA8" s="647">
        <v>0</v>
      </c>
      <c r="AB8" s="647">
        <v>0</v>
      </c>
      <c r="AC8" s="647">
        <v>0</v>
      </c>
      <c r="AD8" s="647">
        <v>0</v>
      </c>
      <c r="AE8" s="647">
        <v>0</v>
      </c>
      <c r="AF8" s="647">
        <v>0</v>
      </c>
      <c r="AG8" s="647">
        <v>0</v>
      </c>
      <c r="AH8" s="647">
        <v>3.1397607242126987E-6</v>
      </c>
      <c r="AI8" s="647">
        <v>5.9352445121666153E-5</v>
      </c>
      <c r="AJ8" s="647">
        <v>7.1947577042343793E-5</v>
      </c>
      <c r="AK8" s="647">
        <v>0</v>
      </c>
      <c r="AL8" s="647">
        <v>0</v>
      </c>
      <c r="AM8" s="647">
        <v>3.9179033798030881E-5</v>
      </c>
      <c r="AN8" s="647">
        <v>1.1764034913597113E-3</v>
      </c>
      <c r="AO8" s="647">
        <v>1.7888336594618505E-3</v>
      </c>
      <c r="AP8" s="647">
        <v>0</v>
      </c>
      <c r="AQ8" s="648">
        <v>0</v>
      </c>
    </row>
    <row r="9" spans="1:43">
      <c r="A9" s="503" t="s">
        <v>571</v>
      </c>
      <c r="B9" s="504" t="s">
        <v>579</v>
      </c>
      <c r="C9" s="646">
        <v>0</v>
      </c>
      <c r="D9" s="647">
        <v>0</v>
      </c>
      <c r="E9" s="647">
        <v>8.8266520519227135E-2</v>
      </c>
      <c r="F9" s="647">
        <v>0</v>
      </c>
      <c r="G9" s="647">
        <v>2.4552297782476955E-2</v>
      </c>
      <c r="H9" s="647">
        <v>0</v>
      </c>
      <c r="I9" s="647">
        <v>0</v>
      </c>
      <c r="J9" s="647">
        <v>1.1271096037737083E-5</v>
      </c>
      <c r="K9" s="647">
        <v>0</v>
      </c>
      <c r="L9" s="647">
        <v>0</v>
      </c>
      <c r="M9" s="647">
        <v>0</v>
      </c>
      <c r="N9" s="647">
        <v>0</v>
      </c>
      <c r="O9" s="647">
        <v>0</v>
      </c>
      <c r="P9" s="647">
        <v>0</v>
      </c>
      <c r="Q9" s="647">
        <v>0</v>
      </c>
      <c r="R9" s="647">
        <v>0</v>
      </c>
      <c r="S9" s="647">
        <v>0</v>
      </c>
      <c r="T9" s="647">
        <v>0</v>
      </c>
      <c r="U9" s="647">
        <v>0</v>
      </c>
      <c r="V9" s="647">
        <v>0</v>
      </c>
      <c r="W9" s="647">
        <v>0</v>
      </c>
      <c r="X9" s="647">
        <v>1.1987568920531219E-3</v>
      </c>
      <c r="Y9" s="647">
        <v>0</v>
      </c>
      <c r="Z9" s="647">
        <v>0</v>
      </c>
      <c r="AA9" s="647">
        <v>0</v>
      </c>
      <c r="AB9" s="647">
        <v>0</v>
      </c>
      <c r="AC9" s="647">
        <v>0</v>
      </c>
      <c r="AD9" s="647">
        <v>0</v>
      </c>
      <c r="AE9" s="647">
        <v>0</v>
      </c>
      <c r="AF9" s="647">
        <v>5.0952083097752328E-6</v>
      </c>
      <c r="AG9" s="647">
        <v>0</v>
      </c>
      <c r="AH9" s="647">
        <v>4.9611688791427169E-6</v>
      </c>
      <c r="AI9" s="647">
        <v>6.4257436264155164E-5</v>
      </c>
      <c r="AJ9" s="647">
        <v>6.5115737433434811E-4</v>
      </c>
      <c r="AK9" s="647">
        <v>0</v>
      </c>
      <c r="AL9" s="647">
        <v>0</v>
      </c>
      <c r="AM9" s="647">
        <v>1.4841996279670207E-4</v>
      </c>
      <c r="AN9" s="647">
        <v>4.4015157236613608E-3</v>
      </c>
      <c r="AO9" s="647">
        <v>6.3302848260451553E-3</v>
      </c>
      <c r="AP9" s="647">
        <v>0</v>
      </c>
      <c r="AQ9" s="648">
        <v>0</v>
      </c>
    </row>
    <row r="10" spans="1:43">
      <c r="A10" s="507" t="s">
        <v>337</v>
      </c>
      <c r="B10" s="504" t="s">
        <v>12</v>
      </c>
      <c r="C10" s="646">
        <v>2.0528034448818751E-5</v>
      </c>
      <c r="D10" s="647">
        <v>1.371158853531758E-3</v>
      </c>
      <c r="E10" s="647">
        <v>0</v>
      </c>
      <c r="F10" s="647">
        <v>4.4918490641354175E-3</v>
      </c>
      <c r="G10" s="647">
        <v>2.3187800549153082E-4</v>
      </c>
      <c r="H10" s="647">
        <v>8.7153016437777691E-5</v>
      </c>
      <c r="I10" s="647">
        <v>9.8183409835659978E-3</v>
      </c>
      <c r="J10" s="647">
        <v>2.1690315365267134E-2</v>
      </c>
      <c r="K10" s="647">
        <v>7.9079394245955961E-2</v>
      </c>
      <c r="L10" s="647">
        <v>4.4635657843205015E-5</v>
      </c>
      <c r="M10" s="647">
        <v>5.7013062916260238E-2</v>
      </c>
      <c r="N10" s="647">
        <v>3.3569663766247717E-6</v>
      </c>
      <c r="O10" s="647">
        <v>0.32673025553534324</v>
      </c>
      <c r="P10" s="647">
        <v>2.706499897918614E-4</v>
      </c>
      <c r="Q10" s="647">
        <v>6.788929830557676E-5</v>
      </c>
      <c r="R10" s="647">
        <v>4.2506759637451347E-5</v>
      </c>
      <c r="S10" s="647">
        <v>1.5641170130935878E-4</v>
      </c>
      <c r="T10" s="647">
        <v>1.937145488588076E-4</v>
      </c>
      <c r="U10" s="647">
        <v>1.8305775854790937E-5</v>
      </c>
      <c r="V10" s="647">
        <v>8.3171185065696702E-5</v>
      </c>
      <c r="W10" s="647">
        <v>2.0827639029798772E-4</v>
      </c>
      <c r="X10" s="647">
        <v>2.9477225462914134E-4</v>
      </c>
      <c r="Y10" s="647">
        <v>7.9160701049935563E-3</v>
      </c>
      <c r="Z10" s="647">
        <v>0.14664537691187465</v>
      </c>
      <c r="AA10" s="647">
        <v>0</v>
      </c>
      <c r="AB10" s="647">
        <v>1.8708465744448438E-6</v>
      </c>
      <c r="AC10" s="647">
        <v>2.6355579261238678E-6</v>
      </c>
      <c r="AD10" s="647">
        <v>9.6188689039381795E-7</v>
      </c>
      <c r="AE10" s="647">
        <v>5.0787246763677926E-7</v>
      </c>
      <c r="AF10" s="647">
        <v>3.2858303588607322E-6</v>
      </c>
      <c r="AG10" s="647">
        <v>1.6023734612087178E-7</v>
      </c>
      <c r="AH10" s="647">
        <v>8.8641863539927571E-6</v>
      </c>
      <c r="AI10" s="647">
        <v>6.2595075249336706E-6</v>
      </c>
      <c r="AJ10" s="647">
        <v>1.1093321161235015E-5</v>
      </c>
      <c r="AK10" s="647">
        <v>9.9657538767433334E-5</v>
      </c>
      <c r="AL10" s="647">
        <v>8.2776388449076848E-6</v>
      </c>
      <c r="AM10" s="647">
        <v>6.617756014844873E-5</v>
      </c>
      <c r="AN10" s="647">
        <v>4.4667910239110334E-5</v>
      </c>
      <c r="AO10" s="647">
        <v>-2.5918916632125961E-5</v>
      </c>
      <c r="AP10" s="647">
        <v>0</v>
      </c>
      <c r="AQ10" s="648">
        <v>2.0764902243911531E-4</v>
      </c>
    </row>
    <row r="11" spans="1:43">
      <c r="A11" s="507" t="s">
        <v>339</v>
      </c>
      <c r="B11" s="504" t="s">
        <v>340</v>
      </c>
      <c r="C11" s="646">
        <v>0.21791254070441149</v>
      </c>
      <c r="D11" s="647">
        <v>2.7317853346466293E-2</v>
      </c>
      <c r="E11" s="647">
        <v>0.14560562597908369</v>
      </c>
      <c r="F11" s="647">
        <v>0</v>
      </c>
      <c r="G11" s="647">
        <v>0.15381714187943302</v>
      </c>
      <c r="H11" s="647">
        <v>9.5284303022951787E-4</v>
      </c>
      <c r="I11" s="647">
        <v>2.0072082425794239E-3</v>
      </c>
      <c r="J11" s="647">
        <v>6.5754119949185535E-3</v>
      </c>
      <c r="K11" s="647">
        <v>0</v>
      </c>
      <c r="L11" s="647">
        <v>2.0158039025963555E-5</v>
      </c>
      <c r="M11" s="647">
        <v>7.0424283657114287E-4</v>
      </c>
      <c r="N11" s="647">
        <v>0</v>
      </c>
      <c r="O11" s="647">
        <v>0</v>
      </c>
      <c r="P11" s="647">
        <v>0</v>
      </c>
      <c r="Q11" s="647">
        <v>0</v>
      </c>
      <c r="R11" s="647">
        <v>0</v>
      </c>
      <c r="S11" s="647">
        <v>0</v>
      </c>
      <c r="T11" s="647">
        <v>0</v>
      </c>
      <c r="U11" s="647">
        <v>0</v>
      </c>
      <c r="V11" s="647">
        <v>0</v>
      </c>
      <c r="W11" s="647">
        <v>0</v>
      </c>
      <c r="X11" s="647">
        <v>2.3026162942923587E-3</v>
      </c>
      <c r="Y11" s="647">
        <v>8.7847280359972828E-5</v>
      </c>
      <c r="Z11" s="647">
        <v>0</v>
      </c>
      <c r="AA11" s="647">
        <v>0</v>
      </c>
      <c r="AB11" s="647">
        <v>0</v>
      </c>
      <c r="AC11" s="647">
        <v>1.278628351545239E-4</v>
      </c>
      <c r="AD11" s="647">
        <v>0</v>
      </c>
      <c r="AE11" s="647">
        <v>0</v>
      </c>
      <c r="AF11" s="647">
        <v>2.1718325420416929E-4</v>
      </c>
      <c r="AG11" s="647">
        <v>3.2047469224174353E-8</v>
      </c>
      <c r="AH11" s="647">
        <v>2.6651537992709336E-4</v>
      </c>
      <c r="AI11" s="647">
        <v>5.6266815756506224E-3</v>
      </c>
      <c r="AJ11" s="647">
        <v>1.0354698655215416E-2</v>
      </c>
      <c r="AK11" s="647">
        <v>1.147549121777236E-3</v>
      </c>
      <c r="AL11" s="647">
        <v>8.3901067639961044E-6</v>
      </c>
      <c r="AM11" s="647">
        <v>2.5121577289395911E-3</v>
      </c>
      <c r="AN11" s="647">
        <v>8.2079568585960994E-2</v>
      </c>
      <c r="AO11" s="647">
        <v>0.23553112179998664</v>
      </c>
      <c r="AP11" s="647">
        <v>0</v>
      </c>
      <c r="AQ11" s="648">
        <v>2.8721354885885555E-3</v>
      </c>
    </row>
    <row r="12" spans="1:43">
      <c r="A12" s="507" t="s">
        <v>342</v>
      </c>
      <c r="B12" s="504" t="s">
        <v>36</v>
      </c>
      <c r="C12" s="646">
        <v>2.3867418034025653E-3</v>
      </c>
      <c r="D12" s="647">
        <v>2.2215504042285526E-3</v>
      </c>
      <c r="E12" s="647">
        <v>8.98979252623942E-3</v>
      </c>
      <c r="F12" s="647">
        <v>2.2620774868303633E-3</v>
      </c>
      <c r="G12" s="647">
        <v>8.2516604315166465E-4</v>
      </c>
      <c r="H12" s="647">
        <v>0.25633454179526227</v>
      </c>
      <c r="I12" s="647">
        <v>3.3074668267905421E-3</v>
      </c>
      <c r="J12" s="647">
        <v>1.5226887163239647E-3</v>
      </c>
      <c r="K12" s="647">
        <v>2.2366514918465452E-4</v>
      </c>
      <c r="L12" s="647">
        <v>1.7955053332411822E-3</v>
      </c>
      <c r="M12" s="647">
        <v>4.1646000505690733E-3</v>
      </c>
      <c r="N12" s="647">
        <v>5.1361585562359003E-4</v>
      </c>
      <c r="O12" s="647">
        <v>2.07446009385304E-4</v>
      </c>
      <c r="P12" s="647">
        <v>1.2592276199993554E-3</v>
      </c>
      <c r="Q12" s="647">
        <v>1.4326982952763095E-3</v>
      </c>
      <c r="R12" s="647">
        <v>2.2992968956888371E-3</v>
      </c>
      <c r="S12" s="647">
        <v>1.3048592616082123E-3</v>
      </c>
      <c r="T12" s="647">
        <v>4.0176811058687924E-3</v>
      </c>
      <c r="U12" s="647">
        <v>1.0630100287418896E-3</v>
      </c>
      <c r="V12" s="647">
        <v>1.8237948068765082E-3</v>
      </c>
      <c r="W12" s="647">
        <v>7.9411405902309691E-4</v>
      </c>
      <c r="X12" s="647">
        <v>3.801308257777968E-3</v>
      </c>
      <c r="Y12" s="647">
        <v>2.6176376430225739E-3</v>
      </c>
      <c r="Z12" s="647">
        <v>3.1183453214647964E-4</v>
      </c>
      <c r="AA12" s="647">
        <v>9.5820236807599363E-4</v>
      </c>
      <c r="AB12" s="647">
        <v>1.831558796381502E-3</v>
      </c>
      <c r="AC12" s="647">
        <v>3.8555697196441113E-3</v>
      </c>
      <c r="AD12" s="647">
        <v>1.313340459035642E-3</v>
      </c>
      <c r="AE12" s="647">
        <v>1.688675954892291E-5</v>
      </c>
      <c r="AF12" s="647">
        <v>1.9419402171103001E-3</v>
      </c>
      <c r="AG12" s="647">
        <v>6.3790487490719054E-4</v>
      </c>
      <c r="AH12" s="647">
        <v>2.8997858631145852E-3</v>
      </c>
      <c r="AI12" s="647">
        <v>3.5196902968069658E-4</v>
      </c>
      <c r="AJ12" s="647">
        <v>3.3815080603126846E-3</v>
      </c>
      <c r="AK12" s="647">
        <v>3.4586371943130502E-2</v>
      </c>
      <c r="AL12" s="647">
        <v>1.8757849417242978E-3</v>
      </c>
      <c r="AM12" s="647">
        <v>6.97027140951969E-3</v>
      </c>
      <c r="AN12" s="647">
        <v>1.1309447029093847E-2</v>
      </c>
      <c r="AO12" s="647">
        <v>6.5000787206765482E-4</v>
      </c>
      <c r="AP12" s="647">
        <v>1.9503268832747462E-2</v>
      </c>
      <c r="AQ12" s="648">
        <v>4.7971721355571196E-4</v>
      </c>
    </row>
    <row r="13" spans="1:43">
      <c r="A13" s="507" t="s">
        <v>345</v>
      </c>
      <c r="B13" s="504" t="s">
        <v>37</v>
      </c>
      <c r="C13" s="646">
        <v>1.3462887375064427E-2</v>
      </c>
      <c r="D13" s="647">
        <v>1.3808135282472376E-2</v>
      </c>
      <c r="E13" s="647">
        <v>3.6530437030208424E-3</v>
      </c>
      <c r="F13" s="647">
        <v>1.0185212434588831E-3</v>
      </c>
      <c r="G13" s="647">
        <v>9.102334580674068E-3</v>
      </c>
      <c r="H13" s="647">
        <v>6.5656769857635102E-3</v>
      </c>
      <c r="I13" s="647">
        <v>0.32760573530344561</v>
      </c>
      <c r="J13" s="647">
        <v>8.3926035431962937E-3</v>
      </c>
      <c r="K13" s="647">
        <v>1.3419908951079271E-4</v>
      </c>
      <c r="L13" s="647">
        <v>7.0877105075218281E-3</v>
      </c>
      <c r="M13" s="647">
        <v>5.0074869054067245E-2</v>
      </c>
      <c r="N13" s="647">
        <v>4.3976259533784511E-4</v>
      </c>
      <c r="O13" s="647">
        <v>6.5582707002977264E-5</v>
      </c>
      <c r="P13" s="647">
        <v>3.0454280075504409E-3</v>
      </c>
      <c r="Q13" s="647">
        <v>1.4420623364219062E-3</v>
      </c>
      <c r="R13" s="647">
        <v>2.6221357351352797E-3</v>
      </c>
      <c r="S13" s="647">
        <v>8.4633728790680426E-3</v>
      </c>
      <c r="T13" s="647">
        <v>7.4183250746134213E-3</v>
      </c>
      <c r="U13" s="647">
        <v>4.9376415111609222E-3</v>
      </c>
      <c r="V13" s="647">
        <v>4.5424262612803589E-3</v>
      </c>
      <c r="W13" s="647">
        <v>1.33034372746407E-3</v>
      </c>
      <c r="X13" s="647">
        <v>7.8119318596687387E-2</v>
      </c>
      <c r="Y13" s="647">
        <v>3.6142142265827563E-2</v>
      </c>
      <c r="Z13" s="647">
        <v>3.1014710111937232E-3</v>
      </c>
      <c r="AA13" s="647">
        <v>3.3186521040680754E-3</v>
      </c>
      <c r="AB13" s="647">
        <v>3.3193495347087643E-3</v>
      </c>
      <c r="AC13" s="647">
        <v>7.1914314752916063E-3</v>
      </c>
      <c r="AD13" s="647">
        <v>4.2449726898752286E-3</v>
      </c>
      <c r="AE13" s="647">
        <v>5.0393645601259419E-4</v>
      </c>
      <c r="AF13" s="647">
        <v>1.6515567685239337E-3</v>
      </c>
      <c r="AG13" s="647">
        <v>1.3265601220777835E-2</v>
      </c>
      <c r="AH13" s="647">
        <v>1.0848480438206518E-3</v>
      </c>
      <c r="AI13" s="647">
        <v>4.2393489553949138E-3</v>
      </c>
      <c r="AJ13" s="647">
        <v>6.0115979456778022E-3</v>
      </c>
      <c r="AK13" s="647">
        <v>1.9123835461684929E-2</v>
      </c>
      <c r="AL13" s="647">
        <v>4.5679295209437986E-3</v>
      </c>
      <c r="AM13" s="647">
        <v>6.1506767135072714E-3</v>
      </c>
      <c r="AN13" s="647">
        <v>5.5750230412898579E-3</v>
      </c>
      <c r="AO13" s="647">
        <v>6.1902298536652238E-3</v>
      </c>
      <c r="AP13" s="647">
        <v>0.43193534610204015</v>
      </c>
      <c r="AQ13" s="648">
        <v>1.1410416579575148E-3</v>
      </c>
    </row>
    <row r="14" spans="1:43">
      <c r="A14" s="507" t="s">
        <v>346</v>
      </c>
      <c r="B14" s="504" t="s">
        <v>38</v>
      </c>
      <c r="C14" s="646">
        <v>4.3340982251281981E-2</v>
      </c>
      <c r="D14" s="647">
        <v>2.5126534751952877E-3</v>
      </c>
      <c r="E14" s="647">
        <v>1.6806680281280604E-2</v>
      </c>
      <c r="F14" s="647">
        <v>1.6968125794786224E-2</v>
      </c>
      <c r="G14" s="647">
        <v>6.0308111649742691E-3</v>
      </c>
      <c r="H14" s="647">
        <v>8.723388006127665E-2</v>
      </c>
      <c r="I14" s="647">
        <v>3.3977002366080096E-2</v>
      </c>
      <c r="J14" s="647">
        <v>0.34411492445820568</v>
      </c>
      <c r="K14" s="647">
        <v>3.7025184695798193E-2</v>
      </c>
      <c r="L14" s="647">
        <v>0.20774659041168475</v>
      </c>
      <c r="M14" s="647">
        <v>1.9185569664035288E-2</v>
      </c>
      <c r="N14" s="647">
        <v>3.3905360403910196E-4</v>
      </c>
      <c r="O14" s="647">
        <v>1.5618917029503381E-3</v>
      </c>
      <c r="P14" s="647">
        <v>9.9650236936268972E-3</v>
      </c>
      <c r="Q14" s="647">
        <v>5.2110888975246154E-3</v>
      </c>
      <c r="R14" s="647">
        <v>3.6298647392401578E-3</v>
      </c>
      <c r="S14" s="647">
        <v>1.3018595851447452E-2</v>
      </c>
      <c r="T14" s="647">
        <v>1.4095203692111981E-2</v>
      </c>
      <c r="U14" s="647">
        <v>6.5172204983524346E-3</v>
      </c>
      <c r="V14" s="647">
        <v>9.9801156889858314E-3</v>
      </c>
      <c r="W14" s="647">
        <v>9.3658746373018187E-3</v>
      </c>
      <c r="X14" s="647">
        <v>2.785216741195615E-2</v>
      </c>
      <c r="Y14" s="647">
        <v>4.6842105058285052E-3</v>
      </c>
      <c r="Z14" s="647">
        <v>5.1119634301036469E-4</v>
      </c>
      <c r="AA14" s="647">
        <v>8.5701094982988529E-3</v>
      </c>
      <c r="AB14" s="647">
        <v>1.3561065250685256E-2</v>
      </c>
      <c r="AC14" s="647">
        <v>8.355046703562801E-6</v>
      </c>
      <c r="AD14" s="647">
        <v>1.8939221186719659E-5</v>
      </c>
      <c r="AE14" s="647">
        <v>4.8403067679494154E-5</v>
      </c>
      <c r="AF14" s="647">
        <v>2.6833798763242403E-4</v>
      </c>
      <c r="AG14" s="647">
        <v>1.2085421119128392E-3</v>
      </c>
      <c r="AH14" s="647">
        <v>7.7253725885531783E-4</v>
      </c>
      <c r="AI14" s="647">
        <v>1.3216385757071427E-3</v>
      </c>
      <c r="AJ14" s="647">
        <v>0.12611410360048891</v>
      </c>
      <c r="AK14" s="647">
        <v>2.7654967007962748E-3</v>
      </c>
      <c r="AL14" s="647">
        <v>4.1256831695043149E-3</v>
      </c>
      <c r="AM14" s="647">
        <v>1.0515806126603426E-2</v>
      </c>
      <c r="AN14" s="647">
        <v>3.5775542971309389E-3</v>
      </c>
      <c r="AO14" s="647">
        <v>2.4405194779230453E-3</v>
      </c>
      <c r="AP14" s="647">
        <v>9.3380203029008839E-3</v>
      </c>
      <c r="AQ14" s="648">
        <v>6.8753756357109721E-3</v>
      </c>
    </row>
    <row r="15" spans="1:43">
      <c r="A15" s="507" t="s">
        <v>348</v>
      </c>
      <c r="B15" s="504" t="s">
        <v>39</v>
      </c>
      <c r="C15" s="646">
        <v>3.6352564313573608E-3</v>
      </c>
      <c r="D15" s="647">
        <v>1.1982036453711199E-2</v>
      </c>
      <c r="E15" s="647">
        <v>2.27616746140301E-2</v>
      </c>
      <c r="F15" s="647">
        <v>1.4210617270783488E-2</v>
      </c>
      <c r="G15" s="647">
        <v>3.6651589059666554E-3</v>
      </c>
      <c r="H15" s="647">
        <v>2.4852086955349803E-3</v>
      </c>
      <c r="I15" s="647">
        <v>5.2077048174089353E-3</v>
      </c>
      <c r="J15" s="647">
        <v>1.8681659890677639E-2</v>
      </c>
      <c r="K15" s="647">
        <v>0.3231858175649403</v>
      </c>
      <c r="L15" s="647">
        <v>1.1943638122883407E-3</v>
      </c>
      <c r="M15" s="647">
        <v>3.4822742841422574E-2</v>
      </c>
      <c r="N15" s="647">
        <v>1.3192877860135352E-3</v>
      </c>
      <c r="O15" s="647">
        <v>1.5572404471345242E-3</v>
      </c>
      <c r="P15" s="647">
        <v>3.1179595184624037E-3</v>
      </c>
      <c r="Q15" s="647">
        <v>1.025362505442849E-3</v>
      </c>
      <c r="R15" s="647">
        <v>1.0778651575066725E-3</v>
      </c>
      <c r="S15" s="647">
        <v>1.5705448912295887E-3</v>
      </c>
      <c r="T15" s="647">
        <v>1.3252097310424004E-3</v>
      </c>
      <c r="U15" s="647">
        <v>1.3460665031532837E-3</v>
      </c>
      <c r="V15" s="647">
        <v>4.853785056654505E-4</v>
      </c>
      <c r="W15" s="647">
        <v>3.0237716904707858E-3</v>
      </c>
      <c r="X15" s="647">
        <v>2.277293907114042E-3</v>
      </c>
      <c r="Y15" s="647">
        <v>1.6828460995168024E-2</v>
      </c>
      <c r="Z15" s="647">
        <v>4.1872648355635887E-2</v>
      </c>
      <c r="AA15" s="647">
        <v>1.3780565507502843E-2</v>
      </c>
      <c r="AB15" s="647">
        <v>1.0759472505454103E-2</v>
      </c>
      <c r="AC15" s="647">
        <v>1.4844971397580268E-3</v>
      </c>
      <c r="AD15" s="647">
        <v>4.5361259010433984E-4</v>
      </c>
      <c r="AE15" s="647">
        <v>3.1631990192644067E-4</v>
      </c>
      <c r="AF15" s="647">
        <v>0.11106399008426143</v>
      </c>
      <c r="AG15" s="647">
        <v>7.5401285590637418E-4</v>
      </c>
      <c r="AH15" s="647">
        <v>8.8474467457117338E-3</v>
      </c>
      <c r="AI15" s="647">
        <v>2.6354989437029743E-3</v>
      </c>
      <c r="AJ15" s="647">
        <v>2.5255170939801194E-3</v>
      </c>
      <c r="AK15" s="647">
        <v>3.8117149296103556E-3</v>
      </c>
      <c r="AL15" s="647">
        <v>2.0950973839467162E-3</v>
      </c>
      <c r="AM15" s="647">
        <v>8.4748997625760138E-3</v>
      </c>
      <c r="AN15" s="647">
        <v>2.7979266069475643E-3</v>
      </c>
      <c r="AO15" s="647">
        <v>4.1106473552887266E-3</v>
      </c>
      <c r="AP15" s="647">
        <v>0</v>
      </c>
      <c r="AQ15" s="648">
        <v>1.8218289150235781E-2</v>
      </c>
    </row>
    <row r="16" spans="1:43">
      <c r="A16" s="507" t="s">
        <v>350</v>
      </c>
      <c r="B16" s="504" t="s">
        <v>282</v>
      </c>
      <c r="C16" s="646">
        <v>5.3542496844268626E-3</v>
      </c>
      <c r="D16" s="647">
        <v>1.4799446075228446E-2</v>
      </c>
      <c r="E16" s="647">
        <v>8.7485685065664034E-3</v>
      </c>
      <c r="F16" s="647">
        <v>3.6888480664138694E-3</v>
      </c>
      <c r="G16" s="647">
        <v>7.4574600426324349E-3</v>
      </c>
      <c r="H16" s="647">
        <v>1.0948036137054857E-2</v>
      </c>
      <c r="I16" s="647">
        <v>6.7553775898292392E-3</v>
      </c>
      <c r="J16" s="647">
        <v>1.0526476531760131E-2</v>
      </c>
      <c r="K16" s="647">
        <v>7.5185900148995401E-4</v>
      </c>
      <c r="L16" s="647">
        <v>0.25232105420784667</v>
      </c>
      <c r="M16" s="647">
        <v>2.746982264866651E-3</v>
      </c>
      <c r="N16" s="647">
        <v>1.6449135245461382E-4</v>
      </c>
      <c r="O16" s="647">
        <v>8.9815749803368158E-4</v>
      </c>
      <c r="P16" s="647">
        <v>3.4215173233902484E-3</v>
      </c>
      <c r="Q16" s="647">
        <v>1.3711297247440106E-2</v>
      </c>
      <c r="R16" s="647">
        <v>1.738090774885476E-2</v>
      </c>
      <c r="S16" s="647">
        <v>4.9818198180053438E-2</v>
      </c>
      <c r="T16" s="647">
        <v>1.9922587713855806E-2</v>
      </c>
      <c r="U16" s="647">
        <v>2.446207202621533E-2</v>
      </c>
      <c r="V16" s="647">
        <v>4.8314781183009872E-2</v>
      </c>
      <c r="W16" s="647">
        <v>3.4122969160424163E-2</v>
      </c>
      <c r="X16" s="647">
        <v>4.8151871385874581E-2</v>
      </c>
      <c r="Y16" s="647">
        <v>1.3084003687278028E-2</v>
      </c>
      <c r="Z16" s="647">
        <v>0</v>
      </c>
      <c r="AA16" s="647">
        <v>3.8365610990339256E-2</v>
      </c>
      <c r="AB16" s="647">
        <v>1.3338668364148125E-2</v>
      </c>
      <c r="AC16" s="647">
        <v>5.0070679430101392E-3</v>
      </c>
      <c r="AD16" s="647">
        <v>2.7390558416800514E-3</v>
      </c>
      <c r="AE16" s="647">
        <v>7.2174320678604516E-4</v>
      </c>
      <c r="AF16" s="647">
        <v>2.6783425681088944E-3</v>
      </c>
      <c r="AG16" s="647">
        <v>1.3788423633701015E-3</v>
      </c>
      <c r="AH16" s="647">
        <v>1.6027697893610856E-3</v>
      </c>
      <c r="AI16" s="647">
        <v>1.018678411500353E-3</v>
      </c>
      <c r="AJ16" s="647">
        <v>2.4553934609735607E-3</v>
      </c>
      <c r="AK16" s="647">
        <v>9.9702161545985914E-3</v>
      </c>
      <c r="AL16" s="647">
        <v>1.3648274397969352E-2</v>
      </c>
      <c r="AM16" s="647">
        <v>5.8579608967347131E-3</v>
      </c>
      <c r="AN16" s="647">
        <v>3.4812008249193917E-3</v>
      </c>
      <c r="AO16" s="647">
        <v>1.2501771661484668E-3</v>
      </c>
      <c r="AP16" s="647">
        <v>4.7289332763888435E-2</v>
      </c>
      <c r="AQ16" s="648">
        <v>3.6965637855993004E-3</v>
      </c>
    </row>
    <row r="17" spans="1:43">
      <c r="A17" s="507" t="s">
        <v>353</v>
      </c>
      <c r="B17" s="504" t="s">
        <v>40</v>
      </c>
      <c r="C17" s="646">
        <v>2.3133022795367602E-3</v>
      </c>
      <c r="D17" s="647">
        <v>1.0137408451253644E-3</v>
      </c>
      <c r="E17" s="647">
        <v>1.8901539768977308E-5</v>
      </c>
      <c r="F17" s="647">
        <v>1.6861029491976295E-4</v>
      </c>
      <c r="G17" s="647">
        <v>1.8934048452943963E-3</v>
      </c>
      <c r="H17" s="647">
        <v>7.704506350040656E-4</v>
      </c>
      <c r="I17" s="647">
        <v>2.3284828428569403E-3</v>
      </c>
      <c r="J17" s="647">
        <v>6.8241032752350749E-3</v>
      </c>
      <c r="K17" s="647">
        <v>1.0333329892331038E-2</v>
      </c>
      <c r="L17" s="647">
        <v>3.6507648535950422E-3</v>
      </c>
      <c r="M17" s="647">
        <v>6.9196799308699083E-2</v>
      </c>
      <c r="N17" s="647">
        <v>0</v>
      </c>
      <c r="O17" s="647">
        <v>1.9986446240552718E-3</v>
      </c>
      <c r="P17" s="647">
        <v>3.5446418017901853E-3</v>
      </c>
      <c r="Q17" s="647">
        <v>1.3135408716985902E-2</v>
      </c>
      <c r="R17" s="647">
        <v>1.1224972551259964E-2</v>
      </c>
      <c r="S17" s="647">
        <v>5.6415343773635841E-3</v>
      </c>
      <c r="T17" s="647">
        <v>4.0852399165028253E-2</v>
      </c>
      <c r="U17" s="647">
        <v>8.7591771362498898E-3</v>
      </c>
      <c r="V17" s="647">
        <v>2.2255756085784893E-3</v>
      </c>
      <c r="W17" s="647">
        <v>1.5666090673387104E-3</v>
      </c>
      <c r="X17" s="647">
        <v>3.9564386102975578E-3</v>
      </c>
      <c r="Y17" s="647">
        <v>5.3000423235101013E-2</v>
      </c>
      <c r="Z17" s="647">
        <v>4.089298577788223E-5</v>
      </c>
      <c r="AA17" s="647">
        <v>4.7600557946847442E-3</v>
      </c>
      <c r="AB17" s="647">
        <v>4.6701007614579411E-4</v>
      </c>
      <c r="AC17" s="647">
        <v>1.9029603100614699E-4</v>
      </c>
      <c r="AD17" s="647">
        <v>8.1262857981546699E-6</v>
      </c>
      <c r="AE17" s="647">
        <v>1.067942938891783E-4</v>
      </c>
      <c r="AF17" s="647">
        <v>3.9343114164684893E-5</v>
      </c>
      <c r="AG17" s="647">
        <v>2.9804146378482149E-6</v>
      </c>
      <c r="AH17" s="647">
        <v>1.566411013239816E-4</v>
      </c>
      <c r="AI17" s="647">
        <v>1.3194015713785599E-3</v>
      </c>
      <c r="AJ17" s="647">
        <v>8.9571553207604354E-4</v>
      </c>
      <c r="AK17" s="647">
        <v>6.3847758978986206E-4</v>
      </c>
      <c r="AL17" s="647">
        <v>1.0942228783950522E-3</v>
      </c>
      <c r="AM17" s="647">
        <v>9.1852535295897618E-4</v>
      </c>
      <c r="AN17" s="647">
        <v>2.103736041835007E-3</v>
      </c>
      <c r="AO17" s="647">
        <v>1.6288218352949241E-3</v>
      </c>
      <c r="AP17" s="647">
        <v>4.9863661749728963E-3</v>
      </c>
      <c r="AQ17" s="648">
        <v>4.4257339502039826E-3</v>
      </c>
    </row>
    <row r="18" spans="1:43">
      <c r="A18" s="507" t="s">
        <v>356</v>
      </c>
      <c r="B18" s="504" t="s">
        <v>41</v>
      </c>
      <c r="C18" s="646">
        <v>1.9865839789179437E-5</v>
      </c>
      <c r="D18" s="647">
        <v>1.2677855686993495E-5</v>
      </c>
      <c r="E18" s="647">
        <v>2.8838611404803725E-4</v>
      </c>
      <c r="F18" s="647">
        <v>1.2234203682563902E-3</v>
      </c>
      <c r="G18" s="647">
        <v>0</v>
      </c>
      <c r="H18" s="647">
        <v>1.1680301172073299E-4</v>
      </c>
      <c r="I18" s="647">
        <v>4.7270663723731499E-3</v>
      </c>
      <c r="J18" s="647">
        <v>1.3198089876446972E-4</v>
      </c>
      <c r="K18" s="647">
        <v>0</v>
      </c>
      <c r="L18" s="647">
        <v>1.588165503259843E-3</v>
      </c>
      <c r="M18" s="647">
        <v>5.444736735463817E-3</v>
      </c>
      <c r="N18" s="647">
        <v>0.57630720270705771</v>
      </c>
      <c r="O18" s="647">
        <v>4.4093905133916632E-4</v>
      </c>
      <c r="P18" s="647">
        <v>0.23968216871008527</v>
      </c>
      <c r="Q18" s="647">
        <v>0.10487960184097049</v>
      </c>
      <c r="R18" s="647">
        <v>0.114932114579521</v>
      </c>
      <c r="S18" s="647">
        <v>2.1256992995755456E-2</v>
      </c>
      <c r="T18" s="647">
        <v>8.300404157946065E-3</v>
      </c>
      <c r="U18" s="647">
        <v>6.6635665243278755E-2</v>
      </c>
      <c r="V18" s="647">
        <v>5.3383105245244098E-3</v>
      </c>
      <c r="W18" s="647">
        <v>6.0574070728268606E-2</v>
      </c>
      <c r="X18" s="647">
        <v>3.5650479269200824E-3</v>
      </c>
      <c r="Y18" s="647">
        <v>2.1274278533183141E-2</v>
      </c>
      <c r="Z18" s="647">
        <v>0</v>
      </c>
      <c r="AA18" s="647">
        <v>2.6445893342277101E-5</v>
      </c>
      <c r="AB18" s="647">
        <v>0</v>
      </c>
      <c r="AC18" s="647">
        <v>0</v>
      </c>
      <c r="AD18" s="647">
        <v>0</v>
      </c>
      <c r="AE18" s="647">
        <v>0</v>
      </c>
      <c r="AF18" s="647">
        <v>8.0915381964896439E-6</v>
      </c>
      <c r="AG18" s="647">
        <v>0</v>
      </c>
      <c r="AH18" s="647">
        <v>2.745989627861161E-5</v>
      </c>
      <c r="AI18" s="647">
        <v>0</v>
      </c>
      <c r="AJ18" s="647">
        <v>3.0586138446238199E-6</v>
      </c>
      <c r="AK18" s="647">
        <v>3.7185648793818408E-6</v>
      </c>
      <c r="AL18" s="647">
        <v>1.2380468533253232E-4</v>
      </c>
      <c r="AM18" s="647">
        <v>9.9745887759980706E-6</v>
      </c>
      <c r="AN18" s="647">
        <v>2.4171911525902599E-5</v>
      </c>
      <c r="AO18" s="647">
        <v>2.3491249509557691E-5</v>
      </c>
      <c r="AP18" s="647">
        <v>2.2996813298728604E-5</v>
      </c>
      <c r="AQ18" s="648">
        <v>4.6244739386770636E-3</v>
      </c>
    </row>
    <row r="19" spans="1:43">
      <c r="A19" s="507" t="s">
        <v>359</v>
      </c>
      <c r="B19" s="504" t="s">
        <v>42</v>
      </c>
      <c r="C19" s="646">
        <v>0</v>
      </c>
      <c r="D19" s="647">
        <v>0</v>
      </c>
      <c r="E19" s="647">
        <v>0</v>
      </c>
      <c r="F19" s="647">
        <v>6.458969171532652E-4</v>
      </c>
      <c r="G19" s="647">
        <v>5.749069473191086E-4</v>
      </c>
      <c r="H19" s="647">
        <v>0</v>
      </c>
      <c r="I19" s="647">
        <v>1.2180297510710062E-3</v>
      </c>
      <c r="J19" s="647">
        <v>7.5298193206946775E-3</v>
      </c>
      <c r="K19" s="647">
        <v>0</v>
      </c>
      <c r="L19" s="647">
        <v>2.5492720068191767E-3</v>
      </c>
      <c r="M19" s="647">
        <v>2.5914581072897659E-2</v>
      </c>
      <c r="N19" s="647">
        <v>-2.3834461274035878E-4</v>
      </c>
      <c r="O19" s="647">
        <v>0.16530795732193715</v>
      </c>
      <c r="P19" s="647">
        <v>6.1664992173760425E-2</v>
      </c>
      <c r="Q19" s="647">
        <v>4.4996558714878995E-2</v>
      </c>
      <c r="R19" s="647">
        <v>3.0608480013534153E-2</v>
      </c>
      <c r="S19" s="647">
        <v>5.5515440834595697E-2</v>
      </c>
      <c r="T19" s="647">
        <v>6.210538990625411E-2</v>
      </c>
      <c r="U19" s="647">
        <v>7.4945576746236683E-2</v>
      </c>
      <c r="V19" s="647">
        <v>2.7244747633033375E-2</v>
      </c>
      <c r="W19" s="647">
        <v>5.7652989528658369E-2</v>
      </c>
      <c r="X19" s="647">
        <v>1.0343580541294299E-2</v>
      </c>
      <c r="Y19" s="647">
        <v>1.0844474974660668E-2</v>
      </c>
      <c r="Z19" s="647">
        <v>8.6616923286595804E-4</v>
      </c>
      <c r="AA19" s="647">
        <v>1.8594128109647543E-4</v>
      </c>
      <c r="AB19" s="647">
        <v>4.4432606143065039E-6</v>
      </c>
      <c r="AC19" s="647">
        <v>1.1690503829985123E-5</v>
      </c>
      <c r="AD19" s="647">
        <v>0</v>
      </c>
      <c r="AE19" s="647">
        <v>0</v>
      </c>
      <c r="AF19" s="647">
        <v>1.7934554249464525E-5</v>
      </c>
      <c r="AG19" s="647">
        <v>9.7520448849162565E-5</v>
      </c>
      <c r="AH19" s="647">
        <v>1.6351041207971766E-4</v>
      </c>
      <c r="AI19" s="647">
        <v>6.2595075249336706E-6</v>
      </c>
      <c r="AJ19" s="647">
        <v>1.4042966041669638E-3</v>
      </c>
      <c r="AK19" s="647">
        <v>2.5974175682482158E-4</v>
      </c>
      <c r="AL19" s="647">
        <v>3.6160685345308679E-4</v>
      </c>
      <c r="AM19" s="647">
        <v>2.2754530645245597E-4</v>
      </c>
      <c r="AN19" s="647">
        <v>7.3451421475484674E-4</v>
      </c>
      <c r="AO19" s="647">
        <v>3.1905972168224479E-4</v>
      </c>
      <c r="AP19" s="647">
        <v>9.4221229343933771E-4</v>
      </c>
      <c r="AQ19" s="648">
        <v>3.5824596198035488E-3</v>
      </c>
    </row>
    <row r="20" spans="1:43">
      <c r="A20" s="507" t="s">
        <v>362</v>
      </c>
      <c r="B20" s="504" t="s">
        <v>43</v>
      </c>
      <c r="C20" s="646">
        <v>1.16484312854166E-3</v>
      </c>
      <c r="D20" s="647">
        <v>1.9333729922665079E-3</v>
      </c>
      <c r="E20" s="647">
        <v>1.3446702199726331E-3</v>
      </c>
      <c r="F20" s="647">
        <v>6.746624530319649E-3</v>
      </c>
      <c r="G20" s="647">
        <v>6.5032111188562912E-3</v>
      </c>
      <c r="H20" s="647">
        <v>4.0925978337533753E-3</v>
      </c>
      <c r="I20" s="647">
        <v>6.8451258737874734E-3</v>
      </c>
      <c r="J20" s="647">
        <v>1.1040583944578203E-2</v>
      </c>
      <c r="K20" s="647">
        <v>7.5702050493267676E-5</v>
      </c>
      <c r="L20" s="647">
        <v>2.5737496256364183E-3</v>
      </c>
      <c r="M20" s="647">
        <v>1.5680978779824196E-2</v>
      </c>
      <c r="N20" s="647">
        <v>9.0638092168868832E-5</v>
      </c>
      <c r="O20" s="647">
        <v>1.3395616749544293E-4</v>
      </c>
      <c r="P20" s="647">
        <v>5.8670157133697963E-2</v>
      </c>
      <c r="Q20" s="647">
        <v>2.7382797320011424E-2</v>
      </c>
      <c r="R20" s="647">
        <v>4.4818702294132325E-2</v>
      </c>
      <c r="S20" s="647">
        <v>3.294287544700536E-2</v>
      </c>
      <c r="T20" s="647">
        <v>2.3838057394656512E-2</v>
      </c>
      <c r="U20" s="647">
        <v>3.2595847357515716E-2</v>
      </c>
      <c r="V20" s="647">
        <v>3.7028664629043716E-2</v>
      </c>
      <c r="W20" s="647">
        <v>1.699778559152039E-2</v>
      </c>
      <c r="X20" s="647">
        <v>1.0081997823258096E-2</v>
      </c>
      <c r="Y20" s="647">
        <v>7.9547679511100339E-2</v>
      </c>
      <c r="Z20" s="647">
        <v>6.9443230091358738E-4</v>
      </c>
      <c r="AA20" s="647">
        <v>7.1137403021474062E-4</v>
      </c>
      <c r="AB20" s="647">
        <v>1.4686145609392023E-4</v>
      </c>
      <c r="AC20" s="647">
        <v>2.5238911959012504E-3</v>
      </c>
      <c r="AD20" s="647">
        <v>1.0836153347988288E-4</v>
      </c>
      <c r="AE20" s="647">
        <v>4.5398155579309878E-4</v>
      </c>
      <c r="AF20" s="647">
        <v>9.9783575237032845E-4</v>
      </c>
      <c r="AG20" s="647">
        <v>5.2214941606947278E-4</v>
      </c>
      <c r="AH20" s="647">
        <v>3.6112452351745833E-3</v>
      </c>
      <c r="AI20" s="647">
        <v>1.315727958765566E-4</v>
      </c>
      <c r="AJ20" s="647">
        <v>3.6322676277760488E-4</v>
      </c>
      <c r="AK20" s="647">
        <v>2.9629524958914508E-3</v>
      </c>
      <c r="AL20" s="647">
        <v>9.5914890756986025E-4</v>
      </c>
      <c r="AM20" s="647">
        <v>1.880257939029367E-3</v>
      </c>
      <c r="AN20" s="647">
        <v>1.0664602808709285E-3</v>
      </c>
      <c r="AO20" s="647">
        <v>2.5206324929677982E-3</v>
      </c>
      <c r="AP20" s="647">
        <v>3.7057722001379811E-4</v>
      </c>
      <c r="AQ20" s="648">
        <v>5.4728880963655939E-3</v>
      </c>
    </row>
    <row r="21" spans="1:43">
      <c r="A21" s="507" t="s">
        <v>365</v>
      </c>
      <c r="B21" s="504" t="s">
        <v>366</v>
      </c>
      <c r="C21" s="646">
        <v>0</v>
      </c>
      <c r="D21" s="647">
        <v>3.8033567060980488E-5</v>
      </c>
      <c r="E21" s="647">
        <v>0</v>
      </c>
      <c r="F21" s="647">
        <v>9.6873473905344123E-4</v>
      </c>
      <c r="G21" s="647">
        <v>0</v>
      </c>
      <c r="H21" s="647">
        <v>0</v>
      </c>
      <c r="I21" s="647">
        <v>6.1550343390275389E-4</v>
      </c>
      <c r="J21" s="647">
        <v>2.2905775818626977E-5</v>
      </c>
      <c r="K21" s="647">
        <v>0</v>
      </c>
      <c r="L21" s="647">
        <v>4.9027230631004215E-4</v>
      </c>
      <c r="M21" s="647">
        <v>3.6473514875925983E-3</v>
      </c>
      <c r="N21" s="647">
        <v>0</v>
      </c>
      <c r="O21" s="647">
        <v>0</v>
      </c>
      <c r="P21" s="647">
        <v>9.7827994655949905E-4</v>
      </c>
      <c r="Q21" s="647">
        <v>0.1632620573734801</v>
      </c>
      <c r="R21" s="647">
        <v>3.5811732460754572E-2</v>
      </c>
      <c r="S21" s="647">
        <v>1.1932284446463274E-2</v>
      </c>
      <c r="T21" s="647">
        <v>2.5467373690301219E-3</v>
      </c>
      <c r="U21" s="647">
        <v>2.5712784562602613E-2</v>
      </c>
      <c r="V21" s="647">
        <v>1.4275587508455736E-3</v>
      </c>
      <c r="W21" s="647">
        <v>1.1383395333682326E-2</v>
      </c>
      <c r="X21" s="647">
        <v>2.1197050704023826E-3</v>
      </c>
      <c r="Y21" s="647">
        <v>5.2097371543753787E-3</v>
      </c>
      <c r="Z21" s="647">
        <v>0</v>
      </c>
      <c r="AA21" s="647">
        <v>1.23248113321268E-2</v>
      </c>
      <c r="AB21" s="647">
        <v>0</v>
      </c>
      <c r="AC21" s="647">
        <v>3.9041252266648169E-6</v>
      </c>
      <c r="AD21" s="647">
        <v>3.3168513461855796E-8</v>
      </c>
      <c r="AE21" s="647">
        <v>0</v>
      </c>
      <c r="AF21" s="647">
        <v>5.636574192688851E-5</v>
      </c>
      <c r="AG21" s="647">
        <v>1.089613953621928E-6</v>
      </c>
      <c r="AH21" s="647">
        <v>2.6816332063869672E-4</v>
      </c>
      <c r="AI21" s="647">
        <v>0</v>
      </c>
      <c r="AJ21" s="647">
        <v>1.3094982821019411E-7</v>
      </c>
      <c r="AK21" s="647">
        <v>0</v>
      </c>
      <c r="AL21" s="647">
        <v>5.1978173485904017E-3</v>
      </c>
      <c r="AM21" s="647">
        <v>5.946389462614234E-6</v>
      </c>
      <c r="AN21" s="647">
        <v>0</v>
      </c>
      <c r="AO21" s="647">
        <v>0</v>
      </c>
      <c r="AP21" s="647">
        <v>0</v>
      </c>
      <c r="AQ21" s="648">
        <v>0</v>
      </c>
    </row>
    <row r="22" spans="1:43">
      <c r="A22" s="507" t="s">
        <v>369</v>
      </c>
      <c r="B22" s="504" t="s">
        <v>370</v>
      </c>
      <c r="C22" s="646">
        <v>0</v>
      </c>
      <c r="D22" s="647">
        <v>2.545323334081002E-4</v>
      </c>
      <c r="E22" s="647">
        <v>0</v>
      </c>
      <c r="F22" s="647">
        <v>9.2226733494169552E-4</v>
      </c>
      <c r="G22" s="647">
        <v>0</v>
      </c>
      <c r="H22" s="647">
        <v>0</v>
      </c>
      <c r="I22" s="647">
        <v>5.1665904008388798E-5</v>
      </c>
      <c r="J22" s="647">
        <v>0</v>
      </c>
      <c r="K22" s="647">
        <v>9.4627563116584599E-5</v>
      </c>
      <c r="L22" s="647">
        <v>3.2641624622756697E-3</v>
      </c>
      <c r="M22" s="647">
        <v>3.2979054929086291E-3</v>
      </c>
      <c r="N22" s="647">
        <v>4.3976259533784511E-4</v>
      </c>
      <c r="O22" s="647">
        <v>1.5814269773767569E-5</v>
      </c>
      <c r="P22" s="647">
        <v>5.0816830175973984E-4</v>
      </c>
      <c r="Q22" s="647">
        <v>7.8774996137333034E-3</v>
      </c>
      <c r="R22" s="647">
        <v>6.8081057840223044E-2</v>
      </c>
      <c r="S22" s="647">
        <v>1.3562822866962207E-3</v>
      </c>
      <c r="T22" s="647">
        <v>2.9828363854289891E-3</v>
      </c>
      <c r="U22" s="647">
        <v>2.1456919360143007E-3</v>
      </c>
      <c r="V22" s="647">
        <v>1.0266309869391382E-3</v>
      </c>
      <c r="W22" s="647">
        <v>1.9221652405814289E-3</v>
      </c>
      <c r="X22" s="647">
        <v>3.5402172365801794E-4</v>
      </c>
      <c r="Y22" s="647">
        <v>9.3533233464455952E-5</v>
      </c>
      <c r="Z22" s="647">
        <v>4.0824944204208551E-6</v>
      </c>
      <c r="AA22" s="647">
        <v>2.9705503451906605E-4</v>
      </c>
      <c r="AB22" s="647">
        <v>0</v>
      </c>
      <c r="AC22" s="647">
        <v>2.952699751259105E-6</v>
      </c>
      <c r="AD22" s="647">
        <v>0</v>
      </c>
      <c r="AE22" s="647">
        <v>0</v>
      </c>
      <c r="AF22" s="647">
        <v>6.0867474268763786E-5</v>
      </c>
      <c r="AG22" s="647">
        <v>3.1726994531932613E-6</v>
      </c>
      <c r="AH22" s="647">
        <v>1.3235565925824801E-5</v>
      </c>
      <c r="AI22" s="647">
        <v>0</v>
      </c>
      <c r="AJ22" s="647">
        <v>0</v>
      </c>
      <c r="AK22" s="647">
        <v>0</v>
      </c>
      <c r="AL22" s="647">
        <v>7.527207901582113E-3</v>
      </c>
      <c r="AM22" s="647">
        <v>1.0214362544651869E-5</v>
      </c>
      <c r="AN22" s="647">
        <v>0</v>
      </c>
      <c r="AO22" s="647">
        <v>0</v>
      </c>
      <c r="AP22" s="647">
        <v>0</v>
      </c>
      <c r="AQ22" s="648">
        <v>0</v>
      </c>
    </row>
    <row r="23" spans="1:43">
      <c r="A23" s="507" t="s">
        <v>373</v>
      </c>
      <c r="B23" s="504" t="s">
        <v>374</v>
      </c>
      <c r="C23" s="646">
        <v>1.777885855541295E-4</v>
      </c>
      <c r="D23" s="647">
        <v>1.4238207156161927E-4</v>
      </c>
      <c r="E23" s="647">
        <v>1.403852225559965E-5</v>
      </c>
      <c r="F23" s="647">
        <v>0</v>
      </c>
      <c r="G23" s="647">
        <v>0</v>
      </c>
      <c r="H23" s="647">
        <v>0</v>
      </c>
      <c r="I23" s="647">
        <v>0</v>
      </c>
      <c r="J23" s="647">
        <v>3.6358374315280914E-7</v>
      </c>
      <c r="K23" s="647">
        <v>0</v>
      </c>
      <c r="L23" s="647">
        <v>0</v>
      </c>
      <c r="M23" s="647">
        <v>0</v>
      </c>
      <c r="N23" s="647">
        <v>0</v>
      </c>
      <c r="O23" s="647">
        <v>0</v>
      </c>
      <c r="P23" s="647">
        <v>1.6565838911991518E-5</v>
      </c>
      <c r="Q23" s="647">
        <v>2.8771016419846147E-3</v>
      </c>
      <c r="R23" s="647">
        <v>2.5933374054809065E-3</v>
      </c>
      <c r="S23" s="647">
        <v>6.2063306029135429E-2</v>
      </c>
      <c r="T23" s="647">
        <v>2.6012440012831578E-5</v>
      </c>
      <c r="U23" s="647">
        <v>1.0446131793753833E-4</v>
      </c>
      <c r="V23" s="647">
        <v>1.8289130336497819E-3</v>
      </c>
      <c r="W23" s="647">
        <v>2.1194390782872154E-4</v>
      </c>
      <c r="X23" s="647">
        <v>1.1899063489616715E-4</v>
      </c>
      <c r="Y23" s="647">
        <v>1.4825184329146228E-4</v>
      </c>
      <c r="Z23" s="647">
        <v>0</v>
      </c>
      <c r="AA23" s="647">
        <v>1.1008871879692096E-4</v>
      </c>
      <c r="AB23" s="647">
        <v>2.7127275329450234E-5</v>
      </c>
      <c r="AC23" s="647">
        <v>9.1055792366328463E-4</v>
      </c>
      <c r="AD23" s="647">
        <v>9.6852059308618926E-6</v>
      </c>
      <c r="AE23" s="647">
        <v>0</v>
      </c>
      <c r="AF23" s="647">
        <v>3.4262380878516977E-5</v>
      </c>
      <c r="AG23" s="647">
        <v>3.1342424901242519E-5</v>
      </c>
      <c r="AH23" s="647">
        <v>2.5714640331302003E-3</v>
      </c>
      <c r="AI23" s="647">
        <v>0</v>
      </c>
      <c r="AJ23" s="647">
        <v>1.1989990756345163E-2</v>
      </c>
      <c r="AK23" s="647">
        <v>0</v>
      </c>
      <c r="AL23" s="647">
        <v>2.7793072165130258E-3</v>
      </c>
      <c r="AM23" s="647">
        <v>3.3134816637805896E-3</v>
      </c>
      <c r="AN23" s="647">
        <v>4.2328692994668145E-5</v>
      </c>
      <c r="AO23" s="647">
        <v>0</v>
      </c>
      <c r="AP23" s="647">
        <v>2.4711061467196687E-2</v>
      </c>
      <c r="AQ23" s="648">
        <v>0</v>
      </c>
    </row>
    <row r="24" spans="1:43">
      <c r="A24" s="507" t="s">
        <v>377</v>
      </c>
      <c r="B24" s="504" t="s">
        <v>378</v>
      </c>
      <c r="C24" s="646">
        <v>0</v>
      </c>
      <c r="D24" s="647">
        <v>0</v>
      </c>
      <c r="E24" s="647">
        <v>1.7433459010221788E-6</v>
      </c>
      <c r="F24" s="647">
        <v>6.8152192697227025E-5</v>
      </c>
      <c r="G24" s="647">
        <v>7.4575193638091924E-7</v>
      </c>
      <c r="H24" s="647">
        <v>2.2462117638602498E-6</v>
      </c>
      <c r="I24" s="647">
        <v>3.2745995498274588E-6</v>
      </c>
      <c r="J24" s="647">
        <v>7.635258606208992E-5</v>
      </c>
      <c r="K24" s="647">
        <v>2.7528018361188246E-5</v>
      </c>
      <c r="L24" s="647">
        <v>8.6391595825558081E-6</v>
      </c>
      <c r="M24" s="647">
        <v>2.140338881281966E-7</v>
      </c>
      <c r="N24" s="647">
        <v>2.6855731012998174E-5</v>
      </c>
      <c r="O24" s="647">
        <v>5.1163813973953899E-6</v>
      </c>
      <c r="P24" s="647">
        <v>1.4595847257592527E-4</v>
      </c>
      <c r="Q24" s="647">
        <v>1.0188076766409312E-2</v>
      </c>
      <c r="R24" s="647">
        <v>5.6671074617641072E-3</v>
      </c>
      <c r="S24" s="647">
        <v>0.1239509167225535</v>
      </c>
      <c r="T24" s="647">
        <v>0.27420213963808698</v>
      </c>
      <c r="U24" s="647">
        <v>7.6497378312355008E-2</v>
      </c>
      <c r="V24" s="647">
        <v>0.32346212213624548</v>
      </c>
      <c r="W24" s="647">
        <v>7.504512976835187E-3</v>
      </c>
      <c r="X24" s="647">
        <v>1.3834382245613879E-2</v>
      </c>
      <c r="Y24" s="647">
        <v>2.4298065613730099E-4</v>
      </c>
      <c r="Z24" s="647">
        <v>1.0750568640441585E-5</v>
      </c>
      <c r="AA24" s="647">
        <v>2.6240886417143171E-5</v>
      </c>
      <c r="AB24" s="647">
        <v>0</v>
      </c>
      <c r="AC24" s="647">
        <v>3.4426291914680232E-5</v>
      </c>
      <c r="AD24" s="647">
        <v>7.061576516029099E-5</v>
      </c>
      <c r="AE24" s="647">
        <v>0</v>
      </c>
      <c r="AF24" s="647">
        <v>6.8322111426531526E-6</v>
      </c>
      <c r="AG24" s="647">
        <v>2.9702876375733759E-3</v>
      </c>
      <c r="AH24" s="647">
        <v>1.7845463232231014E-3</v>
      </c>
      <c r="AI24" s="647">
        <v>1.7565819953003208E-3</v>
      </c>
      <c r="AJ24" s="647">
        <v>3.563706039148854E-6</v>
      </c>
      <c r="AK24" s="647">
        <v>0</v>
      </c>
      <c r="AL24" s="647">
        <v>7.5859611425139039E-3</v>
      </c>
      <c r="AM24" s="647">
        <v>2.6135340783264173E-5</v>
      </c>
      <c r="AN24" s="647">
        <v>5.5695648677194924E-7</v>
      </c>
      <c r="AO24" s="647">
        <v>0</v>
      </c>
      <c r="AP24" s="647">
        <v>3.9858733861164952E-2</v>
      </c>
      <c r="AQ24" s="648">
        <v>0</v>
      </c>
    </row>
    <row r="25" spans="1:43">
      <c r="A25" s="507" t="s">
        <v>381</v>
      </c>
      <c r="B25" s="504" t="s">
        <v>53</v>
      </c>
      <c r="C25" s="646">
        <v>6.7479771929051437E-5</v>
      </c>
      <c r="D25" s="647">
        <v>0</v>
      </c>
      <c r="E25" s="647">
        <v>3.7463585862492399E-4</v>
      </c>
      <c r="F25" s="647">
        <v>9.7824949322870359E-4</v>
      </c>
      <c r="G25" s="647">
        <v>0</v>
      </c>
      <c r="H25" s="647">
        <v>0</v>
      </c>
      <c r="I25" s="647">
        <v>7.616475989969052E-5</v>
      </c>
      <c r="J25" s="647">
        <v>3.6358374315280914E-7</v>
      </c>
      <c r="K25" s="647">
        <v>0</v>
      </c>
      <c r="L25" s="647">
        <v>2.8077268643306381E-5</v>
      </c>
      <c r="M25" s="647">
        <v>1.3912202728332778E-5</v>
      </c>
      <c r="N25" s="647">
        <v>0</v>
      </c>
      <c r="O25" s="647">
        <v>1.3953767447441972E-6</v>
      </c>
      <c r="P25" s="647">
        <v>5.784611857917038E-4</v>
      </c>
      <c r="Q25" s="647">
        <v>1.3322689539897839E-2</v>
      </c>
      <c r="R25" s="647">
        <v>1.6950314273727379E-2</v>
      </c>
      <c r="S25" s="647">
        <v>1.6907462123728085E-2</v>
      </c>
      <c r="T25" s="647">
        <v>1.7075374491815273E-2</v>
      </c>
      <c r="U25" s="647">
        <v>0.17160107506816169</v>
      </c>
      <c r="V25" s="647">
        <v>1.5631064565577706E-2</v>
      </c>
      <c r="W25" s="647">
        <v>6.1371273223107058E-2</v>
      </c>
      <c r="X25" s="647">
        <v>3.3715652210042071E-3</v>
      </c>
      <c r="Y25" s="647">
        <v>6.5874755663890491E-3</v>
      </c>
      <c r="Z25" s="647">
        <v>5.8515753359365584E-6</v>
      </c>
      <c r="AA25" s="647">
        <v>2.2325254147085089E-4</v>
      </c>
      <c r="AB25" s="647">
        <v>0</v>
      </c>
      <c r="AC25" s="647">
        <v>1.927347422821869E-4</v>
      </c>
      <c r="AD25" s="647">
        <v>2.0896163480969153E-6</v>
      </c>
      <c r="AE25" s="647">
        <v>8.8313379094617734E-6</v>
      </c>
      <c r="AF25" s="647">
        <v>1.9272046430780524E-4</v>
      </c>
      <c r="AG25" s="647">
        <v>8.7329353635875117E-5</v>
      </c>
      <c r="AH25" s="647">
        <v>1.5050555785351733E-3</v>
      </c>
      <c r="AI25" s="647">
        <v>3.977557880024245E-4</v>
      </c>
      <c r="AJ25" s="647">
        <v>8.1366611114319908E-5</v>
      </c>
      <c r="AK25" s="647">
        <v>0</v>
      </c>
      <c r="AL25" s="647">
        <v>5.7463458835684414E-3</v>
      </c>
      <c r="AM25" s="647">
        <v>3.8200756821923378E-4</v>
      </c>
      <c r="AN25" s="647">
        <v>1.1016599308349157E-4</v>
      </c>
      <c r="AO25" s="647">
        <v>4.0627723315921965E-5</v>
      </c>
      <c r="AP25" s="647">
        <v>0</v>
      </c>
      <c r="AQ25" s="648">
        <v>1.0896433850765457E-3</v>
      </c>
    </row>
    <row r="26" spans="1:43">
      <c r="A26" s="507" t="s">
        <v>384</v>
      </c>
      <c r="B26" s="504" t="s">
        <v>385</v>
      </c>
      <c r="C26" s="646">
        <v>2.2001951594467549E-6</v>
      </c>
      <c r="D26" s="647">
        <v>1.175139700217474E-4</v>
      </c>
      <c r="E26" s="647">
        <v>3.8353609822487934E-5</v>
      </c>
      <c r="F26" s="647">
        <v>7.7445673519576158E-6</v>
      </c>
      <c r="G26" s="647">
        <v>8.2625924769476856E-6</v>
      </c>
      <c r="H26" s="647">
        <v>5.8401505860366491E-6</v>
      </c>
      <c r="I26" s="647">
        <v>7.3981693533138891E-6</v>
      </c>
      <c r="J26" s="647">
        <v>1.9633522130251693E-5</v>
      </c>
      <c r="K26" s="647">
        <v>1.2043508033019858E-5</v>
      </c>
      <c r="L26" s="647">
        <v>2.8797198608519362E-6</v>
      </c>
      <c r="M26" s="647">
        <v>8.2046323782475366E-6</v>
      </c>
      <c r="N26" s="647">
        <v>0</v>
      </c>
      <c r="O26" s="647">
        <v>4.6512558158139907E-7</v>
      </c>
      <c r="P26" s="647">
        <v>5.5965671999971345E-5</v>
      </c>
      <c r="Q26" s="647">
        <v>1.4186522335579142E-3</v>
      </c>
      <c r="R26" s="647">
        <v>1.045666287081303E-4</v>
      </c>
      <c r="S26" s="647">
        <v>2.7854138589337863E-5</v>
      </c>
      <c r="T26" s="647">
        <v>6.5031100032078942E-5</v>
      </c>
      <c r="U26" s="647">
        <v>3.4790081475274319E-5</v>
      </c>
      <c r="V26" s="647">
        <v>4.3783444413071609E-2</v>
      </c>
      <c r="W26" s="647">
        <v>5.335272871025376E-4</v>
      </c>
      <c r="X26" s="647">
        <v>3.2206142916111355E-5</v>
      </c>
      <c r="Y26" s="647">
        <v>2.2711281537090237E-3</v>
      </c>
      <c r="Z26" s="647">
        <v>1.6874310271072867E-5</v>
      </c>
      <c r="AA26" s="647">
        <v>7.790263155089379E-6</v>
      </c>
      <c r="AB26" s="647">
        <v>1.8474609922642834E-5</v>
      </c>
      <c r="AC26" s="647">
        <v>2.7597900341768436E-4</v>
      </c>
      <c r="AD26" s="647">
        <v>1.2856115817815305E-4</v>
      </c>
      <c r="AE26" s="647">
        <v>4.6216394554946914E-5</v>
      </c>
      <c r="AF26" s="647">
        <v>6.27781773849295E-5</v>
      </c>
      <c r="AG26" s="647">
        <v>1.2921539591187101E-4</v>
      </c>
      <c r="AH26" s="647">
        <v>1.3405043617954956E-3</v>
      </c>
      <c r="AI26" s="647">
        <v>4.4842701449114988E-5</v>
      </c>
      <c r="AJ26" s="647">
        <v>2.6405097502669857E-5</v>
      </c>
      <c r="AK26" s="647">
        <v>9.3150050228515114E-5</v>
      </c>
      <c r="AL26" s="647">
        <v>1.1698463071901056E-3</v>
      </c>
      <c r="AM26" s="647">
        <v>2.3871876407172306E-4</v>
      </c>
      <c r="AN26" s="647">
        <v>1.4258086061361901E-5</v>
      </c>
      <c r="AO26" s="647">
        <v>1.6572398210238116E-4</v>
      </c>
      <c r="AP26" s="647">
        <v>0</v>
      </c>
      <c r="AQ26" s="648">
        <v>0</v>
      </c>
    </row>
    <row r="27" spans="1:43">
      <c r="A27" s="507" t="s">
        <v>388</v>
      </c>
      <c r="B27" s="504" t="s">
        <v>54</v>
      </c>
      <c r="C27" s="646">
        <v>0</v>
      </c>
      <c r="D27" s="647">
        <v>0</v>
      </c>
      <c r="E27" s="647">
        <v>2.0280801641828116E-2</v>
      </c>
      <c r="F27" s="647">
        <v>1.4604041292262933E-5</v>
      </c>
      <c r="G27" s="647">
        <v>0</v>
      </c>
      <c r="H27" s="647">
        <v>0</v>
      </c>
      <c r="I27" s="647">
        <v>0</v>
      </c>
      <c r="J27" s="647">
        <v>0</v>
      </c>
      <c r="K27" s="647">
        <v>0</v>
      </c>
      <c r="L27" s="647">
        <v>0</v>
      </c>
      <c r="M27" s="647">
        <v>0</v>
      </c>
      <c r="N27" s="647">
        <v>0</v>
      </c>
      <c r="O27" s="647">
        <v>0</v>
      </c>
      <c r="P27" s="647">
        <v>0</v>
      </c>
      <c r="Q27" s="647">
        <v>0</v>
      </c>
      <c r="R27" s="647">
        <v>1.5940034864044255E-5</v>
      </c>
      <c r="S27" s="647">
        <v>0</v>
      </c>
      <c r="T27" s="647">
        <v>0</v>
      </c>
      <c r="U27" s="647">
        <v>0</v>
      </c>
      <c r="V27" s="647">
        <v>0</v>
      </c>
      <c r="W27" s="647">
        <v>0.30728353539424658</v>
      </c>
      <c r="X27" s="647">
        <v>0</v>
      </c>
      <c r="Y27" s="647">
        <v>0</v>
      </c>
      <c r="Z27" s="647">
        <v>0</v>
      </c>
      <c r="AA27" s="647">
        <v>0</v>
      </c>
      <c r="AB27" s="647">
        <v>0</v>
      </c>
      <c r="AC27" s="647">
        <v>0</v>
      </c>
      <c r="AD27" s="647">
        <v>0</v>
      </c>
      <c r="AE27" s="647">
        <v>0</v>
      </c>
      <c r="AF27" s="647">
        <v>1.4080781864347143E-2</v>
      </c>
      <c r="AG27" s="647">
        <v>0</v>
      </c>
      <c r="AH27" s="647">
        <v>4.3665398301632298E-3</v>
      </c>
      <c r="AI27" s="647">
        <v>5.1471622532897203E-5</v>
      </c>
      <c r="AJ27" s="647">
        <v>0</v>
      </c>
      <c r="AK27" s="647">
        <v>0</v>
      </c>
      <c r="AL27" s="647">
        <v>4.1535662160047157E-2</v>
      </c>
      <c r="AM27" s="647">
        <v>2.6518978813110255E-5</v>
      </c>
      <c r="AN27" s="647">
        <v>0</v>
      </c>
      <c r="AO27" s="647">
        <v>0</v>
      </c>
      <c r="AP27" s="647">
        <v>0</v>
      </c>
      <c r="AQ27" s="648">
        <v>0</v>
      </c>
    </row>
    <row r="28" spans="1:43">
      <c r="A28" s="507" t="s">
        <v>390</v>
      </c>
      <c r="B28" s="504" t="s">
        <v>29</v>
      </c>
      <c r="C28" s="646">
        <v>1.6389745048434091E-3</v>
      </c>
      <c r="D28" s="647">
        <v>6.5003266985888567E-3</v>
      </c>
      <c r="E28" s="647">
        <v>2.5474871366305144E-3</v>
      </c>
      <c r="F28" s="647">
        <v>2.8637197334010133E-3</v>
      </c>
      <c r="G28" s="647">
        <v>4.0021116644034932E-3</v>
      </c>
      <c r="H28" s="647">
        <v>2.5183627811695575E-2</v>
      </c>
      <c r="I28" s="647">
        <v>1.169638446612445E-2</v>
      </c>
      <c r="J28" s="647">
        <v>8.9288895643466881E-3</v>
      </c>
      <c r="K28" s="647">
        <v>1.1974687987116887E-3</v>
      </c>
      <c r="L28" s="647">
        <v>2.2836178496555854E-3</v>
      </c>
      <c r="M28" s="647">
        <v>1.5733417082415605E-2</v>
      </c>
      <c r="N28" s="647">
        <v>1.0070899129874315E-4</v>
      </c>
      <c r="O28" s="647">
        <v>5.0252632959635939E-2</v>
      </c>
      <c r="P28" s="647">
        <v>1.3854861760312907E-3</v>
      </c>
      <c r="Q28" s="647">
        <v>1.156459081481204E-3</v>
      </c>
      <c r="R28" s="647">
        <v>8.5042211337657964E-3</v>
      </c>
      <c r="S28" s="647">
        <v>4.8680463749981254E-3</v>
      </c>
      <c r="T28" s="647">
        <v>4.3925635673258013E-3</v>
      </c>
      <c r="U28" s="647">
        <v>2.0691901861733834E-3</v>
      </c>
      <c r="V28" s="647">
        <v>5.5089180836335313E-3</v>
      </c>
      <c r="W28" s="647">
        <v>8.4005454177649912E-4</v>
      </c>
      <c r="X28" s="647">
        <v>6.7966762277116899E-2</v>
      </c>
      <c r="Y28" s="647">
        <v>3.4276426739093938E-3</v>
      </c>
      <c r="Z28" s="647">
        <v>7.9545362534690148E-3</v>
      </c>
      <c r="AA28" s="647">
        <v>3.741786397544509E-3</v>
      </c>
      <c r="AB28" s="647">
        <v>3.8380417474735973E-3</v>
      </c>
      <c r="AC28" s="647">
        <v>5.7514544862275639E-3</v>
      </c>
      <c r="AD28" s="647">
        <v>1.5488302709121259E-2</v>
      </c>
      <c r="AE28" s="647">
        <v>3.8471339423486027E-5</v>
      </c>
      <c r="AF28" s="647">
        <v>1.7616682731047867E-3</v>
      </c>
      <c r="AG28" s="647">
        <v>1.5488509828574241E-2</v>
      </c>
      <c r="AH28" s="647">
        <v>7.5488347714796275E-3</v>
      </c>
      <c r="AI28" s="647">
        <v>8.5688758650998547E-3</v>
      </c>
      <c r="AJ28" s="647">
        <v>4.477099798033274E-3</v>
      </c>
      <c r="AK28" s="647">
        <v>4.3128845112290433E-2</v>
      </c>
      <c r="AL28" s="647">
        <v>8.872369201047248E-3</v>
      </c>
      <c r="AM28" s="647">
        <v>1.2840220994687093E-2</v>
      </c>
      <c r="AN28" s="647">
        <v>3.5742125582103072E-3</v>
      </c>
      <c r="AO28" s="647">
        <v>2.5887856773351928E-3</v>
      </c>
      <c r="AP28" s="647">
        <v>0.1468451657413187</v>
      </c>
      <c r="AQ28" s="648">
        <v>1.5649060816492403E-3</v>
      </c>
    </row>
    <row r="29" spans="1:43">
      <c r="A29" s="507" t="s">
        <v>392</v>
      </c>
      <c r="B29" s="504" t="s">
        <v>13</v>
      </c>
      <c r="C29" s="646">
        <v>1.7621427115363218E-3</v>
      </c>
      <c r="D29" s="647">
        <v>1.7505193044733327E-3</v>
      </c>
      <c r="E29" s="647">
        <v>1.1326243053798829E-3</v>
      </c>
      <c r="F29" s="647">
        <v>1.6728265480228451E-3</v>
      </c>
      <c r="G29" s="647">
        <v>5.7395780849098753E-4</v>
      </c>
      <c r="H29" s="647">
        <v>1.7906800181493911E-3</v>
      </c>
      <c r="I29" s="647">
        <v>3.8276430293538743E-3</v>
      </c>
      <c r="J29" s="647">
        <v>4.3942731197448518E-3</v>
      </c>
      <c r="K29" s="647">
        <v>3.674990451218631E-3</v>
      </c>
      <c r="L29" s="647">
        <v>3.4167876149008227E-3</v>
      </c>
      <c r="M29" s="647">
        <v>4.2792508699764104E-3</v>
      </c>
      <c r="N29" s="647">
        <v>1.8060479106241272E-3</v>
      </c>
      <c r="O29" s="647">
        <v>3.2219249036143515E-3</v>
      </c>
      <c r="P29" s="647">
        <v>3.7427602806700839E-3</v>
      </c>
      <c r="Q29" s="647">
        <v>1.9383565171385362E-3</v>
      </c>
      <c r="R29" s="647">
        <v>1.1865761952794542E-3</v>
      </c>
      <c r="S29" s="647">
        <v>1.5448333786855846E-3</v>
      </c>
      <c r="T29" s="647">
        <v>3.8901466164065882E-3</v>
      </c>
      <c r="U29" s="647">
        <v>1.9589912369977762E-3</v>
      </c>
      <c r="V29" s="647">
        <v>1.4313974209255289E-3</v>
      </c>
      <c r="W29" s="647">
        <v>7.0184703903937288E-4</v>
      </c>
      <c r="X29" s="647">
        <v>1.3627377876641621E-3</v>
      </c>
      <c r="Y29" s="647">
        <v>5.5729291466849668E-4</v>
      </c>
      <c r="Z29" s="647">
        <v>1.3970159823532818E-2</v>
      </c>
      <c r="AA29" s="647">
        <v>2.650001517051246E-2</v>
      </c>
      <c r="AB29" s="647">
        <v>2.6528604425627884E-3</v>
      </c>
      <c r="AC29" s="647">
        <v>2.6781970977170504E-3</v>
      </c>
      <c r="AD29" s="647">
        <v>2.5457165767108943E-3</v>
      </c>
      <c r="AE29" s="647">
        <v>1.2401963508319241E-2</v>
      </c>
      <c r="AF29" s="647">
        <v>5.5161419962759814E-3</v>
      </c>
      <c r="AG29" s="647">
        <v>4.1695680308804287E-3</v>
      </c>
      <c r="AH29" s="647">
        <v>7.2178935831010097E-3</v>
      </c>
      <c r="AI29" s="647">
        <v>4.9207117417155626E-3</v>
      </c>
      <c r="AJ29" s="647">
        <v>2.4904786613747349E-3</v>
      </c>
      <c r="AK29" s="647">
        <v>2.3867608678312343E-3</v>
      </c>
      <c r="AL29" s="647">
        <v>1.1192807307679521E-3</v>
      </c>
      <c r="AM29" s="647">
        <v>3.2396313430352193E-3</v>
      </c>
      <c r="AN29" s="647">
        <v>1.988334657775859E-3</v>
      </c>
      <c r="AO29" s="647">
        <v>1.1994103624971128E-3</v>
      </c>
      <c r="AP29" s="647">
        <v>0</v>
      </c>
      <c r="AQ29" s="648">
        <v>0</v>
      </c>
    </row>
    <row r="30" spans="1:43">
      <c r="A30" s="507" t="s">
        <v>395</v>
      </c>
      <c r="B30" s="504" t="s">
        <v>594</v>
      </c>
      <c r="C30" s="646">
        <v>4.7042735843137963E-3</v>
      </c>
      <c r="D30" s="647">
        <v>3.6877931754127615E-3</v>
      </c>
      <c r="E30" s="647">
        <v>8.9836449380621321E-3</v>
      </c>
      <c r="F30" s="647">
        <v>1.8341348222964765E-2</v>
      </c>
      <c r="G30" s="647">
        <v>5.0817825047527916E-3</v>
      </c>
      <c r="H30" s="647">
        <v>1.3196943355031739E-2</v>
      </c>
      <c r="I30" s="647">
        <v>5.6585080221018491E-2</v>
      </c>
      <c r="J30" s="647">
        <v>4.1553258837448252E-2</v>
      </c>
      <c r="K30" s="647">
        <v>1.0727324655125546E-2</v>
      </c>
      <c r="L30" s="647">
        <v>1.7805307899647523E-2</v>
      </c>
      <c r="M30" s="647">
        <v>2.7971732116327131E-2</v>
      </c>
      <c r="N30" s="647">
        <v>8.8691051670426475E-3</v>
      </c>
      <c r="O30" s="647">
        <v>2.640006288497863E-2</v>
      </c>
      <c r="P30" s="647">
        <v>1.2654510027257522E-2</v>
      </c>
      <c r="Q30" s="647">
        <v>6.5197136476217677E-3</v>
      </c>
      <c r="R30" s="647">
        <v>6.37038179996574E-3</v>
      </c>
      <c r="S30" s="647">
        <v>4.810195471774116E-3</v>
      </c>
      <c r="T30" s="647">
        <v>1.3992716516796407E-2</v>
      </c>
      <c r="U30" s="647">
        <v>6.3894443614157595E-3</v>
      </c>
      <c r="V30" s="647">
        <v>3.4889245837815335E-3</v>
      </c>
      <c r="W30" s="647">
        <v>9.4699163188315828E-3</v>
      </c>
      <c r="X30" s="647">
        <v>9.7965678085588197E-3</v>
      </c>
      <c r="Y30" s="647">
        <v>1.5663897167272065E-3</v>
      </c>
      <c r="Z30" s="647">
        <v>0.1030940748921354</v>
      </c>
      <c r="AA30" s="647">
        <v>2.1708593316282224E-2</v>
      </c>
      <c r="AB30" s="647">
        <v>5.6757977231329478E-2</v>
      </c>
      <c r="AC30" s="647">
        <v>1.1697065384987921E-2</v>
      </c>
      <c r="AD30" s="647">
        <v>2.6855218609526162E-3</v>
      </c>
      <c r="AE30" s="647">
        <v>1.4066515520998785E-3</v>
      </c>
      <c r="AF30" s="647">
        <v>3.7187927899791614E-3</v>
      </c>
      <c r="AG30" s="647">
        <v>4.6698290254697907E-3</v>
      </c>
      <c r="AH30" s="647">
        <v>5.2697154205878617E-3</v>
      </c>
      <c r="AI30" s="647">
        <v>1.0543227153341392E-2</v>
      </c>
      <c r="AJ30" s="647">
        <v>7.1855725091413501E-3</v>
      </c>
      <c r="AK30" s="647">
        <v>2.3720725365576761E-3</v>
      </c>
      <c r="AL30" s="647">
        <v>2.7228258275468213E-3</v>
      </c>
      <c r="AM30" s="647">
        <v>1.8976942874858713E-2</v>
      </c>
      <c r="AN30" s="647">
        <v>3.3928118304686831E-2</v>
      </c>
      <c r="AO30" s="647">
        <v>1.8538308765699063E-2</v>
      </c>
      <c r="AP30" s="647">
        <v>0</v>
      </c>
      <c r="AQ30" s="648">
        <v>2.1117837051027521E-3</v>
      </c>
    </row>
    <row r="31" spans="1:43">
      <c r="A31" s="507" t="s">
        <v>398</v>
      </c>
      <c r="B31" s="504" t="s">
        <v>399</v>
      </c>
      <c r="C31" s="646">
        <v>7.8326947676304469E-4</v>
      </c>
      <c r="D31" s="647">
        <v>2.7452433660682071E-4</v>
      </c>
      <c r="E31" s="647">
        <v>3.2444584768496966E-4</v>
      </c>
      <c r="F31" s="647">
        <v>1.9615882735744077E-3</v>
      </c>
      <c r="G31" s="647">
        <v>1.1497037267385246E-3</v>
      </c>
      <c r="H31" s="647">
        <v>1.2848331289280629E-3</v>
      </c>
      <c r="I31" s="647">
        <v>7.4600229003661848E-4</v>
      </c>
      <c r="J31" s="647">
        <v>1.4128864258918163E-3</v>
      </c>
      <c r="K31" s="647">
        <v>5.3163485460044804E-4</v>
      </c>
      <c r="L31" s="647">
        <v>6.6665514778722326E-4</v>
      </c>
      <c r="M31" s="647">
        <v>8.8574357370385355E-4</v>
      </c>
      <c r="N31" s="647">
        <v>6.7139327532495438E-5</v>
      </c>
      <c r="O31" s="647">
        <v>8.7815709802568139E-4</v>
      </c>
      <c r="P31" s="647">
        <v>5.8831114406369879E-4</v>
      </c>
      <c r="Q31" s="647">
        <v>7.514643019341427E-4</v>
      </c>
      <c r="R31" s="647">
        <v>5.8861235407960751E-4</v>
      </c>
      <c r="S31" s="647">
        <v>4.0495632256806589E-4</v>
      </c>
      <c r="T31" s="647">
        <v>1.1607706667916735E-3</v>
      </c>
      <c r="U31" s="647">
        <v>2.5537012684991934E-4</v>
      </c>
      <c r="V31" s="647">
        <v>2.3202628038840518E-4</v>
      </c>
      <c r="W31" s="647">
        <v>5.4954854789469052E-4</v>
      </c>
      <c r="X31" s="647">
        <v>6.6329903502036975E-4</v>
      </c>
      <c r="Y31" s="647">
        <v>6.6553455494112665E-4</v>
      </c>
      <c r="Z31" s="647">
        <v>9.5646040113093263E-4</v>
      </c>
      <c r="AA31" s="647">
        <v>6.6357871568901591E-2</v>
      </c>
      <c r="AB31" s="647">
        <v>8.6903161941181053E-3</v>
      </c>
      <c r="AC31" s="647">
        <v>2.2154434311447203E-3</v>
      </c>
      <c r="AD31" s="647">
        <v>1.1855421766671116E-3</v>
      </c>
      <c r="AE31" s="647">
        <v>2.517918833994788E-4</v>
      </c>
      <c r="AF31" s="647">
        <v>3.2542748073967833E-3</v>
      </c>
      <c r="AG31" s="647">
        <v>3.4077996874218044E-3</v>
      </c>
      <c r="AH31" s="647">
        <v>3.4498858193921164E-3</v>
      </c>
      <c r="AI31" s="647">
        <v>7.02162821981371E-3</v>
      </c>
      <c r="AJ31" s="647">
        <v>5.5070108433472927E-3</v>
      </c>
      <c r="AK31" s="647">
        <v>2.197671843714668E-3</v>
      </c>
      <c r="AL31" s="647">
        <v>6.6787949071467107E-4</v>
      </c>
      <c r="AM31" s="647">
        <v>9.2511913159695567E-3</v>
      </c>
      <c r="AN31" s="647">
        <v>1.3113317698450836E-2</v>
      </c>
      <c r="AO31" s="647">
        <v>8.8724807152192955E-3</v>
      </c>
      <c r="AP31" s="647">
        <v>0</v>
      </c>
      <c r="AQ31" s="648">
        <v>1.3024322348037579E-3</v>
      </c>
    </row>
    <row r="32" spans="1:43">
      <c r="A32" s="507" t="s">
        <v>402</v>
      </c>
      <c r="B32" s="504" t="s">
        <v>403</v>
      </c>
      <c r="C32" s="646">
        <v>2.8446600911021777E-4</v>
      </c>
      <c r="D32" s="647">
        <v>1.3067943554285604E-4</v>
      </c>
      <c r="E32" s="647">
        <v>1.0772042567368621E-4</v>
      </c>
      <c r="F32" s="647">
        <v>1.0486144194550612E-3</v>
      </c>
      <c r="G32" s="647">
        <v>7.4769258630627414E-4</v>
      </c>
      <c r="H32" s="647">
        <v>2.0081133168910632E-4</v>
      </c>
      <c r="I32" s="647">
        <v>2.0351029794853616E-4</v>
      </c>
      <c r="J32" s="647">
        <v>1.5219615488376592E-3</v>
      </c>
      <c r="K32" s="647">
        <v>8.6025057378713269E-6</v>
      </c>
      <c r="L32" s="647">
        <v>3.7436358191075174E-5</v>
      </c>
      <c r="M32" s="647">
        <v>9.4795609051978277E-4</v>
      </c>
      <c r="N32" s="647">
        <v>0</v>
      </c>
      <c r="O32" s="647">
        <v>2.7907534894883943E-6</v>
      </c>
      <c r="P32" s="647">
        <v>6.2233827263968142E-5</v>
      </c>
      <c r="Q32" s="647">
        <v>1.8259880233913747E-4</v>
      </c>
      <c r="R32" s="647">
        <v>2.3591251598785498E-5</v>
      </c>
      <c r="S32" s="647">
        <v>1.1141655435735145E-4</v>
      </c>
      <c r="T32" s="647">
        <v>5.0604766251111045E-4</v>
      </c>
      <c r="U32" s="647">
        <v>9.8996907234615651E-5</v>
      </c>
      <c r="V32" s="647">
        <v>1.8425616383785116E-4</v>
      </c>
      <c r="W32" s="647">
        <v>1.2797705909876355E-4</v>
      </c>
      <c r="X32" s="647">
        <v>2.3183505931216039E-4</v>
      </c>
      <c r="Y32" s="647">
        <v>1.8889459121556112E-3</v>
      </c>
      <c r="Z32" s="647">
        <v>2.0931153018218743E-2</v>
      </c>
      <c r="AA32" s="647">
        <v>9.3606162016152909E-4</v>
      </c>
      <c r="AB32" s="647">
        <v>0</v>
      </c>
      <c r="AC32" s="647">
        <v>8.906873479298114E-4</v>
      </c>
      <c r="AD32" s="647">
        <v>1.9374723768473825E-3</v>
      </c>
      <c r="AE32" s="647">
        <v>6.3766209825506732E-6</v>
      </c>
      <c r="AF32" s="647">
        <v>1.5747088681926931E-3</v>
      </c>
      <c r="AG32" s="647">
        <v>4.4728652796180149E-3</v>
      </c>
      <c r="AH32" s="647">
        <v>1.5779361901744397E-2</v>
      </c>
      <c r="AI32" s="647">
        <v>2.6556730286112031E-3</v>
      </c>
      <c r="AJ32" s="647">
        <v>2.5425218645291291E-3</v>
      </c>
      <c r="AK32" s="647">
        <v>2.56580976677347E-5</v>
      </c>
      <c r="AL32" s="647">
        <v>2.3355088077901218E-4</v>
      </c>
      <c r="AM32" s="647">
        <v>8.9015532065185848E-3</v>
      </c>
      <c r="AN32" s="647">
        <v>3.4693042343619432E-2</v>
      </c>
      <c r="AO32" s="647">
        <v>1.0011592110510264E-2</v>
      </c>
      <c r="AP32" s="647">
        <v>0</v>
      </c>
      <c r="AQ32" s="648">
        <v>1.0021977901483903E-2</v>
      </c>
    </row>
    <row r="33" spans="1:43">
      <c r="A33" s="507" t="s">
        <v>406</v>
      </c>
      <c r="B33" s="504" t="s">
        <v>14</v>
      </c>
      <c r="C33" s="646">
        <v>6.1531106412567052E-2</v>
      </c>
      <c r="D33" s="647">
        <v>2.9481865790269259E-2</v>
      </c>
      <c r="E33" s="647">
        <v>7.8767120459604698E-2</v>
      </c>
      <c r="F33" s="647">
        <v>1.2781191410965023E-2</v>
      </c>
      <c r="G33" s="647">
        <v>6.4434594398445344E-2</v>
      </c>
      <c r="H33" s="647">
        <v>8.4227999478878865E-2</v>
      </c>
      <c r="I33" s="647">
        <v>6.600246468192783E-2</v>
      </c>
      <c r="J33" s="647">
        <v>4.879148399613438E-2</v>
      </c>
      <c r="K33" s="647">
        <v>5.454676838269451E-2</v>
      </c>
      <c r="L33" s="647">
        <v>5.9562685741931028E-2</v>
      </c>
      <c r="M33" s="647">
        <v>4.3844342570655441E-2</v>
      </c>
      <c r="N33" s="647">
        <v>7.5723090557524977E-2</v>
      </c>
      <c r="O33" s="647">
        <v>9.7025196317879845E-3</v>
      </c>
      <c r="P33" s="647">
        <v>4.5481734595560715E-2</v>
      </c>
      <c r="Q33" s="647">
        <v>4.2587659130174219E-2</v>
      </c>
      <c r="R33" s="647">
        <v>5.0004845770598667E-2</v>
      </c>
      <c r="S33" s="647">
        <v>4.6681393649684925E-2</v>
      </c>
      <c r="T33" s="647">
        <v>3.9602469251549484E-2</v>
      </c>
      <c r="U33" s="647">
        <v>5.2433843973406169E-2</v>
      </c>
      <c r="V33" s="647">
        <v>4.0392619175777821E-2</v>
      </c>
      <c r="W33" s="647">
        <v>6.4597530486722038E-2</v>
      </c>
      <c r="X33" s="647">
        <v>7.0991927075458497E-2</v>
      </c>
      <c r="Y33" s="647">
        <v>5.0049969657307465E-2</v>
      </c>
      <c r="Z33" s="647">
        <v>1.1103228116792272E-2</v>
      </c>
      <c r="AA33" s="647">
        <v>1.9092909958498397E-2</v>
      </c>
      <c r="AB33" s="647">
        <v>1.4240650268852345E-2</v>
      </c>
      <c r="AC33" s="647">
        <v>9.7235136790213492E-3</v>
      </c>
      <c r="AD33" s="647">
        <v>5.1159778533835616E-3</v>
      </c>
      <c r="AE33" s="647">
        <v>1.4734085664570239E-3</v>
      </c>
      <c r="AF33" s="647">
        <v>3.1069899946899824E-2</v>
      </c>
      <c r="AG33" s="647">
        <v>9.582129203089684E-3</v>
      </c>
      <c r="AH33" s="647">
        <v>8.3836815359778858E-3</v>
      </c>
      <c r="AI33" s="647">
        <v>1.0208333239269696E-2</v>
      </c>
      <c r="AJ33" s="647">
        <v>5.1363910274113064E-2</v>
      </c>
      <c r="AK33" s="647">
        <v>4.2261861710662554E-2</v>
      </c>
      <c r="AL33" s="647">
        <v>2.0514305896814463E-2</v>
      </c>
      <c r="AM33" s="647">
        <v>2.7347684912331516E-2</v>
      </c>
      <c r="AN33" s="647">
        <v>5.930940514596604E-2</v>
      </c>
      <c r="AO33" s="647">
        <v>0.11819604340240403</v>
      </c>
      <c r="AP33" s="647">
        <v>0.22230625184795821</v>
      </c>
      <c r="AQ33" s="648">
        <v>1.1815092314724645E-2</v>
      </c>
    </row>
    <row r="34" spans="1:43">
      <c r="A34" s="507" t="s">
        <v>409</v>
      </c>
      <c r="B34" s="504" t="s">
        <v>15</v>
      </c>
      <c r="C34" s="646">
        <v>3.8670672844672268E-3</v>
      </c>
      <c r="D34" s="647">
        <v>2.5671194936659484E-2</v>
      </c>
      <c r="E34" s="647">
        <v>1.0999686840023148E-2</v>
      </c>
      <c r="F34" s="647">
        <v>2.2796465910516612E-2</v>
      </c>
      <c r="G34" s="647">
        <v>4.4017245344039734E-3</v>
      </c>
      <c r="H34" s="647">
        <v>1.731694497230421E-2</v>
      </c>
      <c r="I34" s="647">
        <v>8.4358535662147679E-3</v>
      </c>
      <c r="J34" s="647">
        <v>1.1875735802600205E-2</v>
      </c>
      <c r="K34" s="647">
        <v>2.0732038828269899E-3</v>
      </c>
      <c r="L34" s="647">
        <v>3.5038991406915933E-3</v>
      </c>
      <c r="M34" s="647">
        <v>1.4847887542599879E-2</v>
      </c>
      <c r="N34" s="647">
        <v>6.2708131915350735E-3</v>
      </c>
      <c r="O34" s="647">
        <v>7.5485230634845255E-3</v>
      </c>
      <c r="P34" s="647">
        <v>1.0053001730010853E-2</v>
      </c>
      <c r="Q34" s="647">
        <v>6.3464788864282268E-3</v>
      </c>
      <c r="R34" s="647">
        <v>7.0428387374302202E-3</v>
      </c>
      <c r="S34" s="647">
        <v>1.2204397954220653E-2</v>
      </c>
      <c r="T34" s="647">
        <v>5.8133667174966293E-3</v>
      </c>
      <c r="U34" s="647">
        <v>4.8564950122225205E-3</v>
      </c>
      <c r="V34" s="647">
        <v>7.8445355678374035E-3</v>
      </c>
      <c r="W34" s="647">
        <v>5.1208196090966789E-3</v>
      </c>
      <c r="X34" s="647">
        <v>1.1794577911453758E-2</v>
      </c>
      <c r="Y34" s="647">
        <v>1.3641741468693087E-2</v>
      </c>
      <c r="Z34" s="647">
        <v>1.8139271167240269E-2</v>
      </c>
      <c r="AA34" s="647">
        <v>2.5450174706901599E-2</v>
      </c>
      <c r="AB34" s="647">
        <v>2.9999960244510293E-2</v>
      </c>
      <c r="AC34" s="647">
        <v>1.3647607904744681E-2</v>
      </c>
      <c r="AD34" s="647">
        <v>3.5050329073114186E-2</v>
      </c>
      <c r="AE34" s="647">
        <v>9.1666310803250106E-2</v>
      </c>
      <c r="AF34" s="647">
        <v>2.1854260367113233E-2</v>
      </c>
      <c r="AG34" s="647">
        <v>6.8132599095902437E-3</v>
      </c>
      <c r="AH34" s="647">
        <v>1.7676488595686508E-2</v>
      </c>
      <c r="AI34" s="647">
        <v>7.6575941843469702E-3</v>
      </c>
      <c r="AJ34" s="647">
        <v>8.6550353599612016E-3</v>
      </c>
      <c r="AK34" s="647">
        <v>1.9882980481810732E-2</v>
      </c>
      <c r="AL34" s="647">
        <v>8.3998914729567966E-3</v>
      </c>
      <c r="AM34" s="647">
        <v>6.888029006871437E-3</v>
      </c>
      <c r="AN34" s="647">
        <v>2.0031162829347863E-2</v>
      </c>
      <c r="AO34" s="647">
        <v>4.9922118296648783E-3</v>
      </c>
      <c r="AP34" s="647">
        <v>0</v>
      </c>
      <c r="AQ34" s="648">
        <v>2.6864163959119869E-3</v>
      </c>
    </row>
    <row r="35" spans="1:43">
      <c r="A35" s="507" t="s">
        <v>412</v>
      </c>
      <c r="B35" s="504" t="s">
        <v>16</v>
      </c>
      <c r="C35" s="646">
        <v>3.1746893650191909E-4</v>
      </c>
      <c r="D35" s="647">
        <v>4.0325333281321618E-4</v>
      </c>
      <c r="E35" s="647">
        <v>2.8067869006457078E-4</v>
      </c>
      <c r="F35" s="647">
        <v>8.9084651882803895E-4</v>
      </c>
      <c r="G35" s="647">
        <v>4.7814563357368437E-4</v>
      </c>
      <c r="H35" s="647">
        <v>1.3652475100742597E-3</v>
      </c>
      <c r="I35" s="647">
        <v>6.6025629441706247E-4</v>
      </c>
      <c r="J35" s="647">
        <v>1.0911148132015803E-3</v>
      </c>
      <c r="K35" s="647">
        <v>4.8001982017322007E-4</v>
      </c>
      <c r="L35" s="647">
        <v>1.0726956481673462E-3</v>
      </c>
      <c r="M35" s="647">
        <v>1.1228217771205194E-3</v>
      </c>
      <c r="N35" s="647">
        <v>3.3569663766247715E-4</v>
      </c>
      <c r="O35" s="647">
        <v>6.4187330258233074E-5</v>
      </c>
      <c r="P35" s="647">
        <v>1.4174985404152743E-3</v>
      </c>
      <c r="Q35" s="647">
        <v>1.1845512049179945E-3</v>
      </c>
      <c r="R35" s="647">
        <v>7.3589827622337644E-4</v>
      </c>
      <c r="S35" s="647">
        <v>5.1851550297075098E-4</v>
      </c>
      <c r="T35" s="647">
        <v>5.5430395582113364E-4</v>
      </c>
      <c r="U35" s="647">
        <v>4.5163354459655845E-4</v>
      </c>
      <c r="V35" s="647">
        <v>6.9735839785853391E-4</v>
      </c>
      <c r="W35" s="647">
        <v>3.1173899011237272E-4</v>
      </c>
      <c r="X35" s="647">
        <v>9.6421750012968502E-4</v>
      </c>
      <c r="Y35" s="647">
        <v>1.1808848766604165E-3</v>
      </c>
      <c r="Z35" s="647">
        <v>3.2398675720459904E-3</v>
      </c>
      <c r="AA35" s="647">
        <v>3.1837575473299488E-4</v>
      </c>
      <c r="AB35" s="647">
        <v>5.9001823841554261E-4</v>
      </c>
      <c r="AC35" s="647">
        <v>7.7399337298255013E-3</v>
      </c>
      <c r="AD35" s="647">
        <v>4.5914841500112359E-3</v>
      </c>
      <c r="AE35" s="647">
        <v>9.9589276481637859E-3</v>
      </c>
      <c r="AF35" s="647">
        <v>1.1332655207427378E-2</v>
      </c>
      <c r="AG35" s="647">
        <v>4.0174066470040487E-3</v>
      </c>
      <c r="AH35" s="647">
        <v>4.2464830126368432E-4</v>
      </c>
      <c r="AI35" s="647">
        <v>5.1687113775558853E-4</v>
      </c>
      <c r="AJ35" s="647">
        <v>5.3147858490938853E-3</v>
      </c>
      <c r="AK35" s="647">
        <v>6.4652828275372377E-3</v>
      </c>
      <c r="AL35" s="647">
        <v>3.4621449404664568E-3</v>
      </c>
      <c r="AM35" s="647">
        <v>5.8359496647722936E-3</v>
      </c>
      <c r="AN35" s="647">
        <v>3.799000196271466E-3</v>
      </c>
      <c r="AO35" s="647">
        <v>3.0633231978230966E-3</v>
      </c>
      <c r="AP35" s="647">
        <v>0</v>
      </c>
      <c r="AQ35" s="648">
        <v>9.4984008284030967E-3</v>
      </c>
    </row>
    <row r="36" spans="1:43">
      <c r="A36" s="507" t="s">
        <v>415</v>
      </c>
      <c r="B36" s="504" t="s">
        <v>416</v>
      </c>
      <c r="C36" s="646">
        <v>6.8967659245906823E-2</v>
      </c>
      <c r="D36" s="647">
        <v>0.12050058025570259</v>
      </c>
      <c r="E36" s="647">
        <v>4.9424773844452992E-2</v>
      </c>
      <c r="F36" s="647">
        <v>0.24809101946608067</v>
      </c>
      <c r="G36" s="647">
        <v>4.140618137678604E-2</v>
      </c>
      <c r="H36" s="647">
        <v>2.8286095499939351E-2</v>
      </c>
      <c r="I36" s="647">
        <v>4.4058524128280374E-2</v>
      </c>
      <c r="J36" s="647">
        <v>3.1953557266984629E-2</v>
      </c>
      <c r="K36" s="647">
        <v>6.5012576863388766E-2</v>
      </c>
      <c r="L36" s="647">
        <v>2.1807398576266502E-2</v>
      </c>
      <c r="M36" s="647">
        <v>6.3212269107375957E-2</v>
      </c>
      <c r="N36" s="647">
        <v>3.8584971532925123E-2</v>
      </c>
      <c r="O36" s="647">
        <v>2.9842922439844145E-2</v>
      </c>
      <c r="P36" s="647">
        <v>3.5657296669997743E-2</v>
      </c>
      <c r="Q36" s="647">
        <v>2.4718727614089137E-2</v>
      </c>
      <c r="R36" s="647">
        <v>2.3289878672955965E-2</v>
      </c>
      <c r="S36" s="647">
        <v>2.6388582374329627E-2</v>
      </c>
      <c r="T36" s="647">
        <v>2.1183134011862774E-2</v>
      </c>
      <c r="U36" s="647">
        <v>2.2925024368994896E-2</v>
      </c>
      <c r="V36" s="647">
        <v>2.7668707417419544E-2</v>
      </c>
      <c r="W36" s="647">
        <v>1.6510584841648173E-2</v>
      </c>
      <c r="X36" s="647">
        <v>0.12495196736509744</v>
      </c>
      <c r="Y36" s="647">
        <v>5.3099002925721769E-2</v>
      </c>
      <c r="Z36" s="647">
        <v>3.1893467035932821E-2</v>
      </c>
      <c r="AA36" s="647">
        <v>2.512954387599213E-2</v>
      </c>
      <c r="AB36" s="647">
        <v>6.6566825821143788E-2</v>
      </c>
      <c r="AC36" s="647">
        <v>6.495497641399843E-2</v>
      </c>
      <c r="AD36" s="647">
        <v>4.1374105175697763E-2</v>
      </c>
      <c r="AE36" s="647">
        <v>3.5421142028270805E-3</v>
      </c>
      <c r="AF36" s="647">
        <v>0.10960319965185832</v>
      </c>
      <c r="AG36" s="647">
        <v>3.1771989178723349E-2</v>
      </c>
      <c r="AH36" s="647">
        <v>3.5420317252872424E-2</v>
      </c>
      <c r="AI36" s="647">
        <v>2.4508126872541936E-2</v>
      </c>
      <c r="AJ36" s="647">
        <v>1.8929639488107768E-2</v>
      </c>
      <c r="AK36" s="647">
        <v>5.0406076581240696E-2</v>
      </c>
      <c r="AL36" s="647">
        <v>2.0762297658404427E-2</v>
      </c>
      <c r="AM36" s="647">
        <v>4.8439576290977934E-2</v>
      </c>
      <c r="AN36" s="647">
        <v>0.14459314440032606</v>
      </c>
      <c r="AO36" s="647">
        <v>2.7284907800415772E-2</v>
      </c>
      <c r="AP36" s="647">
        <v>5.189066657905976E-2</v>
      </c>
      <c r="AQ36" s="648">
        <v>9.5829681200499187E-2</v>
      </c>
    </row>
    <row r="37" spans="1:43">
      <c r="A37" s="507" t="s">
        <v>419</v>
      </c>
      <c r="B37" s="504" t="s">
        <v>420</v>
      </c>
      <c r="C37" s="646">
        <v>3.1887449806979871E-3</v>
      </c>
      <c r="D37" s="647">
        <v>3.804819535600394E-3</v>
      </c>
      <c r="E37" s="647">
        <v>3.2228960407054753E-3</v>
      </c>
      <c r="F37" s="647">
        <v>7.5518382615703287E-3</v>
      </c>
      <c r="G37" s="647">
        <v>3.2205127883533548E-3</v>
      </c>
      <c r="H37" s="647">
        <v>6.1002619082916659E-3</v>
      </c>
      <c r="I37" s="647">
        <v>6.1991807922178047E-3</v>
      </c>
      <c r="J37" s="647">
        <v>9.1179531107861474E-3</v>
      </c>
      <c r="K37" s="647">
        <v>3.8229535499100177E-3</v>
      </c>
      <c r="L37" s="647">
        <v>5.732802312990992E-3</v>
      </c>
      <c r="M37" s="647">
        <v>1.0146989913010921E-2</v>
      </c>
      <c r="N37" s="647">
        <v>4.424481684391449E-3</v>
      </c>
      <c r="O37" s="647">
        <v>1.9084102612284804E-3</v>
      </c>
      <c r="P37" s="647">
        <v>6.9108650412444614E-3</v>
      </c>
      <c r="Q37" s="647">
        <v>6.4822574830393801E-3</v>
      </c>
      <c r="R37" s="647">
        <v>8.372556445788791E-3</v>
      </c>
      <c r="S37" s="647">
        <v>8.7526273951880913E-3</v>
      </c>
      <c r="T37" s="647">
        <v>1.0324870558237992E-2</v>
      </c>
      <c r="U37" s="647">
        <v>1.5687776687020687E-2</v>
      </c>
      <c r="V37" s="647">
        <v>2.6057745540531665E-2</v>
      </c>
      <c r="W37" s="647">
        <v>3.2113941662535884E-3</v>
      </c>
      <c r="X37" s="647">
        <v>6.5221127131413602E-3</v>
      </c>
      <c r="Y37" s="647">
        <v>8.6439833190540376E-3</v>
      </c>
      <c r="Z37" s="647">
        <v>1.7975222933113023E-2</v>
      </c>
      <c r="AA37" s="647">
        <v>4.1947491986279298E-2</v>
      </c>
      <c r="AB37" s="647">
        <v>9.1042409987140277E-3</v>
      </c>
      <c r="AC37" s="647">
        <v>3.4351413636173299E-2</v>
      </c>
      <c r="AD37" s="647">
        <v>5.6141125391077504E-2</v>
      </c>
      <c r="AE37" s="647">
        <v>2.8563594034005193E-3</v>
      </c>
      <c r="AF37" s="647">
        <v>9.4873212978723049E-3</v>
      </c>
      <c r="AG37" s="647">
        <v>0.21864921070928997</v>
      </c>
      <c r="AH37" s="647">
        <v>2.5822623814772853E-2</v>
      </c>
      <c r="AI37" s="647">
        <v>9.9250546085593375E-3</v>
      </c>
      <c r="AJ37" s="647">
        <v>1.3409112751777351E-2</v>
      </c>
      <c r="AK37" s="647">
        <v>7.7987787861079627E-2</v>
      </c>
      <c r="AL37" s="647">
        <v>5.7768066947743488E-2</v>
      </c>
      <c r="AM37" s="647">
        <v>2.251931257819622E-2</v>
      </c>
      <c r="AN37" s="647">
        <v>2.8881535578046201E-2</v>
      </c>
      <c r="AO37" s="647">
        <v>1.5680801758487819E-2</v>
      </c>
      <c r="AP37" s="647">
        <v>0</v>
      </c>
      <c r="AQ37" s="648">
        <v>7.1069077222821103E-2</v>
      </c>
    </row>
    <row r="38" spans="1:43">
      <c r="A38" s="507" t="s">
        <v>422</v>
      </c>
      <c r="B38" s="504" t="s">
        <v>17</v>
      </c>
      <c r="C38" s="646">
        <v>0</v>
      </c>
      <c r="D38" s="647">
        <v>0</v>
      </c>
      <c r="E38" s="647">
        <v>0</v>
      </c>
      <c r="F38" s="647">
        <v>0</v>
      </c>
      <c r="G38" s="647">
        <v>0</v>
      </c>
      <c r="H38" s="647">
        <v>0</v>
      </c>
      <c r="I38" s="647">
        <v>0</v>
      </c>
      <c r="J38" s="647">
        <v>0</v>
      </c>
      <c r="K38" s="647">
        <v>0</v>
      </c>
      <c r="L38" s="647">
        <v>0</v>
      </c>
      <c r="M38" s="647">
        <v>0</v>
      </c>
      <c r="N38" s="647">
        <v>0</v>
      </c>
      <c r="O38" s="647">
        <v>0</v>
      </c>
      <c r="P38" s="647">
        <v>0</v>
      </c>
      <c r="Q38" s="647">
        <v>0</v>
      </c>
      <c r="R38" s="647">
        <v>0</v>
      </c>
      <c r="S38" s="647">
        <v>0</v>
      </c>
      <c r="T38" s="647">
        <v>0</v>
      </c>
      <c r="U38" s="647">
        <v>0</v>
      </c>
      <c r="V38" s="647">
        <v>0</v>
      </c>
      <c r="W38" s="647">
        <v>0</v>
      </c>
      <c r="X38" s="647">
        <v>0</v>
      </c>
      <c r="Y38" s="647">
        <v>0</v>
      </c>
      <c r="Z38" s="647">
        <v>0</v>
      </c>
      <c r="AA38" s="647">
        <v>0</v>
      </c>
      <c r="AB38" s="647">
        <v>0</v>
      </c>
      <c r="AC38" s="647">
        <v>0</v>
      </c>
      <c r="AD38" s="647">
        <v>0</v>
      </c>
      <c r="AE38" s="647">
        <v>0</v>
      </c>
      <c r="AF38" s="647">
        <v>0</v>
      </c>
      <c r="AG38" s="647">
        <v>0</v>
      </c>
      <c r="AH38" s="647">
        <v>0</v>
      </c>
      <c r="AI38" s="647">
        <v>0</v>
      </c>
      <c r="AJ38" s="647">
        <v>0</v>
      </c>
      <c r="AK38" s="647">
        <v>0</v>
      </c>
      <c r="AL38" s="647">
        <v>0</v>
      </c>
      <c r="AM38" s="647">
        <v>0</v>
      </c>
      <c r="AN38" s="647">
        <v>0</v>
      </c>
      <c r="AO38" s="647">
        <v>0</v>
      </c>
      <c r="AP38" s="647">
        <v>0</v>
      </c>
      <c r="AQ38" s="648">
        <v>0.23203681761083009</v>
      </c>
    </row>
    <row r="39" spans="1:43">
      <c r="A39" s="507" t="s">
        <v>424</v>
      </c>
      <c r="B39" s="504" t="s">
        <v>56</v>
      </c>
      <c r="C39" s="646">
        <v>1.7217061150622178E-5</v>
      </c>
      <c r="D39" s="647">
        <v>2.2186247452238617E-4</v>
      </c>
      <c r="E39" s="647">
        <v>5.1382826556443167E-6</v>
      </c>
      <c r="F39" s="647">
        <v>8.7336592394790611E-4</v>
      </c>
      <c r="G39" s="647">
        <v>2.2734417269648774E-4</v>
      </c>
      <c r="H39" s="647">
        <v>6.3792414093631091E-5</v>
      </c>
      <c r="I39" s="647">
        <v>1.7112814684468685E-4</v>
      </c>
      <c r="J39" s="647">
        <v>3.017745068168316E-4</v>
      </c>
      <c r="K39" s="647">
        <v>0</v>
      </c>
      <c r="L39" s="647">
        <v>1.4326606307738383E-4</v>
      </c>
      <c r="M39" s="647">
        <v>1.0709542315641197E-3</v>
      </c>
      <c r="N39" s="647">
        <v>0</v>
      </c>
      <c r="O39" s="647">
        <v>1.8605023263255963E-6</v>
      </c>
      <c r="P39" s="647">
        <v>4.5175490438376868E-4</v>
      </c>
      <c r="Q39" s="647">
        <v>7.7019238422533628E-4</v>
      </c>
      <c r="R39" s="647">
        <v>3.4940556421985005E-4</v>
      </c>
      <c r="S39" s="647">
        <v>3.4496279329872275E-4</v>
      </c>
      <c r="T39" s="647">
        <v>1.3999380481110649E-3</v>
      </c>
      <c r="U39" s="647">
        <v>6.6556522361598089E-4</v>
      </c>
      <c r="V39" s="647">
        <v>1.0488099696233241E-3</v>
      </c>
      <c r="W39" s="647">
        <v>4.7233765251082112E-4</v>
      </c>
      <c r="X39" s="647">
        <v>1.0055200345564538E-4</v>
      </c>
      <c r="Y39" s="647">
        <v>1.4309416944852037E-4</v>
      </c>
      <c r="Z39" s="647">
        <v>1.0943126293938101E-3</v>
      </c>
      <c r="AA39" s="647">
        <v>7.6672590000090207E-5</v>
      </c>
      <c r="AB39" s="647">
        <v>1.3587023246905679E-4</v>
      </c>
      <c r="AC39" s="647">
        <v>1.939048862576859E-4</v>
      </c>
      <c r="AD39" s="647">
        <v>2.0017197874229971E-4</v>
      </c>
      <c r="AE39" s="647">
        <v>6.4894815309144019E-7</v>
      </c>
      <c r="AF39" s="647">
        <v>4.1857425765275683E-4</v>
      </c>
      <c r="AG39" s="647">
        <v>4.9113387535431683E-3</v>
      </c>
      <c r="AH39" s="647">
        <v>1.025366057503937E-4</v>
      </c>
      <c r="AI39" s="647">
        <v>1.149286627528805E-6</v>
      </c>
      <c r="AJ39" s="647">
        <v>9.7370550833437197E-5</v>
      </c>
      <c r="AK39" s="647">
        <v>0</v>
      </c>
      <c r="AL39" s="647">
        <v>4.9296938294836085E-4</v>
      </c>
      <c r="AM39" s="647">
        <v>4.4214282939760677E-4</v>
      </c>
      <c r="AN39" s="647">
        <v>2.5753667948334936E-4</v>
      </c>
      <c r="AO39" s="647">
        <v>4.1302471972047555E-4</v>
      </c>
      <c r="AP39" s="647">
        <v>0</v>
      </c>
      <c r="AQ39" s="648">
        <v>1.4768437074465132E-4</v>
      </c>
    </row>
    <row r="40" spans="1:43">
      <c r="A40" s="507" t="s">
        <v>427</v>
      </c>
      <c r="B40" s="504" t="s">
        <v>428</v>
      </c>
      <c r="C40" s="646">
        <v>2.3501502081779802E-4</v>
      </c>
      <c r="D40" s="647">
        <v>0</v>
      </c>
      <c r="E40" s="647">
        <v>0</v>
      </c>
      <c r="F40" s="647">
        <v>0</v>
      </c>
      <c r="G40" s="647">
        <v>0</v>
      </c>
      <c r="H40" s="647">
        <v>0</v>
      </c>
      <c r="I40" s="647">
        <v>8.489702536589708E-7</v>
      </c>
      <c r="J40" s="647">
        <v>1.0907512294584274E-6</v>
      </c>
      <c r="K40" s="647">
        <v>0</v>
      </c>
      <c r="L40" s="647">
        <v>1.4398599304259681E-6</v>
      </c>
      <c r="M40" s="647">
        <v>0</v>
      </c>
      <c r="N40" s="647">
        <v>0</v>
      </c>
      <c r="O40" s="647">
        <v>0</v>
      </c>
      <c r="P40" s="647">
        <v>0</v>
      </c>
      <c r="Q40" s="647">
        <v>0</v>
      </c>
      <c r="R40" s="647">
        <v>0</v>
      </c>
      <c r="S40" s="647">
        <v>0</v>
      </c>
      <c r="T40" s="647">
        <v>0</v>
      </c>
      <c r="U40" s="647">
        <v>0</v>
      </c>
      <c r="V40" s="647">
        <v>0</v>
      </c>
      <c r="W40" s="647">
        <v>0</v>
      </c>
      <c r="X40" s="647">
        <v>1.1800724121933933E-5</v>
      </c>
      <c r="Y40" s="647">
        <v>2.5857879643859703E-6</v>
      </c>
      <c r="Z40" s="647">
        <v>2.0861546488350568E-4</v>
      </c>
      <c r="AA40" s="647">
        <v>2.3432291542808316E-4</v>
      </c>
      <c r="AB40" s="647">
        <v>0</v>
      </c>
      <c r="AC40" s="647">
        <v>2.6421194811266656E-5</v>
      </c>
      <c r="AD40" s="647">
        <v>1.6149749204577587E-4</v>
      </c>
      <c r="AE40" s="647">
        <v>6.3342982769142744E-6</v>
      </c>
      <c r="AF40" s="647">
        <v>1.6528884706958069E-3</v>
      </c>
      <c r="AG40" s="647">
        <v>1.1623937562300281E-3</v>
      </c>
      <c r="AH40" s="647">
        <v>2.5083392305036255E-5</v>
      </c>
      <c r="AI40" s="647">
        <v>1.7813942726696478E-5</v>
      </c>
      <c r="AJ40" s="647">
        <v>1.8143566376480288E-2</v>
      </c>
      <c r="AK40" s="647">
        <v>1.4502403029589178E-5</v>
      </c>
      <c r="AL40" s="647">
        <v>4.3705033357759869E-5</v>
      </c>
      <c r="AM40" s="647">
        <v>8.032421249902292E-5</v>
      </c>
      <c r="AN40" s="647">
        <v>5.0126083809475431E-6</v>
      </c>
      <c r="AO40" s="647">
        <v>1.048180981155948E-4</v>
      </c>
      <c r="AP40" s="647">
        <v>0</v>
      </c>
      <c r="AQ40" s="648">
        <v>2.5181727160149478E-3</v>
      </c>
    </row>
    <row r="41" spans="1:43">
      <c r="A41" s="507" t="s">
        <v>430</v>
      </c>
      <c r="B41" s="504" t="s">
        <v>431</v>
      </c>
      <c r="C41" s="646">
        <v>8.9823501412365089E-5</v>
      </c>
      <c r="D41" s="647">
        <v>2.4331730722345208E-4</v>
      </c>
      <c r="E41" s="647">
        <v>1.4235428587367734E-2</v>
      </c>
      <c r="F41" s="647">
        <v>3.7123030418226553E-3</v>
      </c>
      <c r="G41" s="647">
        <v>2.5298702251802209E-3</v>
      </c>
      <c r="H41" s="647">
        <v>1.8719928840011321E-3</v>
      </c>
      <c r="I41" s="647">
        <v>1.7169816972928643E-3</v>
      </c>
      <c r="J41" s="647">
        <v>2.3654758329521765E-3</v>
      </c>
      <c r="K41" s="647">
        <v>1.5931840626537699E-3</v>
      </c>
      <c r="L41" s="647">
        <v>9.0063238648144305E-4</v>
      </c>
      <c r="M41" s="647">
        <v>1.6040413022620813E-3</v>
      </c>
      <c r="N41" s="647">
        <v>1.2622193576109142E-3</v>
      </c>
      <c r="O41" s="647">
        <v>4.981494978736784E-4</v>
      </c>
      <c r="P41" s="647">
        <v>1.5963648281271826E-3</v>
      </c>
      <c r="Q41" s="647">
        <v>3.6426120056371526E-3</v>
      </c>
      <c r="R41" s="647">
        <v>4.588073368367405E-3</v>
      </c>
      <c r="S41" s="647">
        <v>1.7505254790376181E-3</v>
      </c>
      <c r="T41" s="647">
        <v>1.2745176438795855E-3</v>
      </c>
      <c r="U41" s="647">
        <v>1.2479803310358219E-3</v>
      </c>
      <c r="V41" s="647">
        <v>8.5730298452333525E-4</v>
      </c>
      <c r="W41" s="647">
        <v>3.3914885797364639E-4</v>
      </c>
      <c r="X41" s="647">
        <v>1.467223365827119E-3</v>
      </c>
      <c r="Y41" s="647">
        <v>1.9943515269189144E-3</v>
      </c>
      <c r="Z41" s="647">
        <v>4.0075126062324587E-3</v>
      </c>
      <c r="AA41" s="647">
        <v>1.1454556934933262E-2</v>
      </c>
      <c r="AB41" s="647">
        <v>3.1549488919794233E-3</v>
      </c>
      <c r="AC41" s="647">
        <v>9.3140179672217304E-4</v>
      </c>
      <c r="AD41" s="647">
        <v>5.4063350202286468E-3</v>
      </c>
      <c r="AE41" s="647">
        <v>4.8692272834676212E-4</v>
      </c>
      <c r="AF41" s="647">
        <v>1.6529608458138434E-3</v>
      </c>
      <c r="AG41" s="647">
        <v>2.4317299172611257E-3</v>
      </c>
      <c r="AH41" s="647">
        <v>3.8509772418520389E-6</v>
      </c>
      <c r="AI41" s="647">
        <v>1.5035131845135762E-3</v>
      </c>
      <c r="AJ41" s="647">
        <v>1.8123456224290865E-3</v>
      </c>
      <c r="AK41" s="647">
        <v>0</v>
      </c>
      <c r="AL41" s="647">
        <v>4.0416021531938118E-3</v>
      </c>
      <c r="AM41" s="647">
        <v>9.8981009437975088E-3</v>
      </c>
      <c r="AN41" s="647">
        <v>2.9172266864141158E-3</v>
      </c>
      <c r="AO41" s="647">
        <v>2.5443022474128385E-3</v>
      </c>
      <c r="AP41" s="647">
        <v>0</v>
      </c>
      <c r="AQ41" s="648">
        <v>7.8176773051954057E-3</v>
      </c>
    </row>
    <row r="42" spans="1:43">
      <c r="A42" s="507" t="s">
        <v>434</v>
      </c>
      <c r="B42" s="504" t="s">
        <v>57</v>
      </c>
      <c r="C42" s="646">
        <v>1.4492856404220196E-2</v>
      </c>
      <c r="D42" s="647">
        <v>3.7275821378765568E-2</v>
      </c>
      <c r="E42" s="647">
        <v>8.5290904331324548E-3</v>
      </c>
      <c r="F42" s="647">
        <v>3.1415948099892531E-2</v>
      </c>
      <c r="G42" s="647">
        <v>1.4723168618622925E-2</v>
      </c>
      <c r="H42" s="647">
        <v>3.5828874602982071E-2</v>
      </c>
      <c r="I42" s="647">
        <v>1.7596485166124679E-2</v>
      </c>
      <c r="J42" s="647">
        <v>3.8688218941404118E-2</v>
      </c>
      <c r="K42" s="647">
        <v>3.2775546861289757E-2</v>
      </c>
      <c r="L42" s="647">
        <v>3.3768315018315016E-2</v>
      </c>
      <c r="M42" s="647">
        <v>3.9002325264160621E-2</v>
      </c>
      <c r="N42" s="647">
        <v>9.2148727038349979E-3</v>
      </c>
      <c r="O42" s="647">
        <v>6.4266401607101908E-3</v>
      </c>
      <c r="P42" s="647">
        <v>2.6419378986994473E-2</v>
      </c>
      <c r="Q42" s="647">
        <v>4.203518070258401E-2</v>
      </c>
      <c r="R42" s="647">
        <v>2.6346433491586E-2</v>
      </c>
      <c r="S42" s="647">
        <v>2.8704761129335336E-2</v>
      </c>
      <c r="T42" s="647">
        <v>3.963574311474611E-2</v>
      </c>
      <c r="U42" s="647">
        <v>3.69652812290844E-2</v>
      </c>
      <c r="V42" s="647">
        <v>3.3644237175216522E-2</v>
      </c>
      <c r="W42" s="647">
        <v>2.3671895388502062E-2</v>
      </c>
      <c r="X42" s="647">
        <v>3.8936489240321011E-2</v>
      </c>
      <c r="Y42" s="647">
        <v>0.10035561257511505</v>
      </c>
      <c r="Z42" s="647">
        <v>0.1572810233343814</v>
      </c>
      <c r="AA42" s="647">
        <v>0.14472012864594566</v>
      </c>
      <c r="AB42" s="647">
        <v>5.5908612886531518E-2</v>
      </c>
      <c r="AC42" s="647">
        <v>7.2447987893143634E-2</v>
      </c>
      <c r="AD42" s="647">
        <v>0.10289791643690561</v>
      </c>
      <c r="AE42" s="647">
        <v>1.6122735959206103E-2</v>
      </c>
      <c r="AF42" s="647">
        <v>0.11258336093720335</v>
      </c>
      <c r="AG42" s="647">
        <v>0.12344242890076668</v>
      </c>
      <c r="AH42" s="647">
        <v>6.6894562411461134E-2</v>
      </c>
      <c r="AI42" s="647">
        <v>3.9403723007310404E-2</v>
      </c>
      <c r="AJ42" s="647">
        <v>4.3197102641515259E-2</v>
      </c>
      <c r="AK42" s="647">
        <v>8.6701315014691124E-2</v>
      </c>
      <c r="AL42" s="647">
        <v>0.12072193967031875</v>
      </c>
      <c r="AM42" s="647">
        <v>4.2333545453194003E-2</v>
      </c>
      <c r="AN42" s="647">
        <v>2.6950790221002562E-2</v>
      </c>
      <c r="AO42" s="647">
        <v>2.8705592880937564E-2</v>
      </c>
      <c r="AP42" s="647">
        <v>0</v>
      </c>
      <c r="AQ42" s="648">
        <v>3.5060817863024285E-2</v>
      </c>
    </row>
    <row r="43" spans="1:43">
      <c r="A43" s="507" t="s">
        <v>437</v>
      </c>
      <c r="B43" s="504" t="s">
        <v>58</v>
      </c>
      <c r="C43" s="646">
        <v>5.4214517618212269E-5</v>
      </c>
      <c r="D43" s="647">
        <v>1.4043163222515872E-4</v>
      </c>
      <c r="E43" s="647">
        <v>6.778862903553609E-4</v>
      </c>
      <c r="F43" s="647">
        <v>1.8255051615328666E-4</v>
      </c>
      <c r="G43" s="647">
        <v>1.8538715182123852E-4</v>
      </c>
      <c r="H43" s="647">
        <v>1.9362345404475354E-4</v>
      </c>
      <c r="I43" s="647">
        <v>8.9141876634191933E-5</v>
      </c>
      <c r="J43" s="647">
        <v>9.2713854503966329E-5</v>
      </c>
      <c r="K43" s="647">
        <v>9.4627563116584599E-5</v>
      </c>
      <c r="L43" s="647">
        <v>8.7831455755984052E-5</v>
      </c>
      <c r="M43" s="647">
        <v>9.731407446895338E-5</v>
      </c>
      <c r="N43" s="647">
        <v>9.7352024922118377E-5</v>
      </c>
      <c r="O43" s="647">
        <v>4.6512558158139904E-5</v>
      </c>
      <c r="P43" s="647">
        <v>9.9171170783949228E-5</v>
      </c>
      <c r="Q43" s="647">
        <v>1.4748364804314951E-4</v>
      </c>
      <c r="R43" s="647">
        <v>9.8084347863418983E-5</v>
      </c>
      <c r="S43" s="647">
        <v>8.7847667858680957E-5</v>
      </c>
      <c r="T43" s="647">
        <v>1.8493649931384146E-4</v>
      </c>
      <c r="U43" s="647">
        <v>8.305904268442455E-5</v>
      </c>
      <c r="V43" s="647">
        <v>9.8099346487744838E-5</v>
      </c>
      <c r="W43" s="647">
        <v>1.4727978294473091E-4</v>
      </c>
      <c r="X43" s="647">
        <v>1.2415345169951324E-4</v>
      </c>
      <c r="Y43" s="647">
        <v>2.6583568524187379E-4</v>
      </c>
      <c r="Z43" s="647">
        <v>1.4091409907819317E-4</v>
      </c>
      <c r="AA43" s="647">
        <v>2.8106449435861945E-4</v>
      </c>
      <c r="AB43" s="647">
        <v>4.7940443470149124E-5</v>
      </c>
      <c r="AC43" s="647">
        <v>7.4765638479381939E-4</v>
      </c>
      <c r="AD43" s="647">
        <v>1.9911058631152034E-4</v>
      </c>
      <c r="AE43" s="647">
        <v>5.2972509131370626E-4</v>
      </c>
      <c r="AF43" s="647">
        <v>2.9112167479033942E-4</v>
      </c>
      <c r="AG43" s="647">
        <v>6.4637502102313981E-3</v>
      </c>
      <c r="AH43" s="647">
        <v>4.0851582903430413E-4</v>
      </c>
      <c r="AI43" s="647">
        <v>8.0400808785836548E-4</v>
      </c>
      <c r="AJ43" s="647">
        <v>1.2000027125321559E-2</v>
      </c>
      <c r="AK43" s="647">
        <v>2.6567286780743559E-3</v>
      </c>
      <c r="AL43" s="647">
        <v>1.2136188212993186E-3</v>
      </c>
      <c r="AM43" s="647">
        <v>1.3772029814429489E-2</v>
      </c>
      <c r="AN43" s="647">
        <v>1.8251686854111486E-2</v>
      </c>
      <c r="AO43" s="647">
        <v>3.2963792415896505E-3</v>
      </c>
      <c r="AP43" s="647">
        <v>0</v>
      </c>
      <c r="AQ43" s="648">
        <v>1.5662767022593996E-3</v>
      </c>
    </row>
    <row r="44" spans="1:43">
      <c r="A44" s="507" t="s">
        <v>556</v>
      </c>
      <c r="B44" s="504" t="s">
        <v>557</v>
      </c>
      <c r="C44" s="646">
        <v>0</v>
      </c>
      <c r="D44" s="647">
        <v>0</v>
      </c>
      <c r="E44" s="647">
        <v>0</v>
      </c>
      <c r="F44" s="647">
        <v>0</v>
      </c>
      <c r="G44" s="647">
        <v>0</v>
      </c>
      <c r="H44" s="647">
        <v>0</v>
      </c>
      <c r="I44" s="647">
        <v>0</v>
      </c>
      <c r="J44" s="647">
        <v>0</v>
      </c>
      <c r="K44" s="647">
        <v>0</v>
      </c>
      <c r="L44" s="647">
        <v>0</v>
      </c>
      <c r="M44" s="647">
        <v>0</v>
      </c>
      <c r="N44" s="647">
        <v>0</v>
      </c>
      <c r="O44" s="647">
        <v>0</v>
      </c>
      <c r="P44" s="647">
        <v>0</v>
      </c>
      <c r="Q44" s="647">
        <v>0</v>
      </c>
      <c r="R44" s="647">
        <v>0</v>
      </c>
      <c r="S44" s="647">
        <v>0</v>
      </c>
      <c r="T44" s="647">
        <v>0</v>
      </c>
      <c r="U44" s="647">
        <v>0</v>
      </c>
      <c r="V44" s="647">
        <v>0</v>
      </c>
      <c r="W44" s="647">
        <v>0</v>
      </c>
      <c r="X44" s="647">
        <v>0</v>
      </c>
      <c r="Y44" s="647">
        <v>0</v>
      </c>
      <c r="Z44" s="647">
        <v>0</v>
      </c>
      <c r="AA44" s="647">
        <v>0</v>
      </c>
      <c r="AB44" s="647">
        <v>0</v>
      </c>
      <c r="AC44" s="647">
        <v>0</v>
      </c>
      <c r="AD44" s="647">
        <v>0</v>
      </c>
      <c r="AE44" s="647">
        <v>0</v>
      </c>
      <c r="AF44" s="647">
        <v>0</v>
      </c>
      <c r="AG44" s="647">
        <v>0</v>
      </c>
      <c r="AH44" s="647">
        <v>0</v>
      </c>
      <c r="AI44" s="647">
        <v>0</v>
      </c>
      <c r="AJ44" s="647">
        <v>0</v>
      </c>
      <c r="AK44" s="647">
        <v>0</v>
      </c>
      <c r="AL44" s="647">
        <v>0</v>
      </c>
      <c r="AM44" s="647">
        <v>0</v>
      </c>
      <c r="AN44" s="647">
        <v>0</v>
      </c>
      <c r="AO44" s="647">
        <v>0</v>
      </c>
      <c r="AP44" s="647">
        <v>0</v>
      </c>
      <c r="AQ44" s="648">
        <v>0</v>
      </c>
    </row>
    <row r="45" spans="1:43">
      <c r="A45" s="507" t="s">
        <v>558</v>
      </c>
      <c r="B45" s="504" t="s">
        <v>559</v>
      </c>
      <c r="C45" s="646">
        <v>0</v>
      </c>
      <c r="D45" s="647">
        <v>0</v>
      </c>
      <c r="E45" s="647">
        <v>0</v>
      </c>
      <c r="F45" s="647">
        <v>0</v>
      </c>
      <c r="G45" s="647">
        <v>0</v>
      </c>
      <c r="H45" s="647">
        <v>0</v>
      </c>
      <c r="I45" s="647">
        <v>0</v>
      </c>
      <c r="J45" s="647">
        <v>0</v>
      </c>
      <c r="K45" s="647">
        <v>0</v>
      </c>
      <c r="L45" s="647">
        <v>0</v>
      </c>
      <c r="M45" s="647">
        <v>0</v>
      </c>
      <c r="N45" s="647">
        <v>0</v>
      </c>
      <c r="O45" s="647">
        <v>0</v>
      </c>
      <c r="P45" s="647">
        <v>0</v>
      </c>
      <c r="Q45" s="647">
        <v>0</v>
      </c>
      <c r="R45" s="647">
        <v>0</v>
      </c>
      <c r="S45" s="647">
        <v>0</v>
      </c>
      <c r="T45" s="647">
        <v>0</v>
      </c>
      <c r="U45" s="647">
        <v>0</v>
      </c>
      <c r="V45" s="647">
        <v>0</v>
      </c>
      <c r="W45" s="647">
        <v>0</v>
      </c>
      <c r="X45" s="647">
        <v>0</v>
      </c>
      <c r="Y45" s="647">
        <v>0</v>
      </c>
      <c r="Z45" s="647">
        <v>0</v>
      </c>
      <c r="AA45" s="647">
        <v>0</v>
      </c>
      <c r="AB45" s="647">
        <v>0</v>
      </c>
      <c r="AC45" s="647">
        <v>0</v>
      </c>
      <c r="AD45" s="647">
        <v>0</v>
      </c>
      <c r="AE45" s="647">
        <v>0</v>
      </c>
      <c r="AF45" s="647">
        <v>0</v>
      </c>
      <c r="AG45" s="647">
        <v>0</v>
      </c>
      <c r="AH45" s="647">
        <v>0</v>
      </c>
      <c r="AI45" s="647">
        <v>2.0182294098425482E-3</v>
      </c>
      <c r="AJ45" s="647">
        <v>2.7436327399825134E-3</v>
      </c>
      <c r="AK45" s="647">
        <v>0</v>
      </c>
      <c r="AL45" s="647">
        <v>0</v>
      </c>
      <c r="AM45" s="647">
        <v>0</v>
      </c>
      <c r="AN45" s="647">
        <v>1.6694325125799762E-2</v>
      </c>
      <c r="AO45" s="647">
        <v>6.7937550405331153E-3</v>
      </c>
      <c r="AP45" s="647">
        <v>0</v>
      </c>
      <c r="AQ45" s="648">
        <v>0</v>
      </c>
    </row>
    <row r="46" spans="1:43">
      <c r="A46" s="507" t="s">
        <v>443</v>
      </c>
      <c r="B46" s="504" t="s">
        <v>30</v>
      </c>
      <c r="C46" s="646">
        <v>6.0674119717403518E-4</v>
      </c>
      <c r="D46" s="647">
        <v>4.7849153021718143E-3</v>
      </c>
      <c r="E46" s="647">
        <v>6.734820480790943E-4</v>
      </c>
      <c r="F46" s="647">
        <v>1.5376285293929564E-3</v>
      </c>
      <c r="G46" s="647">
        <v>4.714508150539011E-4</v>
      </c>
      <c r="H46" s="647">
        <v>9.9641953844840686E-4</v>
      </c>
      <c r="I46" s="647">
        <v>6.7747826241985876E-4</v>
      </c>
      <c r="J46" s="647">
        <v>5.4792070093128342E-4</v>
      </c>
      <c r="K46" s="647">
        <v>2.6323667557886263E-4</v>
      </c>
      <c r="L46" s="647">
        <v>1.2958739373833715E-4</v>
      </c>
      <c r="M46" s="647">
        <v>1.2618724597744711E-3</v>
      </c>
      <c r="N46" s="647">
        <v>6.1432484692233323E-4</v>
      </c>
      <c r="O46" s="647">
        <v>1.2418853028223355E-4</v>
      </c>
      <c r="P46" s="647">
        <v>4.3765155503977591E-4</v>
      </c>
      <c r="Q46" s="647">
        <v>7.7955642537093307E-4</v>
      </c>
      <c r="R46" s="647">
        <v>7.7999903934723215E-4</v>
      </c>
      <c r="S46" s="647">
        <v>1.1420196821628524E-3</v>
      </c>
      <c r="T46" s="647">
        <v>6.8955945221294164E-4</v>
      </c>
      <c r="U46" s="647">
        <v>6.4352543378085947E-4</v>
      </c>
      <c r="V46" s="647">
        <v>8.2574058608814779E-4</v>
      </c>
      <c r="W46" s="647">
        <v>2.6464034392821242E-4</v>
      </c>
      <c r="X46" s="647">
        <v>1.0438723879527391E-3</v>
      </c>
      <c r="Y46" s="647">
        <v>1.1855420754134773E-3</v>
      </c>
      <c r="Z46" s="647">
        <v>9.702728405866898E-5</v>
      </c>
      <c r="AA46" s="647">
        <v>1.0365150134771552E-3</v>
      </c>
      <c r="AB46" s="647">
        <v>3.2403062669384697E-3</v>
      </c>
      <c r="AC46" s="647">
        <v>2.0176781633603883E-3</v>
      </c>
      <c r="AD46" s="647">
        <v>3.3664714423245158E-3</v>
      </c>
      <c r="AE46" s="647">
        <v>2.3346615185891833E-4</v>
      </c>
      <c r="AF46" s="647">
        <v>1.8518910952491873E-3</v>
      </c>
      <c r="AG46" s="647">
        <v>2.4724622506450515E-3</v>
      </c>
      <c r="AH46" s="647">
        <v>2.5611080267635982E-3</v>
      </c>
      <c r="AI46" s="647">
        <v>1.9226949589292162E-3</v>
      </c>
      <c r="AJ46" s="647">
        <v>2.6489185999499119E-3</v>
      </c>
      <c r="AK46" s="647">
        <v>5.8039360637391771E-3</v>
      </c>
      <c r="AL46" s="647">
        <v>1.6371954981701244E-3</v>
      </c>
      <c r="AM46" s="647">
        <v>2.7159654322953205E-3</v>
      </c>
      <c r="AN46" s="647">
        <v>2.6351839215128007E-3</v>
      </c>
      <c r="AO46" s="647">
        <v>8.4282890337634942E-4</v>
      </c>
      <c r="AP46" s="647">
        <v>0</v>
      </c>
      <c r="AQ46" s="648">
        <v>1.9565609210022252E-4</v>
      </c>
    </row>
    <row r="47" spans="1:43">
      <c r="A47" s="476" t="s">
        <v>446</v>
      </c>
      <c r="B47" s="639" t="s">
        <v>18</v>
      </c>
      <c r="C47" s="649">
        <v>1.3791592259662163E-3</v>
      </c>
      <c r="D47" s="650">
        <v>4.4309105626042268E-3</v>
      </c>
      <c r="E47" s="650">
        <v>8.0942632633985538E-3</v>
      </c>
      <c r="F47" s="650">
        <v>1.3073493510163195E-2</v>
      </c>
      <c r="G47" s="650">
        <v>1.2861322639363558E-2</v>
      </c>
      <c r="H47" s="650">
        <v>2.8688616648023108E-3</v>
      </c>
      <c r="I47" s="650">
        <v>2.4580114472723376E-3</v>
      </c>
      <c r="J47" s="650">
        <v>4.3819112724776564E-3</v>
      </c>
      <c r="K47" s="650">
        <v>4.7847136914040325E-3</v>
      </c>
      <c r="L47" s="650">
        <v>1.6299214412421959E-3</v>
      </c>
      <c r="M47" s="650">
        <v>4.70339469161712E-3</v>
      </c>
      <c r="N47" s="650">
        <v>5.1965839510151463E-3</v>
      </c>
      <c r="O47" s="650">
        <v>3.5307682897844001E-3</v>
      </c>
      <c r="P47" s="650">
        <v>3.842155314142033E-3</v>
      </c>
      <c r="Q47" s="650">
        <v>8.1022366012276255E-3</v>
      </c>
      <c r="R47" s="650">
        <v>5.6622191844058001E-3</v>
      </c>
      <c r="S47" s="650">
        <v>2.2626131038723679E-3</v>
      </c>
      <c r="T47" s="650">
        <v>5.8707227689736854E-4</v>
      </c>
      <c r="U47" s="650">
        <v>3.7759988692312786E-3</v>
      </c>
      <c r="V47" s="650">
        <v>1.1678087421019363E-3</v>
      </c>
      <c r="W47" s="650">
        <v>3.1214434731313806E-3</v>
      </c>
      <c r="X47" s="650">
        <v>2.049884119347607E-3</v>
      </c>
      <c r="Y47" s="650">
        <v>1.2063395958152052E-2</v>
      </c>
      <c r="Z47" s="650">
        <v>5.7352242449545641E-3</v>
      </c>
      <c r="AA47" s="650">
        <v>1.0202579643140345E-2</v>
      </c>
      <c r="AB47" s="650">
        <v>2.0086110390705261E-2</v>
      </c>
      <c r="AC47" s="650">
        <v>6.9914462147313275E-3</v>
      </c>
      <c r="AD47" s="650">
        <v>5.1452656507703799E-3</v>
      </c>
      <c r="AE47" s="650">
        <v>1.1591483695382212E-3</v>
      </c>
      <c r="AF47" s="650">
        <v>4.009074913400276E-3</v>
      </c>
      <c r="AG47" s="650">
        <v>3.7126031672129263E-3</v>
      </c>
      <c r="AH47" s="650">
        <v>8.4471706202354454E-4</v>
      </c>
      <c r="AI47" s="650">
        <v>8.011369235870926E-3</v>
      </c>
      <c r="AJ47" s="650">
        <v>4.555389088184654E-3</v>
      </c>
      <c r="AK47" s="650">
        <v>6.7724362865741773E-3</v>
      </c>
      <c r="AL47" s="650">
        <v>3.9368045461872225E-3</v>
      </c>
      <c r="AM47" s="650">
        <v>5.1733108777206526E-3</v>
      </c>
      <c r="AN47" s="650">
        <v>2.4435908900632504E-3</v>
      </c>
      <c r="AO47" s="650">
        <v>1.6172904164627247E-3</v>
      </c>
      <c r="AP47" s="650">
        <v>0</v>
      </c>
      <c r="AQ47" s="651">
        <v>0</v>
      </c>
    </row>
  </sheetData>
  <phoneticPr fontId="5"/>
  <pageMargins left="0.70866141732283472" right="0.70866141732283472" top="0.74803149606299213" bottom="0.74803149606299213" header="0.31496062992125984" footer="0.31496062992125984"/>
  <pageSetup paperSize="9"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8"/>
  <sheetViews>
    <sheetView zoomScale="70" zoomScaleNormal="70" workbookViewId="0">
      <pane xSplit="2" ySplit="6" topLeftCell="C7" activePane="bottomRight" state="frozen"/>
      <selection pane="topRight" activeCell="C1" sqref="C1"/>
      <selection pane="bottomLeft" activeCell="A7" sqref="A7"/>
      <selection pane="bottomRight"/>
    </sheetView>
  </sheetViews>
  <sheetFormatPr defaultRowHeight="13.5"/>
  <cols>
    <col min="1" max="1" width="5.875" customWidth="1"/>
    <col min="2" max="2" width="23.625" customWidth="1"/>
    <col min="3" max="43" width="12.25" customWidth="1"/>
    <col min="44" max="44" width="1.75" customWidth="1"/>
  </cols>
  <sheetData>
    <row r="1" spans="1:43">
      <c r="A1" s="467" t="s">
        <v>743</v>
      </c>
    </row>
    <row r="3" spans="1:43">
      <c r="B3" s="467" t="s">
        <v>633</v>
      </c>
    </row>
    <row r="5" spans="1:43" ht="13.5" customHeight="1">
      <c r="A5" s="468"/>
      <c r="B5" s="469"/>
      <c r="C5" s="470" t="s">
        <v>569</v>
      </c>
      <c r="D5" s="470" t="s">
        <v>570</v>
      </c>
      <c r="E5" s="470" t="s">
        <v>571</v>
      </c>
      <c r="F5" s="470" t="s">
        <v>572</v>
      </c>
      <c r="G5" s="471" t="s">
        <v>339</v>
      </c>
      <c r="H5" s="471" t="s">
        <v>342</v>
      </c>
      <c r="I5" s="471" t="s">
        <v>345</v>
      </c>
      <c r="J5" s="471" t="s">
        <v>346</v>
      </c>
      <c r="K5" s="471" t="s">
        <v>348</v>
      </c>
      <c r="L5" s="471" t="s">
        <v>350</v>
      </c>
      <c r="M5" s="471" t="s">
        <v>353</v>
      </c>
      <c r="N5" s="471" t="s">
        <v>356</v>
      </c>
      <c r="O5" s="471" t="s">
        <v>359</v>
      </c>
      <c r="P5" s="471" t="s">
        <v>362</v>
      </c>
      <c r="Q5" s="471" t="s">
        <v>365</v>
      </c>
      <c r="R5" s="471" t="s">
        <v>369</v>
      </c>
      <c r="S5" s="471" t="s">
        <v>373</v>
      </c>
      <c r="T5" s="471" t="s">
        <v>377</v>
      </c>
      <c r="U5" s="471" t="s">
        <v>381</v>
      </c>
      <c r="V5" s="471" t="s">
        <v>384</v>
      </c>
      <c r="W5" s="471" t="s">
        <v>388</v>
      </c>
      <c r="X5" s="471" t="s">
        <v>390</v>
      </c>
      <c r="Y5" s="471" t="s">
        <v>392</v>
      </c>
      <c r="Z5" s="471" t="s">
        <v>395</v>
      </c>
      <c r="AA5" s="471" t="s">
        <v>398</v>
      </c>
      <c r="AB5" s="471" t="s">
        <v>402</v>
      </c>
      <c r="AC5" s="471" t="s">
        <v>406</v>
      </c>
      <c r="AD5" s="471" t="s">
        <v>409</v>
      </c>
      <c r="AE5" s="471" t="s">
        <v>412</v>
      </c>
      <c r="AF5" s="471" t="s">
        <v>415</v>
      </c>
      <c r="AG5" s="471" t="s">
        <v>419</v>
      </c>
      <c r="AH5" s="471" t="s">
        <v>422</v>
      </c>
      <c r="AI5" s="471" t="s">
        <v>424</v>
      </c>
      <c r="AJ5" s="471" t="s">
        <v>427</v>
      </c>
      <c r="AK5" s="471" t="s">
        <v>430</v>
      </c>
      <c r="AL5" s="471" t="s">
        <v>434</v>
      </c>
      <c r="AM5" s="471" t="s">
        <v>437</v>
      </c>
      <c r="AN5" s="471" t="s">
        <v>556</v>
      </c>
      <c r="AO5" s="471" t="s">
        <v>558</v>
      </c>
      <c r="AP5" s="471" t="s">
        <v>443</v>
      </c>
      <c r="AQ5" s="636" t="s">
        <v>446</v>
      </c>
    </row>
    <row r="6" spans="1:43" ht="27">
      <c r="A6" s="476"/>
      <c r="B6" s="477"/>
      <c r="C6" s="478" t="s">
        <v>577</v>
      </c>
      <c r="D6" s="478" t="s">
        <v>578</v>
      </c>
      <c r="E6" s="478" t="s">
        <v>579</v>
      </c>
      <c r="F6" s="478" t="s">
        <v>12</v>
      </c>
      <c r="G6" s="478" t="s">
        <v>340</v>
      </c>
      <c r="H6" s="478" t="s">
        <v>36</v>
      </c>
      <c r="I6" s="479" t="s">
        <v>635</v>
      </c>
      <c r="J6" s="478" t="s">
        <v>38</v>
      </c>
      <c r="K6" s="479" t="s">
        <v>636</v>
      </c>
      <c r="L6" s="480" t="s">
        <v>637</v>
      </c>
      <c r="M6" s="478" t="s">
        <v>40</v>
      </c>
      <c r="N6" s="478" t="s">
        <v>41</v>
      </c>
      <c r="O6" s="478" t="s">
        <v>42</v>
      </c>
      <c r="P6" s="478" t="s">
        <v>43</v>
      </c>
      <c r="Q6" s="478" t="s">
        <v>366</v>
      </c>
      <c r="R6" s="478" t="s">
        <v>370</v>
      </c>
      <c r="S6" s="478" t="s">
        <v>374</v>
      </c>
      <c r="T6" s="478" t="s">
        <v>378</v>
      </c>
      <c r="U6" s="478" t="s">
        <v>53</v>
      </c>
      <c r="V6" s="478" t="s">
        <v>385</v>
      </c>
      <c r="W6" s="478" t="s">
        <v>54</v>
      </c>
      <c r="X6" s="480" t="s">
        <v>638</v>
      </c>
      <c r="Y6" s="478" t="s">
        <v>13</v>
      </c>
      <c r="Z6" s="481" t="s">
        <v>594</v>
      </c>
      <c r="AA6" s="478" t="s">
        <v>399</v>
      </c>
      <c r="AB6" s="478" t="s">
        <v>403</v>
      </c>
      <c r="AC6" s="478" t="s">
        <v>14</v>
      </c>
      <c r="AD6" s="478" t="s">
        <v>15</v>
      </c>
      <c r="AE6" s="478" t="s">
        <v>16</v>
      </c>
      <c r="AF6" s="478" t="s">
        <v>416</v>
      </c>
      <c r="AG6" s="478" t="s">
        <v>420</v>
      </c>
      <c r="AH6" s="478" t="s">
        <v>17</v>
      </c>
      <c r="AI6" s="478" t="s">
        <v>56</v>
      </c>
      <c r="AJ6" s="478" t="s">
        <v>428</v>
      </c>
      <c r="AK6" s="480" t="s">
        <v>639</v>
      </c>
      <c r="AL6" s="479" t="s">
        <v>640</v>
      </c>
      <c r="AM6" s="479" t="s">
        <v>641</v>
      </c>
      <c r="AN6" s="479" t="s">
        <v>557</v>
      </c>
      <c r="AO6" s="479" t="s">
        <v>559</v>
      </c>
      <c r="AP6" s="478" t="s">
        <v>30</v>
      </c>
      <c r="AQ6" s="477" t="s">
        <v>18</v>
      </c>
    </row>
    <row r="7" spans="1:43">
      <c r="A7" s="489" t="s">
        <v>569</v>
      </c>
      <c r="B7" s="490" t="s">
        <v>593</v>
      </c>
      <c r="C7" s="491">
        <f t="shared" ref="C7:R22" si="0">IF($B7=C$6,1,0)</f>
        <v>1</v>
      </c>
      <c r="D7" s="492">
        <f t="shared" si="0"/>
        <v>0</v>
      </c>
      <c r="E7" s="492">
        <f t="shared" si="0"/>
        <v>0</v>
      </c>
      <c r="F7" s="492">
        <f t="shared" si="0"/>
        <v>0</v>
      </c>
      <c r="G7" s="492">
        <f t="shared" si="0"/>
        <v>0</v>
      </c>
      <c r="H7" s="492">
        <f t="shared" si="0"/>
        <v>0</v>
      </c>
      <c r="I7" s="492">
        <f t="shared" si="0"/>
        <v>0</v>
      </c>
      <c r="J7" s="492">
        <f t="shared" si="0"/>
        <v>0</v>
      </c>
      <c r="K7" s="492">
        <f t="shared" si="0"/>
        <v>0</v>
      </c>
      <c r="L7" s="492">
        <f t="shared" si="0"/>
        <v>0</v>
      </c>
      <c r="M7" s="492">
        <f t="shared" si="0"/>
        <v>0</v>
      </c>
      <c r="N7" s="492">
        <f t="shared" si="0"/>
        <v>0</v>
      </c>
      <c r="O7" s="492">
        <f t="shared" si="0"/>
        <v>0</v>
      </c>
      <c r="P7" s="492">
        <f t="shared" si="0"/>
        <v>0</v>
      </c>
      <c r="Q7" s="492">
        <f t="shared" si="0"/>
        <v>0</v>
      </c>
      <c r="R7" s="492">
        <f t="shared" si="0"/>
        <v>0</v>
      </c>
      <c r="S7" s="492">
        <f t="shared" ref="S7:AQ17" si="1">IF($B7=S$6,1,0)</f>
        <v>0</v>
      </c>
      <c r="T7" s="492">
        <f t="shared" si="1"/>
        <v>0</v>
      </c>
      <c r="U7" s="492">
        <f t="shared" si="1"/>
        <v>0</v>
      </c>
      <c r="V7" s="492">
        <f t="shared" si="1"/>
        <v>0</v>
      </c>
      <c r="W7" s="492">
        <f t="shared" si="1"/>
        <v>0</v>
      </c>
      <c r="X7" s="492">
        <f t="shared" si="1"/>
        <v>0</v>
      </c>
      <c r="Y7" s="492">
        <f t="shared" si="1"/>
        <v>0</v>
      </c>
      <c r="Z7" s="492">
        <f t="shared" si="1"/>
        <v>0</v>
      </c>
      <c r="AA7" s="492">
        <f t="shared" si="1"/>
        <v>0</v>
      </c>
      <c r="AB7" s="492">
        <f t="shared" si="1"/>
        <v>0</v>
      </c>
      <c r="AC7" s="492">
        <f t="shared" si="1"/>
        <v>0</v>
      </c>
      <c r="AD7" s="492">
        <f t="shared" si="1"/>
        <v>0</v>
      </c>
      <c r="AE7" s="492">
        <f t="shared" si="1"/>
        <v>0</v>
      </c>
      <c r="AF7" s="492">
        <f t="shared" si="1"/>
        <v>0</v>
      </c>
      <c r="AG7" s="492">
        <f t="shared" si="1"/>
        <v>0</v>
      </c>
      <c r="AH7" s="492">
        <f t="shared" si="1"/>
        <v>0</v>
      </c>
      <c r="AI7" s="492">
        <f t="shared" si="1"/>
        <v>0</v>
      </c>
      <c r="AJ7" s="492">
        <f t="shared" si="1"/>
        <v>0</v>
      </c>
      <c r="AK7" s="492">
        <f t="shared" si="1"/>
        <v>0</v>
      </c>
      <c r="AL7" s="492">
        <f t="shared" si="1"/>
        <v>0</v>
      </c>
      <c r="AM7" s="492"/>
      <c r="AN7" s="492">
        <f t="shared" si="1"/>
        <v>0</v>
      </c>
      <c r="AO7" s="492">
        <f t="shared" si="1"/>
        <v>0</v>
      </c>
      <c r="AP7" s="492">
        <f t="shared" si="1"/>
        <v>0</v>
      </c>
      <c r="AQ7" s="637">
        <f t="shared" si="1"/>
        <v>0</v>
      </c>
    </row>
    <row r="8" spans="1:43">
      <c r="A8" s="503" t="s">
        <v>570</v>
      </c>
      <c r="B8" s="504" t="s">
        <v>578</v>
      </c>
      <c r="C8" s="494">
        <f t="shared" si="0"/>
        <v>0</v>
      </c>
      <c r="D8" s="495">
        <f t="shared" si="0"/>
        <v>1</v>
      </c>
      <c r="E8" s="495">
        <f t="shared" si="0"/>
        <v>0</v>
      </c>
      <c r="F8" s="495">
        <f t="shared" si="0"/>
        <v>0</v>
      </c>
      <c r="G8" s="495">
        <f t="shared" si="0"/>
        <v>0</v>
      </c>
      <c r="H8" s="495">
        <f t="shared" si="0"/>
        <v>0</v>
      </c>
      <c r="I8" s="495">
        <f t="shared" si="0"/>
        <v>0</v>
      </c>
      <c r="J8" s="495">
        <f t="shared" si="0"/>
        <v>0</v>
      </c>
      <c r="K8" s="495">
        <f t="shared" si="0"/>
        <v>0</v>
      </c>
      <c r="L8" s="495">
        <f t="shared" si="0"/>
        <v>0</v>
      </c>
      <c r="M8" s="495">
        <f t="shared" si="0"/>
        <v>0</v>
      </c>
      <c r="N8" s="495">
        <f t="shared" si="0"/>
        <v>0</v>
      </c>
      <c r="O8" s="495">
        <f t="shared" si="0"/>
        <v>0</v>
      </c>
      <c r="P8" s="495">
        <f t="shared" si="0"/>
        <v>0</v>
      </c>
      <c r="Q8" s="495">
        <f t="shared" si="0"/>
        <v>0</v>
      </c>
      <c r="R8" s="495">
        <f t="shared" si="0"/>
        <v>0</v>
      </c>
      <c r="S8" s="495">
        <f t="shared" si="1"/>
        <v>0</v>
      </c>
      <c r="T8" s="495">
        <f t="shared" si="1"/>
        <v>0</v>
      </c>
      <c r="U8" s="495">
        <f t="shared" si="1"/>
        <v>0</v>
      </c>
      <c r="V8" s="495">
        <f t="shared" si="1"/>
        <v>0</v>
      </c>
      <c r="W8" s="495">
        <f t="shared" si="1"/>
        <v>0</v>
      </c>
      <c r="X8" s="495">
        <f t="shared" si="1"/>
        <v>0</v>
      </c>
      <c r="Y8" s="495">
        <f t="shared" si="1"/>
        <v>0</v>
      </c>
      <c r="Z8" s="495">
        <f t="shared" si="1"/>
        <v>0</v>
      </c>
      <c r="AA8" s="495">
        <f t="shared" si="1"/>
        <v>0</v>
      </c>
      <c r="AB8" s="495">
        <f t="shared" si="1"/>
        <v>0</v>
      </c>
      <c r="AC8" s="495">
        <f t="shared" si="1"/>
        <v>0</v>
      </c>
      <c r="AD8" s="495">
        <f t="shared" si="1"/>
        <v>0</v>
      </c>
      <c r="AE8" s="495">
        <f t="shared" si="1"/>
        <v>0</v>
      </c>
      <c r="AF8" s="495">
        <f t="shared" si="1"/>
        <v>0</v>
      </c>
      <c r="AG8" s="495">
        <f t="shared" si="1"/>
        <v>0</v>
      </c>
      <c r="AH8" s="495">
        <f t="shared" si="1"/>
        <v>0</v>
      </c>
      <c r="AI8" s="495">
        <f t="shared" si="1"/>
        <v>0</v>
      </c>
      <c r="AJ8" s="495">
        <f t="shared" si="1"/>
        <v>0</v>
      </c>
      <c r="AK8" s="495">
        <f t="shared" si="1"/>
        <v>0</v>
      </c>
      <c r="AL8" s="495">
        <f t="shared" si="1"/>
        <v>0</v>
      </c>
      <c r="AM8" s="495">
        <f t="shared" si="1"/>
        <v>0</v>
      </c>
      <c r="AN8" s="495">
        <f t="shared" si="1"/>
        <v>0</v>
      </c>
      <c r="AO8" s="495">
        <f t="shared" si="1"/>
        <v>0</v>
      </c>
      <c r="AP8" s="495">
        <f t="shared" si="1"/>
        <v>0</v>
      </c>
      <c r="AQ8" s="638">
        <f t="shared" si="1"/>
        <v>0</v>
      </c>
    </row>
    <row r="9" spans="1:43">
      <c r="A9" s="503" t="s">
        <v>571</v>
      </c>
      <c r="B9" s="504" t="s">
        <v>579</v>
      </c>
      <c r="C9" s="494">
        <f t="shared" si="0"/>
        <v>0</v>
      </c>
      <c r="D9" s="495">
        <f t="shared" si="0"/>
        <v>0</v>
      </c>
      <c r="E9" s="495">
        <f t="shared" si="0"/>
        <v>1</v>
      </c>
      <c r="F9" s="495">
        <f t="shared" si="0"/>
        <v>0</v>
      </c>
      <c r="G9" s="495">
        <f t="shared" si="0"/>
        <v>0</v>
      </c>
      <c r="H9" s="495">
        <f t="shared" si="0"/>
        <v>0</v>
      </c>
      <c r="I9" s="495">
        <f t="shared" si="0"/>
        <v>0</v>
      </c>
      <c r="J9" s="495">
        <f t="shared" si="0"/>
        <v>0</v>
      </c>
      <c r="K9" s="495">
        <f t="shared" si="0"/>
        <v>0</v>
      </c>
      <c r="L9" s="495">
        <f t="shared" si="0"/>
        <v>0</v>
      </c>
      <c r="M9" s="495">
        <f t="shared" si="0"/>
        <v>0</v>
      </c>
      <c r="N9" s="495">
        <f t="shared" si="0"/>
        <v>0</v>
      </c>
      <c r="O9" s="495">
        <f t="shared" si="0"/>
        <v>0</v>
      </c>
      <c r="P9" s="495">
        <f t="shared" si="0"/>
        <v>0</v>
      </c>
      <c r="Q9" s="495">
        <f t="shared" si="0"/>
        <v>0</v>
      </c>
      <c r="R9" s="495">
        <f t="shared" si="0"/>
        <v>0</v>
      </c>
      <c r="S9" s="495">
        <f t="shared" si="1"/>
        <v>0</v>
      </c>
      <c r="T9" s="495">
        <f t="shared" si="1"/>
        <v>0</v>
      </c>
      <c r="U9" s="495">
        <f t="shared" si="1"/>
        <v>0</v>
      </c>
      <c r="V9" s="495">
        <f t="shared" si="1"/>
        <v>0</v>
      </c>
      <c r="W9" s="495">
        <f t="shared" si="1"/>
        <v>0</v>
      </c>
      <c r="X9" s="495">
        <f t="shared" si="1"/>
        <v>0</v>
      </c>
      <c r="Y9" s="495">
        <f t="shared" si="1"/>
        <v>0</v>
      </c>
      <c r="Z9" s="495">
        <f t="shared" si="1"/>
        <v>0</v>
      </c>
      <c r="AA9" s="495">
        <f t="shared" si="1"/>
        <v>0</v>
      </c>
      <c r="AB9" s="495">
        <f t="shared" si="1"/>
        <v>0</v>
      </c>
      <c r="AC9" s="495">
        <f t="shared" si="1"/>
        <v>0</v>
      </c>
      <c r="AD9" s="495">
        <f t="shared" si="1"/>
        <v>0</v>
      </c>
      <c r="AE9" s="495">
        <f t="shared" si="1"/>
        <v>0</v>
      </c>
      <c r="AF9" s="495">
        <f t="shared" si="1"/>
        <v>0</v>
      </c>
      <c r="AG9" s="495">
        <f t="shared" si="1"/>
        <v>0</v>
      </c>
      <c r="AH9" s="495">
        <f t="shared" si="1"/>
        <v>0</v>
      </c>
      <c r="AI9" s="495">
        <f t="shared" si="1"/>
        <v>0</v>
      </c>
      <c r="AJ9" s="495">
        <f t="shared" si="1"/>
        <v>0</v>
      </c>
      <c r="AK9" s="495">
        <f t="shared" si="1"/>
        <v>0</v>
      </c>
      <c r="AL9" s="495">
        <f t="shared" si="1"/>
        <v>0</v>
      </c>
      <c r="AM9" s="495">
        <f t="shared" si="1"/>
        <v>0</v>
      </c>
      <c r="AN9" s="495">
        <f t="shared" si="1"/>
        <v>0</v>
      </c>
      <c r="AO9" s="495">
        <f t="shared" si="1"/>
        <v>0</v>
      </c>
      <c r="AP9" s="495">
        <f t="shared" si="1"/>
        <v>0</v>
      </c>
      <c r="AQ9" s="638">
        <f t="shared" si="1"/>
        <v>0</v>
      </c>
    </row>
    <row r="10" spans="1:43">
      <c r="A10" s="507" t="s">
        <v>337</v>
      </c>
      <c r="B10" s="504" t="s">
        <v>12</v>
      </c>
      <c r="C10" s="494">
        <f t="shared" si="0"/>
        <v>0</v>
      </c>
      <c r="D10" s="495">
        <f t="shared" si="0"/>
        <v>0</v>
      </c>
      <c r="E10" s="495">
        <f t="shared" si="0"/>
        <v>0</v>
      </c>
      <c r="F10" s="495">
        <f t="shared" si="0"/>
        <v>1</v>
      </c>
      <c r="G10" s="495">
        <f t="shared" si="0"/>
        <v>0</v>
      </c>
      <c r="H10" s="495">
        <f t="shared" si="0"/>
        <v>0</v>
      </c>
      <c r="I10" s="495">
        <f t="shared" si="0"/>
        <v>0</v>
      </c>
      <c r="J10" s="495">
        <f t="shared" si="0"/>
        <v>0</v>
      </c>
      <c r="K10" s="495">
        <f t="shared" si="0"/>
        <v>0</v>
      </c>
      <c r="L10" s="495">
        <f t="shared" si="0"/>
        <v>0</v>
      </c>
      <c r="M10" s="495">
        <f t="shared" si="0"/>
        <v>0</v>
      </c>
      <c r="N10" s="495">
        <f t="shared" si="0"/>
        <v>0</v>
      </c>
      <c r="O10" s="495">
        <f t="shared" si="0"/>
        <v>0</v>
      </c>
      <c r="P10" s="495">
        <f t="shared" si="0"/>
        <v>0</v>
      </c>
      <c r="Q10" s="495">
        <f t="shared" si="0"/>
        <v>0</v>
      </c>
      <c r="R10" s="495">
        <f t="shared" si="0"/>
        <v>0</v>
      </c>
      <c r="S10" s="495">
        <f t="shared" si="1"/>
        <v>0</v>
      </c>
      <c r="T10" s="495">
        <f t="shared" si="1"/>
        <v>0</v>
      </c>
      <c r="U10" s="495">
        <f t="shared" si="1"/>
        <v>0</v>
      </c>
      <c r="V10" s="495">
        <f t="shared" si="1"/>
        <v>0</v>
      </c>
      <c r="W10" s="495">
        <f t="shared" si="1"/>
        <v>0</v>
      </c>
      <c r="X10" s="495">
        <f t="shared" si="1"/>
        <v>0</v>
      </c>
      <c r="Y10" s="495">
        <f t="shared" si="1"/>
        <v>0</v>
      </c>
      <c r="Z10" s="495">
        <f t="shared" si="1"/>
        <v>0</v>
      </c>
      <c r="AA10" s="495">
        <f t="shared" si="1"/>
        <v>0</v>
      </c>
      <c r="AB10" s="495">
        <f t="shared" si="1"/>
        <v>0</v>
      </c>
      <c r="AC10" s="495">
        <f t="shared" si="1"/>
        <v>0</v>
      </c>
      <c r="AD10" s="495">
        <f t="shared" si="1"/>
        <v>0</v>
      </c>
      <c r="AE10" s="495">
        <f t="shared" si="1"/>
        <v>0</v>
      </c>
      <c r="AF10" s="495">
        <f t="shared" si="1"/>
        <v>0</v>
      </c>
      <c r="AG10" s="495">
        <f t="shared" si="1"/>
        <v>0</v>
      </c>
      <c r="AH10" s="495">
        <f t="shared" si="1"/>
        <v>0</v>
      </c>
      <c r="AI10" s="495">
        <f t="shared" si="1"/>
        <v>0</v>
      </c>
      <c r="AJ10" s="495">
        <f t="shared" si="1"/>
        <v>0</v>
      </c>
      <c r="AK10" s="495">
        <f t="shared" si="1"/>
        <v>0</v>
      </c>
      <c r="AL10" s="495">
        <f t="shared" si="1"/>
        <v>0</v>
      </c>
      <c r="AM10" s="495">
        <f t="shared" si="1"/>
        <v>0</v>
      </c>
      <c r="AN10" s="495">
        <f t="shared" si="1"/>
        <v>0</v>
      </c>
      <c r="AO10" s="495">
        <f t="shared" si="1"/>
        <v>0</v>
      </c>
      <c r="AP10" s="495">
        <f t="shared" si="1"/>
        <v>0</v>
      </c>
      <c r="AQ10" s="638">
        <f t="shared" si="1"/>
        <v>0</v>
      </c>
    </row>
    <row r="11" spans="1:43">
      <c r="A11" s="507" t="s">
        <v>339</v>
      </c>
      <c r="B11" s="504" t="s">
        <v>340</v>
      </c>
      <c r="C11" s="494">
        <f t="shared" si="0"/>
        <v>0</v>
      </c>
      <c r="D11" s="495">
        <f t="shared" si="0"/>
        <v>0</v>
      </c>
      <c r="E11" s="495">
        <f t="shared" si="0"/>
        <v>0</v>
      </c>
      <c r="F11" s="495">
        <f t="shared" si="0"/>
        <v>0</v>
      </c>
      <c r="G11" s="495">
        <f t="shared" si="0"/>
        <v>1</v>
      </c>
      <c r="H11" s="495">
        <f t="shared" si="0"/>
        <v>0</v>
      </c>
      <c r="I11" s="495">
        <f t="shared" si="0"/>
        <v>0</v>
      </c>
      <c r="J11" s="495">
        <f t="shared" si="0"/>
        <v>0</v>
      </c>
      <c r="K11" s="495">
        <f t="shared" si="0"/>
        <v>0</v>
      </c>
      <c r="L11" s="495">
        <f t="shared" si="0"/>
        <v>0</v>
      </c>
      <c r="M11" s="495">
        <f t="shared" si="0"/>
        <v>0</v>
      </c>
      <c r="N11" s="495">
        <f t="shared" si="0"/>
        <v>0</v>
      </c>
      <c r="O11" s="495">
        <f t="shared" si="0"/>
        <v>0</v>
      </c>
      <c r="P11" s="495">
        <f t="shared" si="0"/>
        <v>0</v>
      </c>
      <c r="Q11" s="495">
        <f t="shared" si="0"/>
        <v>0</v>
      </c>
      <c r="R11" s="495">
        <f t="shared" si="0"/>
        <v>0</v>
      </c>
      <c r="S11" s="495">
        <f t="shared" si="1"/>
        <v>0</v>
      </c>
      <c r="T11" s="495">
        <f t="shared" si="1"/>
        <v>0</v>
      </c>
      <c r="U11" s="495">
        <f t="shared" si="1"/>
        <v>0</v>
      </c>
      <c r="V11" s="495">
        <f t="shared" si="1"/>
        <v>0</v>
      </c>
      <c r="W11" s="495">
        <f t="shared" si="1"/>
        <v>0</v>
      </c>
      <c r="X11" s="495">
        <f t="shared" si="1"/>
        <v>0</v>
      </c>
      <c r="Y11" s="495">
        <f t="shared" si="1"/>
        <v>0</v>
      </c>
      <c r="Z11" s="495">
        <f t="shared" si="1"/>
        <v>0</v>
      </c>
      <c r="AA11" s="495">
        <f t="shared" si="1"/>
        <v>0</v>
      </c>
      <c r="AB11" s="495">
        <f t="shared" si="1"/>
        <v>0</v>
      </c>
      <c r="AC11" s="495">
        <f t="shared" si="1"/>
        <v>0</v>
      </c>
      <c r="AD11" s="495">
        <f t="shared" si="1"/>
        <v>0</v>
      </c>
      <c r="AE11" s="495">
        <f t="shared" si="1"/>
        <v>0</v>
      </c>
      <c r="AF11" s="495">
        <f t="shared" si="1"/>
        <v>0</v>
      </c>
      <c r="AG11" s="495">
        <f t="shared" si="1"/>
        <v>0</v>
      </c>
      <c r="AH11" s="495">
        <f t="shared" si="1"/>
        <v>0</v>
      </c>
      <c r="AI11" s="495">
        <f t="shared" si="1"/>
        <v>0</v>
      </c>
      <c r="AJ11" s="495">
        <f t="shared" si="1"/>
        <v>0</v>
      </c>
      <c r="AK11" s="495">
        <f t="shared" si="1"/>
        <v>0</v>
      </c>
      <c r="AL11" s="495">
        <f t="shared" si="1"/>
        <v>0</v>
      </c>
      <c r="AM11" s="495">
        <f t="shared" si="1"/>
        <v>0</v>
      </c>
      <c r="AN11" s="495">
        <f t="shared" si="1"/>
        <v>0</v>
      </c>
      <c r="AO11" s="495">
        <f t="shared" si="1"/>
        <v>0</v>
      </c>
      <c r="AP11" s="495">
        <f t="shared" si="1"/>
        <v>0</v>
      </c>
      <c r="AQ11" s="638">
        <f t="shared" si="1"/>
        <v>0</v>
      </c>
    </row>
    <row r="12" spans="1:43">
      <c r="A12" s="507" t="s">
        <v>342</v>
      </c>
      <c r="B12" s="504" t="s">
        <v>36</v>
      </c>
      <c r="C12" s="494">
        <f t="shared" si="0"/>
        <v>0</v>
      </c>
      <c r="D12" s="495">
        <f t="shared" si="0"/>
        <v>0</v>
      </c>
      <c r="E12" s="495">
        <f t="shared" si="0"/>
        <v>0</v>
      </c>
      <c r="F12" s="495">
        <f t="shared" si="0"/>
        <v>0</v>
      </c>
      <c r="G12" s="495">
        <f t="shared" si="0"/>
        <v>0</v>
      </c>
      <c r="H12" s="495">
        <f t="shared" si="0"/>
        <v>1</v>
      </c>
      <c r="I12" s="495">
        <f t="shared" si="0"/>
        <v>0</v>
      </c>
      <c r="J12" s="495">
        <f t="shared" si="0"/>
        <v>0</v>
      </c>
      <c r="K12" s="495">
        <f t="shared" si="0"/>
        <v>0</v>
      </c>
      <c r="L12" s="495">
        <f t="shared" si="0"/>
        <v>0</v>
      </c>
      <c r="M12" s="495">
        <f t="shared" si="0"/>
        <v>0</v>
      </c>
      <c r="N12" s="495">
        <f t="shared" si="0"/>
        <v>0</v>
      </c>
      <c r="O12" s="495">
        <f t="shared" si="0"/>
        <v>0</v>
      </c>
      <c r="P12" s="495">
        <f t="shared" si="0"/>
        <v>0</v>
      </c>
      <c r="Q12" s="495">
        <f t="shared" si="0"/>
        <v>0</v>
      </c>
      <c r="R12" s="495">
        <f t="shared" si="0"/>
        <v>0</v>
      </c>
      <c r="S12" s="495">
        <f t="shared" si="1"/>
        <v>0</v>
      </c>
      <c r="T12" s="495">
        <f t="shared" si="1"/>
        <v>0</v>
      </c>
      <c r="U12" s="495">
        <f t="shared" si="1"/>
        <v>0</v>
      </c>
      <c r="V12" s="495">
        <f t="shared" si="1"/>
        <v>0</v>
      </c>
      <c r="W12" s="495">
        <f t="shared" si="1"/>
        <v>0</v>
      </c>
      <c r="X12" s="495">
        <f t="shared" si="1"/>
        <v>0</v>
      </c>
      <c r="Y12" s="495">
        <f t="shared" si="1"/>
        <v>0</v>
      </c>
      <c r="Z12" s="495">
        <f t="shared" si="1"/>
        <v>0</v>
      </c>
      <c r="AA12" s="495">
        <f t="shared" si="1"/>
        <v>0</v>
      </c>
      <c r="AB12" s="495">
        <f t="shared" si="1"/>
        <v>0</v>
      </c>
      <c r="AC12" s="495">
        <f t="shared" si="1"/>
        <v>0</v>
      </c>
      <c r="AD12" s="495">
        <f t="shared" si="1"/>
        <v>0</v>
      </c>
      <c r="AE12" s="495">
        <f t="shared" si="1"/>
        <v>0</v>
      </c>
      <c r="AF12" s="495">
        <f t="shared" si="1"/>
        <v>0</v>
      </c>
      <c r="AG12" s="495">
        <f t="shared" si="1"/>
        <v>0</v>
      </c>
      <c r="AH12" s="495">
        <f t="shared" si="1"/>
        <v>0</v>
      </c>
      <c r="AI12" s="495">
        <f t="shared" si="1"/>
        <v>0</v>
      </c>
      <c r="AJ12" s="495">
        <f t="shared" si="1"/>
        <v>0</v>
      </c>
      <c r="AK12" s="495">
        <f t="shared" si="1"/>
        <v>0</v>
      </c>
      <c r="AL12" s="495">
        <f t="shared" si="1"/>
        <v>0</v>
      </c>
      <c r="AM12" s="495">
        <f t="shared" si="1"/>
        <v>0</v>
      </c>
      <c r="AN12" s="495">
        <f t="shared" si="1"/>
        <v>0</v>
      </c>
      <c r="AO12" s="495">
        <f t="shared" si="1"/>
        <v>0</v>
      </c>
      <c r="AP12" s="495">
        <f t="shared" si="1"/>
        <v>0</v>
      </c>
      <c r="AQ12" s="638">
        <f t="shared" si="1"/>
        <v>0</v>
      </c>
    </row>
    <row r="13" spans="1:43">
      <c r="A13" s="507" t="s">
        <v>345</v>
      </c>
      <c r="B13" s="504" t="s">
        <v>634</v>
      </c>
      <c r="C13" s="494">
        <f t="shared" si="0"/>
        <v>0</v>
      </c>
      <c r="D13" s="495">
        <f t="shared" si="0"/>
        <v>0</v>
      </c>
      <c r="E13" s="495">
        <f t="shared" si="0"/>
        <v>0</v>
      </c>
      <c r="F13" s="495">
        <f t="shared" si="0"/>
        <v>0</v>
      </c>
      <c r="G13" s="495">
        <f t="shared" si="0"/>
        <v>0</v>
      </c>
      <c r="H13" s="495">
        <f t="shared" si="0"/>
        <v>0</v>
      </c>
      <c r="I13" s="495">
        <f t="shared" si="0"/>
        <v>1</v>
      </c>
      <c r="J13" s="495">
        <f t="shared" si="0"/>
        <v>0</v>
      </c>
      <c r="K13" s="495">
        <f t="shared" si="0"/>
        <v>0</v>
      </c>
      <c r="L13" s="495">
        <f t="shared" si="0"/>
        <v>0</v>
      </c>
      <c r="M13" s="495">
        <f t="shared" si="0"/>
        <v>0</v>
      </c>
      <c r="N13" s="495">
        <f t="shared" si="0"/>
        <v>0</v>
      </c>
      <c r="O13" s="495">
        <f t="shared" si="0"/>
        <v>0</v>
      </c>
      <c r="P13" s="495">
        <f t="shared" si="0"/>
        <v>0</v>
      </c>
      <c r="Q13" s="495">
        <f t="shared" si="0"/>
        <v>0</v>
      </c>
      <c r="R13" s="495">
        <f t="shared" si="0"/>
        <v>0</v>
      </c>
      <c r="S13" s="495">
        <f t="shared" si="1"/>
        <v>0</v>
      </c>
      <c r="T13" s="495">
        <f t="shared" si="1"/>
        <v>0</v>
      </c>
      <c r="U13" s="495">
        <f t="shared" si="1"/>
        <v>0</v>
      </c>
      <c r="V13" s="495">
        <f t="shared" si="1"/>
        <v>0</v>
      </c>
      <c r="W13" s="495">
        <f t="shared" si="1"/>
        <v>0</v>
      </c>
      <c r="X13" s="495">
        <f t="shared" si="1"/>
        <v>0</v>
      </c>
      <c r="Y13" s="495">
        <f t="shared" si="1"/>
        <v>0</v>
      </c>
      <c r="Z13" s="495">
        <f t="shared" si="1"/>
        <v>0</v>
      </c>
      <c r="AA13" s="495">
        <f t="shared" si="1"/>
        <v>0</v>
      </c>
      <c r="AB13" s="495">
        <f t="shared" si="1"/>
        <v>0</v>
      </c>
      <c r="AC13" s="495">
        <f t="shared" si="1"/>
        <v>0</v>
      </c>
      <c r="AD13" s="495">
        <f t="shared" si="1"/>
        <v>0</v>
      </c>
      <c r="AE13" s="495">
        <f t="shared" si="1"/>
        <v>0</v>
      </c>
      <c r="AF13" s="495">
        <f t="shared" si="1"/>
        <v>0</v>
      </c>
      <c r="AG13" s="495">
        <f t="shared" si="1"/>
        <v>0</v>
      </c>
      <c r="AH13" s="495">
        <f t="shared" si="1"/>
        <v>0</v>
      </c>
      <c r="AI13" s="495">
        <f t="shared" si="1"/>
        <v>0</v>
      </c>
      <c r="AJ13" s="495">
        <f t="shared" si="1"/>
        <v>0</v>
      </c>
      <c r="AK13" s="495">
        <f t="shared" si="1"/>
        <v>0</v>
      </c>
      <c r="AL13" s="495">
        <f t="shared" si="1"/>
        <v>0</v>
      </c>
      <c r="AM13" s="495">
        <f t="shared" si="1"/>
        <v>0</v>
      </c>
      <c r="AN13" s="495">
        <f t="shared" si="1"/>
        <v>0</v>
      </c>
      <c r="AO13" s="495">
        <f t="shared" si="1"/>
        <v>0</v>
      </c>
      <c r="AP13" s="495">
        <f t="shared" si="1"/>
        <v>0</v>
      </c>
      <c r="AQ13" s="638">
        <f t="shared" si="1"/>
        <v>0</v>
      </c>
    </row>
    <row r="14" spans="1:43">
      <c r="A14" s="507" t="s">
        <v>346</v>
      </c>
      <c r="B14" s="504" t="s">
        <v>38</v>
      </c>
      <c r="C14" s="494">
        <f t="shared" si="0"/>
        <v>0</v>
      </c>
      <c r="D14" s="495">
        <f t="shared" si="0"/>
        <v>0</v>
      </c>
      <c r="E14" s="495">
        <f t="shared" si="0"/>
        <v>0</v>
      </c>
      <c r="F14" s="495">
        <f t="shared" si="0"/>
        <v>0</v>
      </c>
      <c r="G14" s="495">
        <f t="shared" si="0"/>
        <v>0</v>
      </c>
      <c r="H14" s="495">
        <f t="shared" si="0"/>
        <v>0</v>
      </c>
      <c r="I14" s="495">
        <f t="shared" si="0"/>
        <v>0</v>
      </c>
      <c r="J14" s="495">
        <f t="shared" si="0"/>
        <v>1</v>
      </c>
      <c r="K14" s="495">
        <f t="shared" si="0"/>
        <v>0</v>
      </c>
      <c r="L14" s="495">
        <f t="shared" si="0"/>
        <v>0</v>
      </c>
      <c r="M14" s="495">
        <f t="shared" si="0"/>
        <v>0</v>
      </c>
      <c r="N14" s="495">
        <f t="shared" si="0"/>
        <v>0</v>
      </c>
      <c r="O14" s="495">
        <f t="shared" si="0"/>
        <v>0</v>
      </c>
      <c r="P14" s="495">
        <f t="shared" si="0"/>
        <v>0</v>
      </c>
      <c r="Q14" s="495">
        <f t="shared" si="0"/>
        <v>0</v>
      </c>
      <c r="R14" s="495">
        <f t="shared" si="0"/>
        <v>0</v>
      </c>
      <c r="S14" s="495">
        <f t="shared" si="1"/>
        <v>0</v>
      </c>
      <c r="T14" s="495">
        <f t="shared" si="1"/>
        <v>0</v>
      </c>
      <c r="U14" s="495">
        <f t="shared" si="1"/>
        <v>0</v>
      </c>
      <c r="V14" s="495">
        <f t="shared" si="1"/>
        <v>0</v>
      </c>
      <c r="W14" s="495">
        <f t="shared" si="1"/>
        <v>0</v>
      </c>
      <c r="X14" s="495">
        <f t="shared" si="1"/>
        <v>0</v>
      </c>
      <c r="Y14" s="495">
        <f t="shared" si="1"/>
        <v>0</v>
      </c>
      <c r="Z14" s="495">
        <f t="shared" si="1"/>
        <v>0</v>
      </c>
      <c r="AA14" s="495">
        <f t="shared" si="1"/>
        <v>0</v>
      </c>
      <c r="AB14" s="495">
        <f t="shared" si="1"/>
        <v>0</v>
      </c>
      <c r="AC14" s="495">
        <f t="shared" si="1"/>
        <v>0</v>
      </c>
      <c r="AD14" s="495">
        <f t="shared" si="1"/>
        <v>0</v>
      </c>
      <c r="AE14" s="495">
        <f t="shared" si="1"/>
        <v>0</v>
      </c>
      <c r="AF14" s="495">
        <f t="shared" si="1"/>
        <v>0</v>
      </c>
      <c r="AG14" s="495">
        <f t="shared" si="1"/>
        <v>0</v>
      </c>
      <c r="AH14" s="495">
        <f t="shared" si="1"/>
        <v>0</v>
      </c>
      <c r="AI14" s="495">
        <f t="shared" si="1"/>
        <v>0</v>
      </c>
      <c r="AJ14" s="495">
        <f t="shared" si="1"/>
        <v>0</v>
      </c>
      <c r="AK14" s="495">
        <f t="shared" si="1"/>
        <v>0</v>
      </c>
      <c r="AL14" s="495">
        <f t="shared" si="1"/>
        <v>0</v>
      </c>
      <c r="AM14" s="495">
        <f t="shared" si="1"/>
        <v>0</v>
      </c>
      <c r="AN14" s="495">
        <f t="shared" si="1"/>
        <v>0</v>
      </c>
      <c r="AO14" s="495">
        <f t="shared" si="1"/>
        <v>0</v>
      </c>
      <c r="AP14" s="495">
        <f t="shared" si="1"/>
        <v>0</v>
      </c>
      <c r="AQ14" s="638">
        <f t="shared" si="1"/>
        <v>0</v>
      </c>
    </row>
    <row r="15" spans="1:43">
      <c r="A15" s="507" t="s">
        <v>348</v>
      </c>
      <c r="B15" s="504" t="s">
        <v>39</v>
      </c>
      <c r="C15" s="494">
        <f t="shared" si="0"/>
        <v>0</v>
      </c>
      <c r="D15" s="495">
        <f t="shared" si="0"/>
        <v>0</v>
      </c>
      <c r="E15" s="495">
        <f t="shared" si="0"/>
        <v>0</v>
      </c>
      <c r="F15" s="495">
        <f t="shared" si="0"/>
        <v>0</v>
      </c>
      <c r="G15" s="495">
        <f t="shared" si="0"/>
        <v>0</v>
      </c>
      <c r="H15" s="495">
        <f t="shared" si="0"/>
        <v>0</v>
      </c>
      <c r="I15" s="495">
        <f t="shared" si="0"/>
        <v>0</v>
      </c>
      <c r="J15" s="495">
        <f t="shared" si="0"/>
        <v>0</v>
      </c>
      <c r="K15" s="495">
        <f t="shared" si="0"/>
        <v>1</v>
      </c>
      <c r="L15" s="495">
        <f t="shared" si="0"/>
        <v>0</v>
      </c>
      <c r="M15" s="495">
        <f t="shared" si="0"/>
        <v>0</v>
      </c>
      <c r="N15" s="495">
        <f t="shared" si="0"/>
        <v>0</v>
      </c>
      <c r="O15" s="495">
        <f t="shared" si="0"/>
        <v>0</v>
      </c>
      <c r="P15" s="495">
        <f t="shared" si="0"/>
        <v>0</v>
      </c>
      <c r="Q15" s="495">
        <f t="shared" si="0"/>
        <v>0</v>
      </c>
      <c r="R15" s="495">
        <f t="shared" si="0"/>
        <v>0</v>
      </c>
      <c r="S15" s="495">
        <f t="shared" si="1"/>
        <v>0</v>
      </c>
      <c r="T15" s="495">
        <f t="shared" si="1"/>
        <v>0</v>
      </c>
      <c r="U15" s="495">
        <f t="shared" si="1"/>
        <v>0</v>
      </c>
      <c r="V15" s="495">
        <f t="shared" si="1"/>
        <v>0</v>
      </c>
      <c r="W15" s="495">
        <f t="shared" si="1"/>
        <v>0</v>
      </c>
      <c r="X15" s="495">
        <f t="shared" si="1"/>
        <v>0</v>
      </c>
      <c r="Y15" s="495">
        <f t="shared" si="1"/>
        <v>0</v>
      </c>
      <c r="Z15" s="495">
        <f t="shared" si="1"/>
        <v>0</v>
      </c>
      <c r="AA15" s="495">
        <f t="shared" si="1"/>
        <v>0</v>
      </c>
      <c r="AB15" s="495">
        <f t="shared" si="1"/>
        <v>0</v>
      </c>
      <c r="AC15" s="495">
        <f t="shared" si="1"/>
        <v>0</v>
      </c>
      <c r="AD15" s="495">
        <f t="shared" si="1"/>
        <v>0</v>
      </c>
      <c r="AE15" s="495">
        <f t="shared" si="1"/>
        <v>0</v>
      </c>
      <c r="AF15" s="495">
        <f t="shared" si="1"/>
        <v>0</v>
      </c>
      <c r="AG15" s="495">
        <f t="shared" si="1"/>
        <v>0</v>
      </c>
      <c r="AH15" s="495">
        <f t="shared" si="1"/>
        <v>0</v>
      </c>
      <c r="AI15" s="495">
        <f t="shared" si="1"/>
        <v>0</v>
      </c>
      <c r="AJ15" s="495">
        <f t="shared" si="1"/>
        <v>0</v>
      </c>
      <c r="AK15" s="495">
        <f t="shared" si="1"/>
        <v>0</v>
      </c>
      <c r="AL15" s="495">
        <f t="shared" si="1"/>
        <v>0</v>
      </c>
      <c r="AM15" s="495">
        <f t="shared" si="1"/>
        <v>0</v>
      </c>
      <c r="AN15" s="495">
        <f t="shared" si="1"/>
        <v>0</v>
      </c>
      <c r="AO15" s="495">
        <f t="shared" si="1"/>
        <v>0</v>
      </c>
      <c r="AP15" s="495">
        <f t="shared" si="1"/>
        <v>0</v>
      </c>
      <c r="AQ15" s="638">
        <f t="shared" si="1"/>
        <v>0</v>
      </c>
    </row>
    <row r="16" spans="1:43">
      <c r="A16" s="507" t="s">
        <v>350</v>
      </c>
      <c r="B16" s="504" t="s">
        <v>282</v>
      </c>
      <c r="C16" s="494">
        <f t="shared" si="0"/>
        <v>0</v>
      </c>
      <c r="D16" s="495">
        <f t="shared" si="0"/>
        <v>0</v>
      </c>
      <c r="E16" s="495">
        <f t="shared" si="0"/>
        <v>0</v>
      </c>
      <c r="F16" s="495">
        <f t="shared" si="0"/>
        <v>0</v>
      </c>
      <c r="G16" s="495">
        <f t="shared" si="0"/>
        <v>0</v>
      </c>
      <c r="H16" s="495">
        <f t="shared" si="0"/>
        <v>0</v>
      </c>
      <c r="I16" s="495">
        <f t="shared" si="0"/>
        <v>0</v>
      </c>
      <c r="J16" s="495">
        <f t="shared" si="0"/>
        <v>0</v>
      </c>
      <c r="K16" s="495">
        <f t="shared" si="0"/>
        <v>0</v>
      </c>
      <c r="L16" s="495">
        <f t="shared" si="0"/>
        <v>1</v>
      </c>
      <c r="M16" s="495">
        <f t="shared" si="0"/>
        <v>0</v>
      </c>
      <c r="N16" s="495">
        <f t="shared" si="0"/>
        <v>0</v>
      </c>
      <c r="O16" s="495">
        <f t="shared" si="0"/>
        <v>0</v>
      </c>
      <c r="P16" s="495">
        <f t="shared" si="0"/>
        <v>0</v>
      </c>
      <c r="Q16" s="495">
        <f t="shared" si="0"/>
        <v>0</v>
      </c>
      <c r="R16" s="495">
        <f t="shared" si="0"/>
        <v>0</v>
      </c>
      <c r="S16" s="495">
        <f t="shared" si="1"/>
        <v>0</v>
      </c>
      <c r="T16" s="495">
        <f t="shared" si="1"/>
        <v>0</v>
      </c>
      <c r="U16" s="495">
        <f t="shared" si="1"/>
        <v>0</v>
      </c>
      <c r="V16" s="495">
        <f t="shared" si="1"/>
        <v>0</v>
      </c>
      <c r="W16" s="495">
        <f t="shared" si="1"/>
        <v>0</v>
      </c>
      <c r="X16" s="495">
        <f t="shared" si="1"/>
        <v>0</v>
      </c>
      <c r="Y16" s="495">
        <f t="shared" si="1"/>
        <v>0</v>
      </c>
      <c r="Z16" s="495">
        <f t="shared" si="1"/>
        <v>0</v>
      </c>
      <c r="AA16" s="495">
        <f t="shared" si="1"/>
        <v>0</v>
      </c>
      <c r="AB16" s="495">
        <f t="shared" si="1"/>
        <v>0</v>
      </c>
      <c r="AC16" s="495">
        <f t="shared" si="1"/>
        <v>0</v>
      </c>
      <c r="AD16" s="495">
        <f t="shared" si="1"/>
        <v>0</v>
      </c>
      <c r="AE16" s="495">
        <f t="shared" si="1"/>
        <v>0</v>
      </c>
      <c r="AF16" s="495">
        <f t="shared" si="1"/>
        <v>0</v>
      </c>
      <c r="AG16" s="495">
        <f t="shared" si="1"/>
        <v>0</v>
      </c>
      <c r="AH16" s="495">
        <f t="shared" si="1"/>
        <v>0</v>
      </c>
      <c r="AI16" s="495">
        <f t="shared" si="1"/>
        <v>0</v>
      </c>
      <c r="AJ16" s="495">
        <f t="shared" si="1"/>
        <v>0</v>
      </c>
      <c r="AK16" s="495">
        <f t="shared" si="1"/>
        <v>0</v>
      </c>
      <c r="AL16" s="495">
        <f t="shared" si="1"/>
        <v>0</v>
      </c>
      <c r="AM16" s="495">
        <f t="shared" si="1"/>
        <v>0</v>
      </c>
      <c r="AN16" s="495">
        <f t="shared" si="1"/>
        <v>0</v>
      </c>
      <c r="AO16" s="495">
        <f t="shared" si="1"/>
        <v>0</v>
      </c>
      <c r="AP16" s="495">
        <f t="shared" si="1"/>
        <v>0</v>
      </c>
      <c r="AQ16" s="638">
        <f t="shared" si="1"/>
        <v>0</v>
      </c>
    </row>
    <row r="17" spans="1:43">
      <c r="A17" s="507" t="s">
        <v>353</v>
      </c>
      <c r="B17" s="504" t="s">
        <v>40</v>
      </c>
      <c r="C17" s="494">
        <f t="shared" si="0"/>
        <v>0</v>
      </c>
      <c r="D17" s="495">
        <f t="shared" si="0"/>
        <v>0</v>
      </c>
      <c r="E17" s="495">
        <f t="shared" si="0"/>
        <v>0</v>
      </c>
      <c r="F17" s="495">
        <f t="shared" si="0"/>
        <v>0</v>
      </c>
      <c r="G17" s="495">
        <f t="shared" si="0"/>
        <v>0</v>
      </c>
      <c r="H17" s="495">
        <f t="shared" si="0"/>
        <v>0</v>
      </c>
      <c r="I17" s="495">
        <f t="shared" si="0"/>
        <v>0</v>
      </c>
      <c r="J17" s="495">
        <f t="shared" si="0"/>
        <v>0</v>
      </c>
      <c r="K17" s="495">
        <f t="shared" si="0"/>
        <v>0</v>
      </c>
      <c r="L17" s="495">
        <f t="shared" si="0"/>
        <v>0</v>
      </c>
      <c r="M17" s="495">
        <f t="shared" si="0"/>
        <v>1</v>
      </c>
      <c r="N17" s="495">
        <f t="shared" si="0"/>
        <v>0</v>
      </c>
      <c r="O17" s="495">
        <f t="shared" si="0"/>
        <v>0</v>
      </c>
      <c r="P17" s="495">
        <f t="shared" si="0"/>
        <v>0</v>
      </c>
      <c r="Q17" s="495">
        <f t="shared" si="0"/>
        <v>0</v>
      </c>
      <c r="R17" s="495">
        <f t="shared" si="0"/>
        <v>0</v>
      </c>
      <c r="S17" s="495">
        <f t="shared" si="1"/>
        <v>0</v>
      </c>
      <c r="T17" s="495">
        <f t="shared" si="1"/>
        <v>0</v>
      </c>
      <c r="U17" s="495">
        <f t="shared" si="1"/>
        <v>0</v>
      </c>
      <c r="V17" s="495">
        <f t="shared" si="1"/>
        <v>0</v>
      </c>
      <c r="W17" s="495">
        <f t="shared" si="1"/>
        <v>0</v>
      </c>
      <c r="X17" s="495">
        <f t="shared" si="1"/>
        <v>0</v>
      </c>
      <c r="Y17" s="495">
        <f t="shared" ref="Y17:AQ17" si="2">IF($B17=Y$6,1,0)</f>
        <v>0</v>
      </c>
      <c r="Z17" s="495">
        <f t="shared" si="2"/>
        <v>0</v>
      </c>
      <c r="AA17" s="495">
        <f t="shared" si="2"/>
        <v>0</v>
      </c>
      <c r="AB17" s="495">
        <f t="shared" si="2"/>
        <v>0</v>
      </c>
      <c r="AC17" s="495">
        <f t="shared" si="2"/>
        <v>0</v>
      </c>
      <c r="AD17" s="495">
        <f t="shared" si="2"/>
        <v>0</v>
      </c>
      <c r="AE17" s="495">
        <f t="shared" si="2"/>
        <v>0</v>
      </c>
      <c r="AF17" s="495">
        <f t="shared" si="2"/>
        <v>0</v>
      </c>
      <c r="AG17" s="495">
        <f t="shared" si="2"/>
        <v>0</v>
      </c>
      <c r="AH17" s="495">
        <f t="shared" si="2"/>
        <v>0</v>
      </c>
      <c r="AI17" s="495">
        <f t="shared" si="2"/>
        <v>0</v>
      </c>
      <c r="AJ17" s="495">
        <f t="shared" si="2"/>
        <v>0</v>
      </c>
      <c r="AK17" s="495">
        <f t="shared" si="2"/>
        <v>0</v>
      </c>
      <c r="AL17" s="495">
        <f t="shared" si="2"/>
        <v>0</v>
      </c>
      <c r="AM17" s="495">
        <f t="shared" si="2"/>
        <v>0</v>
      </c>
      <c r="AN17" s="495">
        <f t="shared" si="2"/>
        <v>0</v>
      </c>
      <c r="AO17" s="495">
        <f t="shared" si="2"/>
        <v>0</v>
      </c>
      <c r="AP17" s="495">
        <f t="shared" si="2"/>
        <v>0</v>
      </c>
      <c r="AQ17" s="638">
        <f t="shared" si="2"/>
        <v>0</v>
      </c>
    </row>
    <row r="18" spans="1:43">
      <c r="A18" s="507" t="s">
        <v>356</v>
      </c>
      <c r="B18" s="504" t="s">
        <v>41</v>
      </c>
      <c r="C18" s="494">
        <f t="shared" si="0"/>
        <v>0</v>
      </c>
      <c r="D18" s="495">
        <f t="shared" si="0"/>
        <v>0</v>
      </c>
      <c r="E18" s="495">
        <f t="shared" si="0"/>
        <v>0</v>
      </c>
      <c r="F18" s="495">
        <f t="shared" si="0"/>
        <v>0</v>
      </c>
      <c r="G18" s="495">
        <f t="shared" si="0"/>
        <v>0</v>
      </c>
      <c r="H18" s="495">
        <f t="shared" si="0"/>
        <v>0</v>
      </c>
      <c r="I18" s="495">
        <f t="shared" si="0"/>
        <v>0</v>
      </c>
      <c r="J18" s="495">
        <f t="shared" si="0"/>
        <v>0</v>
      </c>
      <c r="K18" s="495">
        <f t="shared" si="0"/>
        <v>0</v>
      </c>
      <c r="L18" s="495">
        <f t="shared" si="0"/>
        <v>0</v>
      </c>
      <c r="M18" s="495">
        <f t="shared" si="0"/>
        <v>0</v>
      </c>
      <c r="N18" s="495">
        <f t="shared" si="0"/>
        <v>1</v>
      </c>
      <c r="O18" s="495">
        <f t="shared" si="0"/>
        <v>0</v>
      </c>
      <c r="P18" s="495">
        <f t="shared" si="0"/>
        <v>0</v>
      </c>
      <c r="Q18" s="495">
        <f t="shared" si="0"/>
        <v>0</v>
      </c>
      <c r="R18" s="495">
        <f t="shared" si="0"/>
        <v>0</v>
      </c>
      <c r="S18" s="495">
        <f t="shared" ref="S18:AQ21" si="3">IF($B18=S$6,1,0)</f>
        <v>0</v>
      </c>
      <c r="T18" s="495">
        <f t="shared" si="3"/>
        <v>0</v>
      </c>
      <c r="U18" s="495">
        <f t="shared" si="3"/>
        <v>0</v>
      </c>
      <c r="V18" s="495">
        <f t="shared" si="3"/>
        <v>0</v>
      </c>
      <c r="W18" s="495">
        <f t="shared" si="3"/>
        <v>0</v>
      </c>
      <c r="X18" s="495">
        <f t="shared" si="3"/>
        <v>0</v>
      </c>
      <c r="Y18" s="495">
        <f t="shared" si="3"/>
        <v>0</v>
      </c>
      <c r="Z18" s="495">
        <f t="shared" si="3"/>
        <v>0</v>
      </c>
      <c r="AA18" s="495">
        <f t="shared" si="3"/>
        <v>0</v>
      </c>
      <c r="AB18" s="495">
        <f t="shared" si="3"/>
        <v>0</v>
      </c>
      <c r="AC18" s="495">
        <f t="shared" si="3"/>
        <v>0</v>
      </c>
      <c r="AD18" s="495">
        <f t="shared" si="3"/>
        <v>0</v>
      </c>
      <c r="AE18" s="495">
        <f t="shared" si="3"/>
        <v>0</v>
      </c>
      <c r="AF18" s="495">
        <f t="shared" si="3"/>
        <v>0</v>
      </c>
      <c r="AG18" s="495">
        <f t="shared" si="3"/>
        <v>0</v>
      </c>
      <c r="AH18" s="495">
        <f t="shared" si="3"/>
        <v>0</v>
      </c>
      <c r="AI18" s="495">
        <f t="shared" si="3"/>
        <v>0</v>
      </c>
      <c r="AJ18" s="495">
        <f t="shared" si="3"/>
        <v>0</v>
      </c>
      <c r="AK18" s="495">
        <f t="shared" si="3"/>
        <v>0</v>
      </c>
      <c r="AL18" s="495">
        <f t="shared" si="3"/>
        <v>0</v>
      </c>
      <c r="AM18" s="495">
        <f t="shared" si="3"/>
        <v>0</v>
      </c>
      <c r="AN18" s="495">
        <f t="shared" si="3"/>
        <v>0</v>
      </c>
      <c r="AO18" s="495">
        <f t="shared" si="3"/>
        <v>0</v>
      </c>
      <c r="AP18" s="495">
        <f t="shared" si="3"/>
        <v>0</v>
      </c>
      <c r="AQ18" s="638">
        <f t="shared" si="3"/>
        <v>0</v>
      </c>
    </row>
    <row r="19" spans="1:43">
      <c r="A19" s="507" t="s">
        <v>359</v>
      </c>
      <c r="B19" s="504" t="s">
        <v>42</v>
      </c>
      <c r="C19" s="494">
        <f t="shared" si="0"/>
        <v>0</v>
      </c>
      <c r="D19" s="495">
        <f t="shared" si="0"/>
        <v>0</v>
      </c>
      <c r="E19" s="495">
        <f t="shared" si="0"/>
        <v>0</v>
      </c>
      <c r="F19" s="495">
        <f t="shared" si="0"/>
        <v>0</v>
      </c>
      <c r="G19" s="495">
        <f t="shared" si="0"/>
        <v>0</v>
      </c>
      <c r="H19" s="495">
        <f t="shared" si="0"/>
        <v>0</v>
      </c>
      <c r="I19" s="495">
        <f t="shared" si="0"/>
        <v>0</v>
      </c>
      <c r="J19" s="495">
        <f t="shared" si="0"/>
        <v>0</v>
      </c>
      <c r="K19" s="495">
        <f t="shared" si="0"/>
        <v>0</v>
      </c>
      <c r="L19" s="495">
        <f t="shared" si="0"/>
        <v>0</v>
      </c>
      <c r="M19" s="495">
        <f t="shared" si="0"/>
        <v>0</v>
      </c>
      <c r="N19" s="495">
        <f t="shared" si="0"/>
        <v>0</v>
      </c>
      <c r="O19" s="495">
        <f t="shared" si="0"/>
        <v>1</v>
      </c>
      <c r="P19" s="495">
        <f t="shared" si="0"/>
        <v>0</v>
      </c>
      <c r="Q19" s="495">
        <f t="shared" si="0"/>
        <v>0</v>
      </c>
      <c r="R19" s="495">
        <f t="shared" si="0"/>
        <v>0</v>
      </c>
      <c r="S19" s="495">
        <f t="shared" si="3"/>
        <v>0</v>
      </c>
      <c r="T19" s="495">
        <f t="shared" si="3"/>
        <v>0</v>
      </c>
      <c r="U19" s="495">
        <f t="shared" si="3"/>
        <v>0</v>
      </c>
      <c r="V19" s="495">
        <f t="shared" si="3"/>
        <v>0</v>
      </c>
      <c r="W19" s="495">
        <f t="shared" si="3"/>
        <v>0</v>
      </c>
      <c r="X19" s="495">
        <f t="shared" si="3"/>
        <v>0</v>
      </c>
      <c r="Y19" s="495">
        <f t="shared" si="3"/>
        <v>0</v>
      </c>
      <c r="Z19" s="495">
        <f t="shared" si="3"/>
        <v>0</v>
      </c>
      <c r="AA19" s="495">
        <f t="shared" si="3"/>
        <v>0</v>
      </c>
      <c r="AB19" s="495">
        <f t="shared" si="3"/>
        <v>0</v>
      </c>
      <c r="AC19" s="495">
        <f t="shared" si="3"/>
        <v>0</v>
      </c>
      <c r="AD19" s="495">
        <f t="shared" si="3"/>
        <v>0</v>
      </c>
      <c r="AE19" s="495">
        <f t="shared" si="3"/>
        <v>0</v>
      </c>
      <c r="AF19" s="495">
        <f t="shared" si="3"/>
        <v>0</v>
      </c>
      <c r="AG19" s="495">
        <f t="shared" si="3"/>
        <v>0</v>
      </c>
      <c r="AH19" s="495">
        <f t="shared" si="3"/>
        <v>0</v>
      </c>
      <c r="AI19" s="495">
        <f t="shared" si="3"/>
        <v>0</v>
      </c>
      <c r="AJ19" s="495">
        <f t="shared" si="3"/>
        <v>0</v>
      </c>
      <c r="AK19" s="495">
        <f t="shared" si="3"/>
        <v>0</v>
      </c>
      <c r="AL19" s="495">
        <f t="shared" si="3"/>
        <v>0</v>
      </c>
      <c r="AM19" s="495">
        <f t="shared" si="3"/>
        <v>0</v>
      </c>
      <c r="AN19" s="495">
        <f t="shared" si="3"/>
        <v>0</v>
      </c>
      <c r="AO19" s="495">
        <f t="shared" si="3"/>
        <v>0</v>
      </c>
      <c r="AP19" s="495">
        <f t="shared" si="3"/>
        <v>0</v>
      </c>
      <c r="AQ19" s="638">
        <f t="shared" si="3"/>
        <v>0</v>
      </c>
    </row>
    <row r="20" spans="1:43">
      <c r="A20" s="507" t="s">
        <v>362</v>
      </c>
      <c r="B20" s="504" t="s">
        <v>43</v>
      </c>
      <c r="C20" s="494">
        <f t="shared" si="0"/>
        <v>0</v>
      </c>
      <c r="D20" s="495">
        <f t="shared" si="0"/>
        <v>0</v>
      </c>
      <c r="E20" s="495">
        <f t="shared" si="0"/>
        <v>0</v>
      </c>
      <c r="F20" s="495">
        <f t="shared" si="0"/>
        <v>0</v>
      </c>
      <c r="G20" s="495">
        <f t="shared" si="0"/>
        <v>0</v>
      </c>
      <c r="H20" s="495">
        <f t="shared" si="0"/>
        <v>0</v>
      </c>
      <c r="I20" s="495">
        <f t="shared" si="0"/>
        <v>0</v>
      </c>
      <c r="J20" s="495">
        <f t="shared" si="0"/>
        <v>0</v>
      </c>
      <c r="K20" s="495">
        <f t="shared" si="0"/>
        <v>0</v>
      </c>
      <c r="L20" s="495">
        <f t="shared" si="0"/>
        <v>0</v>
      </c>
      <c r="M20" s="495">
        <f t="shared" si="0"/>
        <v>0</v>
      </c>
      <c r="N20" s="495">
        <f t="shared" si="0"/>
        <v>0</v>
      </c>
      <c r="O20" s="495">
        <f t="shared" si="0"/>
        <v>0</v>
      </c>
      <c r="P20" s="495">
        <f t="shared" si="0"/>
        <v>1</v>
      </c>
      <c r="Q20" s="495">
        <f t="shared" si="0"/>
        <v>0</v>
      </c>
      <c r="R20" s="495">
        <f t="shared" si="0"/>
        <v>0</v>
      </c>
      <c r="S20" s="495">
        <f t="shared" si="3"/>
        <v>0</v>
      </c>
      <c r="T20" s="495">
        <f t="shared" si="3"/>
        <v>0</v>
      </c>
      <c r="U20" s="495">
        <f t="shared" si="3"/>
        <v>0</v>
      </c>
      <c r="V20" s="495">
        <f t="shared" si="3"/>
        <v>0</v>
      </c>
      <c r="W20" s="495">
        <f t="shared" si="3"/>
        <v>0</v>
      </c>
      <c r="X20" s="495">
        <f t="shared" si="3"/>
        <v>0</v>
      </c>
      <c r="Y20" s="495">
        <f t="shared" si="3"/>
        <v>0</v>
      </c>
      <c r="Z20" s="495">
        <f t="shared" si="3"/>
        <v>0</v>
      </c>
      <c r="AA20" s="495">
        <f t="shared" si="3"/>
        <v>0</v>
      </c>
      <c r="AB20" s="495">
        <f t="shared" si="3"/>
        <v>0</v>
      </c>
      <c r="AC20" s="495">
        <f t="shared" si="3"/>
        <v>0</v>
      </c>
      <c r="AD20" s="495">
        <f t="shared" si="3"/>
        <v>0</v>
      </c>
      <c r="AE20" s="495">
        <f t="shared" si="3"/>
        <v>0</v>
      </c>
      <c r="AF20" s="495">
        <f t="shared" si="3"/>
        <v>0</v>
      </c>
      <c r="AG20" s="495">
        <f t="shared" si="3"/>
        <v>0</v>
      </c>
      <c r="AH20" s="495">
        <f t="shared" si="3"/>
        <v>0</v>
      </c>
      <c r="AI20" s="495">
        <f t="shared" si="3"/>
        <v>0</v>
      </c>
      <c r="AJ20" s="495">
        <f t="shared" si="3"/>
        <v>0</v>
      </c>
      <c r="AK20" s="495">
        <f t="shared" si="3"/>
        <v>0</v>
      </c>
      <c r="AL20" s="495">
        <f t="shared" si="3"/>
        <v>0</v>
      </c>
      <c r="AM20" s="495">
        <f t="shared" si="3"/>
        <v>0</v>
      </c>
      <c r="AN20" s="495">
        <f t="shared" si="3"/>
        <v>0</v>
      </c>
      <c r="AO20" s="495">
        <f t="shared" si="3"/>
        <v>0</v>
      </c>
      <c r="AP20" s="495">
        <f t="shared" si="3"/>
        <v>0</v>
      </c>
      <c r="AQ20" s="638">
        <f t="shared" si="3"/>
        <v>0</v>
      </c>
    </row>
    <row r="21" spans="1:43">
      <c r="A21" s="507" t="s">
        <v>365</v>
      </c>
      <c r="B21" s="504" t="s">
        <v>366</v>
      </c>
      <c r="C21" s="494">
        <f t="shared" si="0"/>
        <v>0</v>
      </c>
      <c r="D21" s="495">
        <f t="shared" si="0"/>
        <v>0</v>
      </c>
      <c r="E21" s="495">
        <f t="shared" si="0"/>
        <v>0</v>
      </c>
      <c r="F21" s="495">
        <f t="shared" si="0"/>
        <v>0</v>
      </c>
      <c r="G21" s="495">
        <f t="shared" si="0"/>
        <v>0</v>
      </c>
      <c r="H21" s="495">
        <f t="shared" si="0"/>
        <v>0</v>
      </c>
      <c r="I21" s="495">
        <f t="shared" si="0"/>
        <v>0</v>
      </c>
      <c r="J21" s="495">
        <f t="shared" si="0"/>
        <v>0</v>
      </c>
      <c r="K21" s="495">
        <f t="shared" si="0"/>
        <v>0</v>
      </c>
      <c r="L21" s="495">
        <f t="shared" si="0"/>
        <v>0</v>
      </c>
      <c r="M21" s="495">
        <f t="shared" si="0"/>
        <v>0</v>
      </c>
      <c r="N21" s="495">
        <f t="shared" si="0"/>
        <v>0</v>
      </c>
      <c r="O21" s="495">
        <f t="shared" si="0"/>
        <v>0</v>
      </c>
      <c r="P21" s="495">
        <f t="shared" si="0"/>
        <v>0</v>
      </c>
      <c r="Q21" s="495">
        <f t="shared" si="0"/>
        <v>1</v>
      </c>
      <c r="R21" s="495">
        <f t="shared" si="0"/>
        <v>0</v>
      </c>
      <c r="S21" s="495">
        <f t="shared" si="3"/>
        <v>0</v>
      </c>
      <c r="T21" s="495">
        <f t="shared" si="3"/>
        <v>0</v>
      </c>
      <c r="U21" s="495">
        <f t="shared" si="3"/>
        <v>0</v>
      </c>
      <c r="V21" s="495">
        <f t="shared" si="3"/>
        <v>0</v>
      </c>
      <c r="W21" s="495">
        <f t="shared" si="3"/>
        <v>0</v>
      </c>
      <c r="X21" s="495">
        <f t="shared" si="3"/>
        <v>0</v>
      </c>
      <c r="Y21" s="495">
        <f t="shared" si="3"/>
        <v>0</v>
      </c>
      <c r="Z21" s="495">
        <f t="shared" si="3"/>
        <v>0</v>
      </c>
      <c r="AA21" s="495">
        <f t="shared" si="3"/>
        <v>0</v>
      </c>
      <c r="AB21" s="495">
        <f t="shared" si="3"/>
        <v>0</v>
      </c>
      <c r="AC21" s="495">
        <f t="shared" si="3"/>
        <v>0</v>
      </c>
      <c r="AD21" s="495">
        <f t="shared" si="3"/>
        <v>0</v>
      </c>
      <c r="AE21" s="495">
        <f t="shared" si="3"/>
        <v>0</v>
      </c>
      <c r="AF21" s="495">
        <f t="shared" si="3"/>
        <v>0</v>
      </c>
      <c r="AG21" s="495">
        <f t="shared" si="3"/>
        <v>0</v>
      </c>
      <c r="AH21" s="495">
        <f t="shared" si="3"/>
        <v>0</v>
      </c>
      <c r="AI21" s="495">
        <f t="shared" si="3"/>
        <v>0</v>
      </c>
      <c r="AJ21" s="495">
        <f t="shared" si="3"/>
        <v>0</v>
      </c>
      <c r="AK21" s="495">
        <f t="shared" si="3"/>
        <v>0</v>
      </c>
      <c r="AL21" s="495">
        <f t="shared" si="3"/>
        <v>0</v>
      </c>
      <c r="AM21" s="495">
        <f t="shared" si="3"/>
        <v>0</v>
      </c>
      <c r="AN21" s="495">
        <f t="shared" si="3"/>
        <v>0</v>
      </c>
      <c r="AO21" s="495">
        <f t="shared" si="3"/>
        <v>0</v>
      </c>
      <c r="AP21" s="495">
        <f t="shared" si="3"/>
        <v>0</v>
      </c>
      <c r="AQ21" s="638">
        <f t="shared" si="3"/>
        <v>0</v>
      </c>
    </row>
    <row r="22" spans="1:43">
      <c r="A22" s="507" t="s">
        <v>369</v>
      </c>
      <c r="B22" s="504" t="s">
        <v>370</v>
      </c>
      <c r="C22" s="494">
        <f t="shared" si="0"/>
        <v>0</v>
      </c>
      <c r="D22" s="495">
        <f t="shared" si="0"/>
        <v>0</v>
      </c>
      <c r="E22" s="495">
        <f t="shared" si="0"/>
        <v>0</v>
      </c>
      <c r="F22" s="495">
        <f t="shared" si="0"/>
        <v>0</v>
      </c>
      <c r="G22" s="495">
        <f t="shared" si="0"/>
        <v>0</v>
      </c>
      <c r="H22" s="495">
        <f t="shared" si="0"/>
        <v>0</v>
      </c>
      <c r="I22" s="495">
        <f t="shared" si="0"/>
        <v>0</v>
      </c>
      <c r="J22" s="495">
        <f t="shared" si="0"/>
        <v>0</v>
      </c>
      <c r="K22" s="495">
        <f t="shared" si="0"/>
        <v>0</v>
      </c>
      <c r="L22" s="495">
        <f t="shared" si="0"/>
        <v>0</v>
      </c>
      <c r="M22" s="495">
        <f t="shared" si="0"/>
        <v>0</v>
      </c>
      <c r="N22" s="495">
        <f t="shared" si="0"/>
        <v>0</v>
      </c>
      <c r="O22" s="495">
        <f t="shared" si="0"/>
        <v>0</v>
      </c>
      <c r="P22" s="495">
        <f t="shared" si="0"/>
        <v>0</v>
      </c>
      <c r="Q22" s="495">
        <f t="shared" si="0"/>
        <v>0</v>
      </c>
      <c r="R22" s="495">
        <f t="shared" ref="R22:AQ32" si="4">IF($B22=R$6,1,0)</f>
        <v>1</v>
      </c>
      <c r="S22" s="495">
        <f t="shared" si="4"/>
        <v>0</v>
      </c>
      <c r="T22" s="495">
        <f t="shared" si="4"/>
        <v>0</v>
      </c>
      <c r="U22" s="495">
        <f t="shared" si="4"/>
        <v>0</v>
      </c>
      <c r="V22" s="495">
        <f t="shared" si="4"/>
        <v>0</v>
      </c>
      <c r="W22" s="495">
        <f t="shared" si="4"/>
        <v>0</v>
      </c>
      <c r="X22" s="495">
        <f t="shared" si="4"/>
        <v>0</v>
      </c>
      <c r="Y22" s="495">
        <f t="shared" si="4"/>
        <v>0</v>
      </c>
      <c r="Z22" s="495">
        <f t="shared" si="4"/>
        <v>0</v>
      </c>
      <c r="AA22" s="495">
        <f t="shared" si="4"/>
        <v>0</v>
      </c>
      <c r="AB22" s="495">
        <f t="shared" si="4"/>
        <v>0</v>
      </c>
      <c r="AC22" s="495">
        <f t="shared" si="4"/>
        <v>0</v>
      </c>
      <c r="AD22" s="495">
        <f t="shared" si="4"/>
        <v>0</v>
      </c>
      <c r="AE22" s="495">
        <f t="shared" si="4"/>
        <v>0</v>
      </c>
      <c r="AF22" s="495">
        <f t="shared" si="4"/>
        <v>0</v>
      </c>
      <c r="AG22" s="495">
        <f t="shared" si="4"/>
        <v>0</v>
      </c>
      <c r="AH22" s="495">
        <f t="shared" si="4"/>
        <v>0</v>
      </c>
      <c r="AI22" s="495">
        <f t="shared" si="4"/>
        <v>0</v>
      </c>
      <c r="AJ22" s="495">
        <f t="shared" si="4"/>
        <v>0</v>
      </c>
      <c r="AK22" s="495">
        <f t="shared" si="4"/>
        <v>0</v>
      </c>
      <c r="AL22" s="495">
        <f t="shared" si="4"/>
        <v>0</v>
      </c>
      <c r="AM22" s="495">
        <f t="shared" si="4"/>
        <v>0</v>
      </c>
      <c r="AN22" s="495">
        <f t="shared" si="4"/>
        <v>0</v>
      </c>
      <c r="AO22" s="495">
        <f t="shared" si="4"/>
        <v>0</v>
      </c>
      <c r="AP22" s="495">
        <f t="shared" si="4"/>
        <v>0</v>
      </c>
      <c r="AQ22" s="638">
        <f t="shared" si="4"/>
        <v>0</v>
      </c>
    </row>
    <row r="23" spans="1:43">
      <c r="A23" s="507" t="s">
        <v>373</v>
      </c>
      <c r="B23" s="504" t="s">
        <v>374</v>
      </c>
      <c r="C23" s="494">
        <f t="shared" ref="C23:R38" si="5">IF($B23=C$6,1,0)</f>
        <v>0</v>
      </c>
      <c r="D23" s="495">
        <f t="shared" si="5"/>
        <v>0</v>
      </c>
      <c r="E23" s="495">
        <f t="shared" si="5"/>
        <v>0</v>
      </c>
      <c r="F23" s="495">
        <f t="shared" si="5"/>
        <v>0</v>
      </c>
      <c r="G23" s="495">
        <f t="shared" si="5"/>
        <v>0</v>
      </c>
      <c r="H23" s="495">
        <f t="shared" si="5"/>
        <v>0</v>
      </c>
      <c r="I23" s="495">
        <f t="shared" si="5"/>
        <v>0</v>
      </c>
      <c r="J23" s="495">
        <f t="shared" si="5"/>
        <v>0</v>
      </c>
      <c r="K23" s="495">
        <f t="shared" si="5"/>
        <v>0</v>
      </c>
      <c r="L23" s="495">
        <f t="shared" si="5"/>
        <v>0</v>
      </c>
      <c r="M23" s="495">
        <f t="shared" si="5"/>
        <v>0</v>
      </c>
      <c r="N23" s="495">
        <f t="shared" si="5"/>
        <v>0</v>
      </c>
      <c r="O23" s="495">
        <f t="shared" si="5"/>
        <v>0</v>
      </c>
      <c r="P23" s="495">
        <f t="shared" si="5"/>
        <v>0</v>
      </c>
      <c r="Q23" s="495">
        <f t="shared" si="5"/>
        <v>0</v>
      </c>
      <c r="R23" s="495">
        <f t="shared" si="5"/>
        <v>0</v>
      </c>
      <c r="S23" s="495">
        <f t="shared" si="4"/>
        <v>1</v>
      </c>
      <c r="T23" s="495">
        <f t="shared" si="4"/>
        <v>0</v>
      </c>
      <c r="U23" s="495">
        <f t="shared" si="4"/>
        <v>0</v>
      </c>
      <c r="V23" s="495">
        <f t="shared" si="4"/>
        <v>0</v>
      </c>
      <c r="W23" s="495">
        <f t="shared" si="4"/>
        <v>0</v>
      </c>
      <c r="X23" s="495">
        <f t="shared" si="4"/>
        <v>0</v>
      </c>
      <c r="Y23" s="495">
        <f t="shared" si="4"/>
        <v>0</v>
      </c>
      <c r="Z23" s="495">
        <f t="shared" si="4"/>
        <v>0</v>
      </c>
      <c r="AA23" s="495">
        <f t="shared" si="4"/>
        <v>0</v>
      </c>
      <c r="AB23" s="495">
        <f t="shared" si="4"/>
        <v>0</v>
      </c>
      <c r="AC23" s="495">
        <f t="shared" si="4"/>
        <v>0</v>
      </c>
      <c r="AD23" s="495">
        <f t="shared" si="4"/>
        <v>0</v>
      </c>
      <c r="AE23" s="495">
        <f t="shared" si="4"/>
        <v>0</v>
      </c>
      <c r="AF23" s="495">
        <f t="shared" si="4"/>
        <v>0</v>
      </c>
      <c r="AG23" s="495">
        <f t="shared" si="4"/>
        <v>0</v>
      </c>
      <c r="AH23" s="495">
        <f t="shared" si="4"/>
        <v>0</v>
      </c>
      <c r="AI23" s="495">
        <f t="shared" si="4"/>
        <v>0</v>
      </c>
      <c r="AJ23" s="495">
        <f t="shared" si="4"/>
        <v>0</v>
      </c>
      <c r="AK23" s="495">
        <f t="shared" si="4"/>
        <v>0</v>
      </c>
      <c r="AL23" s="495">
        <f t="shared" si="4"/>
        <v>0</v>
      </c>
      <c r="AM23" s="495">
        <f t="shared" si="4"/>
        <v>0</v>
      </c>
      <c r="AN23" s="495">
        <f t="shared" si="4"/>
        <v>0</v>
      </c>
      <c r="AO23" s="495">
        <f t="shared" si="4"/>
        <v>0</v>
      </c>
      <c r="AP23" s="495">
        <f t="shared" si="4"/>
        <v>0</v>
      </c>
      <c r="AQ23" s="638">
        <f t="shared" si="4"/>
        <v>0</v>
      </c>
    </row>
    <row r="24" spans="1:43">
      <c r="A24" s="507" t="s">
        <v>377</v>
      </c>
      <c r="B24" s="504" t="s">
        <v>378</v>
      </c>
      <c r="C24" s="494">
        <f t="shared" si="5"/>
        <v>0</v>
      </c>
      <c r="D24" s="495">
        <f t="shared" si="5"/>
        <v>0</v>
      </c>
      <c r="E24" s="495">
        <f t="shared" si="5"/>
        <v>0</v>
      </c>
      <c r="F24" s="495">
        <f t="shared" si="5"/>
        <v>0</v>
      </c>
      <c r="G24" s="495">
        <f t="shared" si="5"/>
        <v>0</v>
      </c>
      <c r="H24" s="495">
        <f t="shared" si="5"/>
        <v>0</v>
      </c>
      <c r="I24" s="495">
        <f t="shared" si="5"/>
        <v>0</v>
      </c>
      <c r="J24" s="495">
        <f t="shared" si="5"/>
        <v>0</v>
      </c>
      <c r="K24" s="495">
        <f t="shared" si="5"/>
        <v>0</v>
      </c>
      <c r="L24" s="495">
        <f t="shared" si="5"/>
        <v>0</v>
      </c>
      <c r="M24" s="495">
        <f t="shared" si="5"/>
        <v>0</v>
      </c>
      <c r="N24" s="495">
        <f t="shared" si="5"/>
        <v>0</v>
      </c>
      <c r="O24" s="495">
        <f t="shared" si="5"/>
        <v>0</v>
      </c>
      <c r="P24" s="495">
        <f t="shared" si="5"/>
        <v>0</v>
      </c>
      <c r="Q24" s="495">
        <f t="shared" si="5"/>
        <v>0</v>
      </c>
      <c r="R24" s="495">
        <f t="shared" si="5"/>
        <v>0</v>
      </c>
      <c r="S24" s="495">
        <f t="shared" si="4"/>
        <v>0</v>
      </c>
      <c r="T24" s="495">
        <f t="shared" si="4"/>
        <v>1</v>
      </c>
      <c r="U24" s="495">
        <f t="shared" si="4"/>
        <v>0</v>
      </c>
      <c r="V24" s="495">
        <f t="shared" si="4"/>
        <v>0</v>
      </c>
      <c r="W24" s="495">
        <f t="shared" si="4"/>
        <v>0</v>
      </c>
      <c r="X24" s="495">
        <f t="shared" si="4"/>
        <v>0</v>
      </c>
      <c r="Y24" s="495">
        <f t="shared" si="4"/>
        <v>0</v>
      </c>
      <c r="Z24" s="495">
        <f t="shared" si="4"/>
        <v>0</v>
      </c>
      <c r="AA24" s="495">
        <f t="shared" si="4"/>
        <v>0</v>
      </c>
      <c r="AB24" s="495">
        <f t="shared" si="4"/>
        <v>0</v>
      </c>
      <c r="AC24" s="495">
        <f t="shared" si="4"/>
        <v>0</v>
      </c>
      <c r="AD24" s="495">
        <f t="shared" si="4"/>
        <v>0</v>
      </c>
      <c r="AE24" s="495">
        <f t="shared" si="4"/>
        <v>0</v>
      </c>
      <c r="AF24" s="495">
        <f t="shared" si="4"/>
        <v>0</v>
      </c>
      <c r="AG24" s="495">
        <f t="shared" si="4"/>
        <v>0</v>
      </c>
      <c r="AH24" s="495">
        <f t="shared" si="4"/>
        <v>0</v>
      </c>
      <c r="AI24" s="495">
        <f t="shared" si="4"/>
        <v>0</v>
      </c>
      <c r="AJ24" s="495">
        <f t="shared" si="4"/>
        <v>0</v>
      </c>
      <c r="AK24" s="495">
        <f t="shared" si="4"/>
        <v>0</v>
      </c>
      <c r="AL24" s="495">
        <f t="shared" si="4"/>
        <v>0</v>
      </c>
      <c r="AM24" s="495">
        <f t="shared" si="4"/>
        <v>0</v>
      </c>
      <c r="AN24" s="495">
        <f t="shared" si="4"/>
        <v>0</v>
      </c>
      <c r="AO24" s="495">
        <f t="shared" si="4"/>
        <v>0</v>
      </c>
      <c r="AP24" s="495">
        <f t="shared" si="4"/>
        <v>0</v>
      </c>
      <c r="AQ24" s="638">
        <f t="shared" si="4"/>
        <v>0</v>
      </c>
    </row>
    <row r="25" spans="1:43">
      <c r="A25" s="507" t="s">
        <v>381</v>
      </c>
      <c r="B25" s="504" t="s">
        <v>53</v>
      </c>
      <c r="C25" s="494">
        <f t="shared" si="5"/>
        <v>0</v>
      </c>
      <c r="D25" s="495">
        <f t="shared" si="5"/>
        <v>0</v>
      </c>
      <c r="E25" s="495">
        <f t="shared" si="5"/>
        <v>0</v>
      </c>
      <c r="F25" s="495">
        <f t="shared" si="5"/>
        <v>0</v>
      </c>
      <c r="G25" s="495">
        <f t="shared" si="5"/>
        <v>0</v>
      </c>
      <c r="H25" s="495">
        <f t="shared" si="5"/>
        <v>0</v>
      </c>
      <c r="I25" s="495">
        <f t="shared" si="5"/>
        <v>0</v>
      </c>
      <c r="J25" s="495">
        <f t="shared" si="5"/>
        <v>0</v>
      </c>
      <c r="K25" s="495">
        <f t="shared" si="5"/>
        <v>0</v>
      </c>
      <c r="L25" s="495">
        <f t="shared" si="5"/>
        <v>0</v>
      </c>
      <c r="M25" s="495">
        <f t="shared" si="5"/>
        <v>0</v>
      </c>
      <c r="N25" s="495">
        <f t="shared" si="5"/>
        <v>0</v>
      </c>
      <c r="O25" s="495">
        <f t="shared" si="5"/>
        <v>0</v>
      </c>
      <c r="P25" s="495">
        <f t="shared" si="5"/>
        <v>0</v>
      </c>
      <c r="Q25" s="495">
        <f t="shared" si="5"/>
        <v>0</v>
      </c>
      <c r="R25" s="495">
        <f t="shared" si="5"/>
        <v>0</v>
      </c>
      <c r="S25" s="495">
        <f t="shared" si="4"/>
        <v>0</v>
      </c>
      <c r="T25" s="495">
        <f t="shared" si="4"/>
        <v>0</v>
      </c>
      <c r="U25" s="495">
        <f t="shared" si="4"/>
        <v>1</v>
      </c>
      <c r="V25" s="495">
        <f t="shared" si="4"/>
        <v>0</v>
      </c>
      <c r="W25" s="495">
        <f t="shared" si="4"/>
        <v>0</v>
      </c>
      <c r="X25" s="495">
        <f t="shared" si="4"/>
        <v>0</v>
      </c>
      <c r="Y25" s="495">
        <f t="shared" si="4"/>
        <v>0</v>
      </c>
      <c r="Z25" s="495">
        <f t="shared" si="4"/>
        <v>0</v>
      </c>
      <c r="AA25" s="495">
        <f t="shared" si="4"/>
        <v>0</v>
      </c>
      <c r="AB25" s="495">
        <f t="shared" si="4"/>
        <v>0</v>
      </c>
      <c r="AC25" s="495">
        <f t="shared" si="4"/>
        <v>0</v>
      </c>
      <c r="AD25" s="495">
        <f t="shared" si="4"/>
        <v>0</v>
      </c>
      <c r="AE25" s="495">
        <f t="shared" si="4"/>
        <v>0</v>
      </c>
      <c r="AF25" s="495">
        <f t="shared" si="4"/>
        <v>0</v>
      </c>
      <c r="AG25" s="495">
        <f t="shared" si="4"/>
        <v>0</v>
      </c>
      <c r="AH25" s="495">
        <f t="shared" si="4"/>
        <v>0</v>
      </c>
      <c r="AI25" s="495">
        <f t="shared" si="4"/>
        <v>0</v>
      </c>
      <c r="AJ25" s="495">
        <f t="shared" si="4"/>
        <v>0</v>
      </c>
      <c r="AK25" s="495">
        <f t="shared" si="4"/>
        <v>0</v>
      </c>
      <c r="AL25" s="495">
        <f t="shared" si="4"/>
        <v>0</v>
      </c>
      <c r="AM25" s="495">
        <f t="shared" si="4"/>
        <v>0</v>
      </c>
      <c r="AN25" s="495">
        <f t="shared" si="4"/>
        <v>0</v>
      </c>
      <c r="AO25" s="495">
        <f t="shared" si="4"/>
        <v>0</v>
      </c>
      <c r="AP25" s="495">
        <f t="shared" si="4"/>
        <v>0</v>
      </c>
      <c r="AQ25" s="638">
        <f t="shared" si="4"/>
        <v>0</v>
      </c>
    </row>
    <row r="26" spans="1:43">
      <c r="A26" s="507" t="s">
        <v>384</v>
      </c>
      <c r="B26" s="504" t="s">
        <v>385</v>
      </c>
      <c r="C26" s="494">
        <f t="shared" si="5"/>
        <v>0</v>
      </c>
      <c r="D26" s="495">
        <f t="shared" si="5"/>
        <v>0</v>
      </c>
      <c r="E26" s="495">
        <f t="shared" si="5"/>
        <v>0</v>
      </c>
      <c r="F26" s="495">
        <f t="shared" si="5"/>
        <v>0</v>
      </c>
      <c r="G26" s="495">
        <f t="shared" si="5"/>
        <v>0</v>
      </c>
      <c r="H26" s="495">
        <f t="shared" si="5"/>
        <v>0</v>
      </c>
      <c r="I26" s="495">
        <f t="shared" si="5"/>
        <v>0</v>
      </c>
      <c r="J26" s="495">
        <f t="shared" si="5"/>
        <v>0</v>
      </c>
      <c r="K26" s="495">
        <f t="shared" si="5"/>
        <v>0</v>
      </c>
      <c r="L26" s="495">
        <f t="shared" si="5"/>
        <v>0</v>
      </c>
      <c r="M26" s="495">
        <f t="shared" si="5"/>
        <v>0</v>
      </c>
      <c r="N26" s="495">
        <f t="shared" si="5"/>
        <v>0</v>
      </c>
      <c r="O26" s="495">
        <f t="shared" si="5"/>
        <v>0</v>
      </c>
      <c r="P26" s="495">
        <f t="shared" si="5"/>
        <v>0</v>
      </c>
      <c r="Q26" s="495">
        <f t="shared" si="5"/>
        <v>0</v>
      </c>
      <c r="R26" s="495">
        <f t="shared" si="5"/>
        <v>0</v>
      </c>
      <c r="S26" s="495">
        <f t="shared" si="4"/>
        <v>0</v>
      </c>
      <c r="T26" s="495">
        <f t="shared" si="4"/>
        <v>0</v>
      </c>
      <c r="U26" s="495">
        <f t="shared" si="4"/>
        <v>0</v>
      </c>
      <c r="V26" s="495">
        <f t="shared" si="4"/>
        <v>1</v>
      </c>
      <c r="W26" s="495">
        <f t="shared" si="4"/>
        <v>0</v>
      </c>
      <c r="X26" s="495">
        <f t="shared" si="4"/>
        <v>0</v>
      </c>
      <c r="Y26" s="495">
        <f t="shared" si="4"/>
        <v>0</v>
      </c>
      <c r="Z26" s="495">
        <f t="shared" si="4"/>
        <v>0</v>
      </c>
      <c r="AA26" s="495">
        <f t="shared" si="4"/>
        <v>0</v>
      </c>
      <c r="AB26" s="495">
        <f t="shared" si="4"/>
        <v>0</v>
      </c>
      <c r="AC26" s="495">
        <f t="shared" si="4"/>
        <v>0</v>
      </c>
      <c r="AD26" s="495">
        <f t="shared" si="4"/>
        <v>0</v>
      </c>
      <c r="AE26" s="495">
        <f t="shared" si="4"/>
        <v>0</v>
      </c>
      <c r="AF26" s="495">
        <f t="shared" si="4"/>
        <v>0</v>
      </c>
      <c r="AG26" s="495">
        <f t="shared" si="4"/>
        <v>0</v>
      </c>
      <c r="AH26" s="495">
        <f t="shared" si="4"/>
        <v>0</v>
      </c>
      <c r="AI26" s="495">
        <f t="shared" si="4"/>
        <v>0</v>
      </c>
      <c r="AJ26" s="495">
        <f t="shared" si="4"/>
        <v>0</v>
      </c>
      <c r="AK26" s="495">
        <f t="shared" si="4"/>
        <v>0</v>
      </c>
      <c r="AL26" s="495">
        <f t="shared" si="4"/>
        <v>0</v>
      </c>
      <c r="AM26" s="495">
        <f t="shared" si="4"/>
        <v>0</v>
      </c>
      <c r="AN26" s="495">
        <f t="shared" si="4"/>
        <v>0</v>
      </c>
      <c r="AO26" s="495">
        <f t="shared" si="4"/>
        <v>0</v>
      </c>
      <c r="AP26" s="495">
        <f t="shared" si="4"/>
        <v>0</v>
      </c>
      <c r="AQ26" s="638">
        <f t="shared" si="4"/>
        <v>0</v>
      </c>
    </row>
    <row r="27" spans="1:43">
      <c r="A27" s="507" t="s">
        <v>388</v>
      </c>
      <c r="B27" s="504" t="s">
        <v>54</v>
      </c>
      <c r="C27" s="494">
        <f t="shared" si="5"/>
        <v>0</v>
      </c>
      <c r="D27" s="495">
        <f t="shared" si="5"/>
        <v>0</v>
      </c>
      <c r="E27" s="495">
        <f t="shared" si="5"/>
        <v>0</v>
      </c>
      <c r="F27" s="495">
        <f t="shared" si="5"/>
        <v>0</v>
      </c>
      <c r="G27" s="495">
        <f t="shared" si="5"/>
        <v>0</v>
      </c>
      <c r="H27" s="495">
        <f t="shared" si="5"/>
        <v>0</v>
      </c>
      <c r="I27" s="495">
        <f t="shared" si="5"/>
        <v>0</v>
      </c>
      <c r="J27" s="495">
        <f t="shared" si="5"/>
        <v>0</v>
      </c>
      <c r="K27" s="495">
        <f t="shared" si="5"/>
        <v>0</v>
      </c>
      <c r="L27" s="495">
        <f t="shared" si="5"/>
        <v>0</v>
      </c>
      <c r="M27" s="495">
        <f t="shared" si="5"/>
        <v>0</v>
      </c>
      <c r="N27" s="495">
        <f t="shared" si="5"/>
        <v>0</v>
      </c>
      <c r="O27" s="495">
        <f t="shared" si="5"/>
        <v>0</v>
      </c>
      <c r="P27" s="495">
        <f t="shared" si="5"/>
        <v>0</v>
      </c>
      <c r="Q27" s="495">
        <f t="shared" si="5"/>
        <v>0</v>
      </c>
      <c r="R27" s="495">
        <f t="shared" si="5"/>
        <v>0</v>
      </c>
      <c r="S27" s="495">
        <f t="shared" si="4"/>
        <v>0</v>
      </c>
      <c r="T27" s="495">
        <f t="shared" si="4"/>
        <v>0</v>
      </c>
      <c r="U27" s="495">
        <f t="shared" si="4"/>
        <v>0</v>
      </c>
      <c r="V27" s="495">
        <f t="shared" si="4"/>
        <v>0</v>
      </c>
      <c r="W27" s="495">
        <f t="shared" si="4"/>
        <v>1</v>
      </c>
      <c r="X27" s="495">
        <f t="shared" si="4"/>
        <v>0</v>
      </c>
      <c r="Y27" s="495">
        <f t="shared" si="4"/>
        <v>0</v>
      </c>
      <c r="Z27" s="495">
        <f t="shared" si="4"/>
        <v>0</v>
      </c>
      <c r="AA27" s="495">
        <f t="shared" si="4"/>
        <v>0</v>
      </c>
      <c r="AB27" s="495">
        <f t="shared" si="4"/>
        <v>0</v>
      </c>
      <c r="AC27" s="495">
        <f t="shared" si="4"/>
        <v>0</v>
      </c>
      <c r="AD27" s="495">
        <f t="shared" si="4"/>
        <v>0</v>
      </c>
      <c r="AE27" s="495">
        <f t="shared" si="4"/>
        <v>0</v>
      </c>
      <c r="AF27" s="495">
        <f t="shared" si="4"/>
        <v>0</v>
      </c>
      <c r="AG27" s="495">
        <f t="shared" si="4"/>
        <v>0</v>
      </c>
      <c r="AH27" s="495">
        <f t="shared" si="4"/>
        <v>0</v>
      </c>
      <c r="AI27" s="495">
        <f t="shared" si="4"/>
        <v>0</v>
      </c>
      <c r="AJ27" s="495">
        <f t="shared" si="4"/>
        <v>0</v>
      </c>
      <c r="AK27" s="495">
        <f t="shared" si="4"/>
        <v>0</v>
      </c>
      <c r="AL27" s="495">
        <f t="shared" si="4"/>
        <v>0</v>
      </c>
      <c r="AM27" s="495">
        <f t="shared" si="4"/>
        <v>0</v>
      </c>
      <c r="AN27" s="495">
        <f t="shared" si="4"/>
        <v>0</v>
      </c>
      <c r="AO27" s="495">
        <f t="shared" si="4"/>
        <v>0</v>
      </c>
      <c r="AP27" s="495">
        <f t="shared" si="4"/>
        <v>0</v>
      </c>
      <c r="AQ27" s="638">
        <f t="shared" si="4"/>
        <v>0</v>
      </c>
    </row>
    <row r="28" spans="1:43">
      <c r="A28" s="507" t="s">
        <v>390</v>
      </c>
      <c r="B28" s="504" t="s">
        <v>29</v>
      </c>
      <c r="C28" s="494">
        <f t="shared" si="5"/>
        <v>0</v>
      </c>
      <c r="D28" s="495">
        <f t="shared" si="5"/>
        <v>0</v>
      </c>
      <c r="E28" s="495">
        <f t="shared" si="5"/>
        <v>0</v>
      </c>
      <c r="F28" s="495">
        <f t="shared" si="5"/>
        <v>0</v>
      </c>
      <c r="G28" s="495">
        <f t="shared" si="5"/>
        <v>0</v>
      </c>
      <c r="H28" s="495">
        <f t="shared" si="5"/>
        <v>0</v>
      </c>
      <c r="I28" s="495">
        <f t="shared" si="5"/>
        <v>0</v>
      </c>
      <c r="J28" s="495">
        <f t="shared" si="5"/>
        <v>0</v>
      </c>
      <c r="K28" s="495">
        <f t="shared" si="5"/>
        <v>0</v>
      </c>
      <c r="L28" s="495">
        <f t="shared" si="5"/>
        <v>0</v>
      </c>
      <c r="M28" s="495">
        <f t="shared" si="5"/>
        <v>0</v>
      </c>
      <c r="N28" s="495">
        <f t="shared" si="5"/>
        <v>0</v>
      </c>
      <c r="O28" s="495">
        <f t="shared" si="5"/>
        <v>0</v>
      </c>
      <c r="P28" s="495">
        <f t="shared" si="5"/>
        <v>0</v>
      </c>
      <c r="Q28" s="495">
        <f t="shared" si="5"/>
        <v>0</v>
      </c>
      <c r="R28" s="495">
        <f t="shared" si="5"/>
        <v>0</v>
      </c>
      <c r="S28" s="495">
        <f t="shared" si="4"/>
        <v>0</v>
      </c>
      <c r="T28" s="495">
        <f t="shared" si="4"/>
        <v>0</v>
      </c>
      <c r="U28" s="495">
        <f t="shared" si="4"/>
        <v>0</v>
      </c>
      <c r="V28" s="495">
        <f t="shared" si="4"/>
        <v>0</v>
      </c>
      <c r="W28" s="495">
        <f t="shared" si="4"/>
        <v>0</v>
      </c>
      <c r="X28" s="495">
        <f t="shared" si="4"/>
        <v>1</v>
      </c>
      <c r="Y28" s="495">
        <f t="shared" si="4"/>
        <v>0</v>
      </c>
      <c r="Z28" s="495">
        <f t="shared" si="4"/>
        <v>0</v>
      </c>
      <c r="AA28" s="495">
        <f t="shared" si="4"/>
        <v>0</v>
      </c>
      <c r="AB28" s="495">
        <f t="shared" si="4"/>
        <v>0</v>
      </c>
      <c r="AC28" s="495">
        <f t="shared" si="4"/>
        <v>0</v>
      </c>
      <c r="AD28" s="495">
        <f t="shared" si="4"/>
        <v>0</v>
      </c>
      <c r="AE28" s="495">
        <f t="shared" si="4"/>
        <v>0</v>
      </c>
      <c r="AF28" s="495">
        <f t="shared" si="4"/>
        <v>0</v>
      </c>
      <c r="AG28" s="495">
        <f t="shared" si="4"/>
        <v>0</v>
      </c>
      <c r="AH28" s="495">
        <f t="shared" si="4"/>
        <v>0</v>
      </c>
      <c r="AI28" s="495">
        <f t="shared" si="4"/>
        <v>0</v>
      </c>
      <c r="AJ28" s="495">
        <f t="shared" si="4"/>
        <v>0</v>
      </c>
      <c r="AK28" s="495">
        <f t="shared" si="4"/>
        <v>0</v>
      </c>
      <c r="AL28" s="495">
        <f t="shared" si="4"/>
        <v>0</v>
      </c>
      <c r="AM28" s="495">
        <f t="shared" si="4"/>
        <v>0</v>
      </c>
      <c r="AN28" s="495">
        <f t="shared" si="4"/>
        <v>0</v>
      </c>
      <c r="AO28" s="495">
        <f t="shared" si="4"/>
        <v>0</v>
      </c>
      <c r="AP28" s="495">
        <f t="shared" si="4"/>
        <v>0</v>
      </c>
      <c r="AQ28" s="638">
        <f t="shared" si="4"/>
        <v>0</v>
      </c>
    </row>
    <row r="29" spans="1:43">
      <c r="A29" s="507" t="s">
        <v>392</v>
      </c>
      <c r="B29" s="504" t="s">
        <v>13</v>
      </c>
      <c r="C29" s="494">
        <f t="shared" si="5"/>
        <v>0</v>
      </c>
      <c r="D29" s="495">
        <f t="shared" si="5"/>
        <v>0</v>
      </c>
      <c r="E29" s="495">
        <f t="shared" si="5"/>
        <v>0</v>
      </c>
      <c r="F29" s="495">
        <f t="shared" si="5"/>
        <v>0</v>
      </c>
      <c r="G29" s="495">
        <f t="shared" si="5"/>
        <v>0</v>
      </c>
      <c r="H29" s="495">
        <f t="shared" si="5"/>
        <v>0</v>
      </c>
      <c r="I29" s="495">
        <f t="shared" si="5"/>
        <v>0</v>
      </c>
      <c r="J29" s="495">
        <f t="shared" si="5"/>
        <v>0</v>
      </c>
      <c r="K29" s="495">
        <f t="shared" si="5"/>
        <v>0</v>
      </c>
      <c r="L29" s="495">
        <f t="shared" si="5"/>
        <v>0</v>
      </c>
      <c r="M29" s="495">
        <f t="shared" si="5"/>
        <v>0</v>
      </c>
      <c r="N29" s="495">
        <f t="shared" si="5"/>
        <v>0</v>
      </c>
      <c r="O29" s="495">
        <f t="shared" si="5"/>
        <v>0</v>
      </c>
      <c r="P29" s="495">
        <f t="shared" si="5"/>
        <v>0</v>
      </c>
      <c r="Q29" s="495">
        <f t="shared" si="5"/>
        <v>0</v>
      </c>
      <c r="R29" s="495">
        <f t="shared" si="5"/>
        <v>0</v>
      </c>
      <c r="S29" s="495">
        <f t="shared" si="4"/>
        <v>0</v>
      </c>
      <c r="T29" s="495">
        <f t="shared" si="4"/>
        <v>0</v>
      </c>
      <c r="U29" s="495">
        <f t="shared" si="4"/>
        <v>0</v>
      </c>
      <c r="V29" s="495">
        <f t="shared" si="4"/>
        <v>0</v>
      </c>
      <c r="W29" s="495">
        <f t="shared" si="4"/>
        <v>0</v>
      </c>
      <c r="X29" s="495">
        <f t="shared" si="4"/>
        <v>0</v>
      </c>
      <c r="Y29" s="495">
        <f t="shared" si="4"/>
        <v>1</v>
      </c>
      <c r="Z29" s="495">
        <f t="shared" si="4"/>
        <v>0</v>
      </c>
      <c r="AA29" s="495">
        <f t="shared" si="4"/>
        <v>0</v>
      </c>
      <c r="AB29" s="495">
        <f t="shared" si="4"/>
        <v>0</v>
      </c>
      <c r="AC29" s="495">
        <f t="shared" si="4"/>
        <v>0</v>
      </c>
      <c r="AD29" s="495">
        <f t="shared" si="4"/>
        <v>0</v>
      </c>
      <c r="AE29" s="495">
        <f t="shared" si="4"/>
        <v>0</v>
      </c>
      <c r="AF29" s="495">
        <f t="shared" si="4"/>
        <v>0</v>
      </c>
      <c r="AG29" s="495">
        <f t="shared" si="4"/>
        <v>0</v>
      </c>
      <c r="AH29" s="495">
        <f t="shared" si="4"/>
        <v>0</v>
      </c>
      <c r="AI29" s="495">
        <f t="shared" si="4"/>
        <v>0</v>
      </c>
      <c r="AJ29" s="495">
        <f t="shared" si="4"/>
        <v>0</v>
      </c>
      <c r="AK29" s="495">
        <f t="shared" si="4"/>
        <v>0</v>
      </c>
      <c r="AL29" s="495">
        <f t="shared" si="4"/>
        <v>0</v>
      </c>
      <c r="AM29" s="495">
        <f t="shared" si="4"/>
        <v>0</v>
      </c>
      <c r="AN29" s="495">
        <f t="shared" si="4"/>
        <v>0</v>
      </c>
      <c r="AO29" s="495">
        <f t="shared" si="4"/>
        <v>0</v>
      </c>
      <c r="AP29" s="495">
        <f t="shared" si="4"/>
        <v>0</v>
      </c>
      <c r="AQ29" s="638">
        <f t="shared" si="4"/>
        <v>0</v>
      </c>
    </row>
    <row r="30" spans="1:43">
      <c r="A30" s="507" t="s">
        <v>395</v>
      </c>
      <c r="B30" s="504" t="s">
        <v>594</v>
      </c>
      <c r="C30" s="494">
        <f t="shared" si="5"/>
        <v>0</v>
      </c>
      <c r="D30" s="495">
        <f t="shared" si="5"/>
        <v>0</v>
      </c>
      <c r="E30" s="495">
        <f t="shared" si="5"/>
        <v>0</v>
      </c>
      <c r="F30" s="495">
        <f t="shared" si="5"/>
        <v>0</v>
      </c>
      <c r="G30" s="495">
        <f t="shared" si="5"/>
        <v>0</v>
      </c>
      <c r="H30" s="495">
        <f t="shared" si="5"/>
        <v>0</v>
      </c>
      <c r="I30" s="495">
        <f t="shared" si="5"/>
        <v>0</v>
      </c>
      <c r="J30" s="495">
        <f t="shared" si="5"/>
        <v>0</v>
      </c>
      <c r="K30" s="495">
        <f t="shared" si="5"/>
        <v>0</v>
      </c>
      <c r="L30" s="495">
        <f t="shared" si="5"/>
        <v>0</v>
      </c>
      <c r="M30" s="495">
        <f t="shared" si="5"/>
        <v>0</v>
      </c>
      <c r="N30" s="495">
        <f t="shared" si="5"/>
        <v>0</v>
      </c>
      <c r="O30" s="495">
        <f t="shared" si="5"/>
        <v>0</v>
      </c>
      <c r="P30" s="495">
        <f t="shared" si="5"/>
        <v>0</v>
      </c>
      <c r="Q30" s="495">
        <f t="shared" si="5"/>
        <v>0</v>
      </c>
      <c r="R30" s="495">
        <f t="shared" si="5"/>
        <v>0</v>
      </c>
      <c r="S30" s="495">
        <f t="shared" si="4"/>
        <v>0</v>
      </c>
      <c r="T30" s="495">
        <f t="shared" si="4"/>
        <v>0</v>
      </c>
      <c r="U30" s="495">
        <f t="shared" si="4"/>
        <v>0</v>
      </c>
      <c r="V30" s="495">
        <f t="shared" si="4"/>
        <v>0</v>
      </c>
      <c r="W30" s="495">
        <f t="shared" si="4"/>
        <v>0</v>
      </c>
      <c r="X30" s="495">
        <f t="shared" si="4"/>
        <v>0</v>
      </c>
      <c r="Y30" s="495">
        <f t="shared" si="4"/>
        <v>0</v>
      </c>
      <c r="Z30" s="495">
        <f t="shared" si="4"/>
        <v>1</v>
      </c>
      <c r="AA30" s="495">
        <f t="shared" si="4"/>
        <v>0</v>
      </c>
      <c r="AB30" s="495">
        <f t="shared" si="4"/>
        <v>0</v>
      </c>
      <c r="AC30" s="495">
        <f t="shared" si="4"/>
        <v>0</v>
      </c>
      <c r="AD30" s="495">
        <f t="shared" si="4"/>
        <v>0</v>
      </c>
      <c r="AE30" s="495">
        <f t="shared" si="4"/>
        <v>0</v>
      </c>
      <c r="AF30" s="495">
        <f t="shared" si="4"/>
        <v>0</v>
      </c>
      <c r="AG30" s="495">
        <f t="shared" si="4"/>
        <v>0</v>
      </c>
      <c r="AH30" s="495">
        <f t="shared" si="4"/>
        <v>0</v>
      </c>
      <c r="AI30" s="495">
        <f t="shared" si="4"/>
        <v>0</v>
      </c>
      <c r="AJ30" s="495">
        <f t="shared" si="4"/>
        <v>0</v>
      </c>
      <c r="AK30" s="495">
        <f t="shared" si="4"/>
        <v>0</v>
      </c>
      <c r="AL30" s="495">
        <f t="shared" si="4"/>
        <v>0</v>
      </c>
      <c r="AM30" s="495">
        <f t="shared" si="4"/>
        <v>0</v>
      </c>
      <c r="AN30" s="495">
        <f t="shared" si="4"/>
        <v>0</v>
      </c>
      <c r="AO30" s="495">
        <f t="shared" si="4"/>
        <v>0</v>
      </c>
      <c r="AP30" s="495">
        <f t="shared" si="4"/>
        <v>0</v>
      </c>
      <c r="AQ30" s="638">
        <f t="shared" si="4"/>
        <v>0</v>
      </c>
    </row>
    <row r="31" spans="1:43">
      <c r="A31" s="507" t="s">
        <v>398</v>
      </c>
      <c r="B31" s="504" t="s">
        <v>399</v>
      </c>
      <c r="C31" s="494">
        <f t="shared" si="5"/>
        <v>0</v>
      </c>
      <c r="D31" s="495">
        <f t="shared" si="5"/>
        <v>0</v>
      </c>
      <c r="E31" s="495">
        <f t="shared" si="5"/>
        <v>0</v>
      </c>
      <c r="F31" s="495">
        <f t="shared" si="5"/>
        <v>0</v>
      </c>
      <c r="G31" s="495">
        <f t="shared" si="5"/>
        <v>0</v>
      </c>
      <c r="H31" s="495">
        <f t="shared" si="5"/>
        <v>0</v>
      </c>
      <c r="I31" s="495">
        <f t="shared" si="5"/>
        <v>0</v>
      </c>
      <c r="J31" s="495">
        <f t="shared" si="5"/>
        <v>0</v>
      </c>
      <c r="K31" s="495">
        <f t="shared" si="5"/>
        <v>0</v>
      </c>
      <c r="L31" s="495">
        <f t="shared" si="5"/>
        <v>0</v>
      </c>
      <c r="M31" s="495">
        <f t="shared" si="5"/>
        <v>0</v>
      </c>
      <c r="N31" s="495">
        <f t="shared" si="5"/>
        <v>0</v>
      </c>
      <c r="O31" s="495">
        <f t="shared" si="5"/>
        <v>0</v>
      </c>
      <c r="P31" s="495">
        <f t="shared" si="5"/>
        <v>0</v>
      </c>
      <c r="Q31" s="495">
        <f t="shared" si="5"/>
        <v>0</v>
      </c>
      <c r="R31" s="495">
        <f t="shared" si="5"/>
        <v>0</v>
      </c>
      <c r="S31" s="495">
        <f t="shared" si="4"/>
        <v>0</v>
      </c>
      <c r="T31" s="495">
        <f t="shared" si="4"/>
        <v>0</v>
      </c>
      <c r="U31" s="495">
        <f t="shared" si="4"/>
        <v>0</v>
      </c>
      <c r="V31" s="495">
        <f t="shared" si="4"/>
        <v>0</v>
      </c>
      <c r="W31" s="495">
        <f t="shared" si="4"/>
        <v>0</v>
      </c>
      <c r="X31" s="495">
        <f t="shared" si="4"/>
        <v>0</v>
      </c>
      <c r="Y31" s="495">
        <f t="shared" si="4"/>
        <v>0</v>
      </c>
      <c r="Z31" s="495">
        <f t="shared" si="4"/>
        <v>0</v>
      </c>
      <c r="AA31" s="495">
        <f t="shared" si="4"/>
        <v>1</v>
      </c>
      <c r="AB31" s="495">
        <f t="shared" si="4"/>
        <v>0</v>
      </c>
      <c r="AC31" s="495">
        <f t="shared" si="4"/>
        <v>0</v>
      </c>
      <c r="AD31" s="495">
        <f t="shared" si="4"/>
        <v>0</v>
      </c>
      <c r="AE31" s="495">
        <f t="shared" si="4"/>
        <v>0</v>
      </c>
      <c r="AF31" s="495">
        <f t="shared" si="4"/>
        <v>0</v>
      </c>
      <c r="AG31" s="495">
        <f t="shared" si="4"/>
        <v>0</v>
      </c>
      <c r="AH31" s="495">
        <f t="shared" si="4"/>
        <v>0</v>
      </c>
      <c r="AI31" s="495">
        <f t="shared" si="4"/>
        <v>0</v>
      </c>
      <c r="AJ31" s="495">
        <f t="shared" si="4"/>
        <v>0</v>
      </c>
      <c r="AK31" s="495">
        <f t="shared" si="4"/>
        <v>0</v>
      </c>
      <c r="AL31" s="495">
        <f t="shared" si="4"/>
        <v>0</v>
      </c>
      <c r="AM31" s="495">
        <f t="shared" si="4"/>
        <v>0</v>
      </c>
      <c r="AN31" s="495">
        <f t="shared" si="4"/>
        <v>0</v>
      </c>
      <c r="AO31" s="495">
        <f t="shared" si="4"/>
        <v>0</v>
      </c>
      <c r="AP31" s="495">
        <f t="shared" si="4"/>
        <v>0</v>
      </c>
      <c r="AQ31" s="638">
        <f t="shared" si="4"/>
        <v>0</v>
      </c>
    </row>
    <row r="32" spans="1:43">
      <c r="A32" s="507" t="s">
        <v>402</v>
      </c>
      <c r="B32" s="504" t="s">
        <v>403</v>
      </c>
      <c r="C32" s="494">
        <f t="shared" si="5"/>
        <v>0</v>
      </c>
      <c r="D32" s="495">
        <f t="shared" si="5"/>
        <v>0</v>
      </c>
      <c r="E32" s="495">
        <f t="shared" si="5"/>
        <v>0</v>
      </c>
      <c r="F32" s="495">
        <f t="shared" si="5"/>
        <v>0</v>
      </c>
      <c r="G32" s="495">
        <f t="shared" si="5"/>
        <v>0</v>
      </c>
      <c r="H32" s="495">
        <f t="shared" si="5"/>
        <v>0</v>
      </c>
      <c r="I32" s="495">
        <f t="shared" si="5"/>
        <v>0</v>
      </c>
      <c r="J32" s="495">
        <f t="shared" si="5"/>
        <v>0</v>
      </c>
      <c r="K32" s="495">
        <f t="shared" si="5"/>
        <v>0</v>
      </c>
      <c r="L32" s="495">
        <f t="shared" si="5"/>
        <v>0</v>
      </c>
      <c r="M32" s="495">
        <f t="shared" si="5"/>
        <v>0</v>
      </c>
      <c r="N32" s="495">
        <f t="shared" si="5"/>
        <v>0</v>
      </c>
      <c r="O32" s="495">
        <f t="shared" si="5"/>
        <v>0</v>
      </c>
      <c r="P32" s="495">
        <f t="shared" si="5"/>
        <v>0</v>
      </c>
      <c r="Q32" s="495">
        <f t="shared" si="5"/>
        <v>0</v>
      </c>
      <c r="R32" s="495">
        <f t="shared" si="5"/>
        <v>0</v>
      </c>
      <c r="S32" s="495">
        <f t="shared" si="4"/>
        <v>0</v>
      </c>
      <c r="T32" s="495">
        <f t="shared" si="4"/>
        <v>0</v>
      </c>
      <c r="U32" s="495">
        <f t="shared" si="4"/>
        <v>0</v>
      </c>
      <c r="V32" s="495">
        <f t="shared" si="4"/>
        <v>0</v>
      </c>
      <c r="W32" s="495">
        <f t="shared" ref="W32:AQ32" si="6">IF($B32=W$6,1,0)</f>
        <v>0</v>
      </c>
      <c r="X32" s="495">
        <f t="shared" si="6"/>
        <v>0</v>
      </c>
      <c r="Y32" s="495">
        <f t="shared" si="6"/>
        <v>0</v>
      </c>
      <c r="Z32" s="495">
        <f t="shared" si="6"/>
        <v>0</v>
      </c>
      <c r="AA32" s="495">
        <f t="shared" si="6"/>
        <v>0</v>
      </c>
      <c r="AB32" s="495">
        <f t="shared" si="6"/>
        <v>1</v>
      </c>
      <c r="AC32" s="495">
        <f t="shared" si="6"/>
        <v>0</v>
      </c>
      <c r="AD32" s="495">
        <f t="shared" si="6"/>
        <v>0</v>
      </c>
      <c r="AE32" s="495">
        <f t="shared" si="6"/>
        <v>0</v>
      </c>
      <c r="AF32" s="495">
        <f t="shared" si="6"/>
        <v>0</v>
      </c>
      <c r="AG32" s="495">
        <f t="shared" si="6"/>
        <v>0</v>
      </c>
      <c r="AH32" s="495">
        <f t="shared" si="6"/>
        <v>0</v>
      </c>
      <c r="AI32" s="495">
        <f t="shared" si="6"/>
        <v>0</v>
      </c>
      <c r="AJ32" s="495">
        <f t="shared" si="6"/>
        <v>0</v>
      </c>
      <c r="AK32" s="495">
        <f t="shared" si="6"/>
        <v>0</v>
      </c>
      <c r="AL32" s="495">
        <f t="shared" si="6"/>
        <v>0</v>
      </c>
      <c r="AM32" s="495">
        <f t="shared" si="6"/>
        <v>0</v>
      </c>
      <c r="AN32" s="495">
        <f t="shared" si="6"/>
        <v>0</v>
      </c>
      <c r="AO32" s="495">
        <f t="shared" si="6"/>
        <v>0</v>
      </c>
      <c r="AP32" s="495">
        <f t="shared" si="6"/>
        <v>0</v>
      </c>
      <c r="AQ32" s="638">
        <f t="shared" si="6"/>
        <v>0</v>
      </c>
    </row>
    <row r="33" spans="1:43">
      <c r="A33" s="507" t="s">
        <v>406</v>
      </c>
      <c r="B33" s="504" t="s">
        <v>14</v>
      </c>
      <c r="C33" s="494">
        <f t="shared" si="5"/>
        <v>0</v>
      </c>
      <c r="D33" s="495">
        <f t="shared" si="5"/>
        <v>0</v>
      </c>
      <c r="E33" s="495">
        <f t="shared" si="5"/>
        <v>0</v>
      </c>
      <c r="F33" s="495">
        <f t="shared" si="5"/>
        <v>0</v>
      </c>
      <c r="G33" s="495">
        <f t="shared" si="5"/>
        <v>0</v>
      </c>
      <c r="H33" s="495">
        <f t="shared" si="5"/>
        <v>0</v>
      </c>
      <c r="I33" s="495">
        <f t="shared" si="5"/>
        <v>0</v>
      </c>
      <c r="J33" s="495">
        <f t="shared" si="5"/>
        <v>0</v>
      </c>
      <c r="K33" s="495">
        <f t="shared" si="5"/>
        <v>0</v>
      </c>
      <c r="L33" s="495">
        <f t="shared" si="5"/>
        <v>0</v>
      </c>
      <c r="M33" s="495">
        <f t="shared" si="5"/>
        <v>0</v>
      </c>
      <c r="N33" s="495">
        <f t="shared" si="5"/>
        <v>0</v>
      </c>
      <c r="O33" s="495">
        <f t="shared" si="5"/>
        <v>0</v>
      </c>
      <c r="P33" s="495">
        <f t="shared" si="5"/>
        <v>0</v>
      </c>
      <c r="Q33" s="495">
        <f t="shared" si="5"/>
        <v>0</v>
      </c>
      <c r="R33" s="495">
        <f t="shared" si="5"/>
        <v>0</v>
      </c>
      <c r="S33" s="495">
        <f t="shared" ref="S33:AQ37" si="7">IF($B33=S$6,1,0)</f>
        <v>0</v>
      </c>
      <c r="T33" s="495">
        <f t="shared" si="7"/>
        <v>0</v>
      </c>
      <c r="U33" s="495">
        <f t="shared" si="7"/>
        <v>0</v>
      </c>
      <c r="V33" s="495">
        <f t="shared" si="7"/>
        <v>0</v>
      </c>
      <c r="W33" s="495">
        <f t="shared" si="7"/>
        <v>0</v>
      </c>
      <c r="X33" s="495">
        <f t="shared" si="7"/>
        <v>0</v>
      </c>
      <c r="Y33" s="495">
        <f t="shared" si="7"/>
        <v>0</v>
      </c>
      <c r="Z33" s="495">
        <f t="shared" si="7"/>
        <v>0</v>
      </c>
      <c r="AA33" s="495">
        <f t="shared" si="7"/>
        <v>0</v>
      </c>
      <c r="AB33" s="495">
        <f t="shared" si="7"/>
        <v>0</v>
      </c>
      <c r="AC33" s="495">
        <f t="shared" si="7"/>
        <v>1</v>
      </c>
      <c r="AD33" s="495">
        <f t="shared" si="7"/>
        <v>0</v>
      </c>
      <c r="AE33" s="495">
        <f t="shared" si="7"/>
        <v>0</v>
      </c>
      <c r="AF33" s="495">
        <f t="shared" si="7"/>
        <v>0</v>
      </c>
      <c r="AG33" s="495">
        <f t="shared" si="7"/>
        <v>0</v>
      </c>
      <c r="AH33" s="495">
        <f t="shared" si="7"/>
        <v>0</v>
      </c>
      <c r="AI33" s="495">
        <f t="shared" si="7"/>
        <v>0</v>
      </c>
      <c r="AJ33" s="495">
        <f t="shared" si="7"/>
        <v>0</v>
      </c>
      <c r="AK33" s="495">
        <f t="shared" si="7"/>
        <v>0</v>
      </c>
      <c r="AL33" s="495">
        <f t="shared" si="7"/>
        <v>0</v>
      </c>
      <c r="AM33" s="495">
        <f t="shared" si="7"/>
        <v>0</v>
      </c>
      <c r="AN33" s="495">
        <f t="shared" si="7"/>
        <v>0</v>
      </c>
      <c r="AO33" s="495">
        <f t="shared" si="7"/>
        <v>0</v>
      </c>
      <c r="AP33" s="495">
        <f t="shared" si="7"/>
        <v>0</v>
      </c>
      <c r="AQ33" s="638">
        <f t="shared" si="7"/>
        <v>0</v>
      </c>
    </row>
    <row r="34" spans="1:43">
      <c r="A34" s="507" t="s">
        <v>409</v>
      </c>
      <c r="B34" s="504" t="s">
        <v>15</v>
      </c>
      <c r="C34" s="494">
        <f t="shared" si="5"/>
        <v>0</v>
      </c>
      <c r="D34" s="495">
        <f t="shared" si="5"/>
        <v>0</v>
      </c>
      <c r="E34" s="495">
        <f t="shared" si="5"/>
        <v>0</v>
      </c>
      <c r="F34" s="495">
        <f t="shared" si="5"/>
        <v>0</v>
      </c>
      <c r="G34" s="495">
        <f t="shared" si="5"/>
        <v>0</v>
      </c>
      <c r="H34" s="495">
        <f t="shared" si="5"/>
        <v>0</v>
      </c>
      <c r="I34" s="495">
        <f t="shared" si="5"/>
        <v>0</v>
      </c>
      <c r="J34" s="495">
        <f t="shared" si="5"/>
        <v>0</v>
      </c>
      <c r="K34" s="495">
        <f t="shared" si="5"/>
        <v>0</v>
      </c>
      <c r="L34" s="495">
        <f t="shared" si="5"/>
        <v>0</v>
      </c>
      <c r="M34" s="495">
        <f t="shared" si="5"/>
        <v>0</v>
      </c>
      <c r="N34" s="495">
        <f t="shared" si="5"/>
        <v>0</v>
      </c>
      <c r="O34" s="495">
        <f t="shared" si="5"/>
        <v>0</v>
      </c>
      <c r="P34" s="495">
        <f t="shared" si="5"/>
        <v>0</v>
      </c>
      <c r="Q34" s="495">
        <f t="shared" si="5"/>
        <v>0</v>
      </c>
      <c r="R34" s="495">
        <f t="shared" si="5"/>
        <v>0</v>
      </c>
      <c r="S34" s="495">
        <f t="shared" si="7"/>
        <v>0</v>
      </c>
      <c r="T34" s="495">
        <f t="shared" si="7"/>
        <v>0</v>
      </c>
      <c r="U34" s="495">
        <f t="shared" si="7"/>
        <v>0</v>
      </c>
      <c r="V34" s="495">
        <f t="shared" si="7"/>
        <v>0</v>
      </c>
      <c r="W34" s="495">
        <f t="shared" si="7"/>
        <v>0</v>
      </c>
      <c r="X34" s="495">
        <f t="shared" si="7"/>
        <v>0</v>
      </c>
      <c r="Y34" s="495">
        <f t="shared" si="7"/>
        <v>0</v>
      </c>
      <c r="Z34" s="495">
        <f t="shared" si="7"/>
        <v>0</v>
      </c>
      <c r="AA34" s="495">
        <f t="shared" si="7"/>
        <v>0</v>
      </c>
      <c r="AB34" s="495">
        <f t="shared" si="7"/>
        <v>0</v>
      </c>
      <c r="AC34" s="495">
        <f t="shared" si="7"/>
        <v>0</v>
      </c>
      <c r="AD34" s="495">
        <f t="shared" si="7"/>
        <v>1</v>
      </c>
      <c r="AE34" s="495">
        <f t="shared" si="7"/>
        <v>0</v>
      </c>
      <c r="AF34" s="495">
        <f t="shared" si="7"/>
        <v>0</v>
      </c>
      <c r="AG34" s="495">
        <f t="shared" si="7"/>
        <v>0</v>
      </c>
      <c r="AH34" s="495">
        <f t="shared" si="7"/>
        <v>0</v>
      </c>
      <c r="AI34" s="495">
        <f t="shared" si="7"/>
        <v>0</v>
      </c>
      <c r="AJ34" s="495">
        <f t="shared" si="7"/>
        <v>0</v>
      </c>
      <c r="AK34" s="495">
        <f t="shared" si="7"/>
        <v>0</v>
      </c>
      <c r="AL34" s="495">
        <f t="shared" si="7"/>
        <v>0</v>
      </c>
      <c r="AM34" s="495">
        <f t="shared" si="7"/>
        <v>0</v>
      </c>
      <c r="AN34" s="495">
        <f t="shared" si="7"/>
        <v>0</v>
      </c>
      <c r="AO34" s="495">
        <f t="shared" si="7"/>
        <v>0</v>
      </c>
      <c r="AP34" s="495">
        <f t="shared" si="7"/>
        <v>0</v>
      </c>
      <c r="AQ34" s="638">
        <f t="shared" si="7"/>
        <v>0</v>
      </c>
    </row>
    <row r="35" spans="1:43">
      <c r="A35" s="507" t="s">
        <v>412</v>
      </c>
      <c r="B35" s="504" t="s">
        <v>16</v>
      </c>
      <c r="C35" s="494">
        <f t="shared" si="5"/>
        <v>0</v>
      </c>
      <c r="D35" s="495">
        <f t="shared" si="5"/>
        <v>0</v>
      </c>
      <c r="E35" s="495">
        <f t="shared" si="5"/>
        <v>0</v>
      </c>
      <c r="F35" s="495">
        <f t="shared" si="5"/>
        <v>0</v>
      </c>
      <c r="G35" s="495">
        <f t="shared" si="5"/>
        <v>0</v>
      </c>
      <c r="H35" s="495">
        <f t="shared" si="5"/>
        <v>0</v>
      </c>
      <c r="I35" s="495">
        <f t="shared" si="5"/>
        <v>0</v>
      </c>
      <c r="J35" s="495">
        <f t="shared" si="5"/>
        <v>0</v>
      </c>
      <c r="K35" s="495">
        <f t="shared" si="5"/>
        <v>0</v>
      </c>
      <c r="L35" s="495">
        <f t="shared" si="5"/>
        <v>0</v>
      </c>
      <c r="M35" s="495">
        <f t="shared" si="5"/>
        <v>0</v>
      </c>
      <c r="N35" s="495">
        <f t="shared" si="5"/>
        <v>0</v>
      </c>
      <c r="O35" s="495">
        <f t="shared" si="5"/>
        <v>0</v>
      </c>
      <c r="P35" s="495">
        <f t="shared" si="5"/>
        <v>0</v>
      </c>
      <c r="Q35" s="495">
        <f t="shared" si="5"/>
        <v>0</v>
      </c>
      <c r="R35" s="495">
        <f t="shared" si="5"/>
        <v>0</v>
      </c>
      <c r="S35" s="495">
        <f t="shared" si="7"/>
        <v>0</v>
      </c>
      <c r="T35" s="495">
        <f t="shared" si="7"/>
        <v>0</v>
      </c>
      <c r="U35" s="495">
        <f t="shared" si="7"/>
        <v>0</v>
      </c>
      <c r="V35" s="495">
        <f t="shared" si="7"/>
        <v>0</v>
      </c>
      <c r="W35" s="495">
        <f t="shared" si="7"/>
        <v>0</v>
      </c>
      <c r="X35" s="495">
        <f t="shared" si="7"/>
        <v>0</v>
      </c>
      <c r="Y35" s="495">
        <f t="shared" si="7"/>
        <v>0</v>
      </c>
      <c r="Z35" s="495">
        <f t="shared" si="7"/>
        <v>0</v>
      </c>
      <c r="AA35" s="495">
        <f t="shared" si="7"/>
        <v>0</v>
      </c>
      <c r="AB35" s="495">
        <f t="shared" si="7"/>
        <v>0</v>
      </c>
      <c r="AC35" s="495">
        <f t="shared" si="7"/>
        <v>0</v>
      </c>
      <c r="AD35" s="495">
        <f t="shared" si="7"/>
        <v>0</v>
      </c>
      <c r="AE35" s="495">
        <f t="shared" si="7"/>
        <v>1</v>
      </c>
      <c r="AF35" s="495">
        <f t="shared" si="7"/>
        <v>0</v>
      </c>
      <c r="AG35" s="495">
        <f t="shared" si="7"/>
        <v>0</v>
      </c>
      <c r="AH35" s="495">
        <f t="shared" si="7"/>
        <v>0</v>
      </c>
      <c r="AI35" s="495">
        <f t="shared" si="7"/>
        <v>0</v>
      </c>
      <c r="AJ35" s="495">
        <f t="shared" si="7"/>
        <v>0</v>
      </c>
      <c r="AK35" s="495">
        <f t="shared" si="7"/>
        <v>0</v>
      </c>
      <c r="AL35" s="495">
        <f t="shared" si="7"/>
        <v>0</v>
      </c>
      <c r="AM35" s="495">
        <f t="shared" si="7"/>
        <v>0</v>
      </c>
      <c r="AN35" s="495">
        <f t="shared" si="7"/>
        <v>0</v>
      </c>
      <c r="AO35" s="495">
        <f t="shared" si="7"/>
        <v>0</v>
      </c>
      <c r="AP35" s="495">
        <f t="shared" si="7"/>
        <v>0</v>
      </c>
      <c r="AQ35" s="638">
        <f t="shared" si="7"/>
        <v>0</v>
      </c>
    </row>
    <row r="36" spans="1:43">
      <c r="A36" s="507" t="s">
        <v>415</v>
      </c>
      <c r="B36" s="504" t="s">
        <v>416</v>
      </c>
      <c r="C36" s="494">
        <f t="shared" si="5"/>
        <v>0</v>
      </c>
      <c r="D36" s="495">
        <f t="shared" si="5"/>
        <v>0</v>
      </c>
      <c r="E36" s="495">
        <f t="shared" si="5"/>
        <v>0</v>
      </c>
      <c r="F36" s="495">
        <f t="shared" si="5"/>
        <v>0</v>
      </c>
      <c r="G36" s="495">
        <f t="shared" si="5"/>
        <v>0</v>
      </c>
      <c r="H36" s="495">
        <f t="shared" si="5"/>
        <v>0</v>
      </c>
      <c r="I36" s="495">
        <f t="shared" si="5"/>
        <v>0</v>
      </c>
      <c r="J36" s="495">
        <f t="shared" si="5"/>
        <v>0</v>
      </c>
      <c r="K36" s="495">
        <f t="shared" si="5"/>
        <v>0</v>
      </c>
      <c r="L36" s="495">
        <f t="shared" si="5"/>
        <v>0</v>
      </c>
      <c r="M36" s="495">
        <f t="shared" si="5"/>
        <v>0</v>
      </c>
      <c r="N36" s="495">
        <f t="shared" si="5"/>
        <v>0</v>
      </c>
      <c r="O36" s="495">
        <f t="shared" si="5"/>
        <v>0</v>
      </c>
      <c r="P36" s="495">
        <f t="shared" si="5"/>
        <v>0</v>
      </c>
      <c r="Q36" s="495">
        <f t="shared" si="5"/>
        <v>0</v>
      </c>
      <c r="R36" s="495">
        <f t="shared" si="5"/>
        <v>0</v>
      </c>
      <c r="S36" s="495">
        <f t="shared" si="7"/>
        <v>0</v>
      </c>
      <c r="T36" s="495">
        <f t="shared" si="7"/>
        <v>0</v>
      </c>
      <c r="U36" s="495">
        <f t="shared" si="7"/>
        <v>0</v>
      </c>
      <c r="V36" s="495">
        <f t="shared" si="7"/>
        <v>0</v>
      </c>
      <c r="W36" s="495">
        <f t="shared" si="7"/>
        <v>0</v>
      </c>
      <c r="X36" s="495">
        <f t="shared" si="7"/>
        <v>0</v>
      </c>
      <c r="Y36" s="495">
        <f t="shared" si="7"/>
        <v>0</v>
      </c>
      <c r="Z36" s="495">
        <f t="shared" si="7"/>
        <v>0</v>
      </c>
      <c r="AA36" s="495">
        <f t="shared" si="7"/>
        <v>0</v>
      </c>
      <c r="AB36" s="495">
        <f t="shared" si="7"/>
        <v>0</v>
      </c>
      <c r="AC36" s="495">
        <f t="shared" si="7"/>
        <v>0</v>
      </c>
      <c r="AD36" s="495">
        <f t="shared" si="7"/>
        <v>0</v>
      </c>
      <c r="AE36" s="495">
        <f t="shared" si="7"/>
        <v>0</v>
      </c>
      <c r="AF36" s="495">
        <f t="shared" si="7"/>
        <v>1</v>
      </c>
      <c r="AG36" s="495">
        <f t="shared" si="7"/>
        <v>0</v>
      </c>
      <c r="AH36" s="495">
        <f t="shared" si="7"/>
        <v>0</v>
      </c>
      <c r="AI36" s="495">
        <f t="shared" si="7"/>
        <v>0</v>
      </c>
      <c r="AJ36" s="495">
        <f t="shared" si="7"/>
        <v>0</v>
      </c>
      <c r="AK36" s="495">
        <f t="shared" si="7"/>
        <v>0</v>
      </c>
      <c r="AL36" s="495">
        <f t="shared" si="7"/>
        <v>0</v>
      </c>
      <c r="AM36" s="495">
        <f t="shared" si="7"/>
        <v>0</v>
      </c>
      <c r="AN36" s="495">
        <f t="shared" si="7"/>
        <v>0</v>
      </c>
      <c r="AO36" s="495">
        <f t="shared" si="7"/>
        <v>0</v>
      </c>
      <c r="AP36" s="495">
        <f t="shared" si="7"/>
        <v>0</v>
      </c>
      <c r="AQ36" s="638">
        <f t="shared" si="7"/>
        <v>0</v>
      </c>
    </row>
    <row r="37" spans="1:43">
      <c r="A37" s="507" t="s">
        <v>419</v>
      </c>
      <c r="B37" s="504" t="s">
        <v>420</v>
      </c>
      <c r="C37" s="494">
        <f t="shared" si="5"/>
        <v>0</v>
      </c>
      <c r="D37" s="495">
        <f t="shared" si="5"/>
        <v>0</v>
      </c>
      <c r="E37" s="495">
        <f t="shared" si="5"/>
        <v>0</v>
      </c>
      <c r="F37" s="495">
        <f t="shared" si="5"/>
        <v>0</v>
      </c>
      <c r="G37" s="495">
        <f t="shared" si="5"/>
        <v>0</v>
      </c>
      <c r="H37" s="495">
        <f t="shared" si="5"/>
        <v>0</v>
      </c>
      <c r="I37" s="495">
        <f t="shared" si="5"/>
        <v>0</v>
      </c>
      <c r="J37" s="495">
        <f t="shared" si="5"/>
        <v>0</v>
      </c>
      <c r="K37" s="495">
        <f t="shared" si="5"/>
        <v>0</v>
      </c>
      <c r="L37" s="495">
        <f t="shared" si="5"/>
        <v>0</v>
      </c>
      <c r="M37" s="495">
        <f t="shared" si="5"/>
        <v>0</v>
      </c>
      <c r="N37" s="495">
        <f t="shared" si="5"/>
        <v>0</v>
      </c>
      <c r="O37" s="495">
        <f t="shared" si="5"/>
        <v>0</v>
      </c>
      <c r="P37" s="495">
        <f t="shared" si="5"/>
        <v>0</v>
      </c>
      <c r="Q37" s="495">
        <f t="shared" si="5"/>
        <v>0</v>
      </c>
      <c r="R37" s="495">
        <f t="shared" si="5"/>
        <v>0</v>
      </c>
      <c r="S37" s="495">
        <f t="shared" si="7"/>
        <v>0</v>
      </c>
      <c r="T37" s="495">
        <f t="shared" si="7"/>
        <v>0</v>
      </c>
      <c r="U37" s="495">
        <f t="shared" si="7"/>
        <v>0</v>
      </c>
      <c r="V37" s="495">
        <f t="shared" si="7"/>
        <v>0</v>
      </c>
      <c r="W37" s="495">
        <f t="shared" si="7"/>
        <v>0</v>
      </c>
      <c r="X37" s="495">
        <f t="shared" si="7"/>
        <v>0</v>
      </c>
      <c r="Y37" s="495">
        <f t="shared" si="7"/>
        <v>0</v>
      </c>
      <c r="Z37" s="495">
        <f t="shared" si="7"/>
        <v>0</v>
      </c>
      <c r="AA37" s="495">
        <f t="shared" si="7"/>
        <v>0</v>
      </c>
      <c r="AB37" s="495">
        <f t="shared" si="7"/>
        <v>0</v>
      </c>
      <c r="AC37" s="495">
        <f t="shared" si="7"/>
        <v>0</v>
      </c>
      <c r="AD37" s="495">
        <f t="shared" si="7"/>
        <v>0</v>
      </c>
      <c r="AE37" s="495">
        <f t="shared" si="7"/>
        <v>0</v>
      </c>
      <c r="AF37" s="495">
        <f t="shared" si="7"/>
        <v>0</v>
      </c>
      <c r="AG37" s="495">
        <f t="shared" si="7"/>
        <v>1</v>
      </c>
      <c r="AH37" s="495">
        <f t="shared" si="7"/>
        <v>0</v>
      </c>
      <c r="AI37" s="495">
        <f t="shared" si="7"/>
        <v>0</v>
      </c>
      <c r="AJ37" s="495">
        <f t="shared" si="7"/>
        <v>0</v>
      </c>
      <c r="AK37" s="495">
        <f t="shared" si="7"/>
        <v>0</v>
      </c>
      <c r="AL37" s="495">
        <f t="shared" si="7"/>
        <v>0</v>
      </c>
      <c r="AM37" s="495">
        <f t="shared" si="7"/>
        <v>0</v>
      </c>
      <c r="AN37" s="495">
        <f t="shared" si="7"/>
        <v>0</v>
      </c>
      <c r="AO37" s="495">
        <f t="shared" si="7"/>
        <v>0</v>
      </c>
      <c r="AP37" s="495">
        <f t="shared" si="7"/>
        <v>0</v>
      </c>
      <c r="AQ37" s="638">
        <f t="shared" si="7"/>
        <v>0</v>
      </c>
    </row>
    <row r="38" spans="1:43">
      <c r="A38" s="507" t="s">
        <v>422</v>
      </c>
      <c r="B38" s="504" t="s">
        <v>17</v>
      </c>
      <c r="C38" s="494">
        <f t="shared" si="5"/>
        <v>0</v>
      </c>
      <c r="D38" s="495">
        <f t="shared" si="5"/>
        <v>0</v>
      </c>
      <c r="E38" s="495">
        <f t="shared" si="5"/>
        <v>0</v>
      </c>
      <c r="F38" s="495">
        <f t="shared" si="5"/>
        <v>0</v>
      </c>
      <c r="G38" s="495">
        <f t="shared" si="5"/>
        <v>0</v>
      </c>
      <c r="H38" s="495">
        <f t="shared" si="5"/>
        <v>0</v>
      </c>
      <c r="I38" s="495">
        <f t="shared" si="5"/>
        <v>0</v>
      </c>
      <c r="J38" s="495">
        <f t="shared" si="5"/>
        <v>0</v>
      </c>
      <c r="K38" s="495">
        <f t="shared" si="5"/>
        <v>0</v>
      </c>
      <c r="L38" s="495">
        <f t="shared" si="5"/>
        <v>0</v>
      </c>
      <c r="M38" s="495">
        <f t="shared" si="5"/>
        <v>0</v>
      </c>
      <c r="N38" s="495">
        <f t="shared" si="5"/>
        <v>0</v>
      </c>
      <c r="O38" s="495">
        <f t="shared" si="5"/>
        <v>0</v>
      </c>
      <c r="P38" s="495">
        <f t="shared" si="5"/>
        <v>0</v>
      </c>
      <c r="Q38" s="495">
        <f t="shared" si="5"/>
        <v>0</v>
      </c>
      <c r="R38" s="495">
        <f t="shared" ref="R38:AQ47" si="8">IF($B38=R$6,1,0)</f>
        <v>0</v>
      </c>
      <c r="S38" s="495">
        <f t="shared" si="8"/>
        <v>0</v>
      </c>
      <c r="T38" s="495">
        <f t="shared" si="8"/>
        <v>0</v>
      </c>
      <c r="U38" s="495">
        <f t="shared" si="8"/>
        <v>0</v>
      </c>
      <c r="V38" s="495">
        <f t="shared" si="8"/>
        <v>0</v>
      </c>
      <c r="W38" s="495">
        <f t="shared" si="8"/>
        <v>0</v>
      </c>
      <c r="X38" s="495">
        <f t="shared" si="8"/>
        <v>0</v>
      </c>
      <c r="Y38" s="495">
        <f t="shared" si="8"/>
        <v>0</v>
      </c>
      <c r="Z38" s="495">
        <f t="shared" si="8"/>
        <v>0</v>
      </c>
      <c r="AA38" s="495">
        <f t="shared" si="8"/>
        <v>0</v>
      </c>
      <c r="AB38" s="495">
        <f t="shared" si="8"/>
        <v>0</v>
      </c>
      <c r="AC38" s="495">
        <f t="shared" si="8"/>
        <v>0</v>
      </c>
      <c r="AD38" s="495">
        <f t="shared" si="8"/>
        <v>0</v>
      </c>
      <c r="AE38" s="495">
        <f t="shared" si="8"/>
        <v>0</v>
      </c>
      <c r="AF38" s="495">
        <f t="shared" si="8"/>
        <v>0</v>
      </c>
      <c r="AG38" s="495">
        <f t="shared" si="8"/>
        <v>0</v>
      </c>
      <c r="AH38" s="495">
        <f t="shared" si="8"/>
        <v>1</v>
      </c>
      <c r="AI38" s="495">
        <f t="shared" si="8"/>
        <v>0</v>
      </c>
      <c r="AJ38" s="495">
        <f t="shared" si="8"/>
        <v>0</v>
      </c>
      <c r="AK38" s="495">
        <f t="shared" si="8"/>
        <v>0</v>
      </c>
      <c r="AL38" s="495">
        <f t="shared" si="8"/>
        <v>0</v>
      </c>
      <c r="AM38" s="495">
        <f t="shared" si="8"/>
        <v>0</v>
      </c>
      <c r="AN38" s="495">
        <f t="shared" si="8"/>
        <v>0</v>
      </c>
      <c r="AO38" s="495">
        <f t="shared" si="8"/>
        <v>0</v>
      </c>
      <c r="AP38" s="495">
        <f t="shared" si="8"/>
        <v>0</v>
      </c>
      <c r="AQ38" s="638">
        <f t="shared" si="8"/>
        <v>0</v>
      </c>
    </row>
    <row r="39" spans="1:43">
      <c r="A39" s="507" t="s">
        <v>424</v>
      </c>
      <c r="B39" s="504" t="s">
        <v>56</v>
      </c>
      <c r="C39" s="494">
        <f t="shared" ref="C39:R47" si="9">IF($B39=C$6,1,0)</f>
        <v>0</v>
      </c>
      <c r="D39" s="495">
        <f t="shared" si="9"/>
        <v>0</v>
      </c>
      <c r="E39" s="495">
        <f t="shared" si="9"/>
        <v>0</v>
      </c>
      <c r="F39" s="495">
        <f t="shared" si="9"/>
        <v>0</v>
      </c>
      <c r="G39" s="495">
        <f t="shared" si="9"/>
        <v>0</v>
      </c>
      <c r="H39" s="495">
        <f t="shared" si="9"/>
        <v>0</v>
      </c>
      <c r="I39" s="495">
        <f t="shared" si="9"/>
        <v>0</v>
      </c>
      <c r="J39" s="495">
        <f t="shared" si="9"/>
        <v>0</v>
      </c>
      <c r="K39" s="495">
        <f t="shared" si="9"/>
        <v>0</v>
      </c>
      <c r="L39" s="495">
        <f t="shared" si="9"/>
        <v>0</v>
      </c>
      <c r="M39" s="495">
        <f t="shared" si="9"/>
        <v>0</v>
      </c>
      <c r="N39" s="495">
        <f t="shared" si="9"/>
        <v>0</v>
      </c>
      <c r="O39" s="495">
        <f t="shared" si="9"/>
        <v>0</v>
      </c>
      <c r="P39" s="495">
        <f t="shared" si="9"/>
        <v>0</v>
      </c>
      <c r="Q39" s="495">
        <f t="shared" si="9"/>
        <v>0</v>
      </c>
      <c r="R39" s="495">
        <f t="shared" si="9"/>
        <v>0</v>
      </c>
      <c r="S39" s="495">
        <f t="shared" si="8"/>
        <v>0</v>
      </c>
      <c r="T39" s="495">
        <f t="shared" si="8"/>
        <v>0</v>
      </c>
      <c r="U39" s="495">
        <f t="shared" si="8"/>
        <v>0</v>
      </c>
      <c r="V39" s="495">
        <f t="shared" si="8"/>
        <v>0</v>
      </c>
      <c r="W39" s="495">
        <f t="shared" si="8"/>
        <v>0</v>
      </c>
      <c r="X39" s="495">
        <f t="shared" si="8"/>
        <v>0</v>
      </c>
      <c r="Y39" s="495">
        <f t="shared" si="8"/>
        <v>0</v>
      </c>
      <c r="Z39" s="495">
        <f t="shared" si="8"/>
        <v>0</v>
      </c>
      <c r="AA39" s="495">
        <f t="shared" si="8"/>
        <v>0</v>
      </c>
      <c r="AB39" s="495">
        <f t="shared" si="8"/>
        <v>0</v>
      </c>
      <c r="AC39" s="495">
        <f t="shared" si="8"/>
        <v>0</v>
      </c>
      <c r="AD39" s="495">
        <f t="shared" si="8"/>
        <v>0</v>
      </c>
      <c r="AE39" s="495">
        <f t="shared" si="8"/>
        <v>0</v>
      </c>
      <c r="AF39" s="495">
        <f t="shared" si="8"/>
        <v>0</v>
      </c>
      <c r="AG39" s="495">
        <f t="shared" si="8"/>
        <v>0</v>
      </c>
      <c r="AH39" s="495">
        <f t="shared" si="8"/>
        <v>0</v>
      </c>
      <c r="AI39" s="495">
        <f t="shared" si="8"/>
        <v>1</v>
      </c>
      <c r="AJ39" s="495">
        <f t="shared" si="8"/>
        <v>0</v>
      </c>
      <c r="AK39" s="495">
        <f t="shared" si="8"/>
        <v>0</v>
      </c>
      <c r="AL39" s="495">
        <f t="shared" si="8"/>
        <v>0</v>
      </c>
      <c r="AM39" s="495">
        <f t="shared" si="8"/>
        <v>0</v>
      </c>
      <c r="AN39" s="495">
        <f t="shared" si="8"/>
        <v>0</v>
      </c>
      <c r="AO39" s="495">
        <f t="shared" si="8"/>
        <v>0</v>
      </c>
      <c r="AP39" s="495">
        <f t="shared" si="8"/>
        <v>0</v>
      </c>
      <c r="AQ39" s="638">
        <f t="shared" si="8"/>
        <v>0</v>
      </c>
    </row>
    <row r="40" spans="1:43">
      <c r="A40" s="507" t="s">
        <v>427</v>
      </c>
      <c r="B40" s="504" t="s">
        <v>428</v>
      </c>
      <c r="C40" s="494">
        <f t="shared" si="9"/>
        <v>0</v>
      </c>
      <c r="D40" s="495">
        <f t="shared" si="9"/>
        <v>0</v>
      </c>
      <c r="E40" s="495">
        <f t="shared" si="9"/>
        <v>0</v>
      </c>
      <c r="F40" s="495">
        <f t="shared" si="9"/>
        <v>0</v>
      </c>
      <c r="G40" s="495">
        <f t="shared" si="9"/>
        <v>0</v>
      </c>
      <c r="H40" s="495">
        <f t="shared" si="9"/>
        <v>0</v>
      </c>
      <c r="I40" s="495">
        <f t="shared" si="9"/>
        <v>0</v>
      </c>
      <c r="J40" s="495">
        <f t="shared" si="9"/>
        <v>0</v>
      </c>
      <c r="K40" s="495">
        <f t="shared" si="9"/>
        <v>0</v>
      </c>
      <c r="L40" s="495">
        <f t="shared" si="9"/>
        <v>0</v>
      </c>
      <c r="M40" s="495">
        <f t="shared" si="9"/>
        <v>0</v>
      </c>
      <c r="N40" s="495">
        <f t="shared" si="9"/>
        <v>0</v>
      </c>
      <c r="O40" s="495">
        <f t="shared" si="9"/>
        <v>0</v>
      </c>
      <c r="P40" s="495">
        <f t="shared" si="9"/>
        <v>0</v>
      </c>
      <c r="Q40" s="495">
        <f t="shared" si="9"/>
        <v>0</v>
      </c>
      <c r="R40" s="495">
        <f t="shared" si="9"/>
        <v>0</v>
      </c>
      <c r="S40" s="495">
        <f t="shared" si="8"/>
        <v>0</v>
      </c>
      <c r="T40" s="495">
        <f t="shared" si="8"/>
        <v>0</v>
      </c>
      <c r="U40" s="495">
        <f t="shared" si="8"/>
        <v>0</v>
      </c>
      <c r="V40" s="495">
        <f t="shared" si="8"/>
        <v>0</v>
      </c>
      <c r="W40" s="495">
        <f t="shared" si="8"/>
        <v>0</v>
      </c>
      <c r="X40" s="495">
        <f t="shared" si="8"/>
        <v>0</v>
      </c>
      <c r="Y40" s="495">
        <f t="shared" si="8"/>
        <v>0</v>
      </c>
      <c r="Z40" s="495">
        <f t="shared" si="8"/>
        <v>0</v>
      </c>
      <c r="AA40" s="495">
        <f t="shared" si="8"/>
        <v>0</v>
      </c>
      <c r="AB40" s="495">
        <f t="shared" si="8"/>
        <v>0</v>
      </c>
      <c r="AC40" s="495">
        <f t="shared" si="8"/>
        <v>0</v>
      </c>
      <c r="AD40" s="495">
        <f t="shared" si="8"/>
        <v>0</v>
      </c>
      <c r="AE40" s="495">
        <f t="shared" si="8"/>
        <v>0</v>
      </c>
      <c r="AF40" s="495">
        <f t="shared" si="8"/>
        <v>0</v>
      </c>
      <c r="AG40" s="495">
        <f t="shared" si="8"/>
        <v>0</v>
      </c>
      <c r="AH40" s="495">
        <f t="shared" si="8"/>
        <v>0</v>
      </c>
      <c r="AI40" s="495">
        <f t="shared" si="8"/>
        <v>0</v>
      </c>
      <c r="AJ40" s="495">
        <f t="shared" si="8"/>
        <v>1</v>
      </c>
      <c r="AK40" s="495">
        <f t="shared" si="8"/>
        <v>0</v>
      </c>
      <c r="AL40" s="495">
        <f t="shared" si="8"/>
        <v>0</v>
      </c>
      <c r="AM40" s="495">
        <f t="shared" si="8"/>
        <v>0</v>
      </c>
      <c r="AN40" s="495">
        <f t="shared" si="8"/>
        <v>0</v>
      </c>
      <c r="AO40" s="495">
        <f t="shared" si="8"/>
        <v>0</v>
      </c>
      <c r="AP40" s="495">
        <f t="shared" si="8"/>
        <v>0</v>
      </c>
      <c r="AQ40" s="638">
        <f t="shared" si="8"/>
        <v>0</v>
      </c>
    </row>
    <row r="41" spans="1:43">
      <c r="A41" s="507" t="s">
        <v>430</v>
      </c>
      <c r="B41" s="504" t="s">
        <v>431</v>
      </c>
      <c r="C41" s="494">
        <f t="shared" si="9"/>
        <v>0</v>
      </c>
      <c r="D41" s="495">
        <f t="shared" si="9"/>
        <v>0</v>
      </c>
      <c r="E41" s="495">
        <f t="shared" si="9"/>
        <v>0</v>
      </c>
      <c r="F41" s="495">
        <f t="shared" si="9"/>
        <v>0</v>
      </c>
      <c r="G41" s="495">
        <f t="shared" si="9"/>
        <v>0</v>
      </c>
      <c r="H41" s="495">
        <f t="shared" si="9"/>
        <v>0</v>
      </c>
      <c r="I41" s="495">
        <f t="shared" si="9"/>
        <v>0</v>
      </c>
      <c r="J41" s="495">
        <f t="shared" si="9"/>
        <v>0</v>
      </c>
      <c r="K41" s="495">
        <f t="shared" si="9"/>
        <v>0</v>
      </c>
      <c r="L41" s="495">
        <f t="shared" si="9"/>
        <v>0</v>
      </c>
      <c r="M41" s="495">
        <f t="shared" si="9"/>
        <v>0</v>
      </c>
      <c r="N41" s="495">
        <f t="shared" si="9"/>
        <v>0</v>
      </c>
      <c r="O41" s="495">
        <f t="shared" si="9"/>
        <v>0</v>
      </c>
      <c r="P41" s="495">
        <f t="shared" si="9"/>
        <v>0</v>
      </c>
      <c r="Q41" s="495">
        <f t="shared" si="9"/>
        <v>0</v>
      </c>
      <c r="R41" s="495">
        <f t="shared" si="9"/>
        <v>0</v>
      </c>
      <c r="S41" s="495">
        <f t="shared" si="8"/>
        <v>0</v>
      </c>
      <c r="T41" s="495">
        <f t="shared" si="8"/>
        <v>0</v>
      </c>
      <c r="U41" s="495">
        <f t="shared" si="8"/>
        <v>0</v>
      </c>
      <c r="V41" s="495">
        <f t="shared" si="8"/>
        <v>0</v>
      </c>
      <c r="W41" s="495">
        <f t="shared" si="8"/>
        <v>0</v>
      </c>
      <c r="X41" s="495">
        <f t="shared" si="8"/>
        <v>0</v>
      </c>
      <c r="Y41" s="495">
        <f t="shared" si="8"/>
        <v>0</v>
      </c>
      <c r="Z41" s="495">
        <f t="shared" si="8"/>
        <v>0</v>
      </c>
      <c r="AA41" s="495">
        <f t="shared" si="8"/>
        <v>0</v>
      </c>
      <c r="AB41" s="495">
        <f t="shared" si="8"/>
        <v>0</v>
      </c>
      <c r="AC41" s="495">
        <f t="shared" si="8"/>
        <v>0</v>
      </c>
      <c r="AD41" s="495">
        <f t="shared" si="8"/>
        <v>0</v>
      </c>
      <c r="AE41" s="495">
        <f t="shared" si="8"/>
        <v>0</v>
      </c>
      <c r="AF41" s="495">
        <f t="shared" si="8"/>
        <v>0</v>
      </c>
      <c r="AG41" s="495">
        <f t="shared" si="8"/>
        <v>0</v>
      </c>
      <c r="AH41" s="495">
        <f t="shared" si="8"/>
        <v>0</v>
      </c>
      <c r="AI41" s="495">
        <f t="shared" si="8"/>
        <v>0</v>
      </c>
      <c r="AJ41" s="495">
        <f t="shared" si="8"/>
        <v>0</v>
      </c>
      <c r="AK41" s="495">
        <f t="shared" si="8"/>
        <v>1</v>
      </c>
      <c r="AL41" s="495">
        <f t="shared" si="8"/>
        <v>0</v>
      </c>
      <c r="AM41" s="495">
        <f t="shared" si="8"/>
        <v>0</v>
      </c>
      <c r="AN41" s="495">
        <f t="shared" si="8"/>
        <v>0</v>
      </c>
      <c r="AO41" s="495">
        <f t="shared" si="8"/>
        <v>0</v>
      </c>
      <c r="AP41" s="495">
        <f t="shared" si="8"/>
        <v>0</v>
      </c>
      <c r="AQ41" s="638">
        <f t="shared" si="8"/>
        <v>0</v>
      </c>
    </row>
    <row r="42" spans="1:43">
      <c r="A42" s="507" t="s">
        <v>434</v>
      </c>
      <c r="B42" s="504" t="s">
        <v>57</v>
      </c>
      <c r="C42" s="494">
        <f t="shared" si="9"/>
        <v>0</v>
      </c>
      <c r="D42" s="495">
        <f t="shared" si="9"/>
        <v>0</v>
      </c>
      <c r="E42" s="495">
        <f t="shared" si="9"/>
        <v>0</v>
      </c>
      <c r="F42" s="495">
        <f t="shared" si="9"/>
        <v>0</v>
      </c>
      <c r="G42" s="495">
        <f t="shared" si="9"/>
        <v>0</v>
      </c>
      <c r="H42" s="495">
        <f t="shared" si="9"/>
        <v>0</v>
      </c>
      <c r="I42" s="495">
        <f t="shared" si="9"/>
        <v>0</v>
      </c>
      <c r="J42" s="495">
        <f t="shared" si="9"/>
        <v>0</v>
      </c>
      <c r="K42" s="495">
        <f t="shared" si="9"/>
        <v>0</v>
      </c>
      <c r="L42" s="495">
        <f t="shared" si="9"/>
        <v>0</v>
      </c>
      <c r="M42" s="495">
        <f t="shared" si="9"/>
        <v>0</v>
      </c>
      <c r="N42" s="495">
        <f t="shared" si="9"/>
        <v>0</v>
      </c>
      <c r="O42" s="495">
        <f t="shared" si="9"/>
        <v>0</v>
      </c>
      <c r="P42" s="495">
        <f t="shared" si="9"/>
        <v>0</v>
      </c>
      <c r="Q42" s="495">
        <f t="shared" si="9"/>
        <v>0</v>
      </c>
      <c r="R42" s="495">
        <f t="shared" si="9"/>
        <v>0</v>
      </c>
      <c r="S42" s="495">
        <f t="shared" si="8"/>
        <v>0</v>
      </c>
      <c r="T42" s="495">
        <f t="shared" si="8"/>
        <v>0</v>
      </c>
      <c r="U42" s="495">
        <f t="shared" si="8"/>
        <v>0</v>
      </c>
      <c r="V42" s="495">
        <f t="shared" si="8"/>
        <v>0</v>
      </c>
      <c r="W42" s="495">
        <f t="shared" si="8"/>
        <v>0</v>
      </c>
      <c r="X42" s="495">
        <f t="shared" si="8"/>
        <v>0</v>
      </c>
      <c r="Y42" s="495">
        <f t="shared" si="8"/>
        <v>0</v>
      </c>
      <c r="Z42" s="495">
        <f t="shared" si="8"/>
        <v>0</v>
      </c>
      <c r="AA42" s="495">
        <f t="shared" si="8"/>
        <v>0</v>
      </c>
      <c r="AB42" s="495">
        <f t="shared" si="8"/>
        <v>0</v>
      </c>
      <c r="AC42" s="495">
        <f t="shared" si="8"/>
        <v>0</v>
      </c>
      <c r="AD42" s="495">
        <f t="shared" si="8"/>
        <v>0</v>
      </c>
      <c r="AE42" s="495">
        <f t="shared" si="8"/>
        <v>0</v>
      </c>
      <c r="AF42" s="495">
        <f t="shared" si="8"/>
        <v>0</v>
      </c>
      <c r="AG42" s="495">
        <f t="shared" si="8"/>
        <v>0</v>
      </c>
      <c r="AH42" s="495">
        <f t="shared" si="8"/>
        <v>0</v>
      </c>
      <c r="AI42" s="495">
        <f t="shared" si="8"/>
        <v>0</v>
      </c>
      <c r="AJ42" s="495">
        <f t="shared" si="8"/>
        <v>0</v>
      </c>
      <c r="AK42" s="495">
        <f t="shared" si="8"/>
        <v>0</v>
      </c>
      <c r="AL42" s="495">
        <f t="shared" si="8"/>
        <v>1</v>
      </c>
      <c r="AM42" s="495">
        <f t="shared" si="8"/>
        <v>0</v>
      </c>
      <c r="AN42" s="495">
        <f t="shared" si="8"/>
        <v>0</v>
      </c>
      <c r="AO42" s="495">
        <f t="shared" si="8"/>
        <v>0</v>
      </c>
      <c r="AP42" s="495">
        <f t="shared" si="8"/>
        <v>0</v>
      </c>
      <c r="AQ42" s="638">
        <f t="shared" si="8"/>
        <v>0</v>
      </c>
    </row>
    <row r="43" spans="1:43">
      <c r="A43" s="507" t="s">
        <v>437</v>
      </c>
      <c r="B43" s="504" t="s">
        <v>58</v>
      </c>
      <c r="C43" s="494">
        <f t="shared" si="9"/>
        <v>0</v>
      </c>
      <c r="D43" s="495">
        <f t="shared" si="9"/>
        <v>0</v>
      </c>
      <c r="E43" s="495">
        <f t="shared" si="9"/>
        <v>0</v>
      </c>
      <c r="F43" s="495">
        <f t="shared" si="9"/>
        <v>0</v>
      </c>
      <c r="G43" s="495">
        <f t="shared" si="9"/>
        <v>0</v>
      </c>
      <c r="H43" s="495">
        <f t="shared" si="9"/>
        <v>0</v>
      </c>
      <c r="I43" s="495">
        <f t="shared" si="9"/>
        <v>0</v>
      </c>
      <c r="J43" s="495">
        <f t="shared" si="9"/>
        <v>0</v>
      </c>
      <c r="K43" s="495">
        <f t="shared" si="9"/>
        <v>0</v>
      </c>
      <c r="L43" s="495">
        <f t="shared" si="9"/>
        <v>0</v>
      </c>
      <c r="M43" s="495">
        <f t="shared" si="9"/>
        <v>0</v>
      </c>
      <c r="N43" s="495">
        <f t="shared" si="9"/>
        <v>0</v>
      </c>
      <c r="O43" s="495">
        <f t="shared" si="9"/>
        <v>0</v>
      </c>
      <c r="P43" s="495">
        <f t="shared" si="9"/>
        <v>0</v>
      </c>
      <c r="Q43" s="495">
        <f t="shared" si="9"/>
        <v>0</v>
      </c>
      <c r="R43" s="495">
        <f t="shared" si="9"/>
        <v>0</v>
      </c>
      <c r="S43" s="495">
        <f t="shared" si="8"/>
        <v>0</v>
      </c>
      <c r="T43" s="495">
        <f t="shared" si="8"/>
        <v>0</v>
      </c>
      <c r="U43" s="495">
        <f t="shared" si="8"/>
        <v>0</v>
      </c>
      <c r="V43" s="495">
        <f t="shared" si="8"/>
        <v>0</v>
      </c>
      <c r="W43" s="495">
        <f t="shared" si="8"/>
        <v>0</v>
      </c>
      <c r="X43" s="495">
        <f t="shared" si="8"/>
        <v>0</v>
      </c>
      <c r="Y43" s="495">
        <f t="shared" si="8"/>
        <v>0</v>
      </c>
      <c r="Z43" s="495">
        <f t="shared" si="8"/>
        <v>0</v>
      </c>
      <c r="AA43" s="495">
        <f t="shared" si="8"/>
        <v>0</v>
      </c>
      <c r="AB43" s="495">
        <f t="shared" si="8"/>
        <v>0</v>
      </c>
      <c r="AC43" s="495">
        <f t="shared" si="8"/>
        <v>0</v>
      </c>
      <c r="AD43" s="495">
        <f t="shared" si="8"/>
        <v>0</v>
      </c>
      <c r="AE43" s="495">
        <f t="shared" si="8"/>
        <v>0</v>
      </c>
      <c r="AF43" s="495">
        <f t="shared" si="8"/>
        <v>0</v>
      </c>
      <c r="AG43" s="495">
        <f t="shared" si="8"/>
        <v>0</v>
      </c>
      <c r="AH43" s="495">
        <f t="shared" si="8"/>
        <v>0</v>
      </c>
      <c r="AI43" s="495">
        <f t="shared" si="8"/>
        <v>0</v>
      </c>
      <c r="AJ43" s="495">
        <f t="shared" si="8"/>
        <v>0</v>
      </c>
      <c r="AK43" s="495">
        <f t="shared" si="8"/>
        <v>0</v>
      </c>
      <c r="AL43" s="495">
        <f t="shared" si="8"/>
        <v>0</v>
      </c>
      <c r="AM43" s="495">
        <f t="shared" si="8"/>
        <v>1</v>
      </c>
      <c r="AN43" s="495">
        <f t="shared" si="8"/>
        <v>0</v>
      </c>
      <c r="AO43" s="495">
        <f t="shared" si="8"/>
        <v>0</v>
      </c>
      <c r="AP43" s="495">
        <f t="shared" si="8"/>
        <v>0</v>
      </c>
      <c r="AQ43" s="638">
        <f t="shared" si="8"/>
        <v>0</v>
      </c>
    </row>
    <row r="44" spans="1:43">
      <c r="A44" s="507" t="s">
        <v>556</v>
      </c>
      <c r="B44" s="504" t="s">
        <v>557</v>
      </c>
      <c r="C44" s="494">
        <f t="shared" si="9"/>
        <v>0</v>
      </c>
      <c r="D44" s="495">
        <f t="shared" si="9"/>
        <v>0</v>
      </c>
      <c r="E44" s="495">
        <f t="shared" si="9"/>
        <v>0</v>
      </c>
      <c r="F44" s="495">
        <f t="shared" si="9"/>
        <v>0</v>
      </c>
      <c r="G44" s="495">
        <f t="shared" si="9"/>
        <v>0</v>
      </c>
      <c r="H44" s="495">
        <f t="shared" si="9"/>
        <v>0</v>
      </c>
      <c r="I44" s="495">
        <f t="shared" si="9"/>
        <v>0</v>
      </c>
      <c r="J44" s="495">
        <f t="shared" si="9"/>
        <v>0</v>
      </c>
      <c r="K44" s="495">
        <f t="shared" si="9"/>
        <v>0</v>
      </c>
      <c r="L44" s="495">
        <f t="shared" si="9"/>
        <v>0</v>
      </c>
      <c r="M44" s="495">
        <f t="shared" si="9"/>
        <v>0</v>
      </c>
      <c r="N44" s="495">
        <f t="shared" si="9"/>
        <v>0</v>
      </c>
      <c r="O44" s="495">
        <f t="shared" si="9"/>
        <v>0</v>
      </c>
      <c r="P44" s="495">
        <f t="shared" si="9"/>
        <v>0</v>
      </c>
      <c r="Q44" s="495">
        <f t="shared" si="9"/>
        <v>0</v>
      </c>
      <c r="R44" s="495">
        <f t="shared" si="9"/>
        <v>0</v>
      </c>
      <c r="S44" s="495">
        <f t="shared" si="8"/>
        <v>0</v>
      </c>
      <c r="T44" s="495">
        <f t="shared" si="8"/>
        <v>0</v>
      </c>
      <c r="U44" s="495">
        <f t="shared" si="8"/>
        <v>0</v>
      </c>
      <c r="V44" s="495">
        <f t="shared" si="8"/>
        <v>0</v>
      </c>
      <c r="W44" s="495">
        <f t="shared" si="8"/>
        <v>0</v>
      </c>
      <c r="X44" s="495">
        <f t="shared" si="8"/>
        <v>0</v>
      </c>
      <c r="Y44" s="495">
        <f t="shared" si="8"/>
        <v>0</v>
      </c>
      <c r="Z44" s="495">
        <f t="shared" si="8"/>
        <v>0</v>
      </c>
      <c r="AA44" s="495">
        <f t="shared" si="8"/>
        <v>0</v>
      </c>
      <c r="AB44" s="495">
        <f t="shared" si="8"/>
        <v>0</v>
      </c>
      <c r="AC44" s="495">
        <f t="shared" si="8"/>
        <v>0</v>
      </c>
      <c r="AD44" s="495">
        <f t="shared" si="8"/>
        <v>0</v>
      </c>
      <c r="AE44" s="495">
        <f t="shared" si="8"/>
        <v>0</v>
      </c>
      <c r="AF44" s="495">
        <f t="shared" si="8"/>
        <v>0</v>
      </c>
      <c r="AG44" s="495">
        <f t="shared" si="8"/>
        <v>0</v>
      </c>
      <c r="AH44" s="495">
        <f t="shared" si="8"/>
        <v>0</v>
      </c>
      <c r="AI44" s="495">
        <f t="shared" si="8"/>
        <v>0</v>
      </c>
      <c r="AJ44" s="495">
        <f t="shared" si="8"/>
        <v>0</v>
      </c>
      <c r="AK44" s="495">
        <f t="shared" si="8"/>
        <v>0</v>
      </c>
      <c r="AL44" s="495">
        <f t="shared" si="8"/>
        <v>0</v>
      </c>
      <c r="AM44" s="495">
        <f t="shared" si="8"/>
        <v>0</v>
      </c>
      <c r="AN44" s="495">
        <f t="shared" si="8"/>
        <v>1</v>
      </c>
      <c r="AO44" s="495">
        <f t="shared" si="8"/>
        <v>0</v>
      </c>
      <c r="AP44" s="495">
        <f t="shared" si="8"/>
        <v>0</v>
      </c>
      <c r="AQ44" s="638">
        <f t="shared" si="8"/>
        <v>0</v>
      </c>
    </row>
    <row r="45" spans="1:43">
      <c r="A45" s="507" t="s">
        <v>558</v>
      </c>
      <c r="B45" s="504" t="s">
        <v>559</v>
      </c>
      <c r="C45" s="494">
        <f t="shared" si="9"/>
        <v>0</v>
      </c>
      <c r="D45" s="495">
        <f t="shared" si="9"/>
        <v>0</v>
      </c>
      <c r="E45" s="495">
        <f t="shared" si="9"/>
        <v>0</v>
      </c>
      <c r="F45" s="495">
        <f t="shared" si="9"/>
        <v>0</v>
      </c>
      <c r="G45" s="495">
        <f t="shared" si="9"/>
        <v>0</v>
      </c>
      <c r="H45" s="495">
        <f t="shared" si="9"/>
        <v>0</v>
      </c>
      <c r="I45" s="495">
        <f t="shared" si="9"/>
        <v>0</v>
      </c>
      <c r="J45" s="495">
        <f t="shared" si="9"/>
        <v>0</v>
      </c>
      <c r="K45" s="495">
        <f t="shared" si="9"/>
        <v>0</v>
      </c>
      <c r="L45" s="495">
        <f t="shared" si="9"/>
        <v>0</v>
      </c>
      <c r="M45" s="495">
        <f t="shared" si="9"/>
        <v>0</v>
      </c>
      <c r="N45" s="495">
        <f t="shared" si="9"/>
        <v>0</v>
      </c>
      <c r="O45" s="495">
        <f t="shared" si="9"/>
        <v>0</v>
      </c>
      <c r="P45" s="495">
        <f t="shared" si="9"/>
        <v>0</v>
      </c>
      <c r="Q45" s="495">
        <f t="shared" si="9"/>
        <v>0</v>
      </c>
      <c r="R45" s="495">
        <f t="shared" si="9"/>
        <v>0</v>
      </c>
      <c r="S45" s="495">
        <f t="shared" si="8"/>
        <v>0</v>
      </c>
      <c r="T45" s="495">
        <f t="shared" si="8"/>
        <v>0</v>
      </c>
      <c r="U45" s="495">
        <f t="shared" si="8"/>
        <v>0</v>
      </c>
      <c r="V45" s="495">
        <f t="shared" si="8"/>
        <v>0</v>
      </c>
      <c r="W45" s="495">
        <f t="shared" si="8"/>
        <v>0</v>
      </c>
      <c r="X45" s="495">
        <f t="shared" si="8"/>
        <v>0</v>
      </c>
      <c r="Y45" s="495">
        <f t="shared" si="8"/>
        <v>0</v>
      </c>
      <c r="Z45" s="495">
        <f t="shared" si="8"/>
        <v>0</v>
      </c>
      <c r="AA45" s="495">
        <f t="shared" si="8"/>
        <v>0</v>
      </c>
      <c r="AB45" s="495">
        <f t="shared" si="8"/>
        <v>0</v>
      </c>
      <c r="AC45" s="495">
        <f t="shared" si="8"/>
        <v>0</v>
      </c>
      <c r="AD45" s="495">
        <f t="shared" si="8"/>
        <v>0</v>
      </c>
      <c r="AE45" s="495">
        <f t="shared" si="8"/>
        <v>0</v>
      </c>
      <c r="AF45" s="495">
        <f t="shared" si="8"/>
        <v>0</v>
      </c>
      <c r="AG45" s="495">
        <f t="shared" si="8"/>
        <v>0</v>
      </c>
      <c r="AH45" s="495">
        <f t="shared" si="8"/>
        <v>0</v>
      </c>
      <c r="AI45" s="495">
        <f t="shared" si="8"/>
        <v>0</v>
      </c>
      <c r="AJ45" s="495">
        <f t="shared" si="8"/>
        <v>0</v>
      </c>
      <c r="AK45" s="495">
        <f t="shared" si="8"/>
        <v>0</v>
      </c>
      <c r="AL45" s="495">
        <f t="shared" si="8"/>
        <v>0</v>
      </c>
      <c r="AM45" s="495">
        <f t="shared" si="8"/>
        <v>0</v>
      </c>
      <c r="AN45" s="495">
        <f t="shared" si="8"/>
        <v>0</v>
      </c>
      <c r="AO45" s="495">
        <f t="shared" si="8"/>
        <v>1</v>
      </c>
      <c r="AP45" s="495">
        <f t="shared" si="8"/>
        <v>0</v>
      </c>
      <c r="AQ45" s="638">
        <f t="shared" si="8"/>
        <v>0</v>
      </c>
    </row>
    <row r="46" spans="1:43">
      <c r="A46" s="507" t="s">
        <v>443</v>
      </c>
      <c r="B46" s="504" t="s">
        <v>30</v>
      </c>
      <c r="C46" s="494">
        <f t="shared" si="9"/>
        <v>0</v>
      </c>
      <c r="D46" s="495">
        <f t="shared" si="9"/>
        <v>0</v>
      </c>
      <c r="E46" s="495">
        <f t="shared" si="9"/>
        <v>0</v>
      </c>
      <c r="F46" s="495">
        <f t="shared" si="9"/>
        <v>0</v>
      </c>
      <c r="G46" s="495">
        <f t="shared" si="9"/>
        <v>0</v>
      </c>
      <c r="H46" s="495">
        <f t="shared" si="9"/>
        <v>0</v>
      </c>
      <c r="I46" s="495">
        <f t="shared" si="9"/>
        <v>0</v>
      </c>
      <c r="J46" s="495">
        <f t="shared" si="9"/>
        <v>0</v>
      </c>
      <c r="K46" s="495">
        <f t="shared" si="9"/>
        <v>0</v>
      </c>
      <c r="L46" s="495">
        <f t="shared" si="9"/>
        <v>0</v>
      </c>
      <c r="M46" s="495">
        <f t="shared" si="9"/>
        <v>0</v>
      </c>
      <c r="N46" s="495">
        <f t="shared" si="9"/>
        <v>0</v>
      </c>
      <c r="O46" s="495">
        <f t="shared" si="9"/>
        <v>0</v>
      </c>
      <c r="P46" s="495">
        <f t="shared" si="9"/>
        <v>0</v>
      </c>
      <c r="Q46" s="495">
        <f t="shared" si="9"/>
        <v>0</v>
      </c>
      <c r="R46" s="495">
        <f t="shared" si="9"/>
        <v>0</v>
      </c>
      <c r="S46" s="495">
        <f t="shared" si="8"/>
        <v>0</v>
      </c>
      <c r="T46" s="495">
        <f t="shared" si="8"/>
        <v>0</v>
      </c>
      <c r="U46" s="495">
        <f t="shared" si="8"/>
        <v>0</v>
      </c>
      <c r="V46" s="495">
        <f t="shared" si="8"/>
        <v>0</v>
      </c>
      <c r="W46" s="495">
        <f t="shared" si="8"/>
        <v>0</v>
      </c>
      <c r="X46" s="495">
        <f t="shared" si="8"/>
        <v>0</v>
      </c>
      <c r="Y46" s="495">
        <f t="shared" si="8"/>
        <v>0</v>
      </c>
      <c r="Z46" s="495">
        <f t="shared" si="8"/>
        <v>0</v>
      </c>
      <c r="AA46" s="495">
        <f t="shared" si="8"/>
        <v>0</v>
      </c>
      <c r="AB46" s="495">
        <f t="shared" si="8"/>
        <v>0</v>
      </c>
      <c r="AC46" s="495">
        <f t="shared" si="8"/>
        <v>0</v>
      </c>
      <c r="AD46" s="495">
        <f t="shared" si="8"/>
        <v>0</v>
      </c>
      <c r="AE46" s="495">
        <f t="shared" si="8"/>
        <v>0</v>
      </c>
      <c r="AF46" s="495">
        <f t="shared" si="8"/>
        <v>0</v>
      </c>
      <c r="AG46" s="495">
        <f t="shared" si="8"/>
        <v>0</v>
      </c>
      <c r="AH46" s="495">
        <f t="shared" si="8"/>
        <v>0</v>
      </c>
      <c r="AI46" s="495">
        <f t="shared" si="8"/>
        <v>0</v>
      </c>
      <c r="AJ46" s="495">
        <f t="shared" si="8"/>
        <v>0</v>
      </c>
      <c r="AK46" s="495">
        <f t="shared" si="8"/>
        <v>0</v>
      </c>
      <c r="AL46" s="495">
        <f t="shared" si="8"/>
        <v>0</v>
      </c>
      <c r="AM46" s="495">
        <f t="shared" si="8"/>
        <v>0</v>
      </c>
      <c r="AN46" s="495">
        <f t="shared" si="8"/>
        <v>0</v>
      </c>
      <c r="AO46" s="495">
        <f t="shared" si="8"/>
        <v>0</v>
      </c>
      <c r="AP46" s="495">
        <f t="shared" si="8"/>
        <v>1</v>
      </c>
      <c r="AQ46" s="638">
        <f t="shared" si="8"/>
        <v>0</v>
      </c>
    </row>
    <row r="47" spans="1:43">
      <c r="A47" s="476" t="s">
        <v>446</v>
      </c>
      <c r="B47" s="639" t="s">
        <v>18</v>
      </c>
      <c r="C47" s="640">
        <f t="shared" si="9"/>
        <v>0</v>
      </c>
      <c r="D47" s="641">
        <f t="shared" si="9"/>
        <v>0</v>
      </c>
      <c r="E47" s="641">
        <f t="shared" si="9"/>
        <v>0</v>
      </c>
      <c r="F47" s="641">
        <f t="shared" si="9"/>
        <v>0</v>
      </c>
      <c r="G47" s="641">
        <f t="shared" si="9"/>
        <v>0</v>
      </c>
      <c r="H47" s="641">
        <f t="shared" si="9"/>
        <v>0</v>
      </c>
      <c r="I47" s="641">
        <f t="shared" si="9"/>
        <v>0</v>
      </c>
      <c r="J47" s="641">
        <f t="shared" si="9"/>
        <v>0</v>
      </c>
      <c r="K47" s="641">
        <f t="shared" si="9"/>
        <v>0</v>
      </c>
      <c r="L47" s="641">
        <f t="shared" si="9"/>
        <v>0</v>
      </c>
      <c r="M47" s="641">
        <f t="shared" si="9"/>
        <v>0</v>
      </c>
      <c r="N47" s="641">
        <f t="shared" si="9"/>
        <v>0</v>
      </c>
      <c r="O47" s="641">
        <f t="shared" si="9"/>
        <v>0</v>
      </c>
      <c r="P47" s="641">
        <f t="shared" si="9"/>
        <v>0</v>
      </c>
      <c r="Q47" s="641">
        <f t="shared" si="9"/>
        <v>0</v>
      </c>
      <c r="R47" s="641">
        <f t="shared" si="9"/>
        <v>0</v>
      </c>
      <c r="S47" s="641">
        <f t="shared" si="8"/>
        <v>0</v>
      </c>
      <c r="T47" s="641">
        <f t="shared" si="8"/>
        <v>0</v>
      </c>
      <c r="U47" s="641">
        <f t="shared" si="8"/>
        <v>0</v>
      </c>
      <c r="V47" s="641">
        <f t="shared" si="8"/>
        <v>0</v>
      </c>
      <c r="W47" s="641">
        <f t="shared" si="8"/>
        <v>0</v>
      </c>
      <c r="X47" s="641">
        <f t="shared" si="8"/>
        <v>0</v>
      </c>
      <c r="Y47" s="641">
        <f t="shared" si="8"/>
        <v>0</v>
      </c>
      <c r="Z47" s="641">
        <f t="shared" si="8"/>
        <v>0</v>
      </c>
      <c r="AA47" s="641">
        <f t="shared" si="8"/>
        <v>0</v>
      </c>
      <c r="AB47" s="641">
        <f t="shared" si="8"/>
        <v>0</v>
      </c>
      <c r="AC47" s="641">
        <f t="shared" si="8"/>
        <v>0</v>
      </c>
      <c r="AD47" s="641">
        <f t="shared" si="8"/>
        <v>0</v>
      </c>
      <c r="AE47" s="641">
        <f t="shared" si="8"/>
        <v>0</v>
      </c>
      <c r="AF47" s="641">
        <f t="shared" si="8"/>
        <v>0</v>
      </c>
      <c r="AG47" s="641">
        <f t="shared" si="8"/>
        <v>0</v>
      </c>
      <c r="AH47" s="641">
        <f t="shared" si="8"/>
        <v>0</v>
      </c>
      <c r="AI47" s="641">
        <f t="shared" si="8"/>
        <v>0</v>
      </c>
      <c r="AJ47" s="641">
        <f t="shared" si="8"/>
        <v>0</v>
      </c>
      <c r="AK47" s="641">
        <f t="shared" si="8"/>
        <v>0</v>
      </c>
      <c r="AL47" s="641">
        <f t="shared" si="8"/>
        <v>0</v>
      </c>
      <c r="AM47" s="641">
        <f t="shared" si="8"/>
        <v>0</v>
      </c>
      <c r="AN47" s="641">
        <f t="shared" si="8"/>
        <v>0</v>
      </c>
      <c r="AO47" s="641">
        <f t="shared" si="8"/>
        <v>0</v>
      </c>
      <c r="AP47" s="641">
        <f t="shared" si="8"/>
        <v>0</v>
      </c>
      <c r="AQ47" s="642">
        <f t="shared" si="8"/>
        <v>1</v>
      </c>
    </row>
    <row r="48" spans="1:43">
      <c r="C48" s="652">
        <f>SUM(C7:C47)</f>
        <v>1</v>
      </c>
      <c r="D48" s="652">
        <f t="shared" ref="D48:AQ48" si="10">SUM(D7:D47)</f>
        <v>1</v>
      </c>
      <c r="E48" s="652">
        <f t="shared" si="10"/>
        <v>1</v>
      </c>
      <c r="F48" s="652">
        <f t="shared" si="10"/>
        <v>1</v>
      </c>
      <c r="G48" s="652">
        <f t="shared" si="10"/>
        <v>1</v>
      </c>
      <c r="H48" s="652">
        <f t="shared" si="10"/>
        <v>1</v>
      </c>
      <c r="I48" s="652">
        <f t="shared" si="10"/>
        <v>1</v>
      </c>
      <c r="J48" s="652">
        <f t="shared" si="10"/>
        <v>1</v>
      </c>
      <c r="K48" s="652">
        <f t="shared" si="10"/>
        <v>1</v>
      </c>
      <c r="L48" s="652">
        <f t="shared" si="10"/>
        <v>1</v>
      </c>
      <c r="M48" s="652">
        <f t="shared" si="10"/>
        <v>1</v>
      </c>
      <c r="N48" s="652">
        <f t="shared" si="10"/>
        <v>1</v>
      </c>
      <c r="O48" s="652">
        <f t="shared" si="10"/>
        <v>1</v>
      </c>
      <c r="P48" s="652">
        <f t="shared" si="10"/>
        <v>1</v>
      </c>
      <c r="Q48" s="652">
        <f t="shared" si="10"/>
        <v>1</v>
      </c>
      <c r="R48" s="652">
        <f t="shared" si="10"/>
        <v>1</v>
      </c>
      <c r="S48" s="652">
        <f t="shared" si="10"/>
        <v>1</v>
      </c>
      <c r="T48" s="652">
        <f t="shared" si="10"/>
        <v>1</v>
      </c>
      <c r="U48" s="652">
        <f t="shared" si="10"/>
        <v>1</v>
      </c>
      <c r="V48" s="652">
        <f t="shared" si="10"/>
        <v>1</v>
      </c>
      <c r="W48" s="652">
        <f t="shared" si="10"/>
        <v>1</v>
      </c>
      <c r="X48" s="652">
        <f t="shared" si="10"/>
        <v>1</v>
      </c>
      <c r="Y48" s="652">
        <f t="shared" si="10"/>
        <v>1</v>
      </c>
      <c r="Z48" s="652">
        <f t="shared" si="10"/>
        <v>1</v>
      </c>
      <c r="AA48" s="652">
        <f t="shared" si="10"/>
        <v>1</v>
      </c>
      <c r="AB48" s="652">
        <f t="shared" si="10"/>
        <v>1</v>
      </c>
      <c r="AC48" s="652">
        <f t="shared" si="10"/>
        <v>1</v>
      </c>
      <c r="AD48" s="652">
        <f t="shared" si="10"/>
        <v>1</v>
      </c>
      <c r="AE48" s="652">
        <f t="shared" si="10"/>
        <v>1</v>
      </c>
      <c r="AF48" s="652">
        <f t="shared" si="10"/>
        <v>1</v>
      </c>
      <c r="AG48" s="652">
        <f t="shared" si="10"/>
        <v>1</v>
      </c>
      <c r="AH48" s="652">
        <f t="shared" si="10"/>
        <v>1</v>
      </c>
      <c r="AI48" s="652">
        <f t="shared" si="10"/>
        <v>1</v>
      </c>
      <c r="AJ48" s="652">
        <f t="shared" si="10"/>
        <v>1</v>
      </c>
      <c r="AK48" s="652">
        <f t="shared" si="10"/>
        <v>1</v>
      </c>
      <c r="AL48" s="652">
        <f t="shared" si="10"/>
        <v>1</v>
      </c>
      <c r="AM48" s="652">
        <f t="shared" si="10"/>
        <v>1</v>
      </c>
      <c r="AN48" s="652">
        <f t="shared" si="10"/>
        <v>1</v>
      </c>
      <c r="AO48" s="652">
        <f t="shared" si="10"/>
        <v>1</v>
      </c>
      <c r="AP48" s="652">
        <f t="shared" si="10"/>
        <v>1</v>
      </c>
      <c r="AQ48" s="652">
        <f t="shared" si="10"/>
        <v>1</v>
      </c>
    </row>
  </sheetData>
  <phoneticPr fontId="5"/>
  <pageMargins left="0.31496062992125984" right="0.27559055118110237" top="0.74803149606299213" bottom="0.74803149606299213" header="0.31496062992125984" footer="0.31496062992125984"/>
  <pageSetup paperSize="9" scale="5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8"/>
  <sheetViews>
    <sheetView workbookViewId="0">
      <pane xSplit="2" ySplit="6" topLeftCell="C7" activePane="bottomRight" state="frozen"/>
      <selection pane="topRight" activeCell="C1" sqref="C1"/>
      <selection pane="bottomLeft" activeCell="A7" sqref="A7"/>
      <selection pane="bottomRight" activeCell="A2" sqref="A2"/>
    </sheetView>
  </sheetViews>
  <sheetFormatPr defaultRowHeight="13.5"/>
  <cols>
    <col min="1" max="1" width="5.875" customWidth="1"/>
    <col min="2" max="2" width="23.625" customWidth="1"/>
    <col min="3" max="43" width="12.25" customWidth="1"/>
    <col min="45" max="45" width="10.5" customWidth="1"/>
    <col min="46" max="46" width="2.25" customWidth="1"/>
  </cols>
  <sheetData>
    <row r="1" spans="1:45">
      <c r="A1" s="467" t="s">
        <v>743</v>
      </c>
    </row>
    <row r="3" spans="1:45">
      <c r="B3" s="467" t="s">
        <v>642</v>
      </c>
    </row>
    <row r="5" spans="1:45" ht="13.5" customHeight="1">
      <c r="A5" s="468"/>
      <c r="B5" s="469"/>
      <c r="C5" s="470" t="s">
        <v>329</v>
      </c>
      <c r="D5" s="470" t="s">
        <v>332</v>
      </c>
      <c r="E5" s="470" t="s">
        <v>335</v>
      </c>
      <c r="F5" s="470" t="s">
        <v>337</v>
      </c>
      <c r="G5" s="471" t="s">
        <v>339</v>
      </c>
      <c r="H5" s="471" t="s">
        <v>342</v>
      </c>
      <c r="I5" s="471" t="s">
        <v>345</v>
      </c>
      <c r="J5" s="471" t="s">
        <v>346</v>
      </c>
      <c r="K5" s="471" t="s">
        <v>348</v>
      </c>
      <c r="L5" s="471" t="s">
        <v>350</v>
      </c>
      <c r="M5" s="471" t="s">
        <v>353</v>
      </c>
      <c r="N5" s="471" t="s">
        <v>356</v>
      </c>
      <c r="O5" s="471" t="s">
        <v>359</v>
      </c>
      <c r="P5" s="471" t="s">
        <v>362</v>
      </c>
      <c r="Q5" s="471" t="s">
        <v>365</v>
      </c>
      <c r="R5" s="471" t="s">
        <v>369</v>
      </c>
      <c r="S5" s="471" t="s">
        <v>373</v>
      </c>
      <c r="T5" s="471" t="s">
        <v>377</v>
      </c>
      <c r="U5" s="471" t="s">
        <v>381</v>
      </c>
      <c r="V5" s="471" t="s">
        <v>384</v>
      </c>
      <c r="W5" s="471" t="s">
        <v>388</v>
      </c>
      <c r="X5" s="471" t="s">
        <v>390</v>
      </c>
      <c r="Y5" s="471" t="s">
        <v>392</v>
      </c>
      <c r="Z5" s="471" t="s">
        <v>395</v>
      </c>
      <c r="AA5" s="471" t="s">
        <v>398</v>
      </c>
      <c r="AB5" s="471" t="s">
        <v>402</v>
      </c>
      <c r="AC5" s="471" t="s">
        <v>406</v>
      </c>
      <c r="AD5" s="471" t="s">
        <v>409</v>
      </c>
      <c r="AE5" s="471" t="s">
        <v>412</v>
      </c>
      <c r="AF5" s="471" t="s">
        <v>415</v>
      </c>
      <c r="AG5" s="471" t="s">
        <v>419</v>
      </c>
      <c r="AH5" s="471" t="s">
        <v>422</v>
      </c>
      <c r="AI5" s="471" t="s">
        <v>424</v>
      </c>
      <c r="AJ5" s="471" t="s">
        <v>427</v>
      </c>
      <c r="AK5" s="471" t="s">
        <v>430</v>
      </c>
      <c r="AL5" s="471" t="s">
        <v>434</v>
      </c>
      <c r="AM5" s="471" t="s">
        <v>437</v>
      </c>
      <c r="AN5" s="471" t="s">
        <v>556</v>
      </c>
      <c r="AO5" s="471" t="s">
        <v>558</v>
      </c>
      <c r="AP5" s="471" t="s">
        <v>443</v>
      </c>
      <c r="AQ5" s="636" t="s">
        <v>446</v>
      </c>
      <c r="AS5" s="46"/>
    </row>
    <row r="6" spans="1:45" ht="27">
      <c r="A6" s="476"/>
      <c r="B6" s="477"/>
      <c r="C6" s="478" t="s">
        <v>745</v>
      </c>
      <c r="D6" s="478" t="s">
        <v>746</v>
      </c>
      <c r="E6" s="478" t="s">
        <v>747</v>
      </c>
      <c r="F6" s="478" t="s">
        <v>12</v>
      </c>
      <c r="G6" s="478" t="s">
        <v>340</v>
      </c>
      <c r="H6" s="478" t="s">
        <v>36</v>
      </c>
      <c r="I6" s="479" t="s">
        <v>37</v>
      </c>
      <c r="J6" s="478" t="s">
        <v>38</v>
      </c>
      <c r="K6" s="479" t="s">
        <v>907</v>
      </c>
      <c r="L6" s="480" t="s">
        <v>918</v>
      </c>
      <c r="M6" s="478" t="s">
        <v>919</v>
      </c>
      <c r="N6" s="478" t="s">
        <v>41</v>
      </c>
      <c r="O6" s="478" t="s">
        <v>42</v>
      </c>
      <c r="P6" s="478" t="s">
        <v>43</v>
      </c>
      <c r="Q6" s="478" t="s">
        <v>920</v>
      </c>
      <c r="R6" s="478" t="s">
        <v>921</v>
      </c>
      <c r="S6" s="478" t="s">
        <v>922</v>
      </c>
      <c r="T6" s="478" t="s">
        <v>923</v>
      </c>
      <c r="U6" s="478" t="s">
        <v>53</v>
      </c>
      <c r="V6" s="478" t="s">
        <v>924</v>
      </c>
      <c r="W6" s="478" t="s">
        <v>54</v>
      </c>
      <c r="X6" s="480" t="s">
        <v>925</v>
      </c>
      <c r="Y6" s="478" t="s">
        <v>13</v>
      </c>
      <c r="Z6" s="481" t="s">
        <v>926</v>
      </c>
      <c r="AA6" s="478" t="s">
        <v>399</v>
      </c>
      <c r="AB6" s="478" t="s">
        <v>403</v>
      </c>
      <c r="AC6" s="478" t="s">
        <v>14</v>
      </c>
      <c r="AD6" s="478" t="s">
        <v>927</v>
      </c>
      <c r="AE6" s="478" t="s">
        <v>16</v>
      </c>
      <c r="AF6" s="478" t="s">
        <v>928</v>
      </c>
      <c r="AG6" s="478" t="s">
        <v>420</v>
      </c>
      <c r="AH6" s="478" t="s">
        <v>17</v>
      </c>
      <c r="AI6" s="478" t="s">
        <v>929</v>
      </c>
      <c r="AJ6" s="478" t="s">
        <v>930</v>
      </c>
      <c r="AK6" s="480" t="s">
        <v>741</v>
      </c>
      <c r="AL6" s="479" t="s">
        <v>931</v>
      </c>
      <c r="AM6" s="479" t="s">
        <v>932</v>
      </c>
      <c r="AN6" s="479" t="s">
        <v>557</v>
      </c>
      <c r="AO6" s="479" t="s">
        <v>933</v>
      </c>
      <c r="AP6" s="478" t="s">
        <v>30</v>
      </c>
      <c r="AQ6" s="477" t="s">
        <v>18</v>
      </c>
      <c r="AS6" s="66" t="s">
        <v>643</v>
      </c>
    </row>
    <row r="7" spans="1:45">
      <c r="A7" s="489" t="s">
        <v>329</v>
      </c>
      <c r="B7" s="490" t="s">
        <v>9</v>
      </c>
      <c r="C7" s="643">
        <f t="shared" ref="C7:R22" si="0">IF($B7=C$6,$AS7,0)</f>
        <v>0.39872440812962073</v>
      </c>
      <c r="D7" s="644">
        <f t="shared" si="0"/>
        <v>0</v>
      </c>
      <c r="E7" s="644">
        <f t="shared" si="0"/>
        <v>0</v>
      </c>
      <c r="F7" s="644">
        <f t="shared" si="0"/>
        <v>0</v>
      </c>
      <c r="G7" s="644">
        <f t="shared" si="0"/>
        <v>0</v>
      </c>
      <c r="H7" s="644">
        <f t="shared" si="0"/>
        <v>0</v>
      </c>
      <c r="I7" s="644">
        <f t="shared" si="0"/>
        <v>0</v>
      </c>
      <c r="J7" s="644">
        <f t="shared" si="0"/>
        <v>0</v>
      </c>
      <c r="K7" s="644">
        <f t="shared" si="0"/>
        <v>0</v>
      </c>
      <c r="L7" s="644">
        <f t="shared" si="0"/>
        <v>0</v>
      </c>
      <c r="M7" s="644">
        <f t="shared" si="0"/>
        <v>0</v>
      </c>
      <c r="N7" s="644">
        <f t="shared" si="0"/>
        <v>0</v>
      </c>
      <c r="O7" s="644">
        <f t="shared" si="0"/>
        <v>0</v>
      </c>
      <c r="P7" s="644">
        <f t="shared" si="0"/>
        <v>0</v>
      </c>
      <c r="Q7" s="644">
        <f t="shared" si="0"/>
        <v>0</v>
      </c>
      <c r="R7" s="644">
        <f t="shared" si="0"/>
        <v>0</v>
      </c>
      <c r="S7" s="644">
        <f t="shared" ref="S7:AQ17" si="1">IF($B7=S$6,$AS7,0)</f>
        <v>0</v>
      </c>
      <c r="T7" s="644">
        <f t="shared" si="1"/>
        <v>0</v>
      </c>
      <c r="U7" s="644">
        <f t="shared" si="1"/>
        <v>0</v>
      </c>
      <c r="V7" s="644">
        <f t="shared" si="1"/>
        <v>0</v>
      </c>
      <c r="W7" s="644">
        <f t="shared" si="1"/>
        <v>0</v>
      </c>
      <c r="X7" s="644">
        <f t="shared" si="1"/>
        <v>0</v>
      </c>
      <c r="Y7" s="644">
        <f t="shared" si="1"/>
        <v>0</v>
      </c>
      <c r="Z7" s="644">
        <f t="shared" si="1"/>
        <v>0</v>
      </c>
      <c r="AA7" s="644">
        <f t="shared" si="1"/>
        <v>0</v>
      </c>
      <c r="AB7" s="644">
        <f t="shared" si="1"/>
        <v>0</v>
      </c>
      <c r="AC7" s="644">
        <f t="shared" si="1"/>
        <v>0</v>
      </c>
      <c r="AD7" s="644">
        <f t="shared" si="1"/>
        <v>0</v>
      </c>
      <c r="AE7" s="644">
        <f t="shared" si="1"/>
        <v>0</v>
      </c>
      <c r="AF7" s="644">
        <f t="shared" si="1"/>
        <v>0</v>
      </c>
      <c r="AG7" s="644">
        <f t="shared" si="1"/>
        <v>0</v>
      </c>
      <c r="AH7" s="644">
        <f t="shared" si="1"/>
        <v>0</v>
      </c>
      <c r="AI7" s="644">
        <f t="shared" si="1"/>
        <v>0</v>
      </c>
      <c r="AJ7" s="644">
        <f t="shared" si="1"/>
        <v>0</v>
      </c>
      <c r="AK7" s="644">
        <f t="shared" si="1"/>
        <v>0</v>
      </c>
      <c r="AL7" s="644">
        <f t="shared" si="1"/>
        <v>0</v>
      </c>
      <c r="AM7" s="644">
        <f t="shared" si="1"/>
        <v>0</v>
      </c>
      <c r="AN7" s="644">
        <f t="shared" si="1"/>
        <v>0</v>
      </c>
      <c r="AO7" s="644">
        <f t="shared" si="1"/>
        <v>0</v>
      </c>
      <c r="AP7" s="644">
        <f t="shared" si="1"/>
        <v>0</v>
      </c>
      <c r="AQ7" s="645">
        <f t="shared" si="1"/>
        <v>0</v>
      </c>
      <c r="AS7" s="895">
        <f>'41部門表'!BH7</f>
        <v>0.39872440812962073</v>
      </c>
    </row>
    <row r="8" spans="1:45">
      <c r="A8" s="503" t="s">
        <v>332</v>
      </c>
      <c r="B8" s="504" t="s">
        <v>746</v>
      </c>
      <c r="C8" s="646">
        <f t="shared" si="0"/>
        <v>0</v>
      </c>
      <c r="D8" s="647">
        <f t="shared" si="0"/>
        <v>6.6904982233133528E-2</v>
      </c>
      <c r="E8" s="647">
        <f t="shared" si="0"/>
        <v>0</v>
      </c>
      <c r="F8" s="647">
        <f t="shared" si="0"/>
        <v>0</v>
      </c>
      <c r="G8" s="647">
        <f t="shared" si="0"/>
        <v>0</v>
      </c>
      <c r="H8" s="647">
        <f t="shared" si="0"/>
        <v>0</v>
      </c>
      <c r="I8" s="647">
        <f t="shared" si="0"/>
        <v>0</v>
      </c>
      <c r="J8" s="647">
        <f t="shared" si="0"/>
        <v>0</v>
      </c>
      <c r="K8" s="647">
        <f t="shared" si="0"/>
        <v>0</v>
      </c>
      <c r="L8" s="647">
        <f t="shared" si="0"/>
        <v>0</v>
      </c>
      <c r="M8" s="647">
        <f t="shared" si="0"/>
        <v>0</v>
      </c>
      <c r="N8" s="647">
        <f t="shared" si="0"/>
        <v>0</v>
      </c>
      <c r="O8" s="647">
        <f t="shared" si="0"/>
        <v>0</v>
      </c>
      <c r="P8" s="647">
        <f t="shared" si="0"/>
        <v>0</v>
      </c>
      <c r="Q8" s="647">
        <f t="shared" si="0"/>
        <v>0</v>
      </c>
      <c r="R8" s="647">
        <f t="shared" si="0"/>
        <v>0</v>
      </c>
      <c r="S8" s="647">
        <f t="shared" si="1"/>
        <v>0</v>
      </c>
      <c r="T8" s="647">
        <f t="shared" si="1"/>
        <v>0</v>
      </c>
      <c r="U8" s="647">
        <f t="shared" si="1"/>
        <v>0</v>
      </c>
      <c r="V8" s="647">
        <f t="shared" si="1"/>
        <v>0</v>
      </c>
      <c r="W8" s="647">
        <f t="shared" si="1"/>
        <v>0</v>
      </c>
      <c r="X8" s="647">
        <f t="shared" si="1"/>
        <v>0</v>
      </c>
      <c r="Y8" s="647">
        <f t="shared" si="1"/>
        <v>0</v>
      </c>
      <c r="Z8" s="647">
        <f t="shared" si="1"/>
        <v>0</v>
      </c>
      <c r="AA8" s="647">
        <f t="shared" si="1"/>
        <v>0</v>
      </c>
      <c r="AB8" s="647">
        <f t="shared" si="1"/>
        <v>0</v>
      </c>
      <c r="AC8" s="647">
        <f t="shared" si="1"/>
        <v>0</v>
      </c>
      <c r="AD8" s="647">
        <f t="shared" si="1"/>
        <v>0</v>
      </c>
      <c r="AE8" s="647">
        <f t="shared" si="1"/>
        <v>0</v>
      </c>
      <c r="AF8" s="647">
        <f t="shared" si="1"/>
        <v>0</v>
      </c>
      <c r="AG8" s="647">
        <f t="shared" si="1"/>
        <v>0</v>
      </c>
      <c r="AH8" s="647">
        <f t="shared" si="1"/>
        <v>0</v>
      </c>
      <c r="AI8" s="647">
        <f t="shared" si="1"/>
        <v>0</v>
      </c>
      <c r="AJ8" s="647">
        <f t="shared" si="1"/>
        <v>0</v>
      </c>
      <c r="AK8" s="647">
        <f t="shared" si="1"/>
        <v>0</v>
      </c>
      <c r="AL8" s="647">
        <f t="shared" si="1"/>
        <v>0</v>
      </c>
      <c r="AM8" s="647">
        <f t="shared" si="1"/>
        <v>0</v>
      </c>
      <c r="AN8" s="647">
        <f t="shared" si="1"/>
        <v>0</v>
      </c>
      <c r="AO8" s="647">
        <f t="shared" si="1"/>
        <v>0</v>
      </c>
      <c r="AP8" s="647">
        <f t="shared" si="1"/>
        <v>0</v>
      </c>
      <c r="AQ8" s="648">
        <f t="shared" si="1"/>
        <v>0</v>
      </c>
      <c r="AS8" s="654">
        <f>'41部門表'!BH8</f>
        <v>6.6904982233133528E-2</v>
      </c>
    </row>
    <row r="9" spans="1:45">
      <c r="A9" s="503" t="s">
        <v>335</v>
      </c>
      <c r="B9" s="504" t="s">
        <v>747</v>
      </c>
      <c r="C9" s="646">
        <f t="shared" si="0"/>
        <v>0</v>
      </c>
      <c r="D9" s="647">
        <f t="shared" si="0"/>
        <v>0</v>
      </c>
      <c r="E9" s="647">
        <f t="shared" si="0"/>
        <v>0.22660433185823481</v>
      </c>
      <c r="F9" s="647">
        <f t="shared" si="0"/>
        <v>0</v>
      </c>
      <c r="G9" s="647">
        <f t="shared" si="0"/>
        <v>0</v>
      </c>
      <c r="H9" s="647">
        <f t="shared" si="0"/>
        <v>0</v>
      </c>
      <c r="I9" s="647">
        <f t="shared" si="0"/>
        <v>0</v>
      </c>
      <c r="J9" s="647">
        <f t="shared" si="0"/>
        <v>0</v>
      </c>
      <c r="K9" s="647">
        <f t="shared" si="0"/>
        <v>0</v>
      </c>
      <c r="L9" s="647">
        <f t="shared" si="0"/>
        <v>0</v>
      </c>
      <c r="M9" s="647">
        <f t="shared" si="0"/>
        <v>0</v>
      </c>
      <c r="N9" s="647">
        <f t="shared" si="0"/>
        <v>0</v>
      </c>
      <c r="O9" s="647">
        <f t="shared" si="0"/>
        <v>0</v>
      </c>
      <c r="P9" s="647">
        <f t="shared" si="0"/>
        <v>0</v>
      </c>
      <c r="Q9" s="647">
        <f t="shared" si="0"/>
        <v>0</v>
      </c>
      <c r="R9" s="647">
        <f t="shared" si="0"/>
        <v>0</v>
      </c>
      <c r="S9" s="647">
        <f t="shared" si="1"/>
        <v>0</v>
      </c>
      <c r="T9" s="647">
        <f t="shared" si="1"/>
        <v>0</v>
      </c>
      <c r="U9" s="647">
        <f t="shared" si="1"/>
        <v>0</v>
      </c>
      <c r="V9" s="647">
        <f t="shared" si="1"/>
        <v>0</v>
      </c>
      <c r="W9" s="647">
        <f t="shared" si="1"/>
        <v>0</v>
      </c>
      <c r="X9" s="647">
        <f t="shared" si="1"/>
        <v>0</v>
      </c>
      <c r="Y9" s="647">
        <f t="shared" si="1"/>
        <v>0</v>
      </c>
      <c r="Z9" s="647">
        <f t="shared" si="1"/>
        <v>0</v>
      </c>
      <c r="AA9" s="647">
        <f t="shared" si="1"/>
        <v>0</v>
      </c>
      <c r="AB9" s="647">
        <f t="shared" si="1"/>
        <v>0</v>
      </c>
      <c r="AC9" s="647">
        <f t="shared" si="1"/>
        <v>0</v>
      </c>
      <c r="AD9" s="647">
        <f t="shared" si="1"/>
        <v>0</v>
      </c>
      <c r="AE9" s="647">
        <f t="shared" si="1"/>
        <v>0</v>
      </c>
      <c r="AF9" s="647">
        <f t="shared" si="1"/>
        <v>0</v>
      </c>
      <c r="AG9" s="647">
        <f t="shared" si="1"/>
        <v>0</v>
      </c>
      <c r="AH9" s="647">
        <f t="shared" si="1"/>
        <v>0</v>
      </c>
      <c r="AI9" s="647">
        <f t="shared" si="1"/>
        <v>0</v>
      </c>
      <c r="AJ9" s="647">
        <f t="shared" si="1"/>
        <v>0</v>
      </c>
      <c r="AK9" s="647">
        <f t="shared" si="1"/>
        <v>0</v>
      </c>
      <c r="AL9" s="647">
        <f t="shared" si="1"/>
        <v>0</v>
      </c>
      <c r="AM9" s="647">
        <f t="shared" si="1"/>
        <v>0</v>
      </c>
      <c r="AN9" s="647">
        <f t="shared" si="1"/>
        <v>0</v>
      </c>
      <c r="AO9" s="647">
        <f t="shared" si="1"/>
        <v>0</v>
      </c>
      <c r="AP9" s="647">
        <f t="shared" si="1"/>
        <v>0</v>
      </c>
      <c r="AQ9" s="648">
        <f t="shared" si="1"/>
        <v>0</v>
      </c>
      <c r="AS9" s="654">
        <f>'41部門表'!BH9</f>
        <v>0.22660433185823481</v>
      </c>
    </row>
    <row r="10" spans="1:45">
      <c r="A10" s="507" t="s">
        <v>337</v>
      </c>
      <c r="B10" s="504" t="s">
        <v>12</v>
      </c>
      <c r="C10" s="646">
        <f t="shared" si="0"/>
        <v>0</v>
      </c>
      <c r="D10" s="647">
        <f t="shared" si="0"/>
        <v>0</v>
      </c>
      <c r="E10" s="647">
        <f t="shared" si="0"/>
        <v>0</v>
      </c>
      <c r="F10" s="647">
        <f t="shared" si="0"/>
        <v>0.70795205978855269</v>
      </c>
      <c r="G10" s="647">
        <f t="shared" si="0"/>
        <v>0</v>
      </c>
      <c r="H10" s="647">
        <f t="shared" si="0"/>
        <v>0</v>
      </c>
      <c r="I10" s="647">
        <f t="shared" si="0"/>
        <v>0</v>
      </c>
      <c r="J10" s="647">
        <f t="shared" si="0"/>
        <v>0</v>
      </c>
      <c r="K10" s="647">
        <f t="shared" si="0"/>
        <v>0</v>
      </c>
      <c r="L10" s="647">
        <f t="shared" si="0"/>
        <v>0</v>
      </c>
      <c r="M10" s="647">
        <f t="shared" si="0"/>
        <v>0</v>
      </c>
      <c r="N10" s="647">
        <f t="shared" si="0"/>
        <v>0</v>
      </c>
      <c r="O10" s="647">
        <f t="shared" si="0"/>
        <v>0</v>
      </c>
      <c r="P10" s="647">
        <f t="shared" si="0"/>
        <v>0</v>
      </c>
      <c r="Q10" s="647">
        <f t="shared" si="0"/>
        <v>0</v>
      </c>
      <c r="R10" s="647">
        <f t="shared" si="0"/>
        <v>0</v>
      </c>
      <c r="S10" s="647">
        <f t="shared" si="1"/>
        <v>0</v>
      </c>
      <c r="T10" s="647">
        <f t="shared" si="1"/>
        <v>0</v>
      </c>
      <c r="U10" s="647">
        <f t="shared" si="1"/>
        <v>0</v>
      </c>
      <c r="V10" s="647">
        <f t="shared" si="1"/>
        <v>0</v>
      </c>
      <c r="W10" s="647">
        <f t="shared" si="1"/>
        <v>0</v>
      </c>
      <c r="X10" s="647">
        <f t="shared" si="1"/>
        <v>0</v>
      </c>
      <c r="Y10" s="647">
        <f t="shared" si="1"/>
        <v>0</v>
      </c>
      <c r="Z10" s="647">
        <f t="shared" si="1"/>
        <v>0</v>
      </c>
      <c r="AA10" s="647">
        <f t="shared" si="1"/>
        <v>0</v>
      </c>
      <c r="AB10" s="647">
        <f t="shared" si="1"/>
        <v>0</v>
      </c>
      <c r="AC10" s="647">
        <f t="shared" si="1"/>
        <v>0</v>
      </c>
      <c r="AD10" s="647">
        <f t="shared" si="1"/>
        <v>0</v>
      </c>
      <c r="AE10" s="647">
        <f t="shared" si="1"/>
        <v>0</v>
      </c>
      <c r="AF10" s="647">
        <f t="shared" si="1"/>
        <v>0</v>
      </c>
      <c r="AG10" s="647">
        <f t="shared" si="1"/>
        <v>0</v>
      </c>
      <c r="AH10" s="647">
        <f t="shared" si="1"/>
        <v>0</v>
      </c>
      <c r="AI10" s="647">
        <f t="shared" si="1"/>
        <v>0</v>
      </c>
      <c r="AJ10" s="647">
        <f t="shared" si="1"/>
        <v>0</v>
      </c>
      <c r="AK10" s="647">
        <f t="shared" si="1"/>
        <v>0</v>
      </c>
      <c r="AL10" s="647">
        <f t="shared" si="1"/>
        <v>0</v>
      </c>
      <c r="AM10" s="647">
        <f t="shared" si="1"/>
        <v>0</v>
      </c>
      <c r="AN10" s="647">
        <f t="shared" si="1"/>
        <v>0</v>
      </c>
      <c r="AO10" s="647">
        <f t="shared" si="1"/>
        <v>0</v>
      </c>
      <c r="AP10" s="647">
        <f t="shared" si="1"/>
        <v>0</v>
      </c>
      <c r="AQ10" s="648">
        <f t="shared" si="1"/>
        <v>0</v>
      </c>
      <c r="AS10" s="654">
        <f>'41部門表'!BH10</f>
        <v>0.70795205978855269</v>
      </c>
    </row>
    <row r="11" spans="1:45">
      <c r="A11" s="507" t="s">
        <v>339</v>
      </c>
      <c r="B11" s="504" t="s">
        <v>340</v>
      </c>
      <c r="C11" s="646">
        <f t="shared" si="0"/>
        <v>0</v>
      </c>
      <c r="D11" s="647">
        <f t="shared" si="0"/>
        <v>0</v>
      </c>
      <c r="E11" s="647">
        <f t="shared" si="0"/>
        <v>0</v>
      </c>
      <c r="F11" s="647">
        <f t="shared" si="0"/>
        <v>0</v>
      </c>
      <c r="G11" s="647">
        <f t="shared" si="0"/>
        <v>0.55323961872199312</v>
      </c>
      <c r="H11" s="647">
        <f t="shared" si="0"/>
        <v>0</v>
      </c>
      <c r="I11" s="647">
        <f t="shared" si="0"/>
        <v>0</v>
      </c>
      <c r="J11" s="647">
        <f t="shared" si="0"/>
        <v>0</v>
      </c>
      <c r="K11" s="647">
        <f t="shared" si="0"/>
        <v>0</v>
      </c>
      <c r="L11" s="647">
        <f t="shared" si="0"/>
        <v>0</v>
      </c>
      <c r="M11" s="647">
        <f t="shared" si="0"/>
        <v>0</v>
      </c>
      <c r="N11" s="647">
        <f t="shared" si="0"/>
        <v>0</v>
      </c>
      <c r="O11" s="647">
        <f t="shared" si="0"/>
        <v>0</v>
      </c>
      <c r="P11" s="647">
        <f t="shared" si="0"/>
        <v>0</v>
      </c>
      <c r="Q11" s="647">
        <f t="shared" si="0"/>
        <v>0</v>
      </c>
      <c r="R11" s="647">
        <f t="shared" si="0"/>
        <v>0</v>
      </c>
      <c r="S11" s="647">
        <f t="shared" si="1"/>
        <v>0</v>
      </c>
      <c r="T11" s="647">
        <f t="shared" si="1"/>
        <v>0</v>
      </c>
      <c r="U11" s="647">
        <f t="shared" si="1"/>
        <v>0</v>
      </c>
      <c r="V11" s="647">
        <f t="shared" si="1"/>
        <v>0</v>
      </c>
      <c r="W11" s="647">
        <f t="shared" si="1"/>
        <v>0</v>
      </c>
      <c r="X11" s="647">
        <f t="shared" si="1"/>
        <v>0</v>
      </c>
      <c r="Y11" s="647">
        <f t="shared" si="1"/>
        <v>0</v>
      </c>
      <c r="Z11" s="647">
        <f t="shared" si="1"/>
        <v>0</v>
      </c>
      <c r="AA11" s="647">
        <f t="shared" si="1"/>
        <v>0</v>
      </c>
      <c r="AB11" s="647">
        <f t="shared" si="1"/>
        <v>0</v>
      </c>
      <c r="AC11" s="647">
        <f t="shared" si="1"/>
        <v>0</v>
      </c>
      <c r="AD11" s="647">
        <f t="shared" si="1"/>
        <v>0</v>
      </c>
      <c r="AE11" s="647">
        <f t="shared" si="1"/>
        <v>0</v>
      </c>
      <c r="AF11" s="647">
        <f t="shared" si="1"/>
        <v>0</v>
      </c>
      <c r="AG11" s="647">
        <f t="shared" si="1"/>
        <v>0</v>
      </c>
      <c r="AH11" s="647">
        <f t="shared" si="1"/>
        <v>0</v>
      </c>
      <c r="AI11" s="647">
        <f t="shared" si="1"/>
        <v>0</v>
      </c>
      <c r="AJ11" s="647">
        <f t="shared" si="1"/>
        <v>0</v>
      </c>
      <c r="AK11" s="647">
        <f t="shared" si="1"/>
        <v>0</v>
      </c>
      <c r="AL11" s="647">
        <f t="shared" si="1"/>
        <v>0</v>
      </c>
      <c r="AM11" s="647">
        <f t="shared" si="1"/>
        <v>0</v>
      </c>
      <c r="AN11" s="647">
        <f t="shared" si="1"/>
        <v>0</v>
      </c>
      <c r="AO11" s="647">
        <f t="shared" si="1"/>
        <v>0</v>
      </c>
      <c r="AP11" s="647">
        <f t="shared" si="1"/>
        <v>0</v>
      </c>
      <c r="AQ11" s="648">
        <f t="shared" si="1"/>
        <v>0</v>
      </c>
      <c r="AS11" s="654">
        <f>'41部門表'!BH11</f>
        <v>0.55323961872199312</v>
      </c>
    </row>
    <row r="12" spans="1:45">
      <c r="A12" s="507" t="s">
        <v>342</v>
      </c>
      <c r="B12" s="504" t="s">
        <v>36</v>
      </c>
      <c r="C12" s="646">
        <f t="shared" si="0"/>
        <v>0</v>
      </c>
      <c r="D12" s="647">
        <f t="shared" si="0"/>
        <v>0</v>
      </c>
      <c r="E12" s="647">
        <f t="shared" si="0"/>
        <v>0</v>
      </c>
      <c r="F12" s="647">
        <f t="shared" si="0"/>
        <v>0</v>
      </c>
      <c r="G12" s="647">
        <f t="shared" si="0"/>
        <v>0</v>
      </c>
      <c r="H12" s="647">
        <f t="shared" si="0"/>
        <v>0.9405482744887893</v>
      </c>
      <c r="I12" s="647">
        <f t="shared" si="0"/>
        <v>0</v>
      </c>
      <c r="J12" s="647">
        <f t="shared" si="0"/>
        <v>0</v>
      </c>
      <c r="K12" s="647">
        <f t="shared" si="0"/>
        <v>0</v>
      </c>
      <c r="L12" s="647">
        <f t="shared" si="0"/>
        <v>0</v>
      </c>
      <c r="M12" s="647">
        <f t="shared" si="0"/>
        <v>0</v>
      </c>
      <c r="N12" s="647">
        <f t="shared" si="0"/>
        <v>0</v>
      </c>
      <c r="O12" s="647">
        <f t="shared" si="0"/>
        <v>0</v>
      </c>
      <c r="P12" s="647">
        <f t="shared" si="0"/>
        <v>0</v>
      </c>
      <c r="Q12" s="647">
        <f t="shared" si="0"/>
        <v>0</v>
      </c>
      <c r="R12" s="647">
        <f t="shared" si="0"/>
        <v>0</v>
      </c>
      <c r="S12" s="647">
        <f t="shared" si="1"/>
        <v>0</v>
      </c>
      <c r="T12" s="647">
        <f t="shared" si="1"/>
        <v>0</v>
      </c>
      <c r="U12" s="647">
        <f t="shared" si="1"/>
        <v>0</v>
      </c>
      <c r="V12" s="647">
        <f t="shared" si="1"/>
        <v>0</v>
      </c>
      <c r="W12" s="647">
        <f t="shared" si="1"/>
        <v>0</v>
      </c>
      <c r="X12" s="647">
        <f t="shared" si="1"/>
        <v>0</v>
      </c>
      <c r="Y12" s="647">
        <f t="shared" si="1"/>
        <v>0</v>
      </c>
      <c r="Z12" s="647">
        <f t="shared" si="1"/>
        <v>0</v>
      </c>
      <c r="AA12" s="647">
        <f t="shared" si="1"/>
        <v>0</v>
      </c>
      <c r="AB12" s="647">
        <f t="shared" si="1"/>
        <v>0</v>
      </c>
      <c r="AC12" s="647">
        <f t="shared" si="1"/>
        <v>0</v>
      </c>
      <c r="AD12" s="647">
        <f t="shared" si="1"/>
        <v>0</v>
      </c>
      <c r="AE12" s="647">
        <f t="shared" si="1"/>
        <v>0</v>
      </c>
      <c r="AF12" s="647">
        <f t="shared" si="1"/>
        <v>0</v>
      </c>
      <c r="AG12" s="647">
        <f t="shared" si="1"/>
        <v>0</v>
      </c>
      <c r="AH12" s="647">
        <f t="shared" si="1"/>
        <v>0</v>
      </c>
      <c r="AI12" s="647">
        <f t="shared" si="1"/>
        <v>0</v>
      </c>
      <c r="AJ12" s="647">
        <f t="shared" si="1"/>
        <v>0</v>
      </c>
      <c r="AK12" s="647">
        <f t="shared" si="1"/>
        <v>0</v>
      </c>
      <c r="AL12" s="647">
        <f t="shared" si="1"/>
        <v>0</v>
      </c>
      <c r="AM12" s="647">
        <f t="shared" si="1"/>
        <v>0</v>
      </c>
      <c r="AN12" s="647">
        <f t="shared" si="1"/>
        <v>0</v>
      </c>
      <c r="AO12" s="647">
        <f t="shared" si="1"/>
        <v>0</v>
      </c>
      <c r="AP12" s="647">
        <f t="shared" si="1"/>
        <v>0</v>
      </c>
      <c r="AQ12" s="648">
        <f t="shared" si="1"/>
        <v>0</v>
      </c>
      <c r="AS12" s="654">
        <f>'41部門表'!BH12</f>
        <v>0.9405482744887893</v>
      </c>
    </row>
    <row r="13" spans="1:45">
      <c r="A13" s="507" t="s">
        <v>345</v>
      </c>
      <c r="B13" s="504" t="s">
        <v>37</v>
      </c>
      <c r="C13" s="646">
        <f t="shared" si="0"/>
        <v>0</v>
      </c>
      <c r="D13" s="647">
        <f t="shared" si="0"/>
        <v>0</v>
      </c>
      <c r="E13" s="647">
        <f t="shared" si="0"/>
        <v>0</v>
      </c>
      <c r="F13" s="647">
        <f t="shared" si="0"/>
        <v>0</v>
      </c>
      <c r="G13" s="647">
        <f t="shared" si="0"/>
        <v>0</v>
      </c>
      <c r="H13" s="647">
        <f t="shared" si="0"/>
        <v>0</v>
      </c>
      <c r="I13" s="647">
        <f t="shared" si="0"/>
        <v>0.7328103238539716</v>
      </c>
      <c r="J13" s="647">
        <f t="shared" si="0"/>
        <v>0</v>
      </c>
      <c r="K13" s="647">
        <f t="shared" si="0"/>
        <v>0</v>
      </c>
      <c r="L13" s="647">
        <f t="shared" si="0"/>
        <v>0</v>
      </c>
      <c r="M13" s="647">
        <f t="shared" si="0"/>
        <v>0</v>
      </c>
      <c r="N13" s="647">
        <f t="shared" si="0"/>
        <v>0</v>
      </c>
      <c r="O13" s="647">
        <f t="shared" si="0"/>
        <v>0</v>
      </c>
      <c r="P13" s="647">
        <f t="shared" si="0"/>
        <v>0</v>
      </c>
      <c r="Q13" s="647">
        <f t="shared" si="0"/>
        <v>0</v>
      </c>
      <c r="R13" s="647">
        <f t="shared" si="0"/>
        <v>0</v>
      </c>
      <c r="S13" s="647">
        <f t="shared" si="1"/>
        <v>0</v>
      </c>
      <c r="T13" s="647">
        <f t="shared" si="1"/>
        <v>0</v>
      </c>
      <c r="U13" s="647">
        <f t="shared" si="1"/>
        <v>0</v>
      </c>
      <c r="V13" s="647">
        <f t="shared" si="1"/>
        <v>0</v>
      </c>
      <c r="W13" s="647">
        <f t="shared" si="1"/>
        <v>0</v>
      </c>
      <c r="X13" s="647">
        <f t="shared" si="1"/>
        <v>0</v>
      </c>
      <c r="Y13" s="647">
        <f t="shared" si="1"/>
        <v>0</v>
      </c>
      <c r="Z13" s="647">
        <f t="shared" si="1"/>
        <v>0</v>
      </c>
      <c r="AA13" s="647">
        <f t="shared" si="1"/>
        <v>0</v>
      </c>
      <c r="AB13" s="647">
        <f t="shared" si="1"/>
        <v>0</v>
      </c>
      <c r="AC13" s="647">
        <f t="shared" si="1"/>
        <v>0</v>
      </c>
      <c r="AD13" s="647">
        <f t="shared" si="1"/>
        <v>0</v>
      </c>
      <c r="AE13" s="647">
        <f t="shared" si="1"/>
        <v>0</v>
      </c>
      <c r="AF13" s="647">
        <f t="shared" si="1"/>
        <v>0</v>
      </c>
      <c r="AG13" s="647">
        <f t="shared" si="1"/>
        <v>0</v>
      </c>
      <c r="AH13" s="647">
        <f t="shared" si="1"/>
        <v>0</v>
      </c>
      <c r="AI13" s="647">
        <f t="shared" si="1"/>
        <v>0</v>
      </c>
      <c r="AJ13" s="647">
        <f t="shared" si="1"/>
        <v>0</v>
      </c>
      <c r="AK13" s="647">
        <f t="shared" si="1"/>
        <v>0</v>
      </c>
      <c r="AL13" s="647">
        <f t="shared" si="1"/>
        <v>0</v>
      </c>
      <c r="AM13" s="647">
        <f t="shared" si="1"/>
        <v>0</v>
      </c>
      <c r="AN13" s="647">
        <f t="shared" si="1"/>
        <v>0</v>
      </c>
      <c r="AO13" s="647">
        <f t="shared" si="1"/>
        <v>0</v>
      </c>
      <c r="AP13" s="647">
        <f t="shared" si="1"/>
        <v>0</v>
      </c>
      <c r="AQ13" s="648">
        <f t="shared" si="1"/>
        <v>0</v>
      </c>
      <c r="AS13" s="654">
        <f>'41部門表'!BH13</f>
        <v>0.7328103238539716</v>
      </c>
    </row>
    <row r="14" spans="1:45">
      <c r="A14" s="507" t="s">
        <v>346</v>
      </c>
      <c r="B14" s="504" t="s">
        <v>38</v>
      </c>
      <c r="C14" s="646">
        <f t="shared" si="0"/>
        <v>0</v>
      </c>
      <c r="D14" s="647">
        <f t="shared" si="0"/>
        <v>0</v>
      </c>
      <c r="E14" s="647">
        <f t="shared" si="0"/>
        <v>0</v>
      </c>
      <c r="F14" s="647">
        <f t="shared" si="0"/>
        <v>0</v>
      </c>
      <c r="G14" s="647">
        <f t="shared" si="0"/>
        <v>0</v>
      </c>
      <c r="H14" s="647">
        <f t="shared" si="0"/>
        <v>0</v>
      </c>
      <c r="I14" s="647">
        <f t="shared" si="0"/>
        <v>0</v>
      </c>
      <c r="J14" s="647">
        <f t="shared" si="0"/>
        <v>0.94680673361553225</v>
      </c>
      <c r="K14" s="647">
        <f t="shared" si="0"/>
        <v>0</v>
      </c>
      <c r="L14" s="647">
        <f t="shared" si="0"/>
        <v>0</v>
      </c>
      <c r="M14" s="647">
        <f t="shared" si="0"/>
        <v>0</v>
      </c>
      <c r="N14" s="647">
        <f t="shared" si="0"/>
        <v>0</v>
      </c>
      <c r="O14" s="647">
        <f t="shared" si="0"/>
        <v>0</v>
      </c>
      <c r="P14" s="647">
        <f t="shared" si="0"/>
        <v>0</v>
      </c>
      <c r="Q14" s="647">
        <f t="shared" si="0"/>
        <v>0</v>
      </c>
      <c r="R14" s="647">
        <f t="shared" si="0"/>
        <v>0</v>
      </c>
      <c r="S14" s="647">
        <f t="shared" si="1"/>
        <v>0</v>
      </c>
      <c r="T14" s="647">
        <f t="shared" si="1"/>
        <v>0</v>
      </c>
      <c r="U14" s="647">
        <f t="shared" si="1"/>
        <v>0</v>
      </c>
      <c r="V14" s="647">
        <f t="shared" si="1"/>
        <v>0</v>
      </c>
      <c r="W14" s="647">
        <f t="shared" si="1"/>
        <v>0</v>
      </c>
      <c r="X14" s="647">
        <f t="shared" si="1"/>
        <v>0</v>
      </c>
      <c r="Y14" s="647">
        <f t="shared" si="1"/>
        <v>0</v>
      </c>
      <c r="Z14" s="647">
        <f t="shared" si="1"/>
        <v>0</v>
      </c>
      <c r="AA14" s="647">
        <f t="shared" si="1"/>
        <v>0</v>
      </c>
      <c r="AB14" s="647">
        <f t="shared" si="1"/>
        <v>0</v>
      </c>
      <c r="AC14" s="647">
        <f t="shared" si="1"/>
        <v>0</v>
      </c>
      <c r="AD14" s="647">
        <f t="shared" si="1"/>
        <v>0</v>
      </c>
      <c r="AE14" s="647">
        <f t="shared" si="1"/>
        <v>0</v>
      </c>
      <c r="AF14" s="647">
        <f t="shared" si="1"/>
        <v>0</v>
      </c>
      <c r="AG14" s="647">
        <f t="shared" si="1"/>
        <v>0</v>
      </c>
      <c r="AH14" s="647">
        <f t="shared" si="1"/>
        <v>0</v>
      </c>
      <c r="AI14" s="647">
        <f t="shared" si="1"/>
        <v>0</v>
      </c>
      <c r="AJ14" s="647">
        <f t="shared" si="1"/>
        <v>0</v>
      </c>
      <c r="AK14" s="647">
        <f t="shared" si="1"/>
        <v>0</v>
      </c>
      <c r="AL14" s="647">
        <f t="shared" si="1"/>
        <v>0</v>
      </c>
      <c r="AM14" s="647">
        <f t="shared" si="1"/>
        <v>0</v>
      </c>
      <c r="AN14" s="647">
        <f t="shared" si="1"/>
        <v>0</v>
      </c>
      <c r="AO14" s="647">
        <f t="shared" si="1"/>
        <v>0</v>
      </c>
      <c r="AP14" s="647">
        <f t="shared" si="1"/>
        <v>0</v>
      </c>
      <c r="AQ14" s="648">
        <f t="shared" si="1"/>
        <v>0</v>
      </c>
      <c r="AS14" s="654">
        <f>'41部門表'!BH14</f>
        <v>0.94680673361553225</v>
      </c>
    </row>
    <row r="15" spans="1:45">
      <c r="A15" s="507" t="s">
        <v>348</v>
      </c>
      <c r="B15" s="504" t="s">
        <v>39</v>
      </c>
      <c r="C15" s="646">
        <f t="shared" si="0"/>
        <v>0</v>
      </c>
      <c r="D15" s="647">
        <f t="shared" si="0"/>
        <v>0</v>
      </c>
      <c r="E15" s="647">
        <f t="shared" si="0"/>
        <v>0</v>
      </c>
      <c r="F15" s="647">
        <f t="shared" si="0"/>
        <v>0</v>
      </c>
      <c r="G15" s="647">
        <f t="shared" si="0"/>
        <v>0</v>
      </c>
      <c r="H15" s="647">
        <f t="shared" si="0"/>
        <v>0</v>
      </c>
      <c r="I15" s="647">
        <f t="shared" si="0"/>
        <v>0</v>
      </c>
      <c r="J15" s="647">
        <f t="shared" si="0"/>
        <v>0</v>
      </c>
      <c r="K15" s="647">
        <f t="shared" si="0"/>
        <v>0.97687503026831812</v>
      </c>
      <c r="L15" s="647">
        <f t="shared" si="0"/>
        <v>0</v>
      </c>
      <c r="M15" s="647">
        <f t="shared" si="0"/>
        <v>0</v>
      </c>
      <c r="N15" s="647">
        <f t="shared" si="0"/>
        <v>0</v>
      </c>
      <c r="O15" s="647">
        <f t="shared" si="0"/>
        <v>0</v>
      </c>
      <c r="P15" s="647">
        <f t="shared" si="0"/>
        <v>0</v>
      </c>
      <c r="Q15" s="647">
        <f t="shared" si="0"/>
        <v>0</v>
      </c>
      <c r="R15" s="647">
        <f t="shared" si="0"/>
        <v>0</v>
      </c>
      <c r="S15" s="647">
        <f t="shared" si="1"/>
        <v>0</v>
      </c>
      <c r="T15" s="647">
        <f t="shared" si="1"/>
        <v>0</v>
      </c>
      <c r="U15" s="647">
        <f t="shared" si="1"/>
        <v>0</v>
      </c>
      <c r="V15" s="647">
        <f t="shared" si="1"/>
        <v>0</v>
      </c>
      <c r="W15" s="647">
        <f t="shared" si="1"/>
        <v>0</v>
      </c>
      <c r="X15" s="647">
        <f t="shared" si="1"/>
        <v>0</v>
      </c>
      <c r="Y15" s="647">
        <f t="shared" si="1"/>
        <v>0</v>
      </c>
      <c r="Z15" s="647">
        <f t="shared" si="1"/>
        <v>0</v>
      </c>
      <c r="AA15" s="647">
        <f t="shared" si="1"/>
        <v>0</v>
      </c>
      <c r="AB15" s="647">
        <f t="shared" si="1"/>
        <v>0</v>
      </c>
      <c r="AC15" s="647">
        <f t="shared" si="1"/>
        <v>0</v>
      </c>
      <c r="AD15" s="647">
        <f t="shared" si="1"/>
        <v>0</v>
      </c>
      <c r="AE15" s="647">
        <f t="shared" si="1"/>
        <v>0</v>
      </c>
      <c r="AF15" s="647">
        <f t="shared" si="1"/>
        <v>0</v>
      </c>
      <c r="AG15" s="647">
        <f t="shared" si="1"/>
        <v>0</v>
      </c>
      <c r="AH15" s="647">
        <f t="shared" si="1"/>
        <v>0</v>
      </c>
      <c r="AI15" s="647">
        <f t="shared" si="1"/>
        <v>0</v>
      </c>
      <c r="AJ15" s="647">
        <f t="shared" si="1"/>
        <v>0</v>
      </c>
      <c r="AK15" s="647">
        <f t="shared" si="1"/>
        <v>0</v>
      </c>
      <c r="AL15" s="647">
        <f t="shared" si="1"/>
        <v>0</v>
      </c>
      <c r="AM15" s="647">
        <f t="shared" si="1"/>
        <v>0</v>
      </c>
      <c r="AN15" s="647">
        <f t="shared" si="1"/>
        <v>0</v>
      </c>
      <c r="AO15" s="647">
        <f t="shared" si="1"/>
        <v>0</v>
      </c>
      <c r="AP15" s="647">
        <f t="shared" si="1"/>
        <v>0</v>
      </c>
      <c r="AQ15" s="648">
        <f t="shared" si="1"/>
        <v>0</v>
      </c>
      <c r="AS15" s="654">
        <f>'41部門表'!BH15</f>
        <v>0.97687503026831812</v>
      </c>
    </row>
    <row r="16" spans="1:45">
      <c r="A16" s="507" t="s">
        <v>350</v>
      </c>
      <c r="B16" s="504" t="s">
        <v>767</v>
      </c>
      <c r="C16" s="646">
        <f t="shared" si="0"/>
        <v>0</v>
      </c>
      <c r="D16" s="647">
        <f t="shared" si="0"/>
        <v>0</v>
      </c>
      <c r="E16" s="647">
        <f t="shared" si="0"/>
        <v>0</v>
      </c>
      <c r="F16" s="647">
        <f t="shared" si="0"/>
        <v>0</v>
      </c>
      <c r="G16" s="647">
        <f t="shared" si="0"/>
        <v>0</v>
      </c>
      <c r="H16" s="647">
        <f t="shared" si="0"/>
        <v>0</v>
      </c>
      <c r="I16" s="647">
        <f t="shared" si="0"/>
        <v>0</v>
      </c>
      <c r="J16" s="647">
        <f t="shared" si="0"/>
        <v>0</v>
      </c>
      <c r="K16" s="647">
        <f t="shared" si="0"/>
        <v>0</v>
      </c>
      <c r="L16" s="647">
        <f t="shared" si="0"/>
        <v>0.87594556131890544</v>
      </c>
      <c r="M16" s="647">
        <f t="shared" si="0"/>
        <v>0</v>
      </c>
      <c r="N16" s="647">
        <f t="shared" si="0"/>
        <v>0</v>
      </c>
      <c r="O16" s="647">
        <f t="shared" si="0"/>
        <v>0</v>
      </c>
      <c r="P16" s="647">
        <f t="shared" si="0"/>
        <v>0</v>
      </c>
      <c r="Q16" s="647">
        <f t="shared" si="0"/>
        <v>0</v>
      </c>
      <c r="R16" s="647">
        <f t="shared" si="0"/>
        <v>0</v>
      </c>
      <c r="S16" s="647">
        <f t="shared" si="1"/>
        <v>0</v>
      </c>
      <c r="T16" s="647">
        <f t="shared" si="1"/>
        <v>0</v>
      </c>
      <c r="U16" s="647">
        <f t="shared" si="1"/>
        <v>0</v>
      </c>
      <c r="V16" s="647">
        <f t="shared" si="1"/>
        <v>0</v>
      </c>
      <c r="W16" s="647">
        <f t="shared" si="1"/>
        <v>0</v>
      </c>
      <c r="X16" s="647">
        <f t="shared" si="1"/>
        <v>0</v>
      </c>
      <c r="Y16" s="647">
        <f t="shared" si="1"/>
        <v>0</v>
      </c>
      <c r="Z16" s="647">
        <f t="shared" si="1"/>
        <v>0</v>
      </c>
      <c r="AA16" s="647">
        <f t="shared" si="1"/>
        <v>0</v>
      </c>
      <c r="AB16" s="647">
        <f t="shared" si="1"/>
        <v>0</v>
      </c>
      <c r="AC16" s="647">
        <f t="shared" si="1"/>
        <v>0</v>
      </c>
      <c r="AD16" s="647">
        <f t="shared" si="1"/>
        <v>0</v>
      </c>
      <c r="AE16" s="647">
        <f t="shared" si="1"/>
        <v>0</v>
      </c>
      <c r="AF16" s="647">
        <f t="shared" si="1"/>
        <v>0</v>
      </c>
      <c r="AG16" s="647">
        <f t="shared" si="1"/>
        <v>0</v>
      </c>
      <c r="AH16" s="647">
        <f t="shared" si="1"/>
        <v>0</v>
      </c>
      <c r="AI16" s="647">
        <f t="shared" si="1"/>
        <v>0</v>
      </c>
      <c r="AJ16" s="647">
        <f t="shared" si="1"/>
        <v>0</v>
      </c>
      <c r="AK16" s="647">
        <f t="shared" si="1"/>
        <v>0</v>
      </c>
      <c r="AL16" s="647">
        <f t="shared" si="1"/>
        <v>0</v>
      </c>
      <c r="AM16" s="647">
        <f t="shared" si="1"/>
        <v>0</v>
      </c>
      <c r="AN16" s="647">
        <f t="shared" si="1"/>
        <v>0</v>
      </c>
      <c r="AO16" s="647">
        <f t="shared" si="1"/>
        <v>0</v>
      </c>
      <c r="AP16" s="647">
        <f t="shared" si="1"/>
        <v>0</v>
      </c>
      <c r="AQ16" s="648">
        <f t="shared" si="1"/>
        <v>0</v>
      </c>
      <c r="AS16" s="654">
        <f>'41部門表'!BH16</f>
        <v>0.87594556131890544</v>
      </c>
    </row>
    <row r="17" spans="1:45">
      <c r="A17" s="507" t="s">
        <v>353</v>
      </c>
      <c r="B17" s="504" t="s">
        <v>40</v>
      </c>
      <c r="C17" s="646">
        <f t="shared" si="0"/>
        <v>0</v>
      </c>
      <c r="D17" s="647">
        <f t="shared" si="0"/>
        <v>0</v>
      </c>
      <c r="E17" s="647">
        <f t="shared" si="0"/>
        <v>0</v>
      </c>
      <c r="F17" s="647">
        <f t="shared" si="0"/>
        <v>0</v>
      </c>
      <c r="G17" s="647">
        <f t="shared" si="0"/>
        <v>0</v>
      </c>
      <c r="H17" s="647">
        <f t="shared" si="0"/>
        <v>0</v>
      </c>
      <c r="I17" s="647">
        <f t="shared" si="0"/>
        <v>0</v>
      </c>
      <c r="J17" s="647">
        <f t="shared" si="0"/>
        <v>0</v>
      </c>
      <c r="K17" s="647">
        <f t="shared" si="0"/>
        <v>0</v>
      </c>
      <c r="L17" s="647">
        <f t="shared" si="0"/>
        <v>0</v>
      </c>
      <c r="M17" s="647">
        <f t="shared" si="0"/>
        <v>0.58051908844590783</v>
      </c>
      <c r="N17" s="647">
        <f t="shared" si="0"/>
        <v>0</v>
      </c>
      <c r="O17" s="647">
        <f t="shared" si="0"/>
        <v>0</v>
      </c>
      <c r="P17" s="647">
        <f t="shared" si="0"/>
        <v>0</v>
      </c>
      <c r="Q17" s="647">
        <f t="shared" si="0"/>
        <v>0</v>
      </c>
      <c r="R17" s="647">
        <f t="shared" si="0"/>
        <v>0</v>
      </c>
      <c r="S17" s="647">
        <f t="shared" si="1"/>
        <v>0</v>
      </c>
      <c r="T17" s="647">
        <f t="shared" si="1"/>
        <v>0</v>
      </c>
      <c r="U17" s="647">
        <f t="shared" si="1"/>
        <v>0</v>
      </c>
      <c r="V17" s="647">
        <f t="shared" si="1"/>
        <v>0</v>
      </c>
      <c r="W17" s="647">
        <f t="shared" si="1"/>
        <v>0</v>
      </c>
      <c r="X17" s="647">
        <f t="shared" ref="X17:AQ17" si="2">IF($B17=X$6,$AS17,0)</f>
        <v>0</v>
      </c>
      <c r="Y17" s="647">
        <f t="shared" si="2"/>
        <v>0</v>
      </c>
      <c r="Z17" s="647">
        <f t="shared" si="2"/>
        <v>0</v>
      </c>
      <c r="AA17" s="647">
        <f t="shared" si="2"/>
        <v>0</v>
      </c>
      <c r="AB17" s="647">
        <f t="shared" si="2"/>
        <v>0</v>
      </c>
      <c r="AC17" s="647">
        <f t="shared" si="2"/>
        <v>0</v>
      </c>
      <c r="AD17" s="647">
        <f t="shared" si="2"/>
        <v>0</v>
      </c>
      <c r="AE17" s="647">
        <f t="shared" si="2"/>
        <v>0</v>
      </c>
      <c r="AF17" s="647">
        <f t="shared" si="2"/>
        <v>0</v>
      </c>
      <c r="AG17" s="647">
        <f t="shared" si="2"/>
        <v>0</v>
      </c>
      <c r="AH17" s="647">
        <f t="shared" si="2"/>
        <v>0</v>
      </c>
      <c r="AI17" s="647">
        <f t="shared" si="2"/>
        <v>0</v>
      </c>
      <c r="AJ17" s="647">
        <f t="shared" si="2"/>
        <v>0</v>
      </c>
      <c r="AK17" s="647">
        <f t="shared" si="2"/>
        <v>0</v>
      </c>
      <c r="AL17" s="647">
        <f t="shared" si="2"/>
        <v>0</v>
      </c>
      <c r="AM17" s="647">
        <f t="shared" si="2"/>
        <v>0</v>
      </c>
      <c r="AN17" s="647">
        <f t="shared" si="2"/>
        <v>0</v>
      </c>
      <c r="AO17" s="647">
        <f t="shared" si="2"/>
        <v>0</v>
      </c>
      <c r="AP17" s="647">
        <f t="shared" si="2"/>
        <v>0</v>
      </c>
      <c r="AQ17" s="648">
        <f t="shared" si="2"/>
        <v>0</v>
      </c>
      <c r="AS17" s="654">
        <f>'41部門表'!BH17</f>
        <v>0.58051908844590783</v>
      </c>
    </row>
    <row r="18" spans="1:45">
      <c r="A18" s="507" t="s">
        <v>356</v>
      </c>
      <c r="B18" s="504" t="s">
        <v>41</v>
      </c>
      <c r="C18" s="646">
        <f t="shared" si="0"/>
        <v>0</v>
      </c>
      <c r="D18" s="647">
        <f t="shared" si="0"/>
        <v>0</v>
      </c>
      <c r="E18" s="647">
        <f t="shared" si="0"/>
        <v>0</v>
      </c>
      <c r="F18" s="647">
        <f t="shared" si="0"/>
        <v>0</v>
      </c>
      <c r="G18" s="647">
        <f t="shared" si="0"/>
        <v>0</v>
      </c>
      <c r="H18" s="647">
        <f t="shared" si="0"/>
        <v>0</v>
      </c>
      <c r="I18" s="647">
        <f t="shared" si="0"/>
        <v>0</v>
      </c>
      <c r="J18" s="647">
        <f t="shared" si="0"/>
        <v>0</v>
      </c>
      <c r="K18" s="647">
        <f t="shared" si="0"/>
        <v>0</v>
      </c>
      <c r="L18" s="647">
        <f t="shared" si="0"/>
        <v>0</v>
      </c>
      <c r="M18" s="647">
        <f t="shared" si="0"/>
        <v>0</v>
      </c>
      <c r="N18" s="647">
        <f t="shared" si="0"/>
        <v>0.97250087691232856</v>
      </c>
      <c r="O18" s="647">
        <f t="shared" si="0"/>
        <v>0</v>
      </c>
      <c r="P18" s="647">
        <f t="shared" si="0"/>
        <v>0</v>
      </c>
      <c r="Q18" s="647">
        <f t="shared" si="0"/>
        <v>0</v>
      </c>
      <c r="R18" s="647">
        <f t="shared" si="0"/>
        <v>0</v>
      </c>
      <c r="S18" s="647">
        <f t="shared" ref="S18:AQ21" si="3">IF($B18=S$6,$AS18,0)</f>
        <v>0</v>
      </c>
      <c r="T18" s="647">
        <f t="shared" si="3"/>
        <v>0</v>
      </c>
      <c r="U18" s="647">
        <f t="shared" si="3"/>
        <v>0</v>
      </c>
      <c r="V18" s="647">
        <f t="shared" si="3"/>
        <v>0</v>
      </c>
      <c r="W18" s="647">
        <f t="shared" si="3"/>
        <v>0</v>
      </c>
      <c r="X18" s="647">
        <f t="shared" si="3"/>
        <v>0</v>
      </c>
      <c r="Y18" s="647">
        <f t="shared" si="3"/>
        <v>0</v>
      </c>
      <c r="Z18" s="647">
        <f t="shared" si="3"/>
        <v>0</v>
      </c>
      <c r="AA18" s="647">
        <f t="shared" si="3"/>
        <v>0</v>
      </c>
      <c r="AB18" s="647">
        <f t="shared" si="3"/>
        <v>0</v>
      </c>
      <c r="AC18" s="647">
        <f t="shared" si="3"/>
        <v>0</v>
      </c>
      <c r="AD18" s="647">
        <f t="shared" si="3"/>
        <v>0</v>
      </c>
      <c r="AE18" s="647">
        <f t="shared" si="3"/>
        <v>0</v>
      </c>
      <c r="AF18" s="647">
        <f t="shared" si="3"/>
        <v>0</v>
      </c>
      <c r="AG18" s="647">
        <f t="shared" si="3"/>
        <v>0</v>
      </c>
      <c r="AH18" s="647">
        <f t="shared" si="3"/>
        <v>0</v>
      </c>
      <c r="AI18" s="647">
        <f t="shared" si="3"/>
        <v>0</v>
      </c>
      <c r="AJ18" s="647">
        <f t="shared" si="3"/>
        <v>0</v>
      </c>
      <c r="AK18" s="647">
        <f t="shared" si="3"/>
        <v>0</v>
      </c>
      <c r="AL18" s="647">
        <f t="shared" si="3"/>
        <v>0</v>
      </c>
      <c r="AM18" s="647">
        <f t="shared" si="3"/>
        <v>0</v>
      </c>
      <c r="AN18" s="647">
        <f t="shared" si="3"/>
        <v>0</v>
      </c>
      <c r="AO18" s="647">
        <f t="shared" si="3"/>
        <v>0</v>
      </c>
      <c r="AP18" s="647">
        <f t="shared" si="3"/>
        <v>0</v>
      </c>
      <c r="AQ18" s="648">
        <f t="shared" si="3"/>
        <v>0</v>
      </c>
      <c r="AS18" s="654">
        <f>'41部門表'!BH18</f>
        <v>0.97250087691232856</v>
      </c>
    </row>
    <row r="19" spans="1:45">
      <c r="A19" s="507" t="s">
        <v>359</v>
      </c>
      <c r="B19" s="504" t="s">
        <v>42</v>
      </c>
      <c r="C19" s="646">
        <f t="shared" si="0"/>
        <v>0</v>
      </c>
      <c r="D19" s="647">
        <f t="shared" si="0"/>
        <v>0</v>
      </c>
      <c r="E19" s="647">
        <f t="shared" si="0"/>
        <v>0</v>
      </c>
      <c r="F19" s="647">
        <f t="shared" si="0"/>
        <v>0</v>
      </c>
      <c r="G19" s="647">
        <f t="shared" si="0"/>
        <v>0</v>
      </c>
      <c r="H19" s="647">
        <f t="shared" si="0"/>
        <v>0</v>
      </c>
      <c r="I19" s="647">
        <f t="shared" si="0"/>
        <v>0</v>
      </c>
      <c r="J19" s="647">
        <f t="shared" si="0"/>
        <v>0</v>
      </c>
      <c r="K19" s="647">
        <f t="shared" si="0"/>
        <v>0</v>
      </c>
      <c r="L19" s="647">
        <f t="shared" si="0"/>
        <v>0</v>
      </c>
      <c r="M19" s="647">
        <f t="shared" si="0"/>
        <v>0</v>
      </c>
      <c r="N19" s="647">
        <f t="shared" si="0"/>
        <v>0</v>
      </c>
      <c r="O19" s="647">
        <f t="shared" si="0"/>
        <v>0.97745050536999289</v>
      </c>
      <c r="P19" s="647">
        <f t="shared" si="0"/>
        <v>0</v>
      </c>
      <c r="Q19" s="647">
        <f t="shared" si="0"/>
        <v>0</v>
      </c>
      <c r="R19" s="647">
        <f t="shared" si="0"/>
        <v>0</v>
      </c>
      <c r="S19" s="647">
        <f t="shared" si="3"/>
        <v>0</v>
      </c>
      <c r="T19" s="647">
        <f t="shared" si="3"/>
        <v>0</v>
      </c>
      <c r="U19" s="647">
        <f t="shared" si="3"/>
        <v>0</v>
      </c>
      <c r="V19" s="647">
        <f t="shared" si="3"/>
        <v>0</v>
      </c>
      <c r="W19" s="647">
        <f t="shared" si="3"/>
        <v>0</v>
      </c>
      <c r="X19" s="647">
        <f t="shared" si="3"/>
        <v>0</v>
      </c>
      <c r="Y19" s="647">
        <f t="shared" si="3"/>
        <v>0</v>
      </c>
      <c r="Z19" s="647">
        <f t="shared" si="3"/>
        <v>0</v>
      </c>
      <c r="AA19" s="647">
        <f t="shared" si="3"/>
        <v>0</v>
      </c>
      <c r="AB19" s="647">
        <f t="shared" si="3"/>
        <v>0</v>
      </c>
      <c r="AC19" s="647">
        <f t="shared" si="3"/>
        <v>0</v>
      </c>
      <c r="AD19" s="647">
        <f t="shared" si="3"/>
        <v>0</v>
      </c>
      <c r="AE19" s="647">
        <f t="shared" si="3"/>
        <v>0</v>
      </c>
      <c r="AF19" s="647">
        <f t="shared" si="3"/>
        <v>0</v>
      </c>
      <c r="AG19" s="647">
        <f t="shared" si="3"/>
        <v>0</v>
      </c>
      <c r="AH19" s="647">
        <f t="shared" si="3"/>
        <v>0</v>
      </c>
      <c r="AI19" s="647">
        <f t="shared" si="3"/>
        <v>0</v>
      </c>
      <c r="AJ19" s="647">
        <f t="shared" si="3"/>
        <v>0</v>
      </c>
      <c r="AK19" s="647">
        <f t="shared" si="3"/>
        <v>0</v>
      </c>
      <c r="AL19" s="647">
        <f t="shared" si="3"/>
        <v>0</v>
      </c>
      <c r="AM19" s="647">
        <f t="shared" si="3"/>
        <v>0</v>
      </c>
      <c r="AN19" s="647">
        <f t="shared" si="3"/>
        <v>0</v>
      </c>
      <c r="AO19" s="647">
        <f t="shared" si="3"/>
        <v>0</v>
      </c>
      <c r="AP19" s="647">
        <f t="shared" si="3"/>
        <v>0</v>
      </c>
      <c r="AQ19" s="648">
        <f t="shared" si="3"/>
        <v>0</v>
      </c>
      <c r="AS19" s="654">
        <f>'41部門表'!BH19</f>
        <v>0.97745050536999289</v>
      </c>
    </row>
    <row r="20" spans="1:45">
      <c r="A20" s="507" t="s">
        <v>362</v>
      </c>
      <c r="B20" s="504" t="s">
        <v>43</v>
      </c>
      <c r="C20" s="646">
        <f t="shared" si="0"/>
        <v>0</v>
      </c>
      <c r="D20" s="647">
        <f t="shared" si="0"/>
        <v>0</v>
      </c>
      <c r="E20" s="647">
        <f t="shared" si="0"/>
        <v>0</v>
      </c>
      <c r="F20" s="647">
        <f t="shared" si="0"/>
        <v>0</v>
      </c>
      <c r="G20" s="647">
        <f t="shared" si="0"/>
        <v>0</v>
      </c>
      <c r="H20" s="647">
        <f t="shared" si="0"/>
        <v>0</v>
      </c>
      <c r="I20" s="647">
        <f t="shared" si="0"/>
        <v>0</v>
      </c>
      <c r="J20" s="647">
        <f t="shared" si="0"/>
        <v>0</v>
      </c>
      <c r="K20" s="647">
        <f t="shared" si="0"/>
        <v>0</v>
      </c>
      <c r="L20" s="647">
        <f t="shared" si="0"/>
        <v>0</v>
      </c>
      <c r="M20" s="647">
        <f t="shared" si="0"/>
        <v>0</v>
      </c>
      <c r="N20" s="647">
        <f t="shared" si="0"/>
        <v>0</v>
      </c>
      <c r="O20" s="647">
        <f t="shared" si="0"/>
        <v>0</v>
      </c>
      <c r="P20" s="647">
        <f t="shared" si="0"/>
        <v>0.84379949600443527</v>
      </c>
      <c r="Q20" s="647">
        <f t="shared" si="0"/>
        <v>0</v>
      </c>
      <c r="R20" s="647">
        <f t="shared" si="0"/>
        <v>0</v>
      </c>
      <c r="S20" s="647">
        <f t="shared" si="3"/>
        <v>0</v>
      </c>
      <c r="T20" s="647">
        <f t="shared" si="3"/>
        <v>0</v>
      </c>
      <c r="U20" s="647">
        <f t="shared" si="3"/>
        <v>0</v>
      </c>
      <c r="V20" s="647">
        <f t="shared" si="3"/>
        <v>0</v>
      </c>
      <c r="W20" s="647">
        <f t="shared" si="3"/>
        <v>0</v>
      </c>
      <c r="X20" s="647">
        <f t="shared" si="3"/>
        <v>0</v>
      </c>
      <c r="Y20" s="647">
        <f t="shared" si="3"/>
        <v>0</v>
      </c>
      <c r="Z20" s="647">
        <f t="shared" si="3"/>
        <v>0</v>
      </c>
      <c r="AA20" s="647">
        <f t="shared" si="3"/>
        <v>0</v>
      </c>
      <c r="AB20" s="647">
        <f t="shared" si="3"/>
        <v>0</v>
      </c>
      <c r="AC20" s="647">
        <f t="shared" si="3"/>
        <v>0</v>
      </c>
      <c r="AD20" s="647">
        <f t="shared" si="3"/>
        <v>0</v>
      </c>
      <c r="AE20" s="647">
        <f t="shared" si="3"/>
        <v>0</v>
      </c>
      <c r="AF20" s="647">
        <f t="shared" si="3"/>
        <v>0</v>
      </c>
      <c r="AG20" s="647">
        <f t="shared" si="3"/>
        <v>0</v>
      </c>
      <c r="AH20" s="647">
        <f t="shared" si="3"/>
        <v>0</v>
      </c>
      <c r="AI20" s="647">
        <f t="shared" si="3"/>
        <v>0</v>
      </c>
      <c r="AJ20" s="647">
        <f t="shared" si="3"/>
        <v>0</v>
      </c>
      <c r="AK20" s="647">
        <f t="shared" si="3"/>
        <v>0</v>
      </c>
      <c r="AL20" s="647">
        <f t="shared" si="3"/>
        <v>0</v>
      </c>
      <c r="AM20" s="647">
        <f t="shared" si="3"/>
        <v>0</v>
      </c>
      <c r="AN20" s="647">
        <f t="shared" si="3"/>
        <v>0</v>
      </c>
      <c r="AO20" s="647">
        <f t="shared" si="3"/>
        <v>0</v>
      </c>
      <c r="AP20" s="647">
        <f t="shared" si="3"/>
        <v>0</v>
      </c>
      <c r="AQ20" s="648">
        <f t="shared" si="3"/>
        <v>0</v>
      </c>
      <c r="AS20" s="654">
        <f>'41部門表'!BH20</f>
        <v>0.84379949600443527</v>
      </c>
    </row>
    <row r="21" spans="1:45">
      <c r="A21" s="507" t="s">
        <v>365</v>
      </c>
      <c r="B21" s="504" t="s">
        <v>366</v>
      </c>
      <c r="C21" s="646">
        <f t="shared" si="0"/>
        <v>0</v>
      </c>
      <c r="D21" s="647">
        <f t="shared" si="0"/>
        <v>0</v>
      </c>
      <c r="E21" s="647">
        <f t="shared" si="0"/>
        <v>0</v>
      </c>
      <c r="F21" s="647">
        <f t="shared" si="0"/>
        <v>0</v>
      </c>
      <c r="G21" s="647">
        <f t="shared" si="0"/>
        <v>0</v>
      </c>
      <c r="H21" s="647">
        <f t="shared" si="0"/>
        <v>0</v>
      </c>
      <c r="I21" s="647">
        <f t="shared" si="0"/>
        <v>0</v>
      </c>
      <c r="J21" s="647">
        <f t="shared" si="0"/>
        <v>0</v>
      </c>
      <c r="K21" s="647">
        <f t="shared" si="0"/>
        <v>0</v>
      </c>
      <c r="L21" s="647">
        <f t="shared" si="0"/>
        <v>0</v>
      </c>
      <c r="M21" s="647">
        <f t="shared" si="0"/>
        <v>0</v>
      </c>
      <c r="N21" s="647">
        <f t="shared" si="0"/>
        <v>0</v>
      </c>
      <c r="O21" s="647">
        <f t="shared" si="0"/>
        <v>0</v>
      </c>
      <c r="P21" s="647">
        <f t="shared" si="0"/>
        <v>0</v>
      </c>
      <c r="Q21" s="647">
        <f t="shared" si="0"/>
        <v>0.96590567450775178</v>
      </c>
      <c r="R21" s="647">
        <f t="shared" si="0"/>
        <v>0</v>
      </c>
      <c r="S21" s="647">
        <f t="shared" si="3"/>
        <v>0</v>
      </c>
      <c r="T21" s="647">
        <f t="shared" si="3"/>
        <v>0</v>
      </c>
      <c r="U21" s="647">
        <f t="shared" si="3"/>
        <v>0</v>
      </c>
      <c r="V21" s="647">
        <f t="shared" si="3"/>
        <v>0</v>
      </c>
      <c r="W21" s="647">
        <f t="shared" si="3"/>
        <v>0</v>
      </c>
      <c r="X21" s="647">
        <f t="shared" si="3"/>
        <v>0</v>
      </c>
      <c r="Y21" s="647">
        <f t="shared" si="3"/>
        <v>0</v>
      </c>
      <c r="Z21" s="647">
        <f t="shared" si="3"/>
        <v>0</v>
      </c>
      <c r="AA21" s="647">
        <f t="shared" si="3"/>
        <v>0</v>
      </c>
      <c r="AB21" s="647">
        <f t="shared" si="3"/>
        <v>0</v>
      </c>
      <c r="AC21" s="647">
        <f t="shared" si="3"/>
        <v>0</v>
      </c>
      <c r="AD21" s="647">
        <f t="shared" si="3"/>
        <v>0</v>
      </c>
      <c r="AE21" s="647">
        <f t="shared" si="3"/>
        <v>0</v>
      </c>
      <c r="AF21" s="647">
        <f t="shared" si="3"/>
        <v>0</v>
      </c>
      <c r="AG21" s="647">
        <f t="shared" si="3"/>
        <v>0</v>
      </c>
      <c r="AH21" s="647">
        <f t="shared" si="3"/>
        <v>0</v>
      </c>
      <c r="AI21" s="647">
        <f t="shared" si="3"/>
        <v>0</v>
      </c>
      <c r="AJ21" s="647">
        <f t="shared" si="3"/>
        <v>0</v>
      </c>
      <c r="AK21" s="647">
        <f t="shared" si="3"/>
        <v>0</v>
      </c>
      <c r="AL21" s="647">
        <f t="shared" si="3"/>
        <v>0</v>
      </c>
      <c r="AM21" s="647">
        <f t="shared" si="3"/>
        <v>0</v>
      </c>
      <c r="AN21" s="647">
        <f t="shared" si="3"/>
        <v>0</v>
      </c>
      <c r="AO21" s="647">
        <f t="shared" si="3"/>
        <v>0</v>
      </c>
      <c r="AP21" s="647">
        <f t="shared" si="3"/>
        <v>0</v>
      </c>
      <c r="AQ21" s="648">
        <f t="shared" si="3"/>
        <v>0</v>
      </c>
      <c r="AS21" s="654">
        <f>'41部門表'!BH21</f>
        <v>0.96590567450775178</v>
      </c>
    </row>
    <row r="22" spans="1:45">
      <c r="A22" s="507" t="s">
        <v>369</v>
      </c>
      <c r="B22" s="504" t="s">
        <v>370</v>
      </c>
      <c r="C22" s="646">
        <f t="shared" si="0"/>
        <v>0</v>
      </c>
      <c r="D22" s="647">
        <f t="shared" si="0"/>
        <v>0</v>
      </c>
      <c r="E22" s="647">
        <f t="shared" si="0"/>
        <v>0</v>
      </c>
      <c r="F22" s="647">
        <f t="shared" si="0"/>
        <v>0</v>
      </c>
      <c r="G22" s="647">
        <f t="shared" si="0"/>
        <v>0</v>
      </c>
      <c r="H22" s="647">
        <f t="shared" si="0"/>
        <v>0</v>
      </c>
      <c r="I22" s="647">
        <f t="shared" si="0"/>
        <v>0</v>
      </c>
      <c r="J22" s="647">
        <f t="shared" si="0"/>
        <v>0</v>
      </c>
      <c r="K22" s="647">
        <f t="shared" si="0"/>
        <v>0</v>
      </c>
      <c r="L22" s="647">
        <f t="shared" si="0"/>
        <v>0</v>
      </c>
      <c r="M22" s="647">
        <f t="shared" si="0"/>
        <v>0</v>
      </c>
      <c r="N22" s="647">
        <f t="shared" si="0"/>
        <v>0</v>
      </c>
      <c r="O22" s="647">
        <f t="shared" si="0"/>
        <v>0</v>
      </c>
      <c r="P22" s="647">
        <f t="shared" si="0"/>
        <v>0</v>
      </c>
      <c r="Q22" s="647">
        <f t="shared" si="0"/>
        <v>0</v>
      </c>
      <c r="R22" s="647">
        <f t="shared" ref="R22:AQ32" si="4">IF($B22=R$6,$AS22,0)</f>
        <v>0.65946718847243746</v>
      </c>
      <c r="S22" s="647">
        <f t="shared" si="4"/>
        <v>0</v>
      </c>
      <c r="T22" s="647">
        <f t="shared" si="4"/>
        <v>0</v>
      </c>
      <c r="U22" s="647">
        <f t="shared" si="4"/>
        <v>0</v>
      </c>
      <c r="V22" s="647">
        <f t="shared" si="4"/>
        <v>0</v>
      </c>
      <c r="W22" s="647">
        <f t="shared" si="4"/>
        <v>0</v>
      </c>
      <c r="X22" s="647">
        <f t="shared" si="4"/>
        <v>0</v>
      </c>
      <c r="Y22" s="647">
        <f t="shared" si="4"/>
        <v>0</v>
      </c>
      <c r="Z22" s="647">
        <f t="shared" si="4"/>
        <v>0</v>
      </c>
      <c r="AA22" s="647">
        <f t="shared" si="4"/>
        <v>0</v>
      </c>
      <c r="AB22" s="647">
        <f t="shared" si="4"/>
        <v>0</v>
      </c>
      <c r="AC22" s="647">
        <f t="shared" si="4"/>
        <v>0</v>
      </c>
      <c r="AD22" s="647">
        <f t="shared" si="4"/>
        <v>0</v>
      </c>
      <c r="AE22" s="647">
        <f t="shared" si="4"/>
        <v>0</v>
      </c>
      <c r="AF22" s="647">
        <f t="shared" si="4"/>
        <v>0</v>
      </c>
      <c r="AG22" s="647">
        <f t="shared" si="4"/>
        <v>0</v>
      </c>
      <c r="AH22" s="647">
        <f t="shared" si="4"/>
        <v>0</v>
      </c>
      <c r="AI22" s="647">
        <f t="shared" si="4"/>
        <v>0</v>
      </c>
      <c r="AJ22" s="647">
        <f t="shared" si="4"/>
        <v>0</v>
      </c>
      <c r="AK22" s="647">
        <f t="shared" si="4"/>
        <v>0</v>
      </c>
      <c r="AL22" s="647">
        <f t="shared" si="4"/>
        <v>0</v>
      </c>
      <c r="AM22" s="647">
        <f t="shared" si="4"/>
        <v>0</v>
      </c>
      <c r="AN22" s="647">
        <f t="shared" si="4"/>
        <v>0</v>
      </c>
      <c r="AO22" s="647">
        <f t="shared" si="4"/>
        <v>0</v>
      </c>
      <c r="AP22" s="647">
        <f t="shared" si="4"/>
        <v>0</v>
      </c>
      <c r="AQ22" s="648">
        <f t="shared" si="4"/>
        <v>0</v>
      </c>
      <c r="AS22" s="654">
        <f>'41部門表'!BH22</f>
        <v>0.65946718847243746</v>
      </c>
    </row>
    <row r="23" spans="1:45">
      <c r="A23" s="507" t="s">
        <v>373</v>
      </c>
      <c r="B23" s="504" t="s">
        <v>374</v>
      </c>
      <c r="C23" s="646">
        <f t="shared" ref="C23:R38" si="5">IF($B23=C$6,$AS23,0)</f>
        <v>0</v>
      </c>
      <c r="D23" s="647">
        <f t="shared" si="5"/>
        <v>0</v>
      </c>
      <c r="E23" s="647">
        <f t="shared" si="5"/>
        <v>0</v>
      </c>
      <c r="F23" s="647">
        <f t="shared" si="5"/>
        <v>0</v>
      </c>
      <c r="G23" s="647">
        <f t="shared" si="5"/>
        <v>0</v>
      </c>
      <c r="H23" s="647">
        <f t="shared" si="5"/>
        <v>0</v>
      </c>
      <c r="I23" s="647">
        <f t="shared" si="5"/>
        <v>0</v>
      </c>
      <c r="J23" s="647">
        <f t="shared" si="5"/>
        <v>0</v>
      </c>
      <c r="K23" s="647">
        <f t="shared" si="5"/>
        <v>0</v>
      </c>
      <c r="L23" s="647">
        <f t="shared" si="5"/>
        <v>0</v>
      </c>
      <c r="M23" s="647">
        <f t="shared" si="5"/>
        <v>0</v>
      </c>
      <c r="N23" s="647">
        <f t="shared" si="5"/>
        <v>0</v>
      </c>
      <c r="O23" s="647">
        <f t="shared" si="5"/>
        <v>0</v>
      </c>
      <c r="P23" s="647">
        <f t="shared" si="5"/>
        <v>0</v>
      </c>
      <c r="Q23" s="647">
        <f t="shared" si="5"/>
        <v>0</v>
      </c>
      <c r="R23" s="647">
        <f t="shared" si="5"/>
        <v>0</v>
      </c>
      <c r="S23" s="647">
        <f t="shared" si="4"/>
        <v>0.9366457739893026</v>
      </c>
      <c r="T23" s="647">
        <f t="shared" si="4"/>
        <v>0</v>
      </c>
      <c r="U23" s="647">
        <f t="shared" si="4"/>
        <v>0</v>
      </c>
      <c r="V23" s="647">
        <f t="shared" si="4"/>
        <v>0</v>
      </c>
      <c r="W23" s="647">
        <f t="shared" si="4"/>
        <v>0</v>
      </c>
      <c r="X23" s="647">
        <f t="shared" si="4"/>
        <v>0</v>
      </c>
      <c r="Y23" s="647">
        <f t="shared" si="4"/>
        <v>0</v>
      </c>
      <c r="Z23" s="647">
        <f t="shared" si="4"/>
        <v>0</v>
      </c>
      <c r="AA23" s="647">
        <f t="shared" si="4"/>
        <v>0</v>
      </c>
      <c r="AB23" s="647">
        <f t="shared" si="4"/>
        <v>0</v>
      </c>
      <c r="AC23" s="647">
        <f t="shared" si="4"/>
        <v>0</v>
      </c>
      <c r="AD23" s="647">
        <f t="shared" si="4"/>
        <v>0</v>
      </c>
      <c r="AE23" s="647">
        <f t="shared" si="4"/>
        <v>0</v>
      </c>
      <c r="AF23" s="647">
        <f t="shared" si="4"/>
        <v>0</v>
      </c>
      <c r="AG23" s="647">
        <f t="shared" si="4"/>
        <v>0</v>
      </c>
      <c r="AH23" s="647">
        <f t="shared" si="4"/>
        <v>0</v>
      </c>
      <c r="AI23" s="647">
        <f t="shared" si="4"/>
        <v>0</v>
      </c>
      <c r="AJ23" s="647">
        <f t="shared" si="4"/>
        <v>0</v>
      </c>
      <c r="AK23" s="647">
        <f t="shared" si="4"/>
        <v>0</v>
      </c>
      <c r="AL23" s="647">
        <f t="shared" si="4"/>
        <v>0</v>
      </c>
      <c r="AM23" s="647">
        <f t="shared" si="4"/>
        <v>0</v>
      </c>
      <c r="AN23" s="647">
        <f t="shared" si="4"/>
        <v>0</v>
      </c>
      <c r="AO23" s="647">
        <f t="shared" si="4"/>
        <v>0</v>
      </c>
      <c r="AP23" s="647">
        <f t="shared" si="4"/>
        <v>0</v>
      </c>
      <c r="AQ23" s="648">
        <f t="shared" si="4"/>
        <v>0</v>
      </c>
      <c r="AS23" s="654">
        <f>'41部門表'!BH23</f>
        <v>0.9366457739893026</v>
      </c>
    </row>
    <row r="24" spans="1:45">
      <c r="A24" s="507" t="s">
        <v>377</v>
      </c>
      <c r="B24" s="504" t="s">
        <v>378</v>
      </c>
      <c r="C24" s="646">
        <f t="shared" si="5"/>
        <v>0</v>
      </c>
      <c r="D24" s="647">
        <f t="shared" si="5"/>
        <v>0</v>
      </c>
      <c r="E24" s="647">
        <f t="shared" si="5"/>
        <v>0</v>
      </c>
      <c r="F24" s="647">
        <f t="shared" si="5"/>
        <v>0</v>
      </c>
      <c r="G24" s="647">
        <f t="shared" si="5"/>
        <v>0</v>
      </c>
      <c r="H24" s="647">
        <f t="shared" si="5"/>
        <v>0</v>
      </c>
      <c r="I24" s="647">
        <f t="shared" si="5"/>
        <v>0</v>
      </c>
      <c r="J24" s="647">
        <f t="shared" si="5"/>
        <v>0</v>
      </c>
      <c r="K24" s="647">
        <f t="shared" si="5"/>
        <v>0</v>
      </c>
      <c r="L24" s="647">
        <f t="shared" si="5"/>
        <v>0</v>
      </c>
      <c r="M24" s="647">
        <f t="shared" si="5"/>
        <v>0</v>
      </c>
      <c r="N24" s="647">
        <f t="shared" si="5"/>
        <v>0</v>
      </c>
      <c r="O24" s="647">
        <f t="shared" si="5"/>
        <v>0</v>
      </c>
      <c r="P24" s="647">
        <f t="shared" si="5"/>
        <v>0</v>
      </c>
      <c r="Q24" s="647">
        <f t="shared" si="5"/>
        <v>0</v>
      </c>
      <c r="R24" s="647">
        <f t="shared" si="5"/>
        <v>0</v>
      </c>
      <c r="S24" s="647">
        <f t="shared" si="4"/>
        <v>0</v>
      </c>
      <c r="T24" s="647">
        <f t="shared" si="4"/>
        <v>0.4835103891089691</v>
      </c>
      <c r="U24" s="647">
        <f t="shared" si="4"/>
        <v>0</v>
      </c>
      <c r="V24" s="647">
        <f t="shared" si="4"/>
        <v>0</v>
      </c>
      <c r="W24" s="647">
        <f t="shared" si="4"/>
        <v>0</v>
      </c>
      <c r="X24" s="647">
        <f t="shared" si="4"/>
        <v>0</v>
      </c>
      <c r="Y24" s="647">
        <f t="shared" si="4"/>
        <v>0</v>
      </c>
      <c r="Z24" s="647">
        <f t="shared" si="4"/>
        <v>0</v>
      </c>
      <c r="AA24" s="647">
        <f t="shared" si="4"/>
        <v>0</v>
      </c>
      <c r="AB24" s="647">
        <f t="shared" si="4"/>
        <v>0</v>
      </c>
      <c r="AC24" s="647">
        <f t="shared" si="4"/>
        <v>0</v>
      </c>
      <c r="AD24" s="647">
        <f t="shared" si="4"/>
        <v>0</v>
      </c>
      <c r="AE24" s="647">
        <f t="shared" si="4"/>
        <v>0</v>
      </c>
      <c r="AF24" s="647">
        <f t="shared" si="4"/>
        <v>0</v>
      </c>
      <c r="AG24" s="647">
        <f t="shared" si="4"/>
        <v>0</v>
      </c>
      <c r="AH24" s="647">
        <f t="shared" si="4"/>
        <v>0</v>
      </c>
      <c r="AI24" s="647">
        <f t="shared" si="4"/>
        <v>0</v>
      </c>
      <c r="AJ24" s="647">
        <f t="shared" si="4"/>
        <v>0</v>
      </c>
      <c r="AK24" s="647">
        <f t="shared" si="4"/>
        <v>0</v>
      </c>
      <c r="AL24" s="647">
        <f t="shared" si="4"/>
        <v>0</v>
      </c>
      <c r="AM24" s="647">
        <f t="shared" si="4"/>
        <v>0</v>
      </c>
      <c r="AN24" s="647">
        <f t="shared" si="4"/>
        <v>0</v>
      </c>
      <c r="AO24" s="647">
        <f t="shared" si="4"/>
        <v>0</v>
      </c>
      <c r="AP24" s="647">
        <f t="shared" si="4"/>
        <v>0</v>
      </c>
      <c r="AQ24" s="648">
        <f t="shared" si="4"/>
        <v>0</v>
      </c>
      <c r="AS24" s="654">
        <f>'41部門表'!BH24</f>
        <v>0.4835103891089691</v>
      </c>
    </row>
    <row r="25" spans="1:45">
      <c r="A25" s="507" t="s">
        <v>381</v>
      </c>
      <c r="B25" s="504" t="s">
        <v>53</v>
      </c>
      <c r="C25" s="646">
        <f t="shared" si="5"/>
        <v>0</v>
      </c>
      <c r="D25" s="647">
        <f t="shared" si="5"/>
        <v>0</v>
      </c>
      <c r="E25" s="647">
        <f t="shared" si="5"/>
        <v>0</v>
      </c>
      <c r="F25" s="647">
        <f t="shared" si="5"/>
        <v>0</v>
      </c>
      <c r="G25" s="647">
        <f t="shared" si="5"/>
        <v>0</v>
      </c>
      <c r="H25" s="647">
        <f t="shared" si="5"/>
        <v>0</v>
      </c>
      <c r="I25" s="647">
        <f t="shared" si="5"/>
        <v>0</v>
      </c>
      <c r="J25" s="647">
        <f t="shared" si="5"/>
        <v>0</v>
      </c>
      <c r="K25" s="647">
        <f t="shared" si="5"/>
        <v>0</v>
      </c>
      <c r="L25" s="647">
        <f t="shared" si="5"/>
        <v>0</v>
      </c>
      <c r="M25" s="647">
        <f t="shared" si="5"/>
        <v>0</v>
      </c>
      <c r="N25" s="647">
        <f t="shared" si="5"/>
        <v>0</v>
      </c>
      <c r="O25" s="647">
        <f t="shared" si="5"/>
        <v>0</v>
      </c>
      <c r="P25" s="647">
        <f t="shared" si="5"/>
        <v>0</v>
      </c>
      <c r="Q25" s="647">
        <f t="shared" si="5"/>
        <v>0</v>
      </c>
      <c r="R25" s="647">
        <f t="shared" si="5"/>
        <v>0</v>
      </c>
      <c r="S25" s="647">
        <f t="shared" si="4"/>
        <v>0</v>
      </c>
      <c r="T25" s="647">
        <f t="shared" si="4"/>
        <v>0</v>
      </c>
      <c r="U25" s="647">
        <f t="shared" si="4"/>
        <v>0.82443689904874251</v>
      </c>
      <c r="V25" s="647">
        <f t="shared" si="4"/>
        <v>0</v>
      </c>
      <c r="W25" s="647">
        <f t="shared" si="4"/>
        <v>0</v>
      </c>
      <c r="X25" s="647">
        <f t="shared" si="4"/>
        <v>0</v>
      </c>
      <c r="Y25" s="647">
        <f t="shared" si="4"/>
        <v>0</v>
      </c>
      <c r="Z25" s="647">
        <f t="shared" si="4"/>
        <v>0</v>
      </c>
      <c r="AA25" s="647">
        <f t="shared" si="4"/>
        <v>0</v>
      </c>
      <c r="AB25" s="647">
        <f t="shared" si="4"/>
        <v>0</v>
      </c>
      <c r="AC25" s="647">
        <f t="shared" si="4"/>
        <v>0</v>
      </c>
      <c r="AD25" s="647">
        <f t="shared" si="4"/>
        <v>0</v>
      </c>
      <c r="AE25" s="647">
        <f t="shared" si="4"/>
        <v>0</v>
      </c>
      <c r="AF25" s="647">
        <f t="shared" si="4"/>
        <v>0</v>
      </c>
      <c r="AG25" s="647">
        <f t="shared" si="4"/>
        <v>0</v>
      </c>
      <c r="AH25" s="647">
        <f t="shared" si="4"/>
        <v>0</v>
      </c>
      <c r="AI25" s="647">
        <f t="shared" si="4"/>
        <v>0</v>
      </c>
      <c r="AJ25" s="647">
        <f t="shared" si="4"/>
        <v>0</v>
      </c>
      <c r="AK25" s="647">
        <f t="shared" si="4"/>
        <v>0</v>
      </c>
      <c r="AL25" s="647">
        <f t="shared" si="4"/>
        <v>0</v>
      </c>
      <c r="AM25" s="647">
        <f t="shared" si="4"/>
        <v>0</v>
      </c>
      <c r="AN25" s="647">
        <f t="shared" si="4"/>
        <v>0</v>
      </c>
      <c r="AO25" s="647">
        <f t="shared" si="4"/>
        <v>0</v>
      </c>
      <c r="AP25" s="647">
        <f t="shared" si="4"/>
        <v>0</v>
      </c>
      <c r="AQ25" s="648">
        <f t="shared" si="4"/>
        <v>0</v>
      </c>
      <c r="AS25" s="654">
        <f>'41部門表'!BH25</f>
        <v>0.82443689904874251</v>
      </c>
    </row>
    <row r="26" spans="1:45">
      <c r="A26" s="507" t="s">
        <v>384</v>
      </c>
      <c r="B26" s="504" t="s">
        <v>768</v>
      </c>
      <c r="C26" s="646">
        <f t="shared" si="5"/>
        <v>0</v>
      </c>
      <c r="D26" s="647">
        <f t="shared" si="5"/>
        <v>0</v>
      </c>
      <c r="E26" s="647">
        <f t="shared" si="5"/>
        <v>0</v>
      </c>
      <c r="F26" s="647">
        <f t="shared" si="5"/>
        <v>0</v>
      </c>
      <c r="G26" s="647">
        <f t="shared" si="5"/>
        <v>0</v>
      </c>
      <c r="H26" s="647">
        <f t="shared" si="5"/>
        <v>0</v>
      </c>
      <c r="I26" s="647">
        <f t="shared" si="5"/>
        <v>0</v>
      </c>
      <c r="J26" s="647">
        <f t="shared" si="5"/>
        <v>0</v>
      </c>
      <c r="K26" s="647">
        <f t="shared" si="5"/>
        <v>0</v>
      </c>
      <c r="L26" s="647">
        <f t="shared" si="5"/>
        <v>0</v>
      </c>
      <c r="M26" s="647">
        <f t="shared" si="5"/>
        <v>0</v>
      </c>
      <c r="N26" s="647">
        <f t="shared" si="5"/>
        <v>0</v>
      </c>
      <c r="O26" s="647">
        <f t="shared" si="5"/>
        <v>0</v>
      </c>
      <c r="P26" s="647">
        <f t="shared" si="5"/>
        <v>0</v>
      </c>
      <c r="Q26" s="647">
        <f t="shared" si="5"/>
        <v>0</v>
      </c>
      <c r="R26" s="647">
        <f t="shared" si="5"/>
        <v>0</v>
      </c>
      <c r="S26" s="647">
        <f t="shared" si="4"/>
        <v>0</v>
      </c>
      <c r="T26" s="647">
        <f t="shared" si="4"/>
        <v>0</v>
      </c>
      <c r="U26" s="647">
        <f t="shared" si="4"/>
        <v>0</v>
      </c>
      <c r="V26" s="647">
        <f t="shared" si="4"/>
        <v>0.82403336416747108</v>
      </c>
      <c r="W26" s="647">
        <f t="shared" si="4"/>
        <v>0</v>
      </c>
      <c r="X26" s="647">
        <f t="shared" si="4"/>
        <v>0</v>
      </c>
      <c r="Y26" s="647">
        <f t="shared" si="4"/>
        <v>0</v>
      </c>
      <c r="Z26" s="647">
        <f t="shared" si="4"/>
        <v>0</v>
      </c>
      <c r="AA26" s="647">
        <f t="shared" si="4"/>
        <v>0</v>
      </c>
      <c r="AB26" s="647">
        <f t="shared" si="4"/>
        <v>0</v>
      </c>
      <c r="AC26" s="647">
        <f t="shared" si="4"/>
        <v>0</v>
      </c>
      <c r="AD26" s="647">
        <f t="shared" si="4"/>
        <v>0</v>
      </c>
      <c r="AE26" s="647">
        <f t="shared" si="4"/>
        <v>0</v>
      </c>
      <c r="AF26" s="647">
        <f t="shared" si="4"/>
        <v>0</v>
      </c>
      <c r="AG26" s="647">
        <f t="shared" si="4"/>
        <v>0</v>
      </c>
      <c r="AH26" s="647">
        <f t="shared" si="4"/>
        <v>0</v>
      </c>
      <c r="AI26" s="647">
        <f t="shared" si="4"/>
        <v>0</v>
      </c>
      <c r="AJ26" s="647">
        <f t="shared" si="4"/>
        <v>0</v>
      </c>
      <c r="AK26" s="647">
        <f t="shared" si="4"/>
        <v>0</v>
      </c>
      <c r="AL26" s="647">
        <f t="shared" si="4"/>
        <v>0</v>
      </c>
      <c r="AM26" s="647">
        <f t="shared" si="4"/>
        <v>0</v>
      </c>
      <c r="AN26" s="647">
        <f t="shared" si="4"/>
        <v>0</v>
      </c>
      <c r="AO26" s="647">
        <f t="shared" si="4"/>
        <v>0</v>
      </c>
      <c r="AP26" s="647">
        <f t="shared" si="4"/>
        <v>0</v>
      </c>
      <c r="AQ26" s="648">
        <f t="shared" si="4"/>
        <v>0</v>
      </c>
      <c r="AS26" s="654">
        <f>'41部門表'!BH26</f>
        <v>0.82403336416747108</v>
      </c>
    </row>
    <row r="27" spans="1:45">
      <c r="A27" s="507" t="s">
        <v>388</v>
      </c>
      <c r="B27" s="504" t="s">
        <v>54</v>
      </c>
      <c r="C27" s="646">
        <f t="shared" si="5"/>
        <v>0</v>
      </c>
      <c r="D27" s="647">
        <f t="shared" si="5"/>
        <v>0</v>
      </c>
      <c r="E27" s="647">
        <f t="shared" si="5"/>
        <v>0</v>
      </c>
      <c r="F27" s="647">
        <f t="shared" si="5"/>
        <v>0</v>
      </c>
      <c r="G27" s="647">
        <f t="shared" si="5"/>
        <v>0</v>
      </c>
      <c r="H27" s="647">
        <f t="shared" si="5"/>
        <v>0</v>
      </c>
      <c r="I27" s="647">
        <f t="shared" si="5"/>
        <v>0</v>
      </c>
      <c r="J27" s="647">
        <f t="shared" si="5"/>
        <v>0</v>
      </c>
      <c r="K27" s="647">
        <f t="shared" si="5"/>
        <v>0</v>
      </c>
      <c r="L27" s="647">
        <f t="shared" si="5"/>
        <v>0</v>
      </c>
      <c r="M27" s="647">
        <f t="shared" si="5"/>
        <v>0</v>
      </c>
      <c r="N27" s="647">
        <f t="shared" si="5"/>
        <v>0</v>
      </c>
      <c r="O27" s="647">
        <f t="shared" si="5"/>
        <v>0</v>
      </c>
      <c r="P27" s="647">
        <f t="shared" si="5"/>
        <v>0</v>
      </c>
      <c r="Q27" s="647">
        <f t="shared" si="5"/>
        <v>0</v>
      </c>
      <c r="R27" s="647">
        <f t="shared" si="5"/>
        <v>0</v>
      </c>
      <c r="S27" s="647">
        <f t="shared" si="4"/>
        <v>0</v>
      </c>
      <c r="T27" s="647">
        <f t="shared" si="4"/>
        <v>0</v>
      </c>
      <c r="U27" s="647">
        <f t="shared" si="4"/>
        <v>0</v>
      </c>
      <c r="V27" s="647">
        <f t="shared" si="4"/>
        <v>0</v>
      </c>
      <c r="W27" s="647">
        <f t="shared" si="4"/>
        <v>0.9467135881377301</v>
      </c>
      <c r="X27" s="647">
        <f t="shared" si="4"/>
        <v>0</v>
      </c>
      <c r="Y27" s="647">
        <f t="shared" si="4"/>
        <v>0</v>
      </c>
      <c r="Z27" s="647">
        <f t="shared" si="4"/>
        <v>0</v>
      </c>
      <c r="AA27" s="647">
        <f t="shared" si="4"/>
        <v>0</v>
      </c>
      <c r="AB27" s="647">
        <f t="shared" si="4"/>
        <v>0</v>
      </c>
      <c r="AC27" s="647">
        <f t="shared" si="4"/>
        <v>0</v>
      </c>
      <c r="AD27" s="647">
        <f t="shared" si="4"/>
        <v>0</v>
      </c>
      <c r="AE27" s="647">
        <f t="shared" si="4"/>
        <v>0</v>
      </c>
      <c r="AF27" s="647">
        <f t="shared" si="4"/>
        <v>0</v>
      </c>
      <c r="AG27" s="647">
        <f t="shared" si="4"/>
        <v>0</v>
      </c>
      <c r="AH27" s="647">
        <f t="shared" si="4"/>
        <v>0</v>
      </c>
      <c r="AI27" s="647">
        <f t="shared" si="4"/>
        <v>0</v>
      </c>
      <c r="AJ27" s="647">
        <f t="shared" si="4"/>
        <v>0</v>
      </c>
      <c r="AK27" s="647">
        <f t="shared" si="4"/>
        <v>0</v>
      </c>
      <c r="AL27" s="647">
        <f t="shared" si="4"/>
        <v>0</v>
      </c>
      <c r="AM27" s="647">
        <f t="shared" si="4"/>
        <v>0</v>
      </c>
      <c r="AN27" s="647">
        <f t="shared" si="4"/>
        <v>0</v>
      </c>
      <c r="AO27" s="647">
        <f t="shared" si="4"/>
        <v>0</v>
      </c>
      <c r="AP27" s="647">
        <f t="shared" si="4"/>
        <v>0</v>
      </c>
      <c r="AQ27" s="648">
        <f t="shared" si="4"/>
        <v>0</v>
      </c>
      <c r="AS27" s="654">
        <f>'41部門表'!BH27</f>
        <v>0.9467135881377301</v>
      </c>
    </row>
    <row r="28" spans="1:45">
      <c r="A28" s="507" t="s">
        <v>390</v>
      </c>
      <c r="B28" s="504" t="s">
        <v>29</v>
      </c>
      <c r="C28" s="646">
        <f t="shared" si="5"/>
        <v>0</v>
      </c>
      <c r="D28" s="647">
        <f t="shared" si="5"/>
        <v>0</v>
      </c>
      <c r="E28" s="647">
        <f t="shared" si="5"/>
        <v>0</v>
      </c>
      <c r="F28" s="647">
        <f t="shared" si="5"/>
        <v>0</v>
      </c>
      <c r="G28" s="647">
        <f t="shared" si="5"/>
        <v>0</v>
      </c>
      <c r="H28" s="647">
        <f t="shared" si="5"/>
        <v>0</v>
      </c>
      <c r="I28" s="647">
        <f t="shared" si="5"/>
        <v>0</v>
      </c>
      <c r="J28" s="647">
        <f t="shared" si="5"/>
        <v>0</v>
      </c>
      <c r="K28" s="647">
        <f t="shared" si="5"/>
        <v>0</v>
      </c>
      <c r="L28" s="647">
        <f t="shared" si="5"/>
        <v>0</v>
      </c>
      <c r="M28" s="647">
        <f t="shared" si="5"/>
        <v>0</v>
      </c>
      <c r="N28" s="647">
        <f t="shared" si="5"/>
        <v>0</v>
      </c>
      <c r="O28" s="647">
        <f t="shared" si="5"/>
        <v>0</v>
      </c>
      <c r="P28" s="647">
        <f t="shared" si="5"/>
        <v>0</v>
      </c>
      <c r="Q28" s="647">
        <f t="shared" si="5"/>
        <v>0</v>
      </c>
      <c r="R28" s="647">
        <f t="shared" si="5"/>
        <v>0</v>
      </c>
      <c r="S28" s="647">
        <f t="shared" si="4"/>
        <v>0</v>
      </c>
      <c r="T28" s="647">
        <f t="shared" si="4"/>
        <v>0</v>
      </c>
      <c r="U28" s="647">
        <f t="shared" si="4"/>
        <v>0</v>
      </c>
      <c r="V28" s="647">
        <f t="shared" si="4"/>
        <v>0</v>
      </c>
      <c r="W28" s="647">
        <f t="shared" si="4"/>
        <v>0</v>
      </c>
      <c r="X28" s="647">
        <f t="shared" si="4"/>
        <v>0.7781058138181044</v>
      </c>
      <c r="Y28" s="647">
        <f t="shared" si="4"/>
        <v>0</v>
      </c>
      <c r="Z28" s="647">
        <f t="shared" si="4"/>
        <v>0</v>
      </c>
      <c r="AA28" s="647">
        <f t="shared" si="4"/>
        <v>0</v>
      </c>
      <c r="AB28" s="647">
        <f t="shared" si="4"/>
        <v>0</v>
      </c>
      <c r="AC28" s="647">
        <f t="shared" si="4"/>
        <v>0</v>
      </c>
      <c r="AD28" s="647">
        <f t="shared" si="4"/>
        <v>0</v>
      </c>
      <c r="AE28" s="647">
        <f t="shared" si="4"/>
        <v>0</v>
      </c>
      <c r="AF28" s="647">
        <f t="shared" si="4"/>
        <v>0</v>
      </c>
      <c r="AG28" s="647">
        <f t="shared" si="4"/>
        <v>0</v>
      </c>
      <c r="AH28" s="647">
        <f t="shared" si="4"/>
        <v>0</v>
      </c>
      <c r="AI28" s="647">
        <f t="shared" si="4"/>
        <v>0</v>
      </c>
      <c r="AJ28" s="647">
        <f t="shared" si="4"/>
        <v>0</v>
      </c>
      <c r="AK28" s="647">
        <f t="shared" si="4"/>
        <v>0</v>
      </c>
      <c r="AL28" s="647">
        <f t="shared" si="4"/>
        <v>0</v>
      </c>
      <c r="AM28" s="647">
        <f t="shared" si="4"/>
        <v>0</v>
      </c>
      <c r="AN28" s="647">
        <f t="shared" si="4"/>
        <v>0</v>
      </c>
      <c r="AO28" s="647">
        <f t="shared" si="4"/>
        <v>0</v>
      </c>
      <c r="AP28" s="647">
        <f t="shared" si="4"/>
        <v>0</v>
      </c>
      <c r="AQ28" s="648">
        <f t="shared" si="4"/>
        <v>0</v>
      </c>
      <c r="AS28" s="654">
        <f>'41部門表'!BH28</f>
        <v>0.7781058138181044</v>
      </c>
    </row>
    <row r="29" spans="1:45">
      <c r="A29" s="507" t="s">
        <v>392</v>
      </c>
      <c r="B29" s="504" t="s">
        <v>13</v>
      </c>
      <c r="C29" s="646">
        <f t="shared" si="5"/>
        <v>0</v>
      </c>
      <c r="D29" s="647">
        <f t="shared" si="5"/>
        <v>0</v>
      </c>
      <c r="E29" s="647">
        <f t="shared" si="5"/>
        <v>0</v>
      </c>
      <c r="F29" s="647">
        <f t="shared" si="5"/>
        <v>0</v>
      </c>
      <c r="G29" s="647">
        <f t="shared" si="5"/>
        <v>0</v>
      </c>
      <c r="H29" s="647">
        <f t="shared" si="5"/>
        <v>0</v>
      </c>
      <c r="I29" s="647">
        <f t="shared" si="5"/>
        <v>0</v>
      </c>
      <c r="J29" s="647">
        <f t="shared" si="5"/>
        <v>0</v>
      </c>
      <c r="K29" s="647">
        <f t="shared" si="5"/>
        <v>0</v>
      </c>
      <c r="L29" s="647">
        <f t="shared" si="5"/>
        <v>0</v>
      </c>
      <c r="M29" s="647">
        <f t="shared" si="5"/>
        <v>0</v>
      </c>
      <c r="N29" s="647">
        <f t="shared" si="5"/>
        <v>0</v>
      </c>
      <c r="O29" s="647">
        <f t="shared" si="5"/>
        <v>0</v>
      </c>
      <c r="P29" s="647">
        <f t="shared" si="5"/>
        <v>0</v>
      </c>
      <c r="Q29" s="647">
        <f t="shared" si="5"/>
        <v>0</v>
      </c>
      <c r="R29" s="647">
        <f t="shared" si="5"/>
        <v>0</v>
      </c>
      <c r="S29" s="647">
        <f t="shared" si="4"/>
        <v>0</v>
      </c>
      <c r="T29" s="647">
        <f t="shared" si="4"/>
        <v>0</v>
      </c>
      <c r="U29" s="647">
        <f t="shared" si="4"/>
        <v>0</v>
      </c>
      <c r="V29" s="647">
        <f t="shared" si="4"/>
        <v>0</v>
      </c>
      <c r="W29" s="647">
        <f t="shared" si="4"/>
        <v>0</v>
      </c>
      <c r="X29" s="647">
        <f t="shared" si="4"/>
        <v>0</v>
      </c>
      <c r="Y29" s="647">
        <f t="shared" si="4"/>
        <v>1.4608957679086709E-4</v>
      </c>
      <c r="Z29" s="647">
        <f t="shared" si="4"/>
        <v>0</v>
      </c>
      <c r="AA29" s="647">
        <f t="shared" si="4"/>
        <v>0</v>
      </c>
      <c r="AB29" s="647">
        <f t="shared" si="4"/>
        <v>0</v>
      </c>
      <c r="AC29" s="647">
        <f t="shared" si="4"/>
        <v>0</v>
      </c>
      <c r="AD29" s="647">
        <f t="shared" si="4"/>
        <v>0</v>
      </c>
      <c r="AE29" s="647">
        <f t="shared" si="4"/>
        <v>0</v>
      </c>
      <c r="AF29" s="647">
        <f t="shared" si="4"/>
        <v>0</v>
      </c>
      <c r="AG29" s="647">
        <f t="shared" si="4"/>
        <v>0</v>
      </c>
      <c r="AH29" s="647">
        <f t="shared" si="4"/>
        <v>0</v>
      </c>
      <c r="AI29" s="647">
        <f t="shared" si="4"/>
        <v>0</v>
      </c>
      <c r="AJ29" s="647">
        <f t="shared" si="4"/>
        <v>0</v>
      </c>
      <c r="AK29" s="647">
        <f t="shared" si="4"/>
        <v>0</v>
      </c>
      <c r="AL29" s="647">
        <f t="shared" si="4"/>
        <v>0</v>
      </c>
      <c r="AM29" s="647">
        <f t="shared" si="4"/>
        <v>0</v>
      </c>
      <c r="AN29" s="647">
        <f t="shared" si="4"/>
        <v>0</v>
      </c>
      <c r="AO29" s="647">
        <f t="shared" si="4"/>
        <v>0</v>
      </c>
      <c r="AP29" s="647">
        <f t="shared" si="4"/>
        <v>0</v>
      </c>
      <c r="AQ29" s="648">
        <f t="shared" si="4"/>
        <v>0</v>
      </c>
      <c r="AS29" s="654">
        <f>'41部門表'!BH29</f>
        <v>1.4608957679086709E-4</v>
      </c>
    </row>
    <row r="30" spans="1:45">
      <c r="A30" s="507" t="s">
        <v>395</v>
      </c>
      <c r="B30" s="504" t="s">
        <v>55</v>
      </c>
      <c r="C30" s="646">
        <f t="shared" si="5"/>
        <v>0</v>
      </c>
      <c r="D30" s="647">
        <f t="shared" si="5"/>
        <v>0</v>
      </c>
      <c r="E30" s="647">
        <f t="shared" si="5"/>
        <v>0</v>
      </c>
      <c r="F30" s="647">
        <f t="shared" si="5"/>
        <v>0</v>
      </c>
      <c r="G30" s="647">
        <f t="shared" si="5"/>
        <v>0</v>
      </c>
      <c r="H30" s="647">
        <f t="shared" si="5"/>
        <v>0</v>
      </c>
      <c r="I30" s="647">
        <f t="shared" si="5"/>
        <v>0</v>
      </c>
      <c r="J30" s="647">
        <f t="shared" si="5"/>
        <v>0</v>
      </c>
      <c r="K30" s="647">
        <f t="shared" si="5"/>
        <v>0</v>
      </c>
      <c r="L30" s="647">
        <f t="shared" si="5"/>
        <v>0</v>
      </c>
      <c r="M30" s="647">
        <f t="shared" si="5"/>
        <v>0</v>
      </c>
      <c r="N30" s="647">
        <f t="shared" si="5"/>
        <v>0</v>
      </c>
      <c r="O30" s="647">
        <f t="shared" si="5"/>
        <v>0</v>
      </c>
      <c r="P30" s="647">
        <f t="shared" si="5"/>
        <v>0</v>
      </c>
      <c r="Q30" s="647">
        <f t="shared" si="5"/>
        <v>0</v>
      </c>
      <c r="R30" s="647">
        <f t="shared" si="5"/>
        <v>0</v>
      </c>
      <c r="S30" s="647">
        <f t="shared" si="4"/>
        <v>0</v>
      </c>
      <c r="T30" s="647">
        <f t="shared" si="4"/>
        <v>0</v>
      </c>
      <c r="U30" s="647">
        <f t="shared" si="4"/>
        <v>0</v>
      </c>
      <c r="V30" s="647">
        <f t="shared" si="4"/>
        <v>0</v>
      </c>
      <c r="W30" s="647">
        <f t="shared" si="4"/>
        <v>0</v>
      </c>
      <c r="X30" s="647">
        <f t="shared" si="4"/>
        <v>0</v>
      </c>
      <c r="Y30" s="647">
        <f t="shared" si="4"/>
        <v>0</v>
      </c>
      <c r="Z30" s="647">
        <f t="shared" si="4"/>
        <v>4.9142207535157585E-2</v>
      </c>
      <c r="AA30" s="647">
        <f t="shared" si="4"/>
        <v>0</v>
      </c>
      <c r="AB30" s="647">
        <f t="shared" si="4"/>
        <v>0</v>
      </c>
      <c r="AC30" s="647">
        <f t="shared" si="4"/>
        <v>0</v>
      </c>
      <c r="AD30" s="647">
        <f t="shared" si="4"/>
        <v>0</v>
      </c>
      <c r="AE30" s="647">
        <f t="shared" si="4"/>
        <v>0</v>
      </c>
      <c r="AF30" s="647">
        <f t="shared" si="4"/>
        <v>0</v>
      </c>
      <c r="AG30" s="647">
        <f t="shared" si="4"/>
        <v>0</v>
      </c>
      <c r="AH30" s="647">
        <f t="shared" si="4"/>
        <v>0</v>
      </c>
      <c r="AI30" s="647">
        <f t="shared" si="4"/>
        <v>0</v>
      </c>
      <c r="AJ30" s="647">
        <f t="shared" si="4"/>
        <v>0</v>
      </c>
      <c r="AK30" s="647">
        <f t="shared" si="4"/>
        <v>0</v>
      </c>
      <c r="AL30" s="647">
        <f t="shared" si="4"/>
        <v>0</v>
      </c>
      <c r="AM30" s="647">
        <f t="shared" si="4"/>
        <v>0</v>
      </c>
      <c r="AN30" s="647">
        <f t="shared" si="4"/>
        <v>0</v>
      </c>
      <c r="AO30" s="647">
        <f t="shared" si="4"/>
        <v>0</v>
      </c>
      <c r="AP30" s="647">
        <f t="shared" si="4"/>
        <v>0</v>
      </c>
      <c r="AQ30" s="648">
        <f t="shared" si="4"/>
        <v>0</v>
      </c>
      <c r="AS30" s="654">
        <f>'41部門表'!BH30</f>
        <v>4.9142207535157585E-2</v>
      </c>
    </row>
    <row r="31" spans="1:45">
      <c r="A31" s="507" t="s">
        <v>398</v>
      </c>
      <c r="B31" s="504" t="s">
        <v>399</v>
      </c>
      <c r="C31" s="646">
        <f t="shared" si="5"/>
        <v>0</v>
      </c>
      <c r="D31" s="647">
        <f t="shared" si="5"/>
        <v>0</v>
      </c>
      <c r="E31" s="647">
        <f t="shared" si="5"/>
        <v>0</v>
      </c>
      <c r="F31" s="647">
        <f t="shared" si="5"/>
        <v>0</v>
      </c>
      <c r="G31" s="647">
        <f t="shared" si="5"/>
        <v>0</v>
      </c>
      <c r="H31" s="647">
        <f t="shared" si="5"/>
        <v>0</v>
      </c>
      <c r="I31" s="647">
        <f t="shared" si="5"/>
        <v>0</v>
      </c>
      <c r="J31" s="647">
        <f t="shared" si="5"/>
        <v>0</v>
      </c>
      <c r="K31" s="647">
        <f t="shared" si="5"/>
        <v>0</v>
      </c>
      <c r="L31" s="647">
        <f t="shared" si="5"/>
        <v>0</v>
      </c>
      <c r="M31" s="647">
        <f t="shared" si="5"/>
        <v>0</v>
      </c>
      <c r="N31" s="647">
        <f t="shared" si="5"/>
        <v>0</v>
      </c>
      <c r="O31" s="647">
        <f t="shared" si="5"/>
        <v>0</v>
      </c>
      <c r="P31" s="647">
        <f t="shared" si="5"/>
        <v>0</v>
      </c>
      <c r="Q31" s="647">
        <f t="shared" si="5"/>
        <v>0</v>
      </c>
      <c r="R31" s="647">
        <f t="shared" si="5"/>
        <v>0</v>
      </c>
      <c r="S31" s="647">
        <f t="shared" si="4"/>
        <v>0</v>
      </c>
      <c r="T31" s="647">
        <f t="shared" si="4"/>
        <v>0</v>
      </c>
      <c r="U31" s="647">
        <f t="shared" si="4"/>
        <v>0</v>
      </c>
      <c r="V31" s="647">
        <f t="shared" si="4"/>
        <v>0</v>
      </c>
      <c r="W31" s="647">
        <f t="shared" si="4"/>
        <v>0</v>
      </c>
      <c r="X31" s="647">
        <f t="shared" si="4"/>
        <v>0</v>
      </c>
      <c r="Y31" s="647">
        <f t="shared" si="4"/>
        <v>0</v>
      </c>
      <c r="Z31" s="647">
        <f t="shared" si="4"/>
        <v>0</v>
      </c>
      <c r="AA31" s="647">
        <f t="shared" si="4"/>
        <v>9.7608869893202603E-4</v>
      </c>
      <c r="AB31" s="647">
        <f t="shared" si="4"/>
        <v>0</v>
      </c>
      <c r="AC31" s="647">
        <f t="shared" si="4"/>
        <v>0</v>
      </c>
      <c r="AD31" s="647">
        <f t="shared" si="4"/>
        <v>0</v>
      </c>
      <c r="AE31" s="647">
        <f t="shared" si="4"/>
        <v>0</v>
      </c>
      <c r="AF31" s="647">
        <f t="shared" si="4"/>
        <v>0</v>
      </c>
      <c r="AG31" s="647">
        <f t="shared" si="4"/>
        <v>0</v>
      </c>
      <c r="AH31" s="647">
        <f t="shared" si="4"/>
        <v>0</v>
      </c>
      <c r="AI31" s="647">
        <f t="shared" si="4"/>
        <v>0</v>
      </c>
      <c r="AJ31" s="647">
        <f t="shared" si="4"/>
        <v>0</v>
      </c>
      <c r="AK31" s="647">
        <f t="shared" si="4"/>
        <v>0</v>
      </c>
      <c r="AL31" s="647">
        <f t="shared" si="4"/>
        <v>0</v>
      </c>
      <c r="AM31" s="647">
        <f t="shared" si="4"/>
        <v>0</v>
      </c>
      <c r="AN31" s="647">
        <f t="shared" si="4"/>
        <v>0</v>
      </c>
      <c r="AO31" s="647">
        <f t="shared" si="4"/>
        <v>0</v>
      </c>
      <c r="AP31" s="647">
        <f t="shared" si="4"/>
        <v>0</v>
      </c>
      <c r="AQ31" s="648">
        <f t="shared" si="4"/>
        <v>0</v>
      </c>
      <c r="AS31" s="654">
        <f>'41部門表'!BH31</f>
        <v>9.7608869893202603E-4</v>
      </c>
    </row>
    <row r="32" spans="1:45">
      <c r="A32" s="507" t="s">
        <v>402</v>
      </c>
      <c r="B32" s="504" t="s">
        <v>403</v>
      </c>
      <c r="C32" s="646">
        <f t="shared" si="5"/>
        <v>0</v>
      </c>
      <c r="D32" s="647">
        <f t="shared" si="5"/>
        <v>0</v>
      </c>
      <c r="E32" s="647">
        <f t="shared" si="5"/>
        <v>0</v>
      </c>
      <c r="F32" s="647">
        <f t="shared" si="5"/>
        <v>0</v>
      </c>
      <c r="G32" s="647">
        <f t="shared" si="5"/>
        <v>0</v>
      </c>
      <c r="H32" s="647">
        <f t="shared" si="5"/>
        <v>0</v>
      </c>
      <c r="I32" s="647">
        <f t="shared" si="5"/>
        <v>0</v>
      </c>
      <c r="J32" s="647">
        <f t="shared" si="5"/>
        <v>0</v>
      </c>
      <c r="K32" s="647">
        <f t="shared" si="5"/>
        <v>0</v>
      </c>
      <c r="L32" s="647">
        <f t="shared" si="5"/>
        <v>0</v>
      </c>
      <c r="M32" s="647">
        <f t="shared" si="5"/>
        <v>0</v>
      </c>
      <c r="N32" s="647">
        <f t="shared" si="5"/>
        <v>0</v>
      </c>
      <c r="O32" s="647">
        <f t="shared" si="5"/>
        <v>0</v>
      </c>
      <c r="P32" s="647">
        <f t="shared" si="5"/>
        <v>0</v>
      </c>
      <c r="Q32" s="647">
        <f t="shared" si="5"/>
        <v>0</v>
      </c>
      <c r="R32" s="647">
        <f t="shared" si="5"/>
        <v>0</v>
      </c>
      <c r="S32" s="647">
        <f t="shared" si="4"/>
        <v>0</v>
      </c>
      <c r="T32" s="647">
        <f t="shared" si="4"/>
        <v>0</v>
      </c>
      <c r="U32" s="647">
        <f t="shared" si="4"/>
        <v>0</v>
      </c>
      <c r="V32" s="647">
        <f t="shared" si="4"/>
        <v>0</v>
      </c>
      <c r="W32" s="647">
        <f t="shared" ref="W32:AQ32" si="6">IF($B32=W$6,$AS32,0)</f>
        <v>0</v>
      </c>
      <c r="X32" s="647">
        <f t="shared" si="6"/>
        <v>0</v>
      </c>
      <c r="Y32" s="647">
        <f t="shared" si="6"/>
        <v>0</v>
      </c>
      <c r="Z32" s="647">
        <f t="shared" si="6"/>
        <v>0</v>
      </c>
      <c r="AA32" s="647">
        <f t="shared" si="6"/>
        <v>0</v>
      </c>
      <c r="AB32" s="647">
        <f t="shared" si="6"/>
        <v>3.7384821762364477E-4</v>
      </c>
      <c r="AC32" s="647">
        <f t="shared" si="6"/>
        <v>0</v>
      </c>
      <c r="AD32" s="647">
        <f t="shared" si="6"/>
        <v>0</v>
      </c>
      <c r="AE32" s="647">
        <f t="shared" si="6"/>
        <v>0</v>
      </c>
      <c r="AF32" s="647">
        <f t="shared" si="6"/>
        <v>0</v>
      </c>
      <c r="AG32" s="647">
        <f t="shared" si="6"/>
        <v>0</v>
      </c>
      <c r="AH32" s="647">
        <f t="shared" si="6"/>
        <v>0</v>
      </c>
      <c r="AI32" s="647">
        <f t="shared" si="6"/>
        <v>0</v>
      </c>
      <c r="AJ32" s="647">
        <f t="shared" si="6"/>
        <v>0</v>
      </c>
      <c r="AK32" s="647">
        <f t="shared" si="6"/>
        <v>0</v>
      </c>
      <c r="AL32" s="647">
        <f t="shared" si="6"/>
        <v>0</v>
      </c>
      <c r="AM32" s="647">
        <f t="shared" si="6"/>
        <v>0</v>
      </c>
      <c r="AN32" s="647">
        <f t="shared" si="6"/>
        <v>0</v>
      </c>
      <c r="AO32" s="647">
        <f t="shared" si="6"/>
        <v>0</v>
      </c>
      <c r="AP32" s="647">
        <f t="shared" si="6"/>
        <v>0</v>
      </c>
      <c r="AQ32" s="648">
        <f t="shared" si="6"/>
        <v>0</v>
      </c>
      <c r="AS32" s="654">
        <f>'41部門表'!BH32</f>
        <v>3.7384821762364477E-4</v>
      </c>
    </row>
    <row r="33" spans="1:45">
      <c r="A33" s="507" t="s">
        <v>406</v>
      </c>
      <c r="B33" s="504" t="s">
        <v>14</v>
      </c>
      <c r="C33" s="646">
        <f t="shared" si="5"/>
        <v>0</v>
      </c>
      <c r="D33" s="647">
        <f t="shared" si="5"/>
        <v>0</v>
      </c>
      <c r="E33" s="647">
        <f t="shared" si="5"/>
        <v>0</v>
      </c>
      <c r="F33" s="647">
        <f t="shared" si="5"/>
        <v>0</v>
      </c>
      <c r="G33" s="647">
        <f t="shared" si="5"/>
        <v>0</v>
      </c>
      <c r="H33" s="647">
        <f t="shared" si="5"/>
        <v>0</v>
      </c>
      <c r="I33" s="647">
        <f t="shared" si="5"/>
        <v>0</v>
      </c>
      <c r="J33" s="647">
        <f t="shared" si="5"/>
        <v>0</v>
      </c>
      <c r="K33" s="647">
        <f t="shared" si="5"/>
        <v>0</v>
      </c>
      <c r="L33" s="647">
        <f t="shared" si="5"/>
        <v>0</v>
      </c>
      <c r="M33" s="647">
        <f t="shared" si="5"/>
        <v>0</v>
      </c>
      <c r="N33" s="647">
        <f t="shared" si="5"/>
        <v>0</v>
      </c>
      <c r="O33" s="647">
        <f t="shared" si="5"/>
        <v>0</v>
      </c>
      <c r="P33" s="647">
        <f t="shared" si="5"/>
        <v>0</v>
      </c>
      <c r="Q33" s="647">
        <f t="shared" si="5"/>
        <v>0</v>
      </c>
      <c r="R33" s="647">
        <f t="shared" si="5"/>
        <v>0</v>
      </c>
      <c r="S33" s="647">
        <f t="shared" ref="S33:AQ37" si="7">IF($B33=S$6,$AS33,0)</f>
        <v>0</v>
      </c>
      <c r="T33" s="647">
        <f t="shared" si="7"/>
        <v>0</v>
      </c>
      <c r="U33" s="647">
        <f t="shared" si="7"/>
        <v>0</v>
      </c>
      <c r="V33" s="647">
        <f t="shared" si="7"/>
        <v>0</v>
      </c>
      <c r="W33" s="647">
        <f t="shared" si="7"/>
        <v>0</v>
      </c>
      <c r="X33" s="647">
        <f t="shared" si="7"/>
        <v>0</v>
      </c>
      <c r="Y33" s="647">
        <f t="shared" si="7"/>
        <v>0</v>
      </c>
      <c r="Z33" s="647">
        <f t="shared" si="7"/>
        <v>0</v>
      </c>
      <c r="AA33" s="647">
        <f t="shared" si="7"/>
        <v>0</v>
      </c>
      <c r="AB33" s="647">
        <f t="shared" si="7"/>
        <v>0</v>
      </c>
      <c r="AC33" s="647">
        <f t="shared" si="7"/>
        <v>0.33098948974556619</v>
      </c>
      <c r="AD33" s="647">
        <f t="shared" si="7"/>
        <v>0</v>
      </c>
      <c r="AE33" s="647">
        <f t="shared" si="7"/>
        <v>0</v>
      </c>
      <c r="AF33" s="647">
        <f t="shared" si="7"/>
        <v>0</v>
      </c>
      <c r="AG33" s="647">
        <f t="shared" si="7"/>
        <v>0</v>
      </c>
      <c r="AH33" s="647">
        <f t="shared" si="7"/>
        <v>0</v>
      </c>
      <c r="AI33" s="647">
        <f t="shared" si="7"/>
        <v>0</v>
      </c>
      <c r="AJ33" s="647">
        <f t="shared" si="7"/>
        <v>0</v>
      </c>
      <c r="AK33" s="647">
        <f t="shared" si="7"/>
        <v>0</v>
      </c>
      <c r="AL33" s="647">
        <f t="shared" si="7"/>
        <v>0</v>
      </c>
      <c r="AM33" s="647">
        <f t="shared" si="7"/>
        <v>0</v>
      </c>
      <c r="AN33" s="647">
        <f t="shared" si="7"/>
        <v>0</v>
      </c>
      <c r="AO33" s="647">
        <f t="shared" si="7"/>
        <v>0</v>
      </c>
      <c r="AP33" s="647">
        <f t="shared" si="7"/>
        <v>0</v>
      </c>
      <c r="AQ33" s="648">
        <f t="shared" si="7"/>
        <v>0</v>
      </c>
      <c r="AS33" s="654">
        <f>'41部門表'!BH33</f>
        <v>0.33098948974556619</v>
      </c>
    </row>
    <row r="34" spans="1:45">
      <c r="A34" s="507" t="s">
        <v>409</v>
      </c>
      <c r="B34" s="504" t="s">
        <v>15</v>
      </c>
      <c r="C34" s="646">
        <f t="shared" si="5"/>
        <v>0</v>
      </c>
      <c r="D34" s="647">
        <f t="shared" si="5"/>
        <v>0</v>
      </c>
      <c r="E34" s="647">
        <f t="shared" si="5"/>
        <v>0</v>
      </c>
      <c r="F34" s="647">
        <f t="shared" si="5"/>
        <v>0</v>
      </c>
      <c r="G34" s="647">
        <f t="shared" si="5"/>
        <v>0</v>
      </c>
      <c r="H34" s="647">
        <f t="shared" si="5"/>
        <v>0</v>
      </c>
      <c r="I34" s="647">
        <f t="shared" si="5"/>
        <v>0</v>
      </c>
      <c r="J34" s="647">
        <f t="shared" si="5"/>
        <v>0</v>
      </c>
      <c r="K34" s="647">
        <f t="shared" si="5"/>
        <v>0</v>
      </c>
      <c r="L34" s="647">
        <f t="shared" si="5"/>
        <v>0</v>
      </c>
      <c r="M34" s="647">
        <f t="shared" si="5"/>
        <v>0</v>
      </c>
      <c r="N34" s="647">
        <f t="shared" si="5"/>
        <v>0</v>
      </c>
      <c r="O34" s="647">
        <f t="shared" si="5"/>
        <v>0</v>
      </c>
      <c r="P34" s="647">
        <f t="shared" si="5"/>
        <v>0</v>
      </c>
      <c r="Q34" s="647">
        <f t="shared" si="5"/>
        <v>0</v>
      </c>
      <c r="R34" s="647">
        <f t="shared" si="5"/>
        <v>0</v>
      </c>
      <c r="S34" s="647">
        <f t="shared" si="7"/>
        <v>0</v>
      </c>
      <c r="T34" s="647">
        <f t="shared" si="7"/>
        <v>0</v>
      </c>
      <c r="U34" s="647">
        <f t="shared" si="7"/>
        <v>0</v>
      </c>
      <c r="V34" s="647">
        <f t="shared" si="7"/>
        <v>0</v>
      </c>
      <c r="W34" s="647">
        <f t="shared" si="7"/>
        <v>0</v>
      </c>
      <c r="X34" s="647">
        <f t="shared" si="7"/>
        <v>0</v>
      </c>
      <c r="Y34" s="647">
        <f t="shared" si="7"/>
        <v>0</v>
      </c>
      <c r="Z34" s="647">
        <f t="shared" si="7"/>
        <v>0</v>
      </c>
      <c r="AA34" s="647">
        <f t="shared" si="7"/>
        <v>0</v>
      </c>
      <c r="AB34" s="647">
        <f t="shared" si="7"/>
        <v>0</v>
      </c>
      <c r="AC34" s="647">
        <f t="shared" si="7"/>
        <v>0</v>
      </c>
      <c r="AD34" s="647">
        <f t="shared" si="7"/>
        <v>0.11395973251603222</v>
      </c>
      <c r="AE34" s="647">
        <f t="shared" si="7"/>
        <v>0</v>
      </c>
      <c r="AF34" s="647">
        <f t="shared" si="7"/>
        <v>0</v>
      </c>
      <c r="AG34" s="647">
        <f t="shared" si="7"/>
        <v>0</v>
      </c>
      <c r="AH34" s="647">
        <f t="shared" si="7"/>
        <v>0</v>
      </c>
      <c r="AI34" s="647">
        <f t="shared" si="7"/>
        <v>0</v>
      </c>
      <c r="AJ34" s="647">
        <f t="shared" si="7"/>
        <v>0</v>
      </c>
      <c r="AK34" s="647">
        <f t="shared" si="7"/>
        <v>0</v>
      </c>
      <c r="AL34" s="647">
        <f t="shared" si="7"/>
        <v>0</v>
      </c>
      <c r="AM34" s="647">
        <f t="shared" si="7"/>
        <v>0</v>
      </c>
      <c r="AN34" s="647">
        <f t="shared" si="7"/>
        <v>0</v>
      </c>
      <c r="AO34" s="647">
        <f t="shared" si="7"/>
        <v>0</v>
      </c>
      <c r="AP34" s="647">
        <f t="shared" si="7"/>
        <v>0</v>
      </c>
      <c r="AQ34" s="648">
        <f t="shared" si="7"/>
        <v>0</v>
      </c>
      <c r="AS34" s="654">
        <f>'41部門表'!BH34</f>
        <v>0.11395973251603222</v>
      </c>
    </row>
    <row r="35" spans="1:45">
      <c r="A35" s="507" t="s">
        <v>412</v>
      </c>
      <c r="B35" s="504" t="s">
        <v>16</v>
      </c>
      <c r="C35" s="646">
        <f t="shared" si="5"/>
        <v>0</v>
      </c>
      <c r="D35" s="647">
        <f t="shared" si="5"/>
        <v>0</v>
      </c>
      <c r="E35" s="647">
        <f t="shared" si="5"/>
        <v>0</v>
      </c>
      <c r="F35" s="647">
        <f t="shared" si="5"/>
        <v>0</v>
      </c>
      <c r="G35" s="647">
        <f t="shared" si="5"/>
        <v>0</v>
      </c>
      <c r="H35" s="647">
        <f t="shared" si="5"/>
        <v>0</v>
      </c>
      <c r="I35" s="647">
        <f t="shared" si="5"/>
        <v>0</v>
      </c>
      <c r="J35" s="647">
        <f t="shared" si="5"/>
        <v>0</v>
      </c>
      <c r="K35" s="647">
        <f t="shared" si="5"/>
        <v>0</v>
      </c>
      <c r="L35" s="647">
        <f t="shared" si="5"/>
        <v>0</v>
      </c>
      <c r="M35" s="647">
        <f t="shared" si="5"/>
        <v>0</v>
      </c>
      <c r="N35" s="647">
        <f t="shared" si="5"/>
        <v>0</v>
      </c>
      <c r="O35" s="647">
        <f t="shared" si="5"/>
        <v>0</v>
      </c>
      <c r="P35" s="647">
        <f t="shared" si="5"/>
        <v>0</v>
      </c>
      <c r="Q35" s="647">
        <f t="shared" si="5"/>
        <v>0</v>
      </c>
      <c r="R35" s="647">
        <f t="shared" si="5"/>
        <v>0</v>
      </c>
      <c r="S35" s="647">
        <f t="shared" si="7"/>
        <v>0</v>
      </c>
      <c r="T35" s="647">
        <f t="shared" si="7"/>
        <v>0</v>
      </c>
      <c r="U35" s="647">
        <f t="shared" si="7"/>
        <v>0</v>
      </c>
      <c r="V35" s="647">
        <f t="shared" si="7"/>
        <v>0</v>
      </c>
      <c r="W35" s="647">
        <f t="shared" si="7"/>
        <v>0</v>
      </c>
      <c r="X35" s="647">
        <f t="shared" si="7"/>
        <v>0</v>
      </c>
      <c r="Y35" s="647">
        <f t="shared" si="7"/>
        <v>0</v>
      </c>
      <c r="Z35" s="647">
        <f t="shared" si="7"/>
        <v>0</v>
      </c>
      <c r="AA35" s="647">
        <f t="shared" si="7"/>
        <v>0</v>
      </c>
      <c r="AB35" s="647">
        <f t="shared" si="7"/>
        <v>0</v>
      </c>
      <c r="AC35" s="647">
        <f t="shared" si="7"/>
        <v>0</v>
      </c>
      <c r="AD35" s="647">
        <f t="shared" si="7"/>
        <v>0</v>
      </c>
      <c r="AE35" s="647">
        <f t="shared" si="7"/>
        <v>8.539321175326656E-5</v>
      </c>
      <c r="AF35" s="647">
        <f t="shared" si="7"/>
        <v>0</v>
      </c>
      <c r="AG35" s="647">
        <f t="shared" si="7"/>
        <v>0</v>
      </c>
      <c r="AH35" s="647">
        <f t="shared" si="7"/>
        <v>0</v>
      </c>
      <c r="AI35" s="647">
        <f t="shared" si="7"/>
        <v>0</v>
      </c>
      <c r="AJ35" s="647">
        <f t="shared" si="7"/>
        <v>0</v>
      </c>
      <c r="AK35" s="647">
        <f t="shared" si="7"/>
        <v>0</v>
      </c>
      <c r="AL35" s="647">
        <f t="shared" si="7"/>
        <v>0</v>
      </c>
      <c r="AM35" s="647">
        <f t="shared" si="7"/>
        <v>0</v>
      </c>
      <c r="AN35" s="647">
        <f t="shared" si="7"/>
        <v>0</v>
      </c>
      <c r="AO35" s="647">
        <f t="shared" si="7"/>
        <v>0</v>
      </c>
      <c r="AP35" s="647">
        <f t="shared" si="7"/>
        <v>0</v>
      </c>
      <c r="AQ35" s="648">
        <f t="shared" si="7"/>
        <v>0</v>
      </c>
      <c r="AS35" s="654">
        <f>'41部門表'!BH35</f>
        <v>8.539321175326656E-5</v>
      </c>
    </row>
    <row r="36" spans="1:45">
      <c r="A36" s="507" t="s">
        <v>415</v>
      </c>
      <c r="B36" s="504" t="s">
        <v>416</v>
      </c>
      <c r="C36" s="646">
        <f t="shared" si="5"/>
        <v>0</v>
      </c>
      <c r="D36" s="647">
        <f t="shared" si="5"/>
        <v>0</v>
      </c>
      <c r="E36" s="647">
        <f t="shared" si="5"/>
        <v>0</v>
      </c>
      <c r="F36" s="647">
        <f t="shared" si="5"/>
        <v>0</v>
      </c>
      <c r="G36" s="647">
        <f t="shared" si="5"/>
        <v>0</v>
      </c>
      <c r="H36" s="647">
        <f t="shared" si="5"/>
        <v>0</v>
      </c>
      <c r="I36" s="647">
        <f t="shared" si="5"/>
        <v>0</v>
      </c>
      <c r="J36" s="647">
        <f t="shared" si="5"/>
        <v>0</v>
      </c>
      <c r="K36" s="647">
        <f t="shared" si="5"/>
        <v>0</v>
      </c>
      <c r="L36" s="647">
        <f t="shared" si="5"/>
        <v>0</v>
      </c>
      <c r="M36" s="647">
        <f t="shared" si="5"/>
        <v>0</v>
      </c>
      <c r="N36" s="647">
        <f t="shared" si="5"/>
        <v>0</v>
      </c>
      <c r="O36" s="647">
        <f t="shared" si="5"/>
        <v>0</v>
      </c>
      <c r="P36" s="647">
        <f t="shared" si="5"/>
        <v>0</v>
      </c>
      <c r="Q36" s="647">
        <f t="shared" si="5"/>
        <v>0</v>
      </c>
      <c r="R36" s="647">
        <f t="shared" si="5"/>
        <v>0</v>
      </c>
      <c r="S36" s="647">
        <f t="shared" si="7"/>
        <v>0</v>
      </c>
      <c r="T36" s="647">
        <f t="shared" si="7"/>
        <v>0</v>
      </c>
      <c r="U36" s="647">
        <f t="shared" si="7"/>
        <v>0</v>
      </c>
      <c r="V36" s="647">
        <f t="shared" si="7"/>
        <v>0</v>
      </c>
      <c r="W36" s="647">
        <f t="shared" si="7"/>
        <v>0</v>
      </c>
      <c r="X36" s="647">
        <f t="shared" si="7"/>
        <v>0</v>
      </c>
      <c r="Y36" s="647">
        <f t="shared" si="7"/>
        <v>0</v>
      </c>
      <c r="Z36" s="647">
        <f t="shared" si="7"/>
        <v>0</v>
      </c>
      <c r="AA36" s="647">
        <f t="shared" si="7"/>
        <v>0</v>
      </c>
      <c r="AB36" s="647">
        <f t="shared" si="7"/>
        <v>0</v>
      </c>
      <c r="AC36" s="647">
        <f t="shared" si="7"/>
        <v>0</v>
      </c>
      <c r="AD36" s="647">
        <f t="shared" si="7"/>
        <v>0</v>
      </c>
      <c r="AE36" s="647">
        <f t="shared" si="7"/>
        <v>0</v>
      </c>
      <c r="AF36" s="647">
        <f t="shared" si="7"/>
        <v>0.38495257190743787</v>
      </c>
      <c r="AG36" s="647">
        <f t="shared" si="7"/>
        <v>0</v>
      </c>
      <c r="AH36" s="647">
        <f t="shared" si="7"/>
        <v>0</v>
      </c>
      <c r="AI36" s="647">
        <f t="shared" si="7"/>
        <v>0</v>
      </c>
      <c r="AJ36" s="647">
        <f t="shared" si="7"/>
        <v>0</v>
      </c>
      <c r="AK36" s="647">
        <f t="shared" si="7"/>
        <v>0</v>
      </c>
      <c r="AL36" s="647">
        <f t="shared" si="7"/>
        <v>0</v>
      </c>
      <c r="AM36" s="647">
        <f t="shared" si="7"/>
        <v>0</v>
      </c>
      <c r="AN36" s="647">
        <f t="shared" si="7"/>
        <v>0</v>
      </c>
      <c r="AO36" s="647">
        <f t="shared" si="7"/>
        <v>0</v>
      </c>
      <c r="AP36" s="647">
        <f t="shared" si="7"/>
        <v>0</v>
      </c>
      <c r="AQ36" s="648">
        <f t="shared" si="7"/>
        <v>0</v>
      </c>
      <c r="AS36" s="654">
        <f>'41部門表'!BH36</f>
        <v>0.38495257190743787</v>
      </c>
    </row>
    <row r="37" spans="1:45">
      <c r="A37" s="507" t="s">
        <v>419</v>
      </c>
      <c r="B37" s="504" t="s">
        <v>420</v>
      </c>
      <c r="C37" s="646">
        <f t="shared" si="5"/>
        <v>0</v>
      </c>
      <c r="D37" s="647">
        <f t="shared" si="5"/>
        <v>0</v>
      </c>
      <c r="E37" s="647">
        <f t="shared" si="5"/>
        <v>0</v>
      </c>
      <c r="F37" s="647">
        <f t="shared" si="5"/>
        <v>0</v>
      </c>
      <c r="G37" s="647">
        <f t="shared" si="5"/>
        <v>0</v>
      </c>
      <c r="H37" s="647">
        <f t="shared" si="5"/>
        <v>0</v>
      </c>
      <c r="I37" s="647">
        <f t="shared" si="5"/>
        <v>0</v>
      </c>
      <c r="J37" s="647">
        <f t="shared" si="5"/>
        <v>0</v>
      </c>
      <c r="K37" s="647">
        <f t="shared" si="5"/>
        <v>0</v>
      </c>
      <c r="L37" s="647">
        <f t="shared" si="5"/>
        <v>0</v>
      </c>
      <c r="M37" s="647">
        <f t="shared" si="5"/>
        <v>0</v>
      </c>
      <c r="N37" s="647">
        <f t="shared" si="5"/>
        <v>0</v>
      </c>
      <c r="O37" s="647">
        <f t="shared" si="5"/>
        <v>0</v>
      </c>
      <c r="P37" s="647">
        <f t="shared" si="5"/>
        <v>0</v>
      </c>
      <c r="Q37" s="647">
        <f t="shared" si="5"/>
        <v>0</v>
      </c>
      <c r="R37" s="647">
        <f t="shared" si="5"/>
        <v>0</v>
      </c>
      <c r="S37" s="647">
        <f t="shared" si="7"/>
        <v>0</v>
      </c>
      <c r="T37" s="647">
        <f t="shared" si="7"/>
        <v>0</v>
      </c>
      <c r="U37" s="647">
        <f t="shared" si="7"/>
        <v>0</v>
      </c>
      <c r="V37" s="647">
        <f t="shared" si="7"/>
        <v>0</v>
      </c>
      <c r="W37" s="647">
        <f t="shared" si="7"/>
        <v>0</v>
      </c>
      <c r="X37" s="647">
        <f t="shared" si="7"/>
        <v>0</v>
      </c>
      <c r="Y37" s="647">
        <f t="shared" si="7"/>
        <v>0</v>
      </c>
      <c r="Z37" s="647">
        <f t="shared" si="7"/>
        <v>0</v>
      </c>
      <c r="AA37" s="647">
        <f t="shared" si="7"/>
        <v>0</v>
      </c>
      <c r="AB37" s="647">
        <f t="shared" si="7"/>
        <v>0</v>
      </c>
      <c r="AC37" s="647">
        <f t="shared" si="7"/>
        <v>0</v>
      </c>
      <c r="AD37" s="647">
        <f t="shared" si="7"/>
        <v>0</v>
      </c>
      <c r="AE37" s="647">
        <f t="shared" si="7"/>
        <v>0</v>
      </c>
      <c r="AF37" s="647">
        <f t="shared" si="7"/>
        <v>0</v>
      </c>
      <c r="AG37" s="647">
        <f t="shared" si="7"/>
        <v>0.46668520479306802</v>
      </c>
      <c r="AH37" s="647">
        <f t="shared" si="7"/>
        <v>0</v>
      </c>
      <c r="AI37" s="647">
        <f t="shared" si="7"/>
        <v>0</v>
      </c>
      <c r="AJ37" s="647">
        <f t="shared" si="7"/>
        <v>0</v>
      </c>
      <c r="AK37" s="647">
        <f t="shared" si="7"/>
        <v>0</v>
      </c>
      <c r="AL37" s="647">
        <f t="shared" si="7"/>
        <v>0</v>
      </c>
      <c r="AM37" s="647">
        <f t="shared" si="7"/>
        <v>0</v>
      </c>
      <c r="AN37" s="647">
        <f t="shared" si="7"/>
        <v>0</v>
      </c>
      <c r="AO37" s="647">
        <f t="shared" si="7"/>
        <v>0</v>
      </c>
      <c r="AP37" s="647">
        <f t="shared" si="7"/>
        <v>0</v>
      </c>
      <c r="AQ37" s="648">
        <f t="shared" si="7"/>
        <v>0</v>
      </c>
      <c r="AS37" s="654">
        <f>'41部門表'!BH37</f>
        <v>0.46668520479306802</v>
      </c>
    </row>
    <row r="38" spans="1:45">
      <c r="A38" s="507" t="s">
        <v>422</v>
      </c>
      <c r="B38" s="504" t="s">
        <v>17</v>
      </c>
      <c r="C38" s="646">
        <f t="shared" si="5"/>
        <v>0</v>
      </c>
      <c r="D38" s="647">
        <f t="shared" si="5"/>
        <v>0</v>
      </c>
      <c r="E38" s="647">
        <f t="shared" si="5"/>
        <v>0</v>
      </c>
      <c r="F38" s="647">
        <f t="shared" si="5"/>
        <v>0</v>
      </c>
      <c r="G38" s="647">
        <f t="shared" si="5"/>
        <v>0</v>
      </c>
      <c r="H38" s="647">
        <f t="shared" si="5"/>
        <v>0</v>
      </c>
      <c r="I38" s="647">
        <f t="shared" si="5"/>
        <v>0</v>
      </c>
      <c r="J38" s="647">
        <f t="shared" si="5"/>
        <v>0</v>
      </c>
      <c r="K38" s="647">
        <f t="shared" si="5"/>
        <v>0</v>
      </c>
      <c r="L38" s="647">
        <f t="shared" si="5"/>
        <v>0</v>
      </c>
      <c r="M38" s="647">
        <f t="shared" si="5"/>
        <v>0</v>
      </c>
      <c r="N38" s="647">
        <f t="shared" si="5"/>
        <v>0</v>
      </c>
      <c r="O38" s="647">
        <f t="shared" si="5"/>
        <v>0</v>
      </c>
      <c r="P38" s="647">
        <f t="shared" si="5"/>
        <v>0</v>
      </c>
      <c r="Q38" s="647">
        <f t="shared" si="5"/>
        <v>0</v>
      </c>
      <c r="R38" s="647">
        <f t="shared" ref="R38:AQ47" si="8">IF($B38=R$6,$AS38,0)</f>
        <v>0</v>
      </c>
      <c r="S38" s="647">
        <f t="shared" si="8"/>
        <v>0</v>
      </c>
      <c r="T38" s="647">
        <f t="shared" si="8"/>
        <v>0</v>
      </c>
      <c r="U38" s="647">
        <f t="shared" si="8"/>
        <v>0</v>
      </c>
      <c r="V38" s="647">
        <f t="shared" si="8"/>
        <v>0</v>
      </c>
      <c r="W38" s="647">
        <f t="shared" si="8"/>
        <v>0</v>
      </c>
      <c r="X38" s="647">
        <f t="shared" si="8"/>
        <v>0</v>
      </c>
      <c r="Y38" s="647">
        <f t="shared" si="8"/>
        <v>0</v>
      </c>
      <c r="Z38" s="647">
        <f t="shared" si="8"/>
        <v>0</v>
      </c>
      <c r="AA38" s="647">
        <f t="shared" si="8"/>
        <v>0</v>
      </c>
      <c r="AB38" s="647">
        <f t="shared" si="8"/>
        <v>0</v>
      </c>
      <c r="AC38" s="647">
        <f t="shared" si="8"/>
        <v>0</v>
      </c>
      <c r="AD38" s="647">
        <f t="shared" si="8"/>
        <v>0</v>
      </c>
      <c r="AE38" s="647">
        <f t="shared" si="8"/>
        <v>0</v>
      </c>
      <c r="AF38" s="647">
        <f t="shared" si="8"/>
        <v>0</v>
      </c>
      <c r="AG38" s="647">
        <f t="shared" si="8"/>
        <v>0</v>
      </c>
      <c r="AH38" s="647">
        <f t="shared" si="8"/>
        <v>0</v>
      </c>
      <c r="AI38" s="647">
        <f t="shared" si="8"/>
        <v>0</v>
      </c>
      <c r="AJ38" s="647">
        <f t="shared" si="8"/>
        <v>0</v>
      </c>
      <c r="AK38" s="647">
        <f t="shared" si="8"/>
        <v>0</v>
      </c>
      <c r="AL38" s="647">
        <f t="shared" si="8"/>
        <v>0</v>
      </c>
      <c r="AM38" s="647">
        <f t="shared" si="8"/>
        <v>0</v>
      </c>
      <c r="AN38" s="647">
        <f t="shared" si="8"/>
        <v>0</v>
      </c>
      <c r="AO38" s="647">
        <f t="shared" si="8"/>
        <v>0</v>
      </c>
      <c r="AP38" s="647">
        <f t="shared" si="8"/>
        <v>0</v>
      </c>
      <c r="AQ38" s="648">
        <f t="shared" si="8"/>
        <v>0</v>
      </c>
      <c r="AS38" s="654">
        <f>'41部門表'!BH38</f>
        <v>0</v>
      </c>
    </row>
    <row r="39" spans="1:45">
      <c r="A39" s="507" t="s">
        <v>424</v>
      </c>
      <c r="B39" s="504" t="s">
        <v>56</v>
      </c>
      <c r="C39" s="646">
        <f t="shared" ref="C39:R47" si="9">IF($B39=C$6,$AS39,0)</f>
        <v>0</v>
      </c>
      <c r="D39" s="647">
        <f t="shared" si="9"/>
        <v>0</v>
      </c>
      <c r="E39" s="647">
        <f t="shared" si="9"/>
        <v>0</v>
      </c>
      <c r="F39" s="647">
        <f t="shared" si="9"/>
        <v>0</v>
      </c>
      <c r="G39" s="647">
        <f t="shared" si="9"/>
        <v>0</v>
      </c>
      <c r="H39" s="647">
        <f t="shared" si="9"/>
        <v>0</v>
      </c>
      <c r="I39" s="647">
        <f t="shared" si="9"/>
        <v>0</v>
      </c>
      <c r="J39" s="647">
        <f t="shared" si="9"/>
        <v>0</v>
      </c>
      <c r="K39" s="647">
        <f t="shared" si="9"/>
        <v>0</v>
      </c>
      <c r="L39" s="647">
        <f t="shared" si="9"/>
        <v>0</v>
      </c>
      <c r="M39" s="647">
        <f t="shared" si="9"/>
        <v>0</v>
      </c>
      <c r="N39" s="647">
        <f t="shared" si="9"/>
        <v>0</v>
      </c>
      <c r="O39" s="647">
        <f t="shared" si="9"/>
        <v>0</v>
      </c>
      <c r="P39" s="647">
        <f t="shared" si="9"/>
        <v>0</v>
      </c>
      <c r="Q39" s="647">
        <f t="shared" si="9"/>
        <v>0</v>
      </c>
      <c r="R39" s="647">
        <f t="shared" si="9"/>
        <v>0</v>
      </c>
      <c r="S39" s="647">
        <f t="shared" si="8"/>
        <v>0</v>
      </c>
      <c r="T39" s="647">
        <f t="shared" si="8"/>
        <v>0</v>
      </c>
      <c r="U39" s="647">
        <f t="shared" si="8"/>
        <v>0</v>
      </c>
      <c r="V39" s="647">
        <f t="shared" si="8"/>
        <v>0</v>
      </c>
      <c r="W39" s="647">
        <f t="shared" si="8"/>
        <v>0</v>
      </c>
      <c r="X39" s="647">
        <f t="shared" si="8"/>
        <v>0</v>
      </c>
      <c r="Y39" s="647">
        <f t="shared" si="8"/>
        <v>0</v>
      </c>
      <c r="Z39" s="647">
        <f t="shared" si="8"/>
        <v>0</v>
      </c>
      <c r="AA39" s="647">
        <f t="shared" si="8"/>
        <v>0</v>
      </c>
      <c r="AB39" s="647">
        <f t="shared" si="8"/>
        <v>0</v>
      </c>
      <c r="AC39" s="647">
        <f t="shared" si="8"/>
        <v>0</v>
      </c>
      <c r="AD39" s="647">
        <f t="shared" si="8"/>
        <v>0</v>
      </c>
      <c r="AE39" s="647">
        <f t="shared" si="8"/>
        <v>0</v>
      </c>
      <c r="AF39" s="647">
        <f t="shared" si="8"/>
        <v>0</v>
      </c>
      <c r="AG39" s="647">
        <f t="shared" si="8"/>
        <v>0</v>
      </c>
      <c r="AH39" s="647">
        <f t="shared" si="8"/>
        <v>0</v>
      </c>
      <c r="AI39" s="647">
        <f t="shared" si="8"/>
        <v>5.2617620118782037E-2</v>
      </c>
      <c r="AJ39" s="647">
        <f t="shared" si="8"/>
        <v>0</v>
      </c>
      <c r="AK39" s="647">
        <f t="shared" si="8"/>
        <v>0</v>
      </c>
      <c r="AL39" s="647">
        <f t="shared" si="8"/>
        <v>0</v>
      </c>
      <c r="AM39" s="647">
        <f t="shared" si="8"/>
        <v>0</v>
      </c>
      <c r="AN39" s="647">
        <f t="shared" si="8"/>
        <v>0</v>
      </c>
      <c r="AO39" s="647">
        <f t="shared" si="8"/>
        <v>0</v>
      </c>
      <c r="AP39" s="647">
        <f t="shared" si="8"/>
        <v>0</v>
      </c>
      <c r="AQ39" s="648">
        <f t="shared" si="8"/>
        <v>0</v>
      </c>
      <c r="AS39" s="654">
        <f>'41部門表'!BH39</f>
        <v>5.2617620118782037E-2</v>
      </c>
    </row>
    <row r="40" spans="1:45">
      <c r="A40" s="507" t="s">
        <v>427</v>
      </c>
      <c r="B40" s="504" t="s">
        <v>428</v>
      </c>
      <c r="C40" s="646">
        <f t="shared" si="9"/>
        <v>0</v>
      </c>
      <c r="D40" s="647">
        <f t="shared" si="9"/>
        <v>0</v>
      </c>
      <c r="E40" s="647">
        <f t="shared" si="9"/>
        <v>0</v>
      </c>
      <c r="F40" s="647">
        <f t="shared" si="9"/>
        <v>0</v>
      </c>
      <c r="G40" s="647">
        <f t="shared" si="9"/>
        <v>0</v>
      </c>
      <c r="H40" s="647">
        <f t="shared" si="9"/>
        <v>0</v>
      </c>
      <c r="I40" s="647">
        <f t="shared" si="9"/>
        <v>0</v>
      </c>
      <c r="J40" s="647">
        <f t="shared" si="9"/>
        <v>0</v>
      </c>
      <c r="K40" s="647">
        <f t="shared" si="9"/>
        <v>0</v>
      </c>
      <c r="L40" s="647">
        <f t="shared" si="9"/>
        <v>0</v>
      </c>
      <c r="M40" s="647">
        <f t="shared" si="9"/>
        <v>0</v>
      </c>
      <c r="N40" s="647">
        <f t="shared" si="9"/>
        <v>0</v>
      </c>
      <c r="O40" s="647">
        <f t="shared" si="9"/>
        <v>0</v>
      </c>
      <c r="P40" s="647">
        <f t="shared" si="9"/>
        <v>0</v>
      </c>
      <c r="Q40" s="647">
        <f t="shared" si="9"/>
        <v>0</v>
      </c>
      <c r="R40" s="647">
        <f t="shared" si="9"/>
        <v>0</v>
      </c>
      <c r="S40" s="647">
        <f t="shared" si="8"/>
        <v>0</v>
      </c>
      <c r="T40" s="647">
        <f t="shared" si="8"/>
        <v>0</v>
      </c>
      <c r="U40" s="647">
        <f t="shared" si="8"/>
        <v>0</v>
      </c>
      <c r="V40" s="647">
        <f t="shared" si="8"/>
        <v>0</v>
      </c>
      <c r="W40" s="647">
        <f t="shared" si="8"/>
        <v>0</v>
      </c>
      <c r="X40" s="647">
        <f t="shared" si="8"/>
        <v>0</v>
      </c>
      <c r="Y40" s="647">
        <f t="shared" si="8"/>
        <v>0</v>
      </c>
      <c r="Z40" s="647">
        <f t="shared" si="8"/>
        <v>0</v>
      </c>
      <c r="AA40" s="647">
        <f t="shared" si="8"/>
        <v>0</v>
      </c>
      <c r="AB40" s="647">
        <f t="shared" si="8"/>
        <v>0</v>
      </c>
      <c r="AC40" s="647">
        <f t="shared" si="8"/>
        <v>0</v>
      </c>
      <c r="AD40" s="647">
        <f t="shared" si="8"/>
        <v>0</v>
      </c>
      <c r="AE40" s="647">
        <f t="shared" si="8"/>
        <v>0</v>
      </c>
      <c r="AF40" s="647">
        <f t="shared" si="8"/>
        <v>0</v>
      </c>
      <c r="AG40" s="647">
        <f t="shared" si="8"/>
        <v>0</v>
      </c>
      <c r="AH40" s="647">
        <f t="shared" si="8"/>
        <v>0</v>
      </c>
      <c r="AI40" s="647">
        <f t="shared" si="8"/>
        <v>0</v>
      </c>
      <c r="AJ40" s="647">
        <f t="shared" si="8"/>
        <v>1.2852534425780051E-5</v>
      </c>
      <c r="AK40" s="647">
        <f t="shared" si="8"/>
        <v>0</v>
      </c>
      <c r="AL40" s="647">
        <f t="shared" si="8"/>
        <v>0</v>
      </c>
      <c r="AM40" s="647">
        <f t="shared" si="8"/>
        <v>0</v>
      </c>
      <c r="AN40" s="647">
        <f t="shared" si="8"/>
        <v>0</v>
      </c>
      <c r="AO40" s="647">
        <f t="shared" si="8"/>
        <v>0</v>
      </c>
      <c r="AP40" s="647">
        <f t="shared" si="8"/>
        <v>0</v>
      </c>
      <c r="AQ40" s="648">
        <f t="shared" si="8"/>
        <v>0</v>
      </c>
      <c r="AS40" s="654">
        <f>'41部門表'!BH40</f>
        <v>1.2852534425780051E-5</v>
      </c>
    </row>
    <row r="41" spans="1:45">
      <c r="A41" s="507" t="s">
        <v>430</v>
      </c>
      <c r="B41" s="504" t="s">
        <v>741</v>
      </c>
      <c r="C41" s="646">
        <f t="shared" si="9"/>
        <v>0</v>
      </c>
      <c r="D41" s="647">
        <f t="shared" si="9"/>
        <v>0</v>
      </c>
      <c r="E41" s="647">
        <f t="shared" si="9"/>
        <v>0</v>
      </c>
      <c r="F41" s="647">
        <f t="shared" si="9"/>
        <v>0</v>
      </c>
      <c r="G41" s="647">
        <f t="shared" si="9"/>
        <v>0</v>
      </c>
      <c r="H41" s="647">
        <f t="shared" si="9"/>
        <v>0</v>
      </c>
      <c r="I41" s="647">
        <f t="shared" si="9"/>
        <v>0</v>
      </c>
      <c r="J41" s="647">
        <f t="shared" si="9"/>
        <v>0</v>
      </c>
      <c r="K41" s="647">
        <f t="shared" si="9"/>
        <v>0</v>
      </c>
      <c r="L41" s="647">
        <f t="shared" si="9"/>
        <v>0</v>
      </c>
      <c r="M41" s="647">
        <f t="shared" si="9"/>
        <v>0</v>
      </c>
      <c r="N41" s="647">
        <f t="shared" si="9"/>
        <v>0</v>
      </c>
      <c r="O41" s="647">
        <f t="shared" si="9"/>
        <v>0</v>
      </c>
      <c r="P41" s="647">
        <f t="shared" si="9"/>
        <v>0</v>
      </c>
      <c r="Q41" s="647">
        <f t="shared" si="9"/>
        <v>0</v>
      </c>
      <c r="R41" s="647">
        <f t="shared" si="9"/>
        <v>0</v>
      </c>
      <c r="S41" s="647">
        <f t="shared" si="8"/>
        <v>0</v>
      </c>
      <c r="T41" s="647">
        <f t="shared" si="8"/>
        <v>0</v>
      </c>
      <c r="U41" s="647">
        <f t="shared" si="8"/>
        <v>0</v>
      </c>
      <c r="V41" s="647">
        <f t="shared" si="8"/>
        <v>0</v>
      </c>
      <c r="W41" s="647">
        <f t="shared" si="8"/>
        <v>0</v>
      </c>
      <c r="X41" s="647">
        <f t="shared" si="8"/>
        <v>0</v>
      </c>
      <c r="Y41" s="647">
        <f t="shared" si="8"/>
        <v>0</v>
      </c>
      <c r="Z41" s="647">
        <f t="shared" si="8"/>
        <v>0</v>
      </c>
      <c r="AA41" s="647">
        <f t="shared" si="8"/>
        <v>0</v>
      </c>
      <c r="AB41" s="647">
        <f t="shared" si="8"/>
        <v>0</v>
      </c>
      <c r="AC41" s="647">
        <f t="shared" si="8"/>
        <v>0</v>
      </c>
      <c r="AD41" s="647">
        <f t="shared" si="8"/>
        <v>0</v>
      </c>
      <c r="AE41" s="647">
        <f t="shared" si="8"/>
        <v>0</v>
      </c>
      <c r="AF41" s="647">
        <f t="shared" si="8"/>
        <v>0</v>
      </c>
      <c r="AG41" s="647">
        <f t="shared" si="8"/>
        <v>0</v>
      </c>
      <c r="AH41" s="647">
        <f t="shared" si="8"/>
        <v>0</v>
      </c>
      <c r="AI41" s="647">
        <f t="shared" si="8"/>
        <v>0</v>
      </c>
      <c r="AJ41" s="647">
        <f t="shared" si="8"/>
        <v>0</v>
      </c>
      <c r="AK41" s="647">
        <f t="shared" si="8"/>
        <v>1.8132608517018721E-2</v>
      </c>
      <c r="AL41" s="647">
        <f t="shared" si="8"/>
        <v>0</v>
      </c>
      <c r="AM41" s="647">
        <f t="shared" si="8"/>
        <v>0</v>
      </c>
      <c r="AN41" s="647">
        <f t="shared" si="8"/>
        <v>0</v>
      </c>
      <c r="AO41" s="647">
        <f t="shared" si="8"/>
        <v>0</v>
      </c>
      <c r="AP41" s="647">
        <f t="shared" si="8"/>
        <v>0</v>
      </c>
      <c r="AQ41" s="648">
        <f t="shared" si="8"/>
        <v>0</v>
      </c>
      <c r="AS41" s="654">
        <f>'41部門表'!BH41</f>
        <v>1.8132608517018721E-2</v>
      </c>
    </row>
    <row r="42" spans="1:45">
      <c r="A42" s="507" t="s">
        <v>434</v>
      </c>
      <c r="B42" s="504" t="s">
        <v>57</v>
      </c>
      <c r="C42" s="646">
        <f t="shared" si="9"/>
        <v>0</v>
      </c>
      <c r="D42" s="647">
        <f t="shared" si="9"/>
        <v>0</v>
      </c>
      <c r="E42" s="647">
        <f t="shared" si="9"/>
        <v>0</v>
      </c>
      <c r="F42" s="647">
        <f t="shared" si="9"/>
        <v>0</v>
      </c>
      <c r="G42" s="647">
        <f t="shared" si="9"/>
        <v>0</v>
      </c>
      <c r="H42" s="647">
        <f t="shared" si="9"/>
        <v>0</v>
      </c>
      <c r="I42" s="647">
        <f t="shared" si="9"/>
        <v>0</v>
      </c>
      <c r="J42" s="647">
        <f t="shared" si="9"/>
        <v>0</v>
      </c>
      <c r="K42" s="647">
        <f t="shared" si="9"/>
        <v>0</v>
      </c>
      <c r="L42" s="647">
        <f t="shared" si="9"/>
        <v>0</v>
      </c>
      <c r="M42" s="647">
        <f t="shared" si="9"/>
        <v>0</v>
      </c>
      <c r="N42" s="647">
        <f t="shared" si="9"/>
        <v>0</v>
      </c>
      <c r="O42" s="647">
        <f t="shared" si="9"/>
        <v>0</v>
      </c>
      <c r="P42" s="647">
        <f t="shared" si="9"/>
        <v>0</v>
      </c>
      <c r="Q42" s="647">
        <f t="shared" si="9"/>
        <v>0</v>
      </c>
      <c r="R42" s="647">
        <f t="shared" si="9"/>
        <v>0</v>
      </c>
      <c r="S42" s="647">
        <f t="shared" si="8"/>
        <v>0</v>
      </c>
      <c r="T42" s="647">
        <f t="shared" si="8"/>
        <v>0</v>
      </c>
      <c r="U42" s="647">
        <f t="shared" si="8"/>
        <v>0</v>
      </c>
      <c r="V42" s="647">
        <f t="shared" si="8"/>
        <v>0</v>
      </c>
      <c r="W42" s="647">
        <f t="shared" si="8"/>
        <v>0</v>
      </c>
      <c r="X42" s="647">
        <f t="shared" si="8"/>
        <v>0</v>
      </c>
      <c r="Y42" s="647">
        <f t="shared" si="8"/>
        <v>0</v>
      </c>
      <c r="Z42" s="647">
        <f t="shared" si="8"/>
        <v>0</v>
      </c>
      <c r="AA42" s="647">
        <f t="shared" si="8"/>
        <v>0</v>
      </c>
      <c r="AB42" s="647">
        <f t="shared" si="8"/>
        <v>0</v>
      </c>
      <c r="AC42" s="647">
        <f t="shared" si="8"/>
        <v>0</v>
      </c>
      <c r="AD42" s="647">
        <f t="shared" si="8"/>
        <v>0</v>
      </c>
      <c r="AE42" s="647">
        <f t="shared" si="8"/>
        <v>0</v>
      </c>
      <c r="AF42" s="647">
        <f t="shared" si="8"/>
        <v>0</v>
      </c>
      <c r="AG42" s="647">
        <f t="shared" si="8"/>
        <v>0</v>
      </c>
      <c r="AH42" s="647">
        <f t="shared" si="8"/>
        <v>0</v>
      </c>
      <c r="AI42" s="647">
        <f t="shared" si="8"/>
        <v>0</v>
      </c>
      <c r="AJ42" s="647">
        <f t="shared" si="8"/>
        <v>0</v>
      </c>
      <c r="AK42" s="647">
        <f t="shared" si="8"/>
        <v>0</v>
      </c>
      <c r="AL42" s="647">
        <f t="shared" si="8"/>
        <v>0.38695465031370468</v>
      </c>
      <c r="AM42" s="647">
        <f t="shared" si="8"/>
        <v>0</v>
      </c>
      <c r="AN42" s="647">
        <f t="shared" si="8"/>
        <v>0</v>
      </c>
      <c r="AO42" s="647">
        <f t="shared" si="8"/>
        <v>0</v>
      </c>
      <c r="AP42" s="647">
        <f t="shared" si="8"/>
        <v>0</v>
      </c>
      <c r="AQ42" s="648">
        <f t="shared" si="8"/>
        <v>0</v>
      </c>
      <c r="AS42" s="654">
        <f>'41部門表'!BH42</f>
        <v>0.38695465031370468</v>
      </c>
    </row>
    <row r="43" spans="1:45">
      <c r="A43" s="507">
        <v>67</v>
      </c>
      <c r="B43" s="504" t="s">
        <v>871</v>
      </c>
      <c r="C43" s="646">
        <f t="shared" si="9"/>
        <v>0</v>
      </c>
      <c r="D43" s="647">
        <f t="shared" si="9"/>
        <v>0</v>
      </c>
      <c r="E43" s="647">
        <f t="shared" si="9"/>
        <v>0</v>
      </c>
      <c r="F43" s="647">
        <f t="shared" si="9"/>
        <v>0</v>
      </c>
      <c r="G43" s="647">
        <f t="shared" si="9"/>
        <v>0</v>
      </c>
      <c r="H43" s="647">
        <f t="shared" si="9"/>
        <v>0</v>
      </c>
      <c r="I43" s="647">
        <f t="shared" si="9"/>
        <v>0</v>
      </c>
      <c r="J43" s="647">
        <f t="shared" si="9"/>
        <v>0</v>
      </c>
      <c r="K43" s="647">
        <f t="shared" si="9"/>
        <v>0</v>
      </c>
      <c r="L43" s="647">
        <f t="shared" si="9"/>
        <v>0</v>
      </c>
      <c r="M43" s="647">
        <f t="shared" si="9"/>
        <v>0</v>
      </c>
      <c r="N43" s="647">
        <f t="shared" si="9"/>
        <v>0</v>
      </c>
      <c r="O43" s="647">
        <f t="shared" si="9"/>
        <v>0</v>
      </c>
      <c r="P43" s="647">
        <f t="shared" si="9"/>
        <v>0</v>
      </c>
      <c r="Q43" s="647">
        <f t="shared" si="9"/>
        <v>0</v>
      </c>
      <c r="R43" s="647">
        <f t="shared" si="9"/>
        <v>0</v>
      </c>
      <c r="S43" s="647">
        <f t="shared" si="8"/>
        <v>0</v>
      </c>
      <c r="T43" s="647">
        <f t="shared" si="8"/>
        <v>0</v>
      </c>
      <c r="U43" s="647">
        <f t="shared" si="8"/>
        <v>0</v>
      </c>
      <c r="V43" s="647">
        <f t="shared" si="8"/>
        <v>0</v>
      </c>
      <c r="W43" s="647">
        <f t="shared" si="8"/>
        <v>0</v>
      </c>
      <c r="X43" s="647">
        <f t="shared" si="8"/>
        <v>0</v>
      </c>
      <c r="Y43" s="647">
        <f t="shared" si="8"/>
        <v>0</v>
      </c>
      <c r="Z43" s="647">
        <f t="shared" si="8"/>
        <v>0</v>
      </c>
      <c r="AA43" s="647">
        <f t="shared" si="8"/>
        <v>0</v>
      </c>
      <c r="AB43" s="647">
        <f t="shared" si="8"/>
        <v>0</v>
      </c>
      <c r="AC43" s="647">
        <f t="shared" si="8"/>
        <v>0</v>
      </c>
      <c r="AD43" s="647">
        <f t="shared" si="8"/>
        <v>0</v>
      </c>
      <c r="AE43" s="647">
        <f t="shared" si="8"/>
        <v>0</v>
      </c>
      <c r="AF43" s="647">
        <f t="shared" si="8"/>
        <v>0</v>
      </c>
      <c r="AG43" s="647">
        <f t="shared" si="8"/>
        <v>0</v>
      </c>
      <c r="AH43" s="647">
        <f t="shared" si="8"/>
        <v>0</v>
      </c>
      <c r="AI43" s="647">
        <f t="shared" si="8"/>
        <v>0</v>
      </c>
      <c r="AJ43" s="647">
        <f t="shared" si="8"/>
        <v>0</v>
      </c>
      <c r="AK43" s="647">
        <f t="shared" si="8"/>
        <v>0</v>
      </c>
      <c r="AL43" s="647">
        <f t="shared" si="8"/>
        <v>0</v>
      </c>
      <c r="AM43" s="647">
        <f t="shared" si="8"/>
        <v>0.19673607032542331</v>
      </c>
      <c r="AN43" s="647">
        <f t="shared" si="8"/>
        <v>0</v>
      </c>
      <c r="AO43" s="647">
        <f t="shared" si="8"/>
        <v>0</v>
      </c>
      <c r="AP43" s="647">
        <f t="shared" si="8"/>
        <v>0</v>
      </c>
      <c r="AQ43" s="648">
        <f t="shared" si="8"/>
        <v>0</v>
      </c>
      <c r="AS43" s="654">
        <f>'41部門表'!BH43</f>
        <v>0.19673607032542331</v>
      </c>
    </row>
    <row r="44" spans="1:45">
      <c r="A44" s="507" t="s">
        <v>556</v>
      </c>
      <c r="B44" s="504" t="s">
        <v>557</v>
      </c>
      <c r="C44" s="646">
        <f t="shared" si="9"/>
        <v>0</v>
      </c>
      <c r="D44" s="647">
        <f t="shared" si="9"/>
        <v>0</v>
      </c>
      <c r="E44" s="647">
        <f t="shared" si="9"/>
        <v>0</v>
      </c>
      <c r="F44" s="647">
        <f t="shared" si="9"/>
        <v>0</v>
      </c>
      <c r="G44" s="647">
        <f t="shared" si="9"/>
        <v>0</v>
      </c>
      <c r="H44" s="647">
        <f t="shared" si="9"/>
        <v>0</v>
      </c>
      <c r="I44" s="647">
        <f t="shared" si="9"/>
        <v>0</v>
      </c>
      <c r="J44" s="647">
        <f t="shared" si="9"/>
        <v>0</v>
      </c>
      <c r="K44" s="647">
        <f t="shared" si="9"/>
        <v>0</v>
      </c>
      <c r="L44" s="647">
        <f t="shared" si="9"/>
        <v>0</v>
      </c>
      <c r="M44" s="647">
        <f t="shared" si="9"/>
        <v>0</v>
      </c>
      <c r="N44" s="647">
        <f t="shared" si="9"/>
        <v>0</v>
      </c>
      <c r="O44" s="647">
        <f t="shared" si="9"/>
        <v>0</v>
      </c>
      <c r="P44" s="647">
        <f t="shared" si="9"/>
        <v>0</v>
      </c>
      <c r="Q44" s="647">
        <f t="shared" si="9"/>
        <v>0</v>
      </c>
      <c r="R44" s="647">
        <f t="shared" si="9"/>
        <v>0</v>
      </c>
      <c r="S44" s="647">
        <f t="shared" si="8"/>
        <v>0</v>
      </c>
      <c r="T44" s="647">
        <f t="shared" si="8"/>
        <v>0</v>
      </c>
      <c r="U44" s="647">
        <f t="shared" si="8"/>
        <v>0</v>
      </c>
      <c r="V44" s="647">
        <f t="shared" si="8"/>
        <v>0</v>
      </c>
      <c r="W44" s="647">
        <f t="shared" si="8"/>
        <v>0</v>
      </c>
      <c r="X44" s="647">
        <f t="shared" si="8"/>
        <v>0</v>
      </c>
      <c r="Y44" s="647">
        <f t="shared" si="8"/>
        <v>0</v>
      </c>
      <c r="Z44" s="647">
        <f t="shared" si="8"/>
        <v>0</v>
      </c>
      <c r="AA44" s="647">
        <f t="shared" si="8"/>
        <v>0</v>
      </c>
      <c r="AB44" s="647">
        <f t="shared" si="8"/>
        <v>0</v>
      </c>
      <c r="AC44" s="647">
        <f t="shared" si="8"/>
        <v>0</v>
      </c>
      <c r="AD44" s="647">
        <f t="shared" si="8"/>
        <v>0</v>
      </c>
      <c r="AE44" s="647">
        <f t="shared" si="8"/>
        <v>0</v>
      </c>
      <c r="AF44" s="647">
        <f t="shared" si="8"/>
        <v>0</v>
      </c>
      <c r="AG44" s="647">
        <f t="shared" si="8"/>
        <v>0</v>
      </c>
      <c r="AH44" s="647">
        <f t="shared" si="8"/>
        <v>0</v>
      </c>
      <c r="AI44" s="647">
        <f t="shared" si="8"/>
        <v>0</v>
      </c>
      <c r="AJ44" s="647">
        <f t="shared" si="8"/>
        <v>0</v>
      </c>
      <c r="AK44" s="647">
        <f t="shared" si="8"/>
        <v>0</v>
      </c>
      <c r="AL44" s="647">
        <f t="shared" si="8"/>
        <v>0</v>
      </c>
      <c r="AM44" s="647">
        <f t="shared" si="8"/>
        <v>0</v>
      </c>
      <c r="AN44" s="647">
        <f t="shared" si="8"/>
        <v>0.89578309269160594</v>
      </c>
      <c r="AO44" s="647">
        <f t="shared" si="8"/>
        <v>0</v>
      </c>
      <c r="AP44" s="647">
        <f t="shared" si="8"/>
        <v>0</v>
      </c>
      <c r="AQ44" s="648">
        <f t="shared" si="8"/>
        <v>0</v>
      </c>
      <c r="AS44" s="654">
        <f>'41部門表'!BH44</f>
        <v>0.89578309269160594</v>
      </c>
    </row>
    <row r="45" spans="1:45">
      <c r="A45" s="507" t="s">
        <v>558</v>
      </c>
      <c r="B45" s="504" t="s">
        <v>933</v>
      </c>
      <c r="C45" s="646">
        <f t="shared" si="9"/>
        <v>0</v>
      </c>
      <c r="D45" s="647">
        <f t="shared" si="9"/>
        <v>0</v>
      </c>
      <c r="E45" s="647">
        <f t="shared" si="9"/>
        <v>0</v>
      </c>
      <c r="F45" s="647">
        <f t="shared" si="9"/>
        <v>0</v>
      </c>
      <c r="G45" s="647">
        <f t="shared" si="9"/>
        <v>0</v>
      </c>
      <c r="H45" s="647">
        <f t="shared" si="9"/>
        <v>0</v>
      </c>
      <c r="I45" s="647">
        <f t="shared" si="9"/>
        <v>0</v>
      </c>
      <c r="J45" s="647">
        <f t="shared" si="9"/>
        <v>0</v>
      </c>
      <c r="K45" s="647">
        <f t="shared" si="9"/>
        <v>0</v>
      </c>
      <c r="L45" s="647">
        <f t="shared" si="9"/>
        <v>0</v>
      </c>
      <c r="M45" s="647">
        <f t="shared" si="9"/>
        <v>0</v>
      </c>
      <c r="N45" s="647">
        <f t="shared" si="9"/>
        <v>0</v>
      </c>
      <c r="O45" s="647">
        <f t="shared" si="9"/>
        <v>0</v>
      </c>
      <c r="P45" s="647">
        <f t="shared" si="9"/>
        <v>0</v>
      </c>
      <c r="Q45" s="647">
        <f t="shared" si="9"/>
        <v>0</v>
      </c>
      <c r="R45" s="647">
        <f t="shared" si="9"/>
        <v>0</v>
      </c>
      <c r="S45" s="647">
        <f t="shared" si="8"/>
        <v>0</v>
      </c>
      <c r="T45" s="647">
        <f t="shared" si="8"/>
        <v>0</v>
      </c>
      <c r="U45" s="647">
        <f t="shared" si="8"/>
        <v>0</v>
      </c>
      <c r="V45" s="647">
        <f t="shared" si="8"/>
        <v>0</v>
      </c>
      <c r="W45" s="647">
        <f t="shared" si="8"/>
        <v>0</v>
      </c>
      <c r="X45" s="647">
        <f t="shared" si="8"/>
        <v>0</v>
      </c>
      <c r="Y45" s="647">
        <f t="shared" si="8"/>
        <v>0</v>
      </c>
      <c r="Z45" s="647">
        <f t="shared" si="8"/>
        <v>0</v>
      </c>
      <c r="AA45" s="647">
        <f t="shared" si="8"/>
        <v>0</v>
      </c>
      <c r="AB45" s="647">
        <f t="shared" si="8"/>
        <v>0</v>
      </c>
      <c r="AC45" s="647">
        <f t="shared" si="8"/>
        <v>0</v>
      </c>
      <c r="AD45" s="647">
        <f t="shared" si="8"/>
        <v>0</v>
      </c>
      <c r="AE45" s="647">
        <f t="shared" si="8"/>
        <v>0</v>
      </c>
      <c r="AF45" s="647">
        <f t="shared" si="8"/>
        <v>0</v>
      </c>
      <c r="AG45" s="647">
        <f t="shared" si="8"/>
        <v>0</v>
      </c>
      <c r="AH45" s="647">
        <f t="shared" si="8"/>
        <v>0</v>
      </c>
      <c r="AI45" s="647">
        <f t="shared" si="8"/>
        <v>0</v>
      </c>
      <c r="AJ45" s="647">
        <f t="shared" si="8"/>
        <v>0</v>
      </c>
      <c r="AK45" s="647">
        <f t="shared" si="8"/>
        <v>0</v>
      </c>
      <c r="AL45" s="647">
        <f t="shared" si="8"/>
        <v>0</v>
      </c>
      <c r="AM45" s="647">
        <f t="shared" si="8"/>
        <v>0</v>
      </c>
      <c r="AN45" s="647">
        <f t="shared" si="8"/>
        <v>0</v>
      </c>
      <c r="AO45" s="647">
        <f>IF($B45=AO$6,$AS45,0)</f>
        <v>0.24186700887088641</v>
      </c>
      <c r="AP45" s="647">
        <f t="shared" si="8"/>
        <v>0</v>
      </c>
      <c r="AQ45" s="648">
        <f t="shared" si="8"/>
        <v>0</v>
      </c>
      <c r="AS45" s="654">
        <f>'41部門表'!BH45</f>
        <v>0.24186700887088641</v>
      </c>
    </row>
    <row r="46" spans="1:45">
      <c r="A46" s="507" t="s">
        <v>443</v>
      </c>
      <c r="B46" s="504" t="s">
        <v>30</v>
      </c>
      <c r="C46" s="646">
        <f t="shared" si="9"/>
        <v>0</v>
      </c>
      <c r="D46" s="647">
        <f t="shared" si="9"/>
        <v>0</v>
      </c>
      <c r="E46" s="647">
        <f t="shared" si="9"/>
        <v>0</v>
      </c>
      <c r="F46" s="647">
        <f t="shared" si="9"/>
        <v>0</v>
      </c>
      <c r="G46" s="647">
        <f t="shared" si="9"/>
        <v>0</v>
      </c>
      <c r="H46" s="647">
        <f t="shared" si="9"/>
        <v>0</v>
      </c>
      <c r="I46" s="647">
        <f t="shared" si="9"/>
        <v>0</v>
      </c>
      <c r="J46" s="647">
        <f t="shared" si="9"/>
        <v>0</v>
      </c>
      <c r="K46" s="647">
        <f t="shared" si="9"/>
        <v>0</v>
      </c>
      <c r="L46" s="647">
        <f t="shared" si="9"/>
        <v>0</v>
      </c>
      <c r="M46" s="647">
        <f t="shared" si="9"/>
        <v>0</v>
      </c>
      <c r="N46" s="647">
        <f t="shared" si="9"/>
        <v>0</v>
      </c>
      <c r="O46" s="647">
        <f t="shared" si="9"/>
        <v>0</v>
      </c>
      <c r="P46" s="647">
        <f t="shared" si="9"/>
        <v>0</v>
      </c>
      <c r="Q46" s="647">
        <f t="shared" si="9"/>
        <v>0</v>
      </c>
      <c r="R46" s="647">
        <f t="shared" si="9"/>
        <v>0</v>
      </c>
      <c r="S46" s="647">
        <f t="shared" si="8"/>
        <v>0</v>
      </c>
      <c r="T46" s="647">
        <f t="shared" si="8"/>
        <v>0</v>
      </c>
      <c r="U46" s="647">
        <f t="shared" si="8"/>
        <v>0</v>
      </c>
      <c r="V46" s="647">
        <f t="shared" si="8"/>
        <v>0</v>
      </c>
      <c r="W46" s="647">
        <f t="shared" si="8"/>
        <v>0</v>
      </c>
      <c r="X46" s="647">
        <f t="shared" si="8"/>
        <v>0</v>
      </c>
      <c r="Y46" s="647">
        <f t="shared" si="8"/>
        <v>0</v>
      </c>
      <c r="Z46" s="647">
        <f t="shared" si="8"/>
        <v>0</v>
      </c>
      <c r="AA46" s="647">
        <f t="shared" si="8"/>
        <v>0</v>
      </c>
      <c r="AB46" s="647">
        <f t="shared" si="8"/>
        <v>0</v>
      </c>
      <c r="AC46" s="647">
        <f t="shared" si="8"/>
        <v>0</v>
      </c>
      <c r="AD46" s="647">
        <f t="shared" si="8"/>
        <v>0</v>
      </c>
      <c r="AE46" s="647">
        <f t="shared" si="8"/>
        <v>0</v>
      </c>
      <c r="AF46" s="647">
        <f t="shared" si="8"/>
        <v>0</v>
      </c>
      <c r="AG46" s="647">
        <f t="shared" si="8"/>
        <v>0</v>
      </c>
      <c r="AH46" s="647">
        <f t="shared" si="8"/>
        <v>0</v>
      </c>
      <c r="AI46" s="647">
        <f t="shared" si="8"/>
        <v>0</v>
      </c>
      <c r="AJ46" s="647">
        <f t="shared" si="8"/>
        <v>0</v>
      </c>
      <c r="AK46" s="647">
        <f t="shared" si="8"/>
        <v>0</v>
      </c>
      <c r="AL46" s="647">
        <f t="shared" si="8"/>
        <v>0</v>
      </c>
      <c r="AM46" s="647">
        <f t="shared" si="8"/>
        <v>0</v>
      </c>
      <c r="AN46" s="647">
        <f t="shared" si="8"/>
        <v>0</v>
      </c>
      <c r="AO46" s="647">
        <f t="shared" si="8"/>
        <v>0</v>
      </c>
      <c r="AP46" s="647">
        <f t="shared" si="8"/>
        <v>0</v>
      </c>
      <c r="AQ46" s="648">
        <f t="shared" si="8"/>
        <v>0</v>
      </c>
      <c r="AS46" s="654">
        <f>'41部門表'!BH46</f>
        <v>0</v>
      </c>
    </row>
    <row r="47" spans="1:45">
      <c r="A47" s="476" t="s">
        <v>446</v>
      </c>
      <c r="B47" s="639" t="s">
        <v>18</v>
      </c>
      <c r="C47" s="649">
        <f t="shared" si="9"/>
        <v>0</v>
      </c>
      <c r="D47" s="650">
        <f t="shared" si="9"/>
        <v>0</v>
      </c>
      <c r="E47" s="650">
        <f t="shared" si="9"/>
        <v>0</v>
      </c>
      <c r="F47" s="650">
        <f t="shared" si="9"/>
        <v>0</v>
      </c>
      <c r="G47" s="650">
        <f t="shared" si="9"/>
        <v>0</v>
      </c>
      <c r="H47" s="650">
        <f t="shared" si="9"/>
        <v>0</v>
      </c>
      <c r="I47" s="650">
        <f t="shared" si="9"/>
        <v>0</v>
      </c>
      <c r="J47" s="650">
        <f t="shared" si="9"/>
        <v>0</v>
      </c>
      <c r="K47" s="650">
        <f t="shared" si="9"/>
        <v>0</v>
      </c>
      <c r="L47" s="650">
        <f t="shared" si="9"/>
        <v>0</v>
      </c>
      <c r="M47" s="650">
        <f t="shared" si="9"/>
        <v>0</v>
      </c>
      <c r="N47" s="650">
        <f t="shared" si="9"/>
        <v>0</v>
      </c>
      <c r="O47" s="650">
        <f t="shared" si="9"/>
        <v>0</v>
      </c>
      <c r="P47" s="650">
        <f t="shared" si="9"/>
        <v>0</v>
      </c>
      <c r="Q47" s="650">
        <f t="shared" si="9"/>
        <v>0</v>
      </c>
      <c r="R47" s="650">
        <f t="shared" si="9"/>
        <v>0</v>
      </c>
      <c r="S47" s="650">
        <f t="shared" si="8"/>
        <v>0</v>
      </c>
      <c r="T47" s="650">
        <f t="shared" si="8"/>
        <v>0</v>
      </c>
      <c r="U47" s="650">
        <f t="shared" si="8"/>
        <v>0</v>
      </c>
      <c r="V47" s="650">
        <f t="shared" si="8"/>
        <v>0</v>
      </c>
      <c r="W47" s="650">
        <f t="shared" si="8"/>
        <v>0</v>
      </c>
      <c r="X47" s="650">
        <f t="shared" si="8"/>
        <v>0</v>
      </c>
      <c r="Y47" s="650">
        <f t="shared" si="8"/>
        <v>0</v>
      </c>
      <c r="Z47" s="650">
        <f t="shared" si="8"/>
        <v>0</v>
      </c>
      <c r="AA47" s="650">
        <f t="shared" si="8"/>
        <v>0</v>
      </c>
      <c r="AB47" s="650">
        <f t="shared" si="8"/>
        <v>0</v>
      </c>
      <c r="AC47" s="650">
        <f t="shared" si="8"/>
        <v>0</v>
      </c>
      <c r="AD47" s="650">
        <f t="shared" si="8"/>
        <v>0</v>
      </c>
      <c r="AE47" s="650">
        <f t="shared" si="8"/>
        <v>0</v>
      </c>
      <c r="AF47" s="650">
        <f t="shared" si="8"/>
        <v>0</v>
      </c>
      <c r="AG47" s="650">
        <f t="shared" si="8"/>
        <v>0</v>
      </c>
      <c r="AH47" s="650">
        <f t="shared" si="8"/>
        <v>0</v>
      </c>
      <c r="AI47" s="650">
        <f t="shared" si="8"/>
        <v>0</v>
      </c>
      <c r="AJ47" s="650">
        <f t="shared" si="8"/>
        <v>0</v>
      </c>
      <c r="AK47" s="650">
        <f t="shared" si="8"/>
        <v>0</v>
      </c>
      <c r="AL47" s="650">
        <f t="shared" si="8"/>
        <v>0</v>
      </c>
      <c r="AM47" s="650">
        <f t="shared" si="8"/>
        <v>0</v>
      </c>
      <c r="AN47" s="650">
        <f t="shared" si="8"/>
        <v>0</v>
      </c>
      <c r="AO47" s="650">
        <f t="shared" si="8"/>
        <v>0</v>
      </c>
      <c r="AP47" s="650">
        <f t="shared" si="8"/>
        <v>0</v>
      </c>
      <c r="AQ47" s="651">
        <f t="shared" si="8"/>
        <v>0.48802175271057358</v>
      </c>
      <c r="AS47" s="655">
        <f>'41部門表'!BH47</f>
        <v>0.48802175271057358</v>
      </c>
    </row>
    <row r="48" spans="1:45">
      <c r="C48" s="653">
        <f>SUM(C7:C47)</f>
        <v>0.39872440812962073</v>
      </c>
      <c r="D48" s="653">
        <f>SUM(D7:D47)</f>
        <v>6.6904982233133528E-2</v>
      </c>
      <c r="E48" s="653">
        <f t="shared" ref="E48:AQ48" si="10">SUM(E7:E47)</f>
        <v>0.22660433185823481</v>
      </c>
      <c r="F48" s="653">
        <f t="shared" si="10"/>
        <v>0.70795205978855269</v>
      </c>
      <c r="G48" s="653">
        <f t="shared" si="10"/>
        <v>0.55323961872199312</v>
      </c>
      <c r="H48" s="653">
        <f t="shared" si="10"/>
        <v>0.9405482744887893</v>
      </c>
      <c r="I48" s="653">
        <f t="shared" si="10"/>
        <v>0.7328103238539716</v>
      </c>
      <c r="J48" s="653">
        <f t="shared" si="10"/>
        <v>0.94680673361553225</v>
      </c>
      <c r="K48" s="653">
        <f t="shared" si="10"/>
        <v>0.97687503026831812</v>
      </c>
      <c r="L48" s="653">
        <f t="shared" si="10"/>
        <v>0.87594556131890544</v>
      </c>
      <c r="M48" s="653">
        <f t="shared" si="10"/>
        <v>0.58051908844590783</v>
      </c>
      <c r="N48" s="653">
        <f t="shared" si="10"/>
        <v>0.97250087691232856</v>
      </c>
      <c r="O48" s="653">
        <f t="shared" si="10"/>
        <v>0.97745050536999289</v>
      </c>
      <c r="P48" s="653">
        <f t="shared" si="10"/>
        <v>0.84379949600443527</v>
      </c>
      <c r="Q48" s="653">
        <f t="shared" si="10"/>
        <v>0.96590567450775178</v>
      </c>
      <c r="R48" s="653">
        <f t="shared" si="10"/>
        <v>0.65946718847243746</v>
      </c>
      <c r="S48" s="653">
        <f t="shared" si="10"/>
        <v>0.9366457739893026</v>
      </c>
      <c r="T48" s="653">
        <f t="shared" si="10"/>
        <v>0.4835103891089691</v>
      </c>
      <c r="U48" s="653">
        <f t="shared" si="10"/>
        <v>0.82443689904874251</v>
      </c>
      <c r="V48" s="653">
        <f t="shared" si="10"/>
        <v>0.82403336416747108</v>
      </c>
      <c r="W48" s="653">
        <f t="shared" si="10"/>
        <v>0.9467135881377301</v>
      </c>
      <c r="X48" s="653">
        <f t="shared" si="10"/>
        <v>0.7781058138181044</v>
      </c>
      <c r="Y48" s="653">
        <f t="shared" si="10"/>
        <v>1.4608957679086709E-4</v>
      </c>
      <c r="Z48" s="653">
        <f t="shared" si="10"/>
        <v>4.9142207535157585E-2</v>
      </c>
      <c r="AA48" s="653">
        <f t="shared" si="10"/>
        <v>9.7608869893202603E-4</v>
      </c>
      <c r="AB48" s="653">
        <f t="shared" si="10"/>
        <v>3.7384821762364477E-4</v>
      </c>
      <c r="AC48" s="653">
        <f t="shared" si="10"/>
        <v>0.33098948974556619</v>
      </c>
      <c r="AD48" s="653">
        <f t="shared" si="10"/>
        <v>0.11395973251603222</v>
      </c>
      <c r="AE48" s="653">
        <f t="shared" si="10"/>
        <v>8.539321175326656E-5</v>
      </c>
      <c r="AF48" s="653">
        <f t="shared" si="10"/>
        <v>0.38495257190743787</v>
      </c>
      <c r="AG48" s="653">
        <f t="shared" si="10"/>
        <v>0.46668520479306802</v>
      </c>
      <c r="AH48" s="653">
        <f t="shared" si="10"/>
        <v>0</v>
      </c>
      <c r="AI48" s="653">
        <f t="shared" si="10"/>
        <v>5.2617620118782037E-2</v>
      </c>
      <c r="AJ48" s="653">
        <f t="shared" si="10"/>
        <v>1.2852534425780051E-5</v>
      </c>
      <c r="AK48" s="653">
        <f t="shared" si="10"/>
        <v>1.8132608517018721E-2</v>
      </c>
      <c r="AL48" s="653">
        <f t="shared" si="10"/>
        <v>0.38695465031370468</v>
      </c>
      <c r="AM48" s="653">
        <f t="shared" si="10"/>
        <v>0.19673607032542331</v>
      </c>
      <c r="AN48" s="653">
        <f t="shared" si="10"/>
        <v>0.89578309269160594</v>
      </c>
      <c r="AO48" s="653">
        <f>SUM(AO7:AO47)</f>
        <v>0.24186700887088641</v>
      </c>
      <c r="AP48" s="653">
        <f t="shared" si="10"/>
        <v>0</v>
      </c>
      <c r="AQ48" s="653">
        <f t="shared" si="10"/>
        <v>0.48802175271057358</v>
      </c>
    </row>
  </sheetData>
  <phoneticPr fontId="5"/>
  <pageMargins left="0.70866141732283472" right="0.70866141732283472" top="0.74803149606299213" bottom="0.74803149606299213" header="0.31496062992125984" footer="0.31496062992125984"/>
  <pageSetup paperSize="9" scale="5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8"/>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RowHeight="13.5"/>
  <cols>
    <col min="1" max="1" width="5.875" customWidth="1"/>
    <col min="2" max="2" width="23.625" customWidth="1"/>
    <col min="3" max="43" width="12.25" customWidth="1"/>
    <col min="44" max="44" width="2.25" customWidth="1"/>
  </cols>
  <sheetData>
    <row r="1" spans="1:43">
      <c r="A1" s="467" t="s">
        <v>743</v>
      </c>
    </row>
    <row r="3" spans="1:43">
      <c r="B3" s="467" t="s">
        <v>644</v>
      </c>
    </row>
    <row r="5" spans="1:43" ht="13.5" customHeight="1">
      <c r="A5" s="468"/>
      <c r="B5" s="469"/>
      <c r="C5" s="470" t="s">
        <v>329</v>
      </c>
      <c r="D5" s="470" t="s">
        <v>332</v>
      </c>
      <c r="E5" s="470" t="s">
        <v>335</v>
      </c>
      <c r="F5" s="470" t="s">
        <v>337</v>
      </c>
      <c r="G5" s="471" t="s">
        <v>339</v>
      </c>
      <c r="H5" s="471" t="s">
        <v>342</v>
      </c>
      <c r="I5" s="471" t="s">
        <v>345</v>
      </c>
      <c r="J5" s="471" t="s">
        <v>346</v>
      </c>
      <c r="K5" s="471" t="s">
        <v>348</v>
      </c>
      <c r="L5" s="471" t="s">
        <v>350</v>
      </c>
      <c r="M5" s="471" t="s">
        <v>353</v>
      </c>
      <c r="N5" s="471" t="s">
        <v>356</v>
      </c>
      <c r="O5" s="471" t="s">
        <v>359</v>
      </c>
      <c r="P5" s="471" t="s">
        <v>362</v>
      </c>
      <c r="Q5" s="471" t="s">
        <v>365</v>
      </c>
      <c r="R5" s="471" t="s">
        <v>369</v>
      </c>
      <c r="S5" s="471" t="s">
        <v>373</v>
      </c>
      <c r="T5" s="471" t="s">
        <v>377</v>
      </c>
      <c r="U5" s="471" t="s">
        <v>381</v>
      </c>
      <c r="V5" s="471" t="s">
        <v>384</v>
      </c>
      <c r="W5" s="471" t="s">
        <v>388</v>
      </c>
      <c r="X5" s="471" t="s">
        <v>390</v>
      </c>
      <c r="Y5" s="471" t="s">
        <v>392</v>
      </c>
      <c r="Z5" s="471" t="s">
        <v>395</v>
      </c>
      <c r="AA5" s="471" t="s">
        <v>398</v>
      </c>
      <c r="AB5" s="471" t="s">
        <v>402</v>
      </c>
      <c r="AC5" s="471" t="s">
        <v>406</v>
      </c>
      <c r="AD5" s="471" t="s">
        <v>409</v>
      </c>
      <c r="AE5" s="471" t="s">
        <v>412</v>
      </c>
      <c r="AF5" s="471" t="s">
        <v>415</v>
      </c>
      <c r="AG5" s="471" t="s">
        <v>419</v>
      </c>
      <c r="AH5" s="471" t="s">
        <v>422</v>
      </c>
      <c r="AI5" s="471" t="s">
        <v>424</v>
      </c>
      <c r="AJ5" s="471" t="s">
        <v>427</v>
      </c>
      <c r="AK5" s="471" t="s">
        <v>430</v>
      </c>
      <c r="AL5" s="471" t="s">
        <v>434</v>
      </c>
      <c r="AM5" s="471" t="s">
        <v>437</v>
      </c>
      <c r="AN5" s="471" t="s">
        <v>556</v>
      </c>
      <c r="AO5" s="471" t="s">
        <v>558</v>
      </c>
      <c r="AP5" s="471" t="s">
        <v>443</v>
      </c>
      <c r="AQ5" s="636" t="s">
        <v>446</v>
      </c>
    </row>
    <row r="6" spans="1:43" ht="27">
      <c r="A6" s="476"/>
      <c r="B6" s="477"/>
      <c r="C6" s="478" t="s">
        <v>745</v>
      </c>
      <c r="D6" s="478" t="s">
        <v>746</v>
      </c>
      <c r="E6" s="478" t="s">
        <v>747</v>
      </c>
      <c r="F6" s="478" t="s">
        <v>12</v>
      </c>
      <c r="G6" s="478" t="s">
        <v>340</v>
      </c>
      <c r="H6" s="478" t="s">
        <v>36</v>
      </c>
      <c r="I6" s="479" t="s">
        <v>37</v>
      </c>
      <c r="J6" s="478" t="s">
        <v>38</v>
      </c>
      <c r="K6" s="479" t="s">
        <v>907</v>
      </c>
      <c r="L6" s="480" t="s">
        <v>918</v>
      </c>
      <c r="M6" s="478" t="s">
        <v>919</v>
      </c>
      <c r="N6" s="478" t="s">
        <v>41</v>
      </c>
      <c r="O6" s="478" t="s">
        <v>42</v>
      </c>
      <c r="P6" s="478" t="s">
        <v>43</v>
      </c>
      <c r="Q6" s="478" t="s">
        <v>920</v>
      </c>
      <c r="R6" s="478" t="s">
        <v>921</v>
      </c>
      <c r="S6" s="478" t="s">
        <v>922</v>
      </c>
      <c r="T6" s="478" t="s">
        <v>923</v>
      </c>
      <c r="U6" s="478" t="s">
        <v>53</v>
      </c>
      <c r="V6" s="478" t="s">
        <v>924</v>
      </c>
      <c r="W6" s="478" t="s">
        <v>54</v>
      </c>
      <c r="X6" s="480" t="s">
        <v>925</v>
      </c>
      <c r="Y6" s="478" t="s">
        <v>13</v>
      </c>
      <c r="Z6" s="481" t="s">
        <v>926</v>
      </c>
      <c r="AA6" s="478" t="s">
        <v>399</v>
      </c>
      <c r="AB6" s="478" t="s">
        <v>403</v>
      </c>
      <c r="AC6" s="478" t="s">
        <v>14</v>
      </c>
      <c r="AD6" s="478" t="s">
        <v>927</v>
      </c>
      <c r="AE6" s="478" t="s">
        <v>16</v>
      </c>
      <c r="AF6" s="478" t="s">
        <v>928</v>
      </c>
      <c r="AG6" s="478" t="s">
        <v>420</v>
      </c>
      <c r="AH6" s="478" t="s">
        <v>17</v>
      </c>
      <c r="AI6" s="478" t="s">
        <v>929</v>
      </c>
      <c r="AJ6" s="478" t="s">
        <v>930</v>
      </c>
      <c r="AK6" s="480" t="s">
        <v>741</v>
      </c>
      <c r="AL6" s="479" t="s">
        <v>931</v>
      </c>
      <c r="AM6" s="479" t="s">
        <v>932</v>
      </c>
      <c r="AN6" s="479" t="s">
        <v>557</v>
      </c>
      <c r="AO6" s="479" t="s">
        <v>933</v>
      </c>
      <c r="AP6" s="478" t="s">
        <v>30</v>
      </c>
      <c r="AQ6" s="477" t="s">
        <v>18</v>
      </c>
    </row>
    <row r="7" spans="1:43">
      <c r="A7" s="489" t="s">
        <v>329</v>
      </c>
      <c r="B7" s="490" t="s">
        <v>9</v>
      </c>
      <c r="C7" s="643">
        <f>単位行列I!C7-移輸入係数M!C7</f>
        <v>0.60127559187037927</v>
      </c>
      <c r="D7" s="644">
        <f>単位行列I!D7-移輸入係数M!D7</f>
        <v>0</v>
      </c>
      <c r="E7" s="644">
        <f>単位行列I!E7-移輸入係数M!E7</f>
        <v>0</v>
      </c>
      <c r="F7" s="644">
        <f>単位行列I!F7-移輸入係数M!F7</f>
        <v>0</v>
      </c>
      <c r="G7" s="644">
        <f>単位行列I!G7-移輸入係数M!G7</f>
        <v>0</v>
      </c>
      <c r="H7" s="644">
        <f>単位行列I!H7-移輸入係数M!H7</f>
        <v>0</v>
      </c>
      <c r="I7" s="644">
        <f>単位行列I!I7-移輸入係数M!I7</f>
        <v>0</v>
      </c>
      <c r="J7" s="644">
        <f>単位行列I!J7-移輸入係数M!J7</f>
        <v>0</v>
      </c>
      <c r="K7" s="644">
        <f>単位行列I!K7-移輸入係数M!K7</f>
        <v>0</v>
      </c>
      <c r="L7" s="644">
        <f>単位行列I!L7-移輸入係数M!L7</f>
        <v>0</v>
      </c>
      <c r="M7" s="644">
        <f>単位行列I!M7-移輸入係数M!M7</f>
        <v>0</v>
      </c>
      <c r="N7" s="644">
        <f>単位行列I!N7-移輸入係数M!N7</f>
        <v>0</v>
      </c>
      <c r="O7" s="644">
        <f>単位行列I!O7-移輸入係数M!O7</f>
        <v>0</v>
      </c>
      <c r="P7" s="644">
        <f>単位行列I!P7-移輸入係数M!P7</f>
        <v>0</v>
      </c>
      <c r="Q7" s="644">
        <f>単位行列I!Q7-移輸入係数M!Q7</f>
        <v>0</v>
      </c>
      <c r="R7" s="644">
        <f>単位行列I!R7-移輸入係数M!R7</f>
        <v>0</v>
      </c>
      <c r="S7" s="644">
        <f>単位行列I!S7-移輸入係数M!S7</f>
        <v>0</v>
      </c>
      <c r="T7" s="644">
        <f>単位行列I!T7-移輸入係数M!T7</f>
        <v>0</v>
      </c>
      <c r="U7" s="644">
        <f>単位行列I!U7-移輸入係数M!U7</f>
        <v>0</v>
      </c>
      <c r="V7" s="644">
        <f>単位行列I!V7-移輸入係数M!V7</f>
        <v>0</v>
      </c>
      <c r="W7" s="644">
        <f>単位行列I!W7-移輸入係数M!W7</f>
        <v>0</v>
      </c>
      <c r="X7" s="644">
        <f>単位行列I!X7-移輸入係数M!X7</f>
        <v>0</v>
      </c>
      <c r="Y7" s="644">
        <f>単位行列I!Y7-移輸入係数M!Y7</f>
        <v>0</v>
      </c>
      <c r="Z7" s="644">
        <f>単位行列I!Z7-移輸入係数M!Z7</f>
        <v>0</v>
      </c>
      <c r="AA7" s="644">
        <f>単位行列I!AA7-移輸入係数M!AA7</f>
        <v>0</v>
      </c>
      <c r="AB7" s="644">
        <f>単位行列I!AB7-移輸入係数M!AB7</f>
        <v>0</v>
      </c>
      <c r="AC7" s="644">
        <f>単位行列I!AC7-移輸入係数M!AC7</f>
        <v>0</v>
      </c>
      <c r="AD7" s="644">
        <f>単位行列I!AD7-移輸入係数M!AD7</f>
        <v>0</v>
      </c>
      <c r="AE7" s="644">
        <f>単位行列I!AE7-移輸入係数M!AE7</f>
        <v>0</v>
      </c>
      <c r="AF7" s="644">
        <f>単位行列I!AF7-移輸入係数M!AF7</f>
        <v>0</v>
      </c>
      <c r="AG7" s="644">
        <f>単位行列I!AG7-移輸入係数M!AG7</f>
        <v>0</v>
      </c>
      <c r="AH7" s="644">
        <f>単位行列I!AH7-移輸入係数M!AH7</f>
        <v>0</v>
      </c>
      <c r="AI7" s="644">
        <f>単位行列I!AI7-移輸入係数M!AI7</f>
        <v>0</v>
      </c>
      <c r="AJ7" s="644">
        <f>単位行列I!AJ7-移輸入係数M!AJ7</f>
        <v>0</v>
      </c>
      <c r="AK7" s="644">
        <f>単位行列I!AK7-移輸入係数M!AK7</f>
        <v>0</v>
      </c>
      <c r="AL7" s="644">
        <f>単位行列I!AL7-移輸入係数M!AL7</f>
        <v>0</v>
      </c>
      <c r="AM7" s="644">
        <f>単位行列I!AM7-移輸入係数M!AM7</f>
        <v>0</v>
      </c>
      <c r="AN7" s="644">
        <f>単位行列I!AN7-移輸入係数M!AN7</f>
        <v>0</v>
      </c>
      <c r="AO7" s="644">
        <f>単位行列I!AO7-移輸入係数M!AO7</f>
        <v>0</v>
      </c>
      <c r="AP7" s="644">
        <f>単位行列I!AP7-移輸入係数M!AP7</f>
        <v>0</v>
      </c>
      <c r="AQ7" s="645">
        <f>単位行列I!AQ7-移輸入係数M!AQ7</f>
        <v>0</v>
      </c>
    </row>
    <row r="8" spans="1:43">
      <c r="A8" s="503" t="s">
        <v>332</v>
      </c>
      <c r="B8" s="504" t="s">
        <v>746</v>
      </c>
      <c r="C8" s="646">
        <f>単位行列I!C8-移輸入係数M!C8</f>
        <v>0</v>
      </c>
      <c r="D8" s="647">
        <f>単位行列I!D8-移輸入係数M!D8</f>
        <v>0.93309501776686643</v>
      </c>
      <c r="E8" s="647">
        <f>単位行列I!E8-移輸入係数M!E8</f>
        <v>0</v>
      </c>
      <c r="F8" s="647">
        <f>単位行列I!F8-移輸入係数M!F8</f>
        <v>0</v>
      </c>
      <c r="G8" s="647">
        <f>単位行列I!G8-移輸入係数M!G8</f>
        <v>0</v>
      </c>
      <c r="H8" s="647">
        <f>単位行列I!H8-移輸入係数M!H8</f>
        <v>0</v>
      </c>
      <c r="I8" s="647">
        <f>単位行列I!I8-移輸入係数M!I8</f>
        <v>0</v>
      </c>
      <c r="J8" s="647">
        <f>単位行列I!J8-移輸入係数M!J8</f>
        <v>0</v>
      </c>
      <c r="K8" s="647">
        <f>単位行列I!K8-移輸入係数M!K8</f>
        <v>0</v>
      </c>
      <c r="L8" s="647">
        <f>単位行列I!L8-移輸入係数M!L8</f>
        <v>0</v>
      </c>
      <c r="M8" s="647">
        <f>単位行列I!M8-移輸入係数M!M8</f>
        <v>0</v>
      </c>
      <c r="N8" s="647">
        <f>単位行列I!N8-移輸入係数M!N8</f>
        <v>0</v>
      </c>
      <c r="O8" s="647">
        <f>単位行列I!O8-移輸入係数M!O8</f>
        <v>0</v>
      </c>
      <c r="P8" s="647">
        <f>単位行列I!P8-移輸入係数M!P8</f>
        <v>0</v>
      </c>
      <c r="Q8" s="647">
        <f>単位行列I!Q8-移輸入係数M!Q8</f>
        <v>0</v>
      </c>
      <c r="R8" s="647">
        <f>単位行列I!R8-移輸入係数M!R8</f>
        <v>0</v>
      </c>
      <c r="S8" s="647">
        <f>単位行列I!S8-移輸入係数M!S8</f>
        <v>0</v>
      </c>
      <c r="T8" s="647">
        <f>単位行列I!T8-移輸入係数M!T8</f>
        <v>0</v>
      </c>
      <c r="U8" s="647">
        <f>単位行列I!U8-移輸入係数M!U8</f>
        <v>0</v>
      </c>
      <c r="V8" s="647">
        <f>単位行列I!V8-移輸入係数M!V8</f>
        <v>0</v>
      </c>
      <c r="W8" s="647">
        <f>単位行列I!W8-移輸入係数M!W8</f>
        <v>0</v>
      </c>
      <c r="X8" s="647">
        <f>単位行列I!X8-移輸入係数M!X8</f>
        <v>0</v>
      </c>
      <c r="Y8" s="647">
        <f>単位行列I!Y8-移輸入係数M!Y8</f>
        <v>0</v>
      </c>
      <c r="Z8" s="647">
        <f>単位行列I!Z8-移輸入係数M!Z8</f>
        <v>0</v>
      </c>
      <c r="AA8" s="647">
        <f>単位行列I!AA8-移輸入係数M!AA8</f>
        <v>0</v>
      </c>
      <c r="AB8" s="647">
        <f>単位行列I!AB8-移輸入係数M!AB8</f>
        <v>0</v>
      </c>
      <c r="AC8" s="647">
        <f>単位行列I!AC8-移輸入係数M!AC8</f>
        <v>0</v>
      </c>
      <c r="AD8" s="647">
        <f>単位行列I!AD8-移輸入係数M!AD8</f>
        <v>0</v>
      </c>
      <c r="AE8" s="647">
        <f>単位行列I!AE8-移輸入係数M!AE8</f>
        <v>0</v>
      </c>
      <c r="AF8" s="647">
        <f>単位行列I!AF8-移輸入係数M!AF8</f>
        <v>0</v>
      </c>
      <c r="AG8" s="647">
        <f>単位行列I!AG8-移輸入係数M!AG8</f>
        <v>0</v>
      </c>
      <c r="AH8" s="647">
        <f>単位行列I!AH8-移輸入係数M!AH8</f>
        <v>0</v>
      </c>
      <c r="AI8" s="647">
        <f>単位行列I!AI8-移輸入係数M!AI8</f>
        <v>0</v>
      </c>
      <c r="AJ8" s="647">
        <f>単位行列I!AJ8-移輸入係数M!AJ8</f>
        <v>0</v>
      </c>
      <c r="AK8" s="647">
        <f>単位行列I!AK8-移輸入係数M!AK8</f>
        <v>0</v>
      </c>
      <c r="AL8" s="647">
        <f>単位行列I!AL8-移輸入係数M!AL8</f>
        <v>0</v>
      </c>
      <c r="AM8" s="647">
        <f>単位行列I!AM8-移輸入係数M!AM8</f>
        <v>0</v>
      </c>
      <c r="AN8" s="647">
        <f>単位行列I!AN8-移輸入係数M!AN8</f>
        <v>0</v>
      </c>
      <c r="AO8" s="647">
        <f>単位行列I!AO8-移輸入係数M!AO8</f>
        <v>0</v>
      </c>
      <c r="AP8" s="647">
        <f>単位行列I!AP8-移輸入係数M!AP8</f>
        <v>0</v>
      </c>
      <c r="AQ8" s="648">
        <f>単位行列I!AQ8-移輸入係数M!AQ8</f>
        <v>0</v>
      </c>
    </row>
    <row r="9" spans="1:43">
      <c r="A9" s="503" t="s">
        <v>335</v>
      </c>
      <c r="B9" s="504" t="s">
        <v>747</v>
      </c>
      <c r="C9" s="646">
        <f>単位行列I!C9-移輸入係数M!C9</f>
        <v>0</v>
      </c>
      <c r="D9" s="647">
        <f>単位行列I!D9-移輸入係数M!D9</f>
        <v>0</v>
      </c>
      <c r="E9" s="647">
        <f>単位行列I!E9-移輸入係数M!E9</f>
        <v>0.77339566814176519</v>
      </c>
      <c r="F9" s="647">
        <f>単位行列I!F9-移輸入係数M!F9</f>
        <v>0</v>
      </c>
      <c r="G9" s="647">
        <f>単位行列I!G9-移輸入係数M!G9</f>
        <v>0</v>
      </c>
      <c r="H9" s="647">
        <f>単位行列I!H9-移輸入係数M!H9</f>
        <v>0</v>
      </c>
      <c r="I9" s="647">
        <f>単位行列I!I9-移輸入係数M!I9</f>
        <v>0</v>
      </c>
      <c r="J9" s="647">
        <f>単位行列I!J9-移輸入係数M!J9</f>
        <v>0</v>
      </c>
      <c r="K9" s="647">
        <f>単位行列I!K9-移輸入係数M!K9</f>
        <v>0</v>
      </c>
      <c r="L9" s="647">
        <f>単位行列I!L9-移輸入係数M!L9</f>
        <v>0</v>
      </c>
      <c r="M9" s="647">
        <f>単位行列I!M9-移輸入係数M!M9</f>
        <v>0</v>
      </c>
      <c r="N9" s="647">
        <f>単位行列I!N9-移輸入係数M!N9</f>
        <v>0</v>
      </c>
      <c r="O9" s="647">
        <f>単位行列I!O9-移輸入係数M!O9</f>
        <v>0</v>
      </c>
      <c r="P9" s="647">
        <f>単位行列I!P9-移輸入係数M!P9</f>
        <v>0</v>
      </c>
      <c r="Q9" s="647">
        <f>単位行列I!Q9-移輸入係数M!Q9</f>
        <v>0</v>
      </c>
      <c r="R9" s="647">
        <f>単位行列I!R9-移輸入係数M!R9</f>
        <v>0</v>
      </c>
      <c r="S9" s="647">
        <f>単位行列I!S9-移輸入係数M!S9</f>
        <v>0</v>
      </c>
      <c r="T9" s="647">
        <f>単位行列I!T9-移輸入係数M!T9</f>
        <v>0</v>
      </c>
      <c r="U9" s="647">
        <f>単位行列I!U9-移輸入係数M!U9</f>
        <v>0</v>
      </c>
      <c r="V9" s="647">
        <f>単位行列I!V9-移輸入係数M!V9</f>
        <v>0</v>
      </c>
      <c r="W9" s="647">
        <f>単位行列I!W9-移輸入係数M!W9</f>
        <v>0</v>
      </c>
      <c r="X9" s="647">
        <f>単位行列I!X9-移輸入係数M!X9</f>
        <v>0</v>
      </c>
      <c r="Y9" s="647">
        <f>単位行列I!Y9-移輸入係数M!Y9</f>
        <v>0</v>
      </c>
      <c r="Z9" s="647">
        <f>単位行列I!Z9-移輸入係数M!Z9</f>
        <v>0</v>
      </c>
      <c r="AA9" s="647">
        <f>単位行列I!AA9-移輸入係数M!AA9</f>
        <v>0</v>
      </c>
      <c r="AB9" s="647">
        <f>単位行列I!AB9-移輸入係数M!AB9</f>
        <v>0</v>
      </c>
      <c r="AC9" s="647">
        <f>単位行列I!AC9-移輸入係数M!AC9</f>
        <v>0</v>
      </c>
      <c r="AD9" s="647">
        <f>単位行列I!AD9-移輸入係数M!AD9</f>
        <v>0</v>
      </c>
      <c r="AE9" s="647">
        <f>単位行列I!AE9-移輸入係数M!AE9</f>
        <v>0</v>
      </c>
      <c r="AF9" s="647">
        <f>単位行列I!AF9-移輸入係数M!AF9</f>
        <v>0</v>
      </c>
      <c r="AG9" s="647">
        <f>単位行列I!AG9-移輸入係数M!AG9</f>
        <v>0</v>
      </c>
      <c r="AH9" s="647">
        <f>単位行列I!AH9-移輸入係数M!AH9</f>
        <v>0</v>
      </c>
      <c r="AI9" s="647">
        <f>単位行列I!AI9-移輸入係数M!AI9</f>
        <v>0</v>
      </c>
      <c r="AJ9" s="647">
        <f>単位行列I!AJ9-移輸入係数M!AJ9</f>
        <v>0</v>
      </c>
      <c r="AK9" s="647">
        <f>単位行列I!AK9-移輸入係数M!AK9</f>
        <v>0</v>
      </c>
      <c r="AL9" s="647">
        <f>単位行列I!AL9-移輸入係数M!AL9</f>
        <v>0</v>
      </c>
      <c r="AM9" s="647">
        <f>単位行列I!AM9-移輸入係数M!AM9</f>
        <v>0</v>
      </c>
      <c r="AN9" s="647">
        <f>単位行列I!AN9-移輸入係数M!AN9</f>
        <v>0</v>
      </c>
      <c r="AO9" s="647">
        <f>単位行列I!AO9-移輸入係数M!AO9</f>
        <v>0</v>
      </c>
      <c r="AP9" s="647">
        <f>単位行列I!AP9-移輸入係数M!AP9</f>
        <v>0</v>
      </c>
      <c r="AQ9" s="648">
        <f>単位行列I!AQ9-移輸入係数M!AQ9</f>
        <v>0</v>
      </c>
    </row>
    <row r="10" spans="1:43">
      <c r="A10" s="507" t="s">
        <v>337</v>
      </c>
      <c r="B10" s="504" t="s">
        <v>12</v>
      </c>
      <c r="C10" s="646">
        <f>単位行列I!C10-移輸入係数M!C10</f>
        <v>0</v>
      </c>
      <c r="D10" s="647">
        <f>単位行列I!D10-移輸入係数M!D10</f>
        <v>0</v>
      </c>
      <c r="E10" s="647">
        <f>単位行列I!E10-移輸入係数M!E10</f>
        <v>0</v>
      </c>
      <c r="F10" s="647">
        <f>単位行列I!F10-移輸入係数M!F10</f>
        <v>0.29204794021144731</v>
      </c>
      <c r="G10" s="647">
        <f>単位行列I!G10-移輸入係数M!G10</f>
        <v>0</v>
      </c>
      <c r="H10" s="647">
        <f>単位行列I!H10-移輸入係数M!H10</f>
        <v>0</v>
      </c>
      <c r="I10" s="647">
        <f>単位行列I!I10-移輸入係数M!I10</f>
        <v>0</v>
      </c>
      <c r="J10" s="647">
        <f>単位行列I!J10-移輸入係数M!J10</f>
        <v>0</v>
      </c>
      <c r="K10" s="647">
        <f>単位行列I!K10-移輸入係数M!K10</f>
        <v>0</v>
      </c>
      <c r="L10" s="647">
        <f>単位行列I!L10-移輸入係数M!L10</f>
        <v>0</v>
      </c>
      <c r="M10" s="647">
        <f>単位行列I!M10-移輸入係数M!M10</f>
        <v>0</v>
      </c>
      <c r="N10" s="647">
        <f>単位行列I!N10-移輸入係数M!N10</f>
        <v>0</v>
      </c>
      <c r="O10" s="647">
        <f>単位行列I!O10-移輸入係数M!O10</f>
        <v>0</v>
      </c>
      <c r="P10" s="647">
        <f>単位行列I!P10-移輸入係数M!P10</f>
        <v>0</v>
      </c>
      <c r="Q10" s="647">
        <f>単位行列I!Q10-移輸入係数M!Q10</f>
        <v>0</v>
      </c>
      <c r="R10" s="647">
        <f>単位行列I!R10-移輸入係数M!R10</f>
        <v>0</v>
      </c>
      <c r="S10" s="647">
        <f>単位行列I!S10-移輸入係数M!S10</f>
        <v>0</v>
      </c>
      <c r="T10" s="647">
        <f>単位行列I!T10-移輸入係数M!T10</f>
        <v>0</v>
      </c>
      <c r="U10" s="647">
        <f>単位行列I!U10-移輸入係数M!U10</f>
        <v>0</v>
      </c>
      <c r="V10" s="647">
        <f>単位行列I!V10-移輸入係数M!V10</f>
        <v>0</v>
      </c>
      <c r="W10" s="647">
        <f>単位行列I!W10-移輸入係数M!W10</f>
        <v>0</v>
      </c>
      <c r="X10" s="647">
        <f>単位行列I!X10-移輸入係数M!X10</f>
        <v>0</v>
      </c>
      <c r="Y10" s="647">
        <f>単位行列I!Y10-移輸入係数M!Y10</f>
        <v>0</v>
      </c>
      <c r="Z10" s="647">
        <f>単位行列I!Z10-移輸入係数M!Z10</f>
        <v>0</v>
      </c>
      <c r="AA10" s="647">
        <f>単位行列I!AA10-移輸入係数M!AA10</f>
        <v>0</v>
      </c>
      <c r="AB10" s="647">
        <f>単位行列I!AB10-移輸入係数M!AB10</f>
        <v>0</v>
      </c>
      <c r="AC10" s="647">
        <f>単位行列I!AC10-移輸入係数M!AC10</f>
        <v>0</v>
      </c>
      <c r="AD10" s="647">
        <f>単位行列I!AD10-移輸入係数M!AD10</f>
        <v>0</v>
      </c>
      <c r="AE10" s="647">
        <f>単位行列I!AE10-移輸入係数M!AE10</f>
        <v>0</v>
      </c>
      <c r="AF10" s="647">
        <f>単位行列I!AF10-移輸入係数M!AF10</f>
        <v>0</v>
      </c>
      <c r="AG10" s="647">
        <f>単位行列I!AG10-移輸入係数M!AG10</f>
        <v>0</v>
      </c>
      <c r="AH10" s="647">
        <f>単位行列I!AH10-移輸入係数M!AH10</f>
        <v>0</v>
      </c>
      <c r="AI10" s="647">
        <f>単位行列I!AI10-移輸入係数M!AI10</f>
        <v>0</v>
      </c>
      <c r="AJ10" s="647">
        <f>単位行列I!AJ10-移輸入係数M!AJ10</f>
        <v>0</v>
      </c>
      <c r="AK10" s="647">
        <f>単位行列I!AK10-移輸入係数M!AK10</f>
        <v>0</v>
      </c>
      <c r="AL10" s="647">
        <f>単位行列I!AL10-移輸入係数M!AL10</f>
        <v>0</v>
      </c>
      <c r="AM10" s="647">
        <f>単位行列I!AM10-移輸入係数M!AM10</f>
        <v>0</v>
      </c>
      <c r="AN10" s="647">
        <f>単位行列I!AN10-移輸入係数M!AN10</f>
        <v>0</v>
      </c>
      <c r="AO10" s="647">
        <f>単位行列I!AO10-移輸入係数M!AO10</f>
        <v>0</v>
      </c>
      <c r="AP10" s="647">
        <f>単位行列I!AP10-移輸入係数M!AP10</f>
        <v>0</v>
      </c>
      <c r="AQ10" s="648">
        <f>単位行列I!AQ10-移輸入係数M!AQ10</f>
        <v>0</v>
      </c>
    </row>
    <row r="11" spans="1:43">
      <c r="A11" s="507" t="s">
        <v>339</v>
      </c>
      <c r="B11" s="504" t="s">
        <v>340</v>
      </c>
      <c r="C11" s="646">
        <f>単位行列I!C11-移輸入係数M!C11</f>
        <v>0</v>
      </c>
      <c r="D11" s="647">
        <f>単位行列I!D11-移輸入係数M!D11</f>
        <v>0</v>
      </c>
      <c r="E11" s="647">
        <f>単位行列I!E11-移輸入係数M!E11</f>
        <v>0</v>
      </c>
      <c r="F11" s="647">
        <f>単位行列I!F11-移輸入係数M!F11</f>
        <v>0</v>
      </c>
      <c r="G11" s="647">
        <f>単位行列I!G11-移輸入係数M!G11</f>
        <v>0.44676038127800688</v>
      </c>
      <c r="H11" s="647">
        <f>単位行列I!H11-移輸入係数M!H11</f>
        <v>0</v>
      </c>
      <c r="I11" s="647">
        <f>単位行列I!I11-移輸入係数M!I11</f>
        <v>0</v>
      </c>
      <c r="J11" s="647">
        <f>単位行列I!J11-移輸入係数M!J11</f>
        <v>0</v>
      </c>
      <c r="K11" s="647">
        <f>単位行列I!K11-移輸入係数M!K11</f>
        <v>0</v>
      </c>
      <c r="L11" s="647">
        <f>単位行列I!L11-移輸入係数M!L11</f>
        <v>0</v>
      </c>
      <c r="M11" s="647">
        <f>単位行列I!M11-移輸入係数M!M11</f>
        <v>0</v>
      </c>
      <c r="N11" s="647">
        <f>単位行列I!N11-移輸入係数M!N11</f>
        <v>0</v>
      </c>
      <c r="O11" s="647">
        <f>単位行列I!O11-移輸入係数M!O11</f>
        <v>0</v>
      </c>
      <c r="P11" s="647">
        <f>単位行列I!P11-移輸入係数M!P11</f>
        <v>0</v>
      </c>
      <c r="Q11" s="647">
        <f>単位行列I!Q11-移輸入係数M!Q11</f>
        <v>0</v>
      </c>
      <c r="R11" s="647">
        <f>単位行列I!R11-移輸入係数M!R11</f>
        <v>0</v>
      </c>
      <c r="S11" s="647">
        <f>単位行列I!S11-移輸入係数M!S11</f>
        <v>0</v>
      </c>
      <c r="T11" s="647">
        <f>単位行列I!T11-移輸入係数M!T11</f>
        <v>0</v>
      </c>
      <c r="U11" s="647">
        <f>単位行列I!U11-移輸入係数M!U11</f>
        <v>0</v>
      </c>
      <c r="V11" s="647">
        <f>単位行列I!V11-移輸入係数M!V11</f>
        <v>0</v>
      </c>
      <c r="W11" s="647">
        <f>単位行列I!W11-移輸入係数M!W11</f>
        <v>0</v>
      </c>
      <c r="X11" s="647">
        <f>単位行列I!X11-移輸入係数M!X11</f>
        <v>0</v>
      </c>
      <c r="Y11" s="647">
        <f>単位行列I!Y11-移輸入係数M!Y11</f>
        <v>0</v>
      </c>
      <c r="Z11" s="647">
        <f>単位行列I!Z11-移輸入係数M!Z11</f>
        <v>0</v>
      </c>
      <c r="AA11" s="647">
        <f>単位行列I!AA11-移輸入係数M!AA11</f>
        <v>0</v>
      </c>
      <c r="AB11" s="647">
        <f>単位行列I!AB11-移輸入係数M!AB11</f>
        <v>0</v>
      </c>
      <c r="AC11" s="647">
        <f>単位行列I!AC11-移輸入係数M!AC11</f>
        <v>0</v>
      </c>
      <c r="AD11" s="647">
        <f>単位行列I!AD11-移輸入係数M!AD11</f>
        <v>0</v>
      </c>
      <c r="AE11" s="647">
        <f>単位行列I!AE11-移輸入係数M!AE11</f>
        <v>0</v>
      </c>
      <c r="AF11" s="647">
        <f>単位行列I!AF11-移輸入係数M!AF11</f>
        <v>0</v>
      </c>
      <c r="AG11" s="647">
        <f>単位行列I!AG11-移輸入係数M!AG11</f>
        <v>0</v>
      </c>
      <c r="AH11" s="647">
        <f>単位行列I!AH11-移輸入係数M!AH11</f>
        <v>0</v>
      </c>
      <c r="AI11" s="647">
        <f>単位行列I!AI11-移輸入係数M!AI11</f>
        <v>0</v>
      </c>
      <c r="AJ11" s="647">
        <f>単位行列I!AJ11-移輸入係数M!AJ11</f>
        <v>0</v>
      </c>
      <c r="AK11" s="647">
        <f>単位行列I!AK11-移輸入係数M!AK11</f>
        <v>0</v>
      </c>
      <c r="AL11" s="647">
        <f>単位行列I!AL11-移輸入係数M!AL11</f>
        <v>0</v>
      </c>
      <c r="AM11" s="647">
        <f>単位行列I!AM11-移輸入係数M!AM11</f>
        <v>0</v>
      </c>
      <c r="AN11" s="647">
        <f>単位行列I!AN11-移輸入係数M!AN11</f>
        <v>0</v>
      </c>
      <c r="AO11" s="647">
        <f>単位行列I!AO11-移輸入係数M!AO11</f>
        <v>0</v>
      </c>
      <c r="AP11" s="647">
        <f>単位行列I!AP11-移輸入係数M!AP11</f>
        <v>0</v>
      </c>
      <c r="AQ11" s="648">
        <f>単位行列I!AQ11-移輸入係数M!AQ11</f>
        <v>0</v>
      </c>
    </row>
    <row r="12" spans="1:43">
      <c r="A12" s="507" t="s">
        <v>342</v>
      </c>
      <c r="B12" s="504" t="s">
        <v>36</v>
      </c>
      <c r="C12" s="646">
        <f>単位行列I!C12-移輸入係数M!C12</f>
        <v>0</v>
      </c>
      <c r="D12" s="647">
        <f>単位行列I!D12-移輸入係数M!D12</f>
        <v>0</v>
      </c>
      <c r="E12" s="647">
        <f>単位行列I!E12-移輸入係数M!E12</f>
        <v>0</v>
      </c>
      <c r="F12" s="647">
        <f>単位行列I!F12-移輸入係数M!F12</f>
        <v>0</v>
      </c>
      <c r="G12" s="647">
        <f>単位行列I!G12-移輸入係数M!G12</f>
        <v>0</v>
      </c>
      <c r="H12" s="647">
        <f>単位行列I!H12-移輸入係数M!H12</f>
        <v>5.9451725511210696E-2</v>
      </c>
      <c r="I12" s="647">
        <f>単位行列I!I12-移輸入係数M!I12</f>
        <v>0</v>
      </c>
      <c r="J12" s="647">
        <f>単位行列I!J12-移輸入係数M!J12</f>
        <v>0</v>
      </c>
      <c r="K12" s="647">
        <f>単位行列I!K12-移輸入係数M!K12</f>
        <v>0</v>
      </c>
      <c r="L12" s="647">
        <f>単位行列I!L12-移輸入係数M!L12</f>
        <v>0</v>
      </c>
      <c r="M12" s="647">
        <f>単位行列I!M12-移輸入係数M!M12</f>
        <v>0</v>
      </c>
      <c r="N12" s="647">
        <f>単位行列I!N12-移輸入係数M!N12</f>
        <v>0</v>
      </c>
      <c r="O12" s="647">
        <f>単位行列I!O12-移輸入係数M!O12</f>
        <v>0</v>
      </c>
      <c r="P12" s="647">
        <f>単位行列I!P12-移輸入係数M!P12</f>
        <v>0</v>
      </c>
      <c r="Q12" s="647">
        <f>単位行列I!Q12-移輸入係数M!Q12</f>
        <v>0</v>
      </c>
      <c r="R12" s="647">
        <f>単位行列I!R12-移輸入係数M!R12</f>
        <v>0</v>
      </c>
      <c r="S12" s="647">
        <f>単位行列I!S12-移輸入係数M!S12</f>
        <v>0</v>
      </c>
      <c r="T12" s="647">
        <f>単位行列I!T12-移輸入係数M!T12</f>
        <v>0</v>
      </c>
      <c r="U12" s="647">
        <f>単位行列I!U12-移輸入係数M!U12</f>
        <v>0</v>
      </c>
      <c r="V12" s="647">
        <f>単位行列I!V12-移輸入係数M!V12</f>
        <v>0</v>
      </c>
      <c r="W12" s="647">
        <f>単位行列I!W12-移輸入係数M!W12</f>
        <v>0</v>
      </c>
      <c r="X12" s="647">
        <f>単位行列I!X12-移輸入係数M!X12</f>
        <v>0</v>
      </c>
      <c r="Y12" s="647">
        <f>単位行列I!Y12-移輸入係数M!Y12</f>
        <v>0</v>
      </c>
      <c r="Z12" s="647">
        <f>単位行列I!Z12-移輸入係数M!Z12</f>
        <v>0</v>
      </c>
      <c r="AA12" s="647">
        <f>単位行列I!AA12-移輸入係数M!AA12</f>
        <v>0</v>
      </c>
      <c r="AB12" s="647">
        <f>単位行列I!AB12-移輸入係数M!AB12</f>
        <v>0</v>
      </c>
      <c r="AC12" s="647">
        <f>単位行列I!AC12-移輸入係数M!AC12</f>
        <v>0</v>
      </c>
      <c r="AD12" s="647">
        <f>単位行列I!AD12-移輸入係数M!AD12</f>
        <v>0</v>
      </c>
      <c r="AE12" s="647">
        <f>単位行列I!AE12-移輸入係数M!AE12</f>
        <v>0</v>
      </c>
      <c r="AF12" s="647">
        <f>単位行列I!AF12-移輸入係数M!AF12</f>
        <v>0</v>
      </c>
      <c r="AG12" s="647">
        <f>単位行列I!AG12-移輸入係数M!AG12</f>
        <v>0</v>
      </c>
      <c r="AH12" s="647">
        <f>単位行列I!AH12-移輸入係数M!AH12</f>
        <v>0</v>
      </c>
      <c r="AI12" s="647">
        <f>単位行列I!AI12-移輸入係数M!AI12</f>
        <v>0</v>
      </c>
      <c r="AJ12" s="647">
        <f>単位行列I!AJ12-移輸入係数M!AJ12</f>
        <v>0</v>
      </c>
      <c r="AK12" s="647">
        <f>単位行列I!AK12-移輸入係数M!AK12</f>
        <v>0</v>
      </c>
      <c r="AL12" s="647">
        <f>単位行列I!AL12-移輸入係数M!AL12</f>
        <v>0</v>
      </c>
      <c r="AM12" s="647">
        <f>単位行列I!AM12-移輸入係数M!AM12</f>
        <v>0</v>
      </c>
      <c r="AN12" s="647">
        <f>単位行列I!AN12-移輸入係数M!AN12</f>
        <v>0</v>
      </c>
      <c r="AO12" s="647">
        <f>単位行列I!AO12-移輸入係数M!AO12</f>
        <v>0</v>
      </c>
      <c r="AP12" s="647">
        <f>単位行列I!AP12-移輸入係数M!AP12</f>
        <v>0</v>
      </c>
      <c r="AQ12" s="648">
        <f>単位行列I!AQ12-移輸入係数M!AQ12</f>
        <v>0</v>
      </c>
    </row>
    <row r="13" spans="1:43">
      <c r="A13" s="507" t="s">
        <v>345</v>
      </c>
      <c r="B13" s="504" t="s">
        <v>37</v>
      </c>
      <c r="C13" s="646">
        <f>単位行列I!C13-移輸入係数M!C13</f>
        <v>0</v>
      </c>
      <c r="D13" s="647">
        <f>単位行列I!D13-移輸入係数M!D13</f>
        <v>0</v>
      </c>
      <c r="E13" s="647">
        <f>単位行列I!E13-移輸入係数M!E13</f>
        <v>0</v>
      </c>
      <c r="F13" s="647">
        <f>単位行列I!F13-移輸入係数M!F13</f>
        <v>0</v>
      </c>
      <c r="G13" s="647">
        <f>単位行列I!G13-移輸入係数M!G13</f>
        <v>0</v>
      </c>
      <c r="H13" s="647">
        <f>単位行列I!H13-移輸入係数M!H13</f>
        <v>0</v>
      </c>
      <c r="I13" s="647">
        <f>単位行列I!I13-移輸入係数M!I13</f>
        <v>0.2671896761460284</v>
      </c>
      <c r="J13" s="647">
        <f>単位行列I!J13-移輸入係数M!J13</f>
        <v>0</v>
      </c>
      <c r="K13" s="647">
        <f>単位行列I!K13-移輸入係数M!K13</f>
        <v>0</v>
      </c>
      <c r="L13" s="647">
        <f>単位行列I!L13-移輸入係数M!L13</f>
        <v>0</v>
      </c>
      <c r="M13" s="647">
        <f>単位行列I!M13-移輸入係数M!M13</f>
        <v>0</v>
      </c>
      <c r="N13" s="647">
        <f>単位行列I!N13-移輸入係数M!N13</f>
        <v>0</v>
      </c>
      <c r="O13" s="647">
        <f>単位行列I!O13-移輸入係数M!O13</f>
        <v>0</v>
      </c>
      <c r="P13" s="647">
        <f>単位行列I!P13-移輸入係数M!P13</f>
        <v>0</v>
      </c>
      <c r="Q13" s="647">
        <f>単位行列I!Q13-移輸入係数M!Q13</f>
        <v>0</v>
      </c>
      <c r="R13" s="647">
        <f>単位行列I!R13-移輸入係数M!R13</f>
        <v>0</v>
      </c>
      <c r="S13" s="647">
        <f>単位行列I!S13-移輸入係数M!S13</f>
        <v>0</v>
      </c>
      <c r="T13" s="647">
        <f>単位行列I!T13-移輸入係数M!T13</f>
        <v>0</v>
      </c>
      <c r="U13" s="647">
        <f>単位行列I!U13-移輸入係数M!U13</f>
        <v>0</v>
      </c>
      <c r="V13" s="647">
        <f>単位行列I!V13-移輸入係数M!V13</f>
        <v>0</v>
      </c>
      <c r="W13" s="647">
        <f>単位行列I!W13-移輸入係数M!W13</f>
        <v>0</v>
      </c>
      <c r="X13" s="647">
        <f>単位行列I!X13-移輸入係数M!X13</f>
        <v>0</v>
      </c>
      <c r="Y13" s="647">
        <f>単位行列I!Y13-移輸入係数M!Y13</f>
        <v>0</v>
      </c>
      <c r="Z13" s="647">
        <f>単位行列I!Z13-移輸入係数M!Z13</f>
        <v>0</v>
      </c>
      <c r="AA13" s="647">
        <f>単位行列I!AA13-移輸入係数M!AA13</f>
        <v>0</v>
      </c>
      <c r="AB13" s="647">
        <f>単位行列I!AB13-移輸入係数M!AB13</f>
        <v>0</v>
      </c>
      <c r="AC13" s="647">
        <f>単位行列I!AC13-移輸入係数M!AC13</f>
        <v>0</v>
      </c>
      <c r="AD13" s="647">
        <f>単位行列I!AD13-移輸入係数M!AD13</f>
        <v>0</v>
      </c>
      <c r="AE13" s="647">
        <f>単位行列I!AE13-移輸入係数M!AE13</f>
        <v>0</v>
      </c>
      <c r="AF13" s="647">
        <f>単位行列I!AF13-移輸入係数M!AF13</f>
        <v>0</v>
      </c>
      <c r="AG13" s="647">
        <f>単位行列I!AG13-移輸入係数M!AG13</f>
        <v>0</v>
      </c>
      <c r="AH13" s="647">
        <f>単位行列I!AH13-移輸入係数M!AH13</f>
        <v>0</v>
      </c>
      <c r="AI13" s="647">
        <f>単位行列I!AI13-移輸入係数M!AI13</f>
        <v>0</v>
      </c>
      <c r="AJ13" s="647">
        <f>単位行列I!AJ13-移輸入係数M!AJ13</f>
        <v>0</v>
      </c>
      <c r="AK13" s="647">
        <f>単位行列I!AK13-移輸入係数M!AK13</f>
        <v>0</v>
      </c>
      <c r="AL13" s="647">
        <f>単位行列I!AL13-移輸入係数M!AL13</f>
        <v>0</v>
      </c>
      <c r="AM13" s="647">
        <f>単位行列I!AM13-移輸入係数M!AM13</f>
        <v>0</v>
      </c>
      <c r="AN13" s="647">
        <f>単位行列I!AN13-移輸入係数M!AN13</f>
        <v>0</v>
      </c>
      <c r="AO13" s="647">
        <f>単位行列I!AO13-移輸入係数M!AO13</f>
        <v>0</v>
      </c>
      <c r="AP13" s="647">
        <f>単位行列I!AP13-移輸入係数M!AP13</f>
        <v>0</v>
      </c>
      <c r="AQ13" s="648">
        <f>単位行列I!AQ13-移輸入係数M!AQ13</f>
        <v>0</v>
      </c>
    </row>
    <row r="14" spans="1:43">
      <c r="A14" s="507" t="s">
        <v>346</v>
      </c>
      <c r="B14" s="504" t="s">
        <v>38</v>
      </c>
      <c r="C14" s="646">
        <f>単位行列I!C14-移輸入係数M!C14</f>
        <v>0</v>
      </c>
      <c r="D14" s="647">
        <f>単位行列I!D14-移輸入係数M!D14</f>
        <v>0</v>
      </c>
      <c r="E14" s="647">
        <f>単位行列I!E14-移輸入係数M!E14</f>
        <v>0</v>
      </c>
      <c r="F14" s="647">
        <f>単位行列I!F14-移輸入係数M!F14</f>
        <v>0</v>
      </c>
      <c r="G14" s="647">
        <f>単位行列I!G14-移輸入係数M!G14</f>
        <v>0</v>
      </c>
      <c r="H14" s="647">
        <f>単位行列I!H14-移輸入係数M!H14</f>
        <v>0</v>
      </c>
      <c r="I14" s="647">
        <f>単位行列I!I14-移輸入係数M!I14</f>
        <v>0</v>
      </c>
      <c r="J14" s="647">
        <f>単位行列I!J14-移輸入係数M!J14</f>
        <v>5.3193266384467752E-2</v>
      </c>
      <c r="K14" s="647">
        <f>単位行列I!K14-移輸入係数M!K14</f>
        <v>0</v>
      </c>
      <c r="L14" s="647">
        <f>単位行列I!L14-移輸入係数M!L14</f>
        <v>0</v>
      </c>
      <c r="M14" s="647">
        <f>単位行列I!M14-移輸入係数M!M14</f>
        <v>0</v>
      </c>
      <c r="N14" s="647">
        <f>単位行列I!N14-移輸入係数M!N14</f>
        <v>0</v>
      </c>
      <c r="O14" s="647">
        <f>単位行列I!O14-移輸入係数M!O14</f>
        <v>0</v>
      </c>
      <c r="P14" s="647">
        <f>単位行列I!P14-移輸入係数M!P14</f>
        <v>0</v>
      </c>
      <c r="Q14" s="647">
        <f>単位行列I!Q14-移輸入係数M!Q14</f>
        <v>0</v>
      </c>
      <c r="R14" s="647">
        <f>単位行列I!R14-移輸入係数M!R14</f>
        <v>0</v>
      </c>
      <c r="S14" s="647">
        <f>単位行列I!S14-移輸入係数M!S14</f>
        <v>0</v>
      </c>
      <c r="T14" s="647">
        <f>単位行列I!T14-移輸入係数M!T14</f>
        <v>0</v>
      </c>
      <c r="U14" s="647">
        <f>単位行列I!U14-移輸入係数M!U14</f>
        <v>0</v>
      </c>
      <c r="V14" s="647">
        <f>単位行列I!V14-移輸入係数M!V14</f>
        <v>0</v>
      </c>
      <c r="W14" s="647">
        <f>単位行列I!W14-移輸入係数M!W14</f>
        <v>0</v>
      </c>
      <c r="X14" s="647">
        <f>単位行列I!X14-移輸入係数M!X14</f>
        <v>0</v>
      </c>
      <c r="Y14" s="647">
        <f>単位行列I!Y14-移輸入係数M!Y14</f>
        <v>0</v>
      </c>
      <c r="Z14" s="647">
        <f>単位行列I!Z14-移輸入係数M!Z14</f>
        <v>0</v>
      </c>
      <c r="AA14" s="647">
        <f>単位行列I!AA14-移輸入係数M!AA14</f>
        <v>0</v>
      </c>
      <c r="AB14" s="647">
        <f>単位行列I!AB14-移輸入係数M!AB14</f>
        <v>0</v>
      </c>
      <c r="AC14" s="647">
        <f>単位行列I!AC14-移輸入係数M!AC14</f>
        <v>0</v>
      </c>
      <c r="AD14" s="647">
        <f>単位行列I!AD14-移輸入係数M!AD14</f>
        <v>0</v>
      </c>
      <c r="AE14" s="647">
        <f>単位行列I!AE14-移輸入係数M!AE14</f>
        <v>0</v>
      </c>
      <c r="AF14" s="647">
        <f>単位行列I!AF14-移輸入係数M!AF14</f>
        <v>0</v>
      </c>
      <c r="AG14" s="647">
        <f>単位行列I!AG14-移輸入係数M!AG14</f>
        <v>0</v>
      </c>
      <c r="AH14" s="647">
        <f>単位行列I!AH14-移輸入係数M!AH14</f>
        <v>0</v>
      </c>
      <c r="AI14" s="647">
        <f>単位行列I!AI14-移輸入係数M!AI14</f>
        <v>0</v>
      </c>
      <c r="AJ14" s="647">
        <f>単位行列I!AJ14-移輸入係数M!AJ14</f>
        <v>0</v>
      </c>
      <c r="AK14" s="647">
        <f>単位行列I!AK14-移輸入係数M!AK14</f>
        <v>0</v>
      </c>
      <c r="AL14" s="647">
        <f>単位行列I!AL14-移輸入係数M!AL14</f>
        <v>0</v>
      </c>
      <c r="AM14" s="647">
        <f>単位行列I!AM14-移輸入係数M!AM14</f>
        <v>0</v>
      </c>
      <c r="AN14" s="647">
        <f>単位行列I!AN14-移輸入係数M!AN14</f>
        <v>0</v>
      </c>
      <c r="AO14" s="647">
        <f>単位行列I!AO14-移輸入係数M!AO14</f>
        <v>0</v>
      </c>
      <c r="AP14" s="647">
        <f>単位行列I!AP14-移輸入係数M!AP14</f>
        <v>0</v>
      </c>
      <c r="AQ14" s="648">
        <f>単位行列I!AQ14-移輸入係数M!AQ14</f>
        <v>0</v>
      </c>
    </row>
    <row r="15" spans="1:43">
      <c r="A15" s="507" t="s">
        <v>348</v>
      </c>
      <c r="B15" s="504" t="s">
        <v>39</v>
      </c>
      <c r="C15" s="646">
        <f>単位行列I!C15-移輸入係数M!C15</f>
        <v>0</v>
      </c>
      <c r="D15" s="647">
        <f>単位行列I!D15-移輸入係数M!D15</f>
        <v>0</v>
      </c>
      <c r="E15" s="647">
        <f>単位行列I!E15-移輸入係数M!E15</f>
        <v>0</v>
      </c>
      <c r="F15" s="647">
        <f>単位行列I!F15-移輸入係数M!F15</f>
        <v>0</v>
      </c>
      <c r="G15" s="647">
        <f>単位行列I!G15-移輸入係数M!G15</f>
        <v>0</v>
      </c>
      <c r="H15" s="647">
        <f>単位行列I!H15-移輸入係数M!H15</f>
        <v>0</v>
      </c>
      <c r="I15" s="647">
        <f>単位行列I!I15-移輸入係数M!I15</f>
        <v>0</v>
      </c>
      <c r="J15" s="647">
        <f>単位行列I!J15-移輸入係数M!J15</f>
        <v>0</v>
      </c>
      <c r="K15" s="647">
        <f>単位行列I!K15-移輸入係数M!K15</f>
        <v>2.3124969731681877E-2</v>
      </c>
      <c r="L15" s="647">
        <f>単位行列I!L15-移輸入係数M!L15</f>
        <v>0</v>
      </c>
      <c r="M15" s="647">
        <f>単位行列I!M15-移輸入係数M!M15</f>
        <v>0</v>
      </c>
      <c r="N15" s="647">
        <f>単位行列I!N15-移輸入係数M!N15</f>
        <v>0</v>
      </c>
      <c r="O15" s="647">
        <f>単位行列I!O15-移輸入係数M!O15</f>
        <v>0</v>
      </c>
      <c r="P15" s="647">
        <f>単位行列I!P15-移輸入係数M!P15</f>
        <v>0</v>
      </c>
      <c r="Q15" s="647">
        <f>単位行列I!Q15-移輸入係数M!Q15</f>
        <v>0</v>
      </c>
      <c r="R15" s="647">
        <f>単位行列I!R15-移輸入係数M!R15</f>
        <v>0</v>
      </c>
      <c r="S15" s="647">
        <f>単位行列I!S15-移輸入係数M!S15</f>
        <v>0</v>
      </c>
      <c r="T15" s="647">
        <f>単位行列I!T15-移輸入係数M!T15</f>
        <v>0</v>
      </c>
      <c r="U15" s="647">
        <f>単位行列I!U15-移輸入係数M!U15</f>
        <v>0</v>
      </c>
      <c r="V15" s="647">
        <f>単位行列I!V15-移輸入係数M!V15</f>
        <v>0</v>
      </c>
      <c r="W15" s="647">
        <f>単位行列I!W15-移輸入係数M!W15</f>
        <v>0</v>
      </c>
      <c r="X15" s="647">
        <f>単位行列I!X15-移輸入係数M!X15</f>
        <v>0</v>
      </c>
      <c r="Y15" s="647">
        <f>単位行列I!Y15-移輸入係数M!Y15</f>
        <v>0</v>
      </c>
      <c r="Z15" s="647">
        <f>単位行列I!Z15-移輸入係数M!Z15</f>
        <v>0</v>
      </c>
      <c r="AA15" s="647">
        <f>単位行列I!AA15-移輸入係数M!AA15</f>
        <v>0</v>
      </c>
      <c r="AB15" s="647">
        <f>単位行列I!AB15-移輸入係数M!AB15</f>
        <v>0</v>
      </c>
      <c r="AC15" s="647">
        <f>単位行列I!AC15-移輸入係数M!AC15</f>
        <v>0</v>
      </c>
      <c r="AD15" s="647">
        <f>単位行列I!AD15-移輸入係数M!AD15</f>
        <v>0</v>
      </c>
      <c r="AE15" s="647">
        <f>単位行列I!AE15-移輸入係数M!AE15</f>
        <v>0</v>
      </c>
      <c r="AF15" s="647">
        <f>単位行列I!AF15-移輸入係数M!AF15</f>
        <v>0</v>
      </c>
      <c r="AG15" s="647">
        <f>単位行列I!AG15-移輸入係数M!AG15</f>
        <v>0</v>
      </c>
      <c r="AH15" s="647">
        <f>単位行列I!AH15-移輸入係数M!AH15</f>
        <v>0</v>
      </c>
      <c r="AI15" s="647">
        <f>単位行列I!AI15-移輸入係数M!AI15</f>
        <v>0</v>
      </c>
      <c r="AJ15" s="647">
        <f>単位行列I!AJ15-移輸入係数M!AJ15</f>
        <v>0</v>
      </c>
      <c r="AK15" s="647">
        <f>単位行列I!AK15-移輸入係数M!AK15</f>
        <v>0</v>
      </c>
      <c r="AL15" s="647">
        <f>単位行列I!AL15-移輸入係数M!AL15</f>
        <v>0</v>
      </c>
      <c r="AM15" s="647">
        <f>単位行列I!AM15-移輸入係数M!AM15</f>
        <v>0</v>
      </c>
      <c r="AN15" s="647">
        <f>単位行列I!AN15-移輸入係数M!AN15</f>
        <v>0</v>
      </c>
      <c r="AO15" s="647">
        <f>単位行列I!AO15-移輸入係数M!AO15</f>
        <v>0</v>
      </c>
      <c r="AP15" s="647">
        <f>単位行列I!AP15-移輸入係数M!AP15</f>
        <v>0</v>
      </c>
      <c r="AQ15" s="648">
        <f>単位行列I!AQ15-移輸入係数M!AQ15</f>
        <v>0</v>
      </c>
    </row>
    <row r="16" spans="1:43">
      <c r="A16" s="507" t="s">
        <v>350</v>
      </c>
      <c r="B16" s="504" t="s">
        <v>767</v>
      </c>
      <c r="C16" s="646">
        <f>単位行列I!C16-移輸入係数M!C16</f>
        <v>0</v>
      </c>
      <c r="D16" s="647">
        <f>単位行列I!D16-移輸入係数M!D16</f>
        <v>0</v>
      </c>
      <c r="E16" s="647">
        <f>単位行列I!E16-移輸入係数M!E16</f>
        <v>0</v>
      </c>
      <c r="F16" s="647">
        <f>単位行列I!F16-移輸入係数M!F16</f>
        <v>0</v>
      </c>
      <c r="G16" s="647">
        <f>単位行列I!G16-移輸入係数M!G16</f>
        <v>0</v>
      </c>
      <c r="H16" s="647">
        <f>単位行列I!H16-移輸入係数M!H16</f>
        <v>0</v>
      </c>
      <c r="I16" s="647">
        <f>単位行列I!I16-移輸入係数M!I16</f>
        <v>0</v>
      </c>
      <c r="J16" s="647">
        <f>単位行列I!J16-移輸入係数M!J16</f>
        <v>0</v>
      </c>
      <c r="K16" s="647">
        <f>単位行列I!K16-移輸入係数M!K16</f>
        <v>0</v>
      </c>
      <c r="L16" s="647">
        <f>単位行列I!L16-移輸入係数M!L16</f>
        <v>0.12405443868109456</v>
      </c>
      <c r="M16" s="647">
        <f>単位行列I!M16-移輸入係数M!M16</f>
        <v>0</v>
      </c>
      <c r="N16" s="647">
        <f>単位行列I!N16-移輸入係数M!N16</f>
        <v>0</v>
      </c>
      <c r="O16" s="647">
        <f>単位行列I!O16-移輸入係数M!O16</f>
        <v>0</v>
      </c>
      <c r="P16" s="647">
        <f>単位行列I!P16-移輸入係数M!P16</f>
        <v>0</v>
      </c>
      <c r="Q16" s="647">
        <f>単位行列I!Q16-移輸入係数M!Q16</f>
        <v>0</v>
      </c>
      <c r="R16" s="647">
        <f>単位行列I!R16-移輸入係数M!R16</f>
        <v>0</v>
      </c>
      <c r="S16" s="647">
        <f>単位行列I!S16-移輸入係数M!S16</f>
        <v>0</v>
      </c>
      <c r="T16" s="647">
        <f>単位行列I!T16-移輸入係数M!T16</f>
        <v>0</v>
      </c>
      <c r="U16" s="647">
        <f>単位行列I!U16-移輸入係数M!U16</f>
        <v>0</v>
      </c>
      <c r="V16" s="647">
        <f>単位行列I!V16-移輸入係数M!V16</f>
        <v>0</v>
      </c>
      <c r="W16" s="647">
        <f>単位行列I!W16-移輸入係数M!W16</f>
        <v>0</v>
      </c>
      <c r="X16" s="647">
        <f>単位行列I!X16-移輸入係数M!X16</f>
        <v>0</v>
      </c>
      <c r="Y16" s="647">
        <f>単位行列I!Y16-移輸入係数M!Y16</f>
        <v>0</v>
      </c>
      <c r="Z16" s="647">
        <f>単位行列I!Z16-移輸入係数M!Z16</f>
        <v>0</v>
      </c>
      <c r="AA16" s="647">
        <f>単位行列I!AA16-移輸入係数M!AA16</f>
        <v>0</v>
      </c>
      <c r="AB16" s="647">
        <f>単位行列I!AB16-移輸入係数M!AB16</f>
        <v>0</v>
      </c>
      <c r="AC16" s="647">
        <f>単位行列I!AC16-移輸入係数M!AC16</f>
        <v>0</v>
      </c>
      <c r="AD16" s="647">
        <f>単位行列I!AD16-移輸入係数M!AD16</f>
        <v>0</v>
      </c>
      <c r="AE16" s="647">
        <f>単位行列I!AE16-移輸入係数M!AE16</f>
        <v>0</v>
      </c>
      <c r="AF16" s="647">
        <f>単位行列I!AF16-移輸入係数M!AF16</f>
        <v>0</v>
      </c>
      <c r="AG16" s="647">
        <f>単位行列I!AG16-移輸入係数M!AG16</f>
        <v>0</v>
      </c>
      <c r="AH16" s="647">
        <f>単位行列I!AH16-移輸入係数M!AH16</f>
        <v>0</v>
      </c>
      <c r="AI16" s="647">
        <f>単位行列I!AI16-移輸入係数M!AI16</f>
        <v>0</v>
      </c>
      <c r="AJ16" s="647">
        <f>単位行列I!AJ16-移輸入係数M!AJ16</f>
        <v>0</v>
      </c>
      <c r="AK16" s="647">
        <f>単位行列I!AK16-移輸入係数M!AK16</f>
        <v>0</v>
      </c>
      <c r="AL16" s="647">
        <f>単位行列I!AL16-移輸入係数M!AL16</f>
        <v>0</v>
      </c>
      <c r="AM16" s="647">
        <f>単位行列I!AM16-移輸入係数M!AM16</f>
        <v>0</v>
      </c>
      <c r="AN16" s="647">
        <f>単位行列I!AN16-移輸入係数M!AN16</f>
        <v>0</v>
      </c>
      <c r="AO16" s="647">
        <f>単位行列I!AO16-移輸入係数M!AO16</f>
        <v>0</v>
      </c>
      <c r="AP16" s="647">
        <f>単位行列I!AP16-移輸入係数M!AP16</f>
        <v>0</v>
      </c>
      <c r="AQ16" s="648">
        <f>単位行列I!AQ16-移輸入係数M!AQ16</f>
        <v>0</v>
      </c>
    </row>
    <row r="17" spans="1:43">
      <c r="A17" s="507" t="s">
        <v>353</v>
      </c>
      <c r="B17" s="504" t="s">
        <v>40</v>
      </c>
      <c r="C17" s="646">
        <f>単位行列I!C17-移輸入係数M!C17</f>
        <v>0</v>
      </c>
      <c r="D17" s="647">
        <f>単位行列I!D17-移輸入係数M!D17</f>
        <v>0</v>
      </c>
      <c r="E17" s="647">
        <f>単位行列I!E17-移輸入係数M!E17</f>
        <v>0</v>
      </c>
      <c r="F17" s="647">
        <f>単位行列I!F17-移輸入係数M!F17</f>
        <v>0</v>
      </c>
      <c r="G17" s="647">
        <f>単位行列I!G17-移輸入係数M!G17</f>
        <v>0</v>
      </c>
      <c r="H17" s="647">
        <f>単位行列I!H17-移輸入係数M!H17</f>
        <v>0</v>
      </c>
      <c r="I17" s="647">
        <f>単位行列I!I17-移輸入係数M!I17</f>
        <v>0</v>
      </c>
      <c r="J17" s="647">
        <f>単位行列I!J17-移輸入係数M!J17</f>
        <v>0</v>
      </c>
      <c r="K17" s="647">
        <f>単位行列I!K17-移輸入係数M!K17</f>
        <v>0</v>
      </c>
      <c r="L17" s="647">
        <f>単位行列I!L17-移輸入係数M!L17</f>
        <v>0</v>
      </c>
      <c r="M17" s="647">
        <f>単位行列I!M17-移輸入係数M!M17</f>
        <v>0.41948091155409217</v>
      </c>
      <c r="N17" s="647">
        <f>単位行列I!N17-移輸入係数M!N17</f>
        <v>0</v>
      </c>
      <c r="O17" s="647">
        <f>単位行列I!O17-移輸入係数M!O17</f>
        <v>0</v>
      </c>
      <c r="P17" s="647">
        <f>単位行列I!P17-移輸入係数M!P17</f>
        <v>0</v>
      </c>
      <c r="Q17" s="647">
        <f>単位行列I!Q17-移輸入係数M!Q17</f>
        <v>0</v>
      </c>
      <c r="R17" s="647">
        <f>単位行列I!R17-移輸入係数M!R17</f>
        <v>0</v>
      </c>
      <c r="S17" s="647">
        <f>単位行列I!S17-移輸入係数M!S17</f>
        <v>0</v>
      </c>
      <c r="T17" s="647">
        <f>単位行列I!T17-移輸入係数M!T17</f>
        <v>0</v>
      </c>
      <c r="U17" s="647">
        <f>単位行列I!U17-移輸入係数M!U17</f>
        <v>0</v>
      </c>
      <c r="V17" s="647">
        <f>単位行列I!V17-移輸入係数M!V17</f>
        <v>0</v>
      </c>
      <c r="W17" s="647">
        <f>単位行列I!W17-移輸入係数M!W17</f>
        <v>0</v>
      </c>
      <c r="X17" s="647">
        <f>単位行列I!X17-移輸入係数M!X17</f>
        <v>0</v>
      </c>
      <c r="Y17" s="647">
        <f>単位行列I!Y17-移輸入係数M!Y17</f>
        <v>0</v>
      </c>
      <c r="Z17" s="647">
        <f>単位行列I!Z17-移輸入係数M!Z17</f>
        <v>0</v>
      </c>
      <c r="AA17" s="647">
        <f>単位行列I!AA17-移輸入係数M!AA17</f>
        <v>0</v>
      </c>
      <c r="AB17" s="647">
        <f>単位行列I!AB17-移輸入係数M!AB17</f>
        <v>0</v>
      </c>
      <c r="AC17" s="647">
        <f>単位行列I!AC17-移輸入係数M!AC17</f>
        <v>0</v>
      </c>
      <c r="AD17" s="647">
        <f>単位行列I!AD17-移輸入係数M!AD17</f>
        <v>0</v>
      </c>
      <c r="AE17" s="647">
        <f>単位行列I!AE17-移輸入係数M!AE17</f>
        <v>0</v>
      </c>
      <c r="AF17" s="647">
        <f>単位行列I!AF17-移輸入係数M!AF17</f>
        <v>0</v>
      </c>
      <c r="AG17" s="647">
        <f>単位行列I!AG17-移輸入係数M!AG17</f>
        <v>0</v>
      </c>
      <c r="AH17" s="647">
        <f>単位行列I!AH17-移輸入係数M!AH17</f>
        <v>0</v>
      </c>
      <c r="AI17" s="647">
        <f>単位行列I!AI17-移輸入係数M!AI17</f>
        <v>0</v>
      </c>
      <c r="AJ17" s="647">
        <f>単位行列I!AJ17-移輸入係数M!AJ17</f>
        <v>0</v>
      </c>
      <c r="AK17" s="647">
        <f>単位行列I!AK17-移輸入係数M!AK17</f>
        <v>0</v>
      </c>
      <c r="AL17" s="647">
        <f>単位行列I!AL17-移輸入係数M!AL17</f>
        <v>0</v>
      </c>
      <c r="AM17" s="647">
        <f>単位行列I!AM17-移輸入係数M!AM17</f>
        <v>0</v>
      </c>
      <c r="AN17" s="647">
        <f>単位行列I!AN17-移輸入係数M!AN17</f>
        <v>0</v>
      </c>
      <c r="AO17" s="647">
        <f>単位行列I!AO17-移輸入係数M!AO17</f>
        <v>0</v>
      </c>
      <c r="AP17" s="647">
        <f>単位行列I!AP17-移輸入係数M!AP17</f>
        <v>0</v>
      </c>
      <c r="AQ17" s="648">
        <f>単位行列I!AQ17-移輸入係数M!AQ17</f>
        <v>0</v>
      </c>
    </row>
    <row r="18" spans="1:43">
      <c r="A18" s="507" t="s">
        <v>356</v>
      </c>
      <c r="B18" s="504" t="s">
        <v>41</v>
      </c>
      <c r="C18" s="646">
        <f>単位行列I!C18-移輸入係数M!C18</f>
        <v>0</v>
      </c>
      <c r="D18" s="647">
        <f>単位行列I!D18-移輸入係数M!D18</f>
        <v>0</v>
      </c>
      <c r="E18" s="647">
        <f>単位行列I!E18-移輸入係数M!E18</f>
        <v>0</v>
      </c>
      <c r="F18" s="647">
        <f>単位行列I!F18-移輸入係数M!F18</f>
        <v>0</v>
      </c>
      <c r="G18" s="647">
        <f>単位行列I!G18-移輸入係数M!G18</f>
        <v>0</v>
      </c>
      <c r="H18" s="647">
        <f>単位行列I!H18-移輸入係数M!H18</f>
        <v>0</v>
      </c>
      <c r="I18" s="647">
        <f>単位行列I!I18-移輸入係数M!I18</f>
        <v>0</v>
      </c>
      <c r="J18" s="647">
        <f>単位行列I!J18-移輸入係数M!J18</f>
        <v>0</v>
      </c>
      <c r="K18" s="647">
        <f>単位行列I!K18-移輸入係数M!K18</f>
        <v>0</v>
      </c>
      <c r="L18" s="647">
        <f>単位行列I!L18-移輸入係数M!L18</f>
        <v>0</v>
      </c>
      <c r="M18" s="647">
        <f>単位行列I!M18-移輸入係数M!M18</f>
        <v>0</v>
      </c>
      <c r="N18" s="647">
        <f>単位行列I!N18-移輸入係数M!N18</f>
        <v>2.749912308767144E-2</v>
      </c>
      <c r="O18" s="647">
        <f>単位行列I!O18-移輸入係数M!O18</f>
        <v>0</v>
      </c>
      <c r="P18" s="647">
        <f>単位行列I!P18-移輸入係数M!P18</f>
        <v>0</v>
      </c>
      <c r="Q18" s="647">
        <f>単位行列I!Q18-移輸入係数M!Q18</f>
        <v>0</v>
      </c>
      <c r="R18" s="647">
        <f>単位行列I!R18-移輸入係数M!R18</f>
        <v>0</v>
      </c>
      <c r="S18" s="647">
        <f>単位行列I!S18-移輸入係数M!S18</f>
        <v>0</v>
      </c>
      <c r="T18" s="647">
        <f>単位行列I!T18-移輸入係数M!T18</f>
        <v>0</v>
      </c>
      <c r="U18" s="647">
        <f>単位行列I!U18-移輸入係数M!U18</f>
        <v>0</v>
      </c>
      <c r="V18" s="647">
        <f>単位行列I!V18-移輸入係数M!V18</f>
        <v>0</v>
      </c>
      <c r="W18" s="647">
        <f>単位行列I!W18-移輸入係数M!W18</f>
        <v>0</v>
      </c>
      <c r="X18" s="647">
        <f>単位行列I!X18-移輸入係数M!X18</f>
        <v>0</v>
      </c>
      <c r="Y18" s="647">
        <f>単位行列I!Y18-移輸入係数M!Y18</f>
        <v>0</v>
      </c>
      <c r="Z18" s="647">
        <f>単位行列I!Z18-移輸入係数M!Z18</f>
        <v>0</v>
      </c>
      <c r="AA18" s="647">
        <f>単位行列I!AA18-移輸入係数M!AA18</f>
        <v>0</v>
      </c>
      <c r="AB18" s="647">
        <f>単位行列I!AB18-移輸入係数M!AB18</f>
        <v>0</v>
      </c>
      <c r="AC18" s="647">
        <f>単位行列I!AC18-移輸入係数M!AC18</f>
        <v>0</v>
      </c>
      <c r="AD18" s="647">
        <f>単位行列I!AD18-移輸入係数M!AD18</f>
        <v>0</v>
      </c>
      <c r="AE18" s="647">
        <f>単位行列I!AE18-移輸入係数M!AE18</f>
        <v>0</v>
      </c>
      <c r="AF18" s="647">
        <f>単位行列I!AF18-移輸入係数M!AF18</f>
        <v>0</v>
      </c>
      <c r="AG18" s="647">
        <f>単位行列I!AG18-移輸入係数M!AG18</f>
        <v>0</v>
      </c>
      <c r="AH18" s="647">
        <f>単位行列I!AH18-移輸入係数M!AH18</f>
        <v>0</v>
      </c>
      <c r="AI18" s="647">
        <f>単位行列I!AI18-移輸入係数M!AI18</f>
        <v>0</v>
      </c>
      <c r="AJ18" s="647">
        <f>単位行列I!AJ18-移輸入係数M!AJ18</f>
        <v>0</v>
      </c>
      <c r="AK18" s="647">
        <f>単位行列I!AK18-移輸入係数M!AK18</f>
        <v>0</v>
      </c>
      <c r="AL18" s="647">
        <f>単位行列I!AL18-移輸入係数M!AL18</f>
        <v>0</v>
      </c>
      <c r="AM18" s="647">
        <f>単位行列I!AM18-移輸入係数M!AM18</f>
        <v>0</v>
      </c>
      <c r="AN18" s="647">
        <f>単位行列I!AN18-移輸入係数M!AN18</f>
        <v>0</v>
      </c>
      <c r="AO18" s="647">
        <f>単位行列I!AO18-移輸入係数M!AO18</f>
        <v>0</v>
      </c>
      <c r="AP18" s="647">
        <f>単位行列I!AP18-移輸入係数M!AP18</f>
        <v>0</v>
      </c>
      <c r="AQ18" s="648">
        <f>単位行列I!AQ18-移輸入係数M!AQ18</f>
        <v>0</v>
      </c>
    </row>
    <row r="19" spans="1:43">
      <c r="A19" s="507" t="s">
        <v>359</v>
      </c>
      <c r="B19" s="504" t="s">
        <v>42</v>
      </c>
      <c r="C19" s="646">
        <f>単位行列I!C19-移輸入係数M!C19</f>
        <v>0</v>
      </c>
      <c r="D19" s="647">
        <f>単位行列I!D19-移輸入係数M!D19</f>
        <v>0</v>
      </c>
      <c r="E19" s="647">
        <f>単位行列I!E19-移輸入係数M!E19</f>
        <v>0</v>
      </c>
      <c r="F19" s="647">
        <f>単位行列I!F19-移輸入係数M!F19</f>
        <v>0</v>
      </c>
      <c r="G19" s="647">
        <f>単位行列I!G19-移輸入係数M!G19</f>
        <v>0</v>
      </c>
      <c r="H19" s="647">
        <f>単位行列I!H19-移輸入係数M!H19</f>
        <v>0</v>
      </c>
      <c r="I19" s="647">
        <f>単位行列I!I19-移輸入係数M!I19</f>
        <v>0</v>
      </c>
      <c r="J19" s="647">
        <f>単位行列I!J19-移輸入係数M!J19</f>
        <v>0</v>
      </c>
      <c r="K19" s="647">
        <f>単位行列I!K19-移輸入係数M!K19</f>
        <v>0</v>
      </c>
      <c r="L19" s="647">
        <f>単位行列I!L19-移輸入係数M!L19</f>
        <v>0</v>
      </c>
      <c r="M19" s="647">
        <f>単位行列I!M19-移輸入係数M!M19</f>
        <v>0</v>
      </c>
      <c r="N19" s="647">
        <f>単位行列I!N19-移輸入係数M!N19</f>
        <v>0</v>
      </c>
      <c r="O19" s="647">
        <f>単位行列I!O19-移輸入係数M!O19</f>
        <v>2.2549494630007105E-2</v>
      </c>
      <c r="P19" s="647">
        <f>単位行列I!P19-移輸入係数M!P19</f>
        <v>0</v>
      </c>
      <c r="Q19" s="647">
        <f>単位行列I!Q19-移輸入係数M!Q19</f>
        <v>0</v>
      </c>
      <c r="R19" s="647">
        <f>単位行列I!R19-移輸入係数M!R19</f>
        <v>0</v>
      </c>
      <c r="S19" s="647">
        <f>単位行列I!S19-移輸入係数M!S19</f>
        <v>0</v>
      </c>
      <c r="T19" s="647">
        <f>単位行列I!T19-移輸入係数M!T19</f>
        <v>0</v>
      </c>
      <c r="U19" s="647">
        <f>単位行列I!U19-移輸入係数M!U19</f>
        <v>0</v>
      </c>
      <c r="V19" s="647">
        <f>単位行列I!V19-移輸入係数M!V19</f>
        <v>0</v>
      </c>
      <c r="W19" s="647">
        <f>単位行列I!W19-移輸入係数M!W19</f>
        <v>0</v>
      </c>
      <c r="X19" s="647">
        <f>単位行列I!X19-移輸入係数M!X19</f>
        <v>0</v>
      </c>
      <c r="Y19" s="647">
        <f>単位行列I!Y19-移輸入係数M!Y19</f>
        <v>0</v>
      </c>
      <c r="Z19" s="647">
        <f>単位行列I!Z19-移輸入係数M!Z19</f>
        <v>0</v>
      </c>
      <c r="AA19" s="647">
        <f>単位行列I!AA19-移輸入係数M!AA19</f>
        <v>0</v>
      </c>
      <c r="AB19" s="647">
        <f>単位行列I!AB19-移輸入係数M!AB19</f>
        <v>0</v>
      </c>
      <c r="AC19" s="647">
        <f>単位行列I!AC19-移輸入係数M!AC19</f>
        <v>0</v>
      </c>
      <c r="AD19" s="647">
        <f>単位行列I!AD19-移輸入係数M!AD19</f>
        <v>0</v>
      </c>
      <c r="AE19" s="647">
        <f>単位行列I!AE19-移輸入係数M!AE19</f>
        <v>0</v>
      </c>
      <c r="AF19" s="647">
        <f>単位行列I!AF19-移輸入係数M!AF19</f>
        <v>0</v>
      </c>
      <c r="AG19" s="647">
        <f>単位行列I!AG19-移輸入係数M!AG19</f>
        <v>0</v>
      </c>
      <c r="AH19" s="647">
        <f>単位行列I!AH19-移輸入係数M!AH19</f>
        <v>0</v>
      </c>
      <c r="AI19" s="647">
        <f>単位行列I!AI19-移輸入係数M!AI19</f>
        <v>0</v>
      </c>
      <c r="AJ19" s="647">
        <f>単位行列I!AJ19-移輸入係数M!AJ19</f>
        <v>0</v>
      </c>
      <c r="AK19" s="647">
        <f>単位行列I!AK19-移輸入係数M!AK19</f>
        <v>0</v>
      </c>
      <c r="AL19" s="647">
        <f>単位行列I!AL19-移輸入係数M!AL19</f>
        <v>0</v>
      </c>
      <c r="AM19" s="647">
        <f>単位行列I!AM19-移輸入係数M!AM19</f>
        <v>0</v>
      </c>
      <c r="AN19" s="647">
        <f>単位行列I!AN19-移輸入係数M!AN19</f>
        <v>0</v>
      </c>
      <c r="AO19" s="647">
        <f>単位行列I!AO19-移輸入係数M!AO19</f>
        <v>0</v>
      </c>
      <c r="AP19" s="647">
        <f>単位行列I!AP19-移輸入係数M!AP19</f>
        <v>0</v>
      </c>
      <c r="AQ19" s="648">
        <f>単位行列I!AQ19-移輸入係数M!AQ19</f>
        <v>0</v>
      </c>
    </row>
    <row r="20" spans="1:43">
      <c r="A20" s="507" t="s">
        <v>362</v>
      </c>
      <c r="B20" s="504" t="s">
        <v>43</v>
      </c>
      <c r="C20" s="646">
        <f>単位行列I!C20-移輸入係数M!C20</f>
        <v>0</v>
      </c>
      <c r="D20" s="647">
        <f>単位行列I!D20-移輸入係数M!D20</f>
        <v>0</v>
      </c>
      <c r="E20" s="647">
        <f>単位行列I!E20-移輸入係数M!E20</f>
        <v>0</v>
      </c>
      <c r="F20" s="647">
        <f>単位行列I!F20-移輸入係数M!F20</f>
        <v>0</v>
      </c>
      <c r="G20" s="647">
        <f>単位行列I!G20-移輸入係数M!G20</f>
        <v>0</v>
      </c>
      <c r="H20" s="647">
        <f>単位行列I!H20-移輸入係数M!H20</f>
        <v>0</v>
      </c>
      <c r="I20" s="647">
        <f>単位行列I!I20-移輸入係数M!I20</f>
        <v>0</v>
      </c>
      <c r="J20" s="647">
        <f>単位行列I!J20-移輸入係数M!J20</f>
        <v>0</v>
      </c>
      <c r="K20" s="647">
        <f>単位行列I!K20-移輸入係数M!K20</f>
        <v>0</v>
      </c>
      <c r="L20" s="647">
        <f>単位行列I!L20-移輸入係数M!L20</f>
        <v>0</v>
      </c>
      <c r="M20" s="647">
        <f>単位行列I!M20-移輸入係数M!M20</f>
        <v>0</v>
      </c>
      <c r="N20" s="647">
        <f>単位行列I!N20-移輸入係数M!N20</f>
        <v>0</v>
      </c>
      <c r="O20" s="647">
        <f>単位行列I!O20-移輸入係数M!O20</f>
        <v>0</v>
      </c>
      <c r="P20" s="647">
        <f>単位行列I!P20-移輸入係数M!P20</f>
        <v>0.15620050399556473</v>
      </c>
      <c r="Q20" s="647">
        <f>単位行列I!Q20-移輸入係数M!Q20</f>
        <v>0</v>
      </c>
      <c r="R20" s="647">
        <f>単位行列I!R20-移輸入係数M!R20</f>
        <v>0</v>
      </c>
      <c r="S20" s="647">
        <f>単位行列I!S20-移輸入係数M!S20</f>
        <v>0</v>
      </c>
      <c r="T20" s="647">
        <f>単位行列I!T20-移輸入係数M!T20</f>
        <v>0</v>
      </c>
      <c r="U20" s="647">
        <f>単位行列I!U20-移輸入係数M!U20</f>
        <v>0</v>
      </c>
      <c r="V20" s="647">
        <f>単位行列I!V20-移輸入係数M!V20</f>
        <v>0</v>
      </c>
      <c r="W20" s="647">
        <f>単位行列I!W20-移輸入係数M!W20</f>
        <v>0</v>
      </c>
      <c r="X20" s="647">
        <f>単位行列I!X20-移輸入係数M!X20</f>
        <v>0</v>
      </c>
      <c r="Y20" s="647">
        <f>単位行列I!Y20-移輸入係数M!Y20</f>
        <v>0</v>
      </c>
      <c r="Z20" s="647">
        <f>単位行列I!Z20-移輸入係数M!Z20</f>
        <v>0</v>
      </c>
      <c r="AA20" s="647">
        <f>単位行列I!AA20-移輸入係数M!AA20</f>
        <v>0</v>
      </c>
      <c r="AB20" s="647">
        <f>単位行列I!AB20-移輸入係数M!AB20</f>
        <v>0</v>
      </c>
      <c r="AC20" s="647">
        <f>単位行列I!AC20-移輸入係数M!AC20</f>
        <v>0</v>
      </c>
      <c r="AD20" s="647">
        <f>単位行列I!AD20-移輸入係数M!AD20</f>
        <v>0</v>
      </c>
      <c r="AE20" s="647">
        <f>単位行列I!AE20-移輸入係数M!AE20</f>
        <v>0</v>
      </c>
      <c r="AF20" s="647">
        <f>単位行列I!AF20-移輸入係数M!AF20</f>
        <v>0</v>
      </c>
      <c r="AG20" s="647">
        <f>単位行列I!AG20-移輸入係数M!AG20</f>
        <v>0</v>
      </c>
      <c r="AH20" s="647">
        <f>単位行列I!AH20-移輸入係数M!AH20</f>
        <v>0</v>
      </c>
      <c r="AI20" s="647">
        <f>単位行列I!AI20-移輸入係数M!AI20</f>
        <v>0</v>
      </c>
      <c r="AJ20" s="647">
        <f>単位行列I!AJ20-移輸入係数M!AJ20</f>
        <v>0</v>
      </c>
      <c r="AK20" s="647">
        <f>単位行列I!AK20-移輸入係数M!AK20</f>
        <v>0</v>
      </c>
      <c r="AL20" s="647">
        <f>単位行列I!AL20-移輸入係数M!AL20</f>
        <v>0</v>
      </c>
      <c r="AM20" s="647">
        <f>単位行列I!AM20-移輸入係数M!AM20</f>
        <v>0</v>
      </c>
      <c r="AN20" s="647">
        <f>単位行列I!AN20-移輸入係数M!AN20</f>
        <v>0</v>
      </c>
      <c r="AO20" s="647">
        <f>単位行列I!AO20-移輸入係数M!AO20</f>
        <v>0</v>
      </c>
      <c r="AP20" s="647">
        <f>単位行列I!AP20-移輸入係数M!AP20</f>
        <v>0</v>
      </c>
      <c r="AQ20" s="648">
        <f>単位行列I!AQ20-移輸入係数M!AQ20</f>
        <v>0</v>
      </c>
    </row>
    <row r="21" spans="1:43">
      <c r="A21" s="507" t="s">
        <v>365</v>
      </c>
      <c r="B21" s="504" t="s">
        <v>366</v>
      </c>
      <c r="C21" s="646">
        <f>単位行列I!C21-移輸入係数M!C21</f>
        <v>0</v>
      </c>
      <c r="D21" s="647">
        <f>単位行列I!D21-移輸入係数M!D21</f>
        <v>0</v>
      </c>
      <c r="E21" s="647">
        <f>単位行列I!E21-移輸入係数M!E21</f>
        <v>0</v>
      </c>
      <c r="F21" s="647">
        <f>単位行列I!F21-移輸入係数M!F21</f>
        <v>0</v>
      </c>
      <c r="G21" s="647">
        <f>単位行列I!G21-移輸入係数M!G21</f>
        <v>0</v>
      </c>
      <c r="H21" s="647">
        <f>単位行列I!H21-移輸入係数M!H21</f>
        <v>0</v>
      </c>
      <c r="I21" s="647">
        <f>単位行列I!I21-移輸入係数M!I21</f>
        <v>0</v>
      </c>
      <c r="J21" s="647">
        <f>単位行列I!J21-移輸入係数M!J21</f>
        <v>0</v>
      </c>
      <c r="K21" s="647">
        <f>単位行列I!K21-移輸入係数M!K21</f>
        <v>0</v>
      </c>
      <c r="L21" s="647">
        <f>単位行列I!L21-移輸入係数M!L21</f>
        <v>0</v>
      </c>
      <c r="M21" s="647">
        <f>単位行列I!M21-移輸入係数M!M21</f>
        <v>0</v>
      </c>
      <c r="N21" s="647">
        <f>単位行列I!N21-移輸入係数M!N21</f>
        <v>0</v>
      </c>
      <c r="O21" s="647">
        <f>単位行列I!O21-移輸入係数M!O21</f>
        <v>0</v>
      </c>
      <c r="P21" s="647">
        <f>単位行列I!P21-移輸入係数M!P21</f>
        <v>0</v>
      </c>
      <c r="Q21" s="647">
        <f>単位行列I!Q21-移輸入係数M!Q21</f>
        <v>3.4094325492248223E-2</v>
      </c>
      <c r="R21" s="647">
        <f>単位行列I!R21-移輸入係数M!R21</f>
        <v>0</v>
      </c>
      <c r="S21" s="647">
        <f>単位行列I!S21-移輸入係数M!S21</f>
        <v>0</v>
      </c>
      <c r="T21" s="647">
        <f>単位行列I!T21-移輸入係数M!T21</f>
        <v>0</v>
      </c>
      <c r="U21" s="647">
        <f>単位行列I!U21-移輸入係数M!U21</f>
        <v>0</v>
      </c>
      <c r="V21" s="647">
        <f>単位行列I!V21-移輸入係数M!V21</f>
        <v>0</v>
      </c>
      <c r="W21" s="647">
        <f>単位行列I!W21-移輸入係数M!W21</f>
        <v>0</v>
      </c>
      <c r="X21" s="647">
        <f>単位行列I!X21-移輸入係数M!X21</f>
        <v>0</v>
      </c>
      <c r="Y21" s="647">
        <f>単位行列I!Y21-移輸入係数M!Y21</f>
        <v>0</v>
      </c>
      <c r="Z21" s="647">
        <f>単位行列I!Z21-移輸入係数M!Z21</f>
        <v>0</v>
      </c>
      <c r="AA21" s="647">
        <f>単位行列I!AA21-移輸入係数M!AA21</f>
        <v>0</v>
      </c>
      <c r="AB21" s="647">
        <f>単位行列I!AB21-移輸入係数M!AB21</f>
        <v>0</v>
      </c>
      <c r="AC21" s="647">
        <f>単位行列I!AC21-移輸入係数M!AC21</f>
        <v>0</v>
      </c>
      <c r="AD21" s="647">
        <f>単位行列I!AD21-移輸入係数M!AD21</f>
        <v>0</v>
      </c>
      <c r="AE21" s="647">
        <f>単位行列I!AE21-移輸入係数M!AE21</f>
        <v>0</v>
      </c>
      <c r="AF21" s="647">
        <f>単位行列I!AF21-移輸入係数M!AF21</f>
        <v>0</v>
      </c>
      <c r="AG21" s="647">
        <f>単位行列I!AG21-移輸入係数M!AG21</f>
        <v>0</v>
      </c>
      <c r="AH21" s="647">
        <f>単位行列I!AH21-移輸入係数M!AH21</f>
        <v>0</v>
      </c>
      <c r="AI21" s="647">
        <f>単位行列I!AI21-移輸入係数M!AI21</f>
        <v>0</v>
      </c>
      <c r="AJ21" s="647">
        <f>単位行列I!AJ21-移輸入係数M!AJ21</f>
        <v>0</v>
      </c>
      <c r="AK21" s="647">
        <f>単位行列I!AK21-移輸入係数M!AK21</f>
        <v>0</v>
      </c>
      <c r="AL21" s="647">
        <f>単位行列I!AL21-移輸入係数M!AL21</f>
        <v>0</v>
      </c>
      <c r="AM21" s="647">
        <f>単位行列I!AM21-移輸入係数M!AM21</f>
        <v>0</v>
      </c>
      <c r="AN21" s="647">
        <f>単位行列I!AN21-移輸入係数M!AN21</f>
        <v>0</v>
      </c>
      <c r="AO21" s="647">
        <f>単位行列I!AO21-移輸入係数M!AO21</f>
        <v>0</v>
      </c>
      <c r="AP21" s="647">
        <f>単位行列I!AP21-移輸入係数M!AP21</f>
        <v>0</v>
      </c>
      <c r="AQ21" s="648">
        <f>単位行列I!AQ21-移輸入係数M!AQ21</f>
        <v>0</v>
      </c>
    </row>
    <row r="22" spans="1:43">
      <c r="A22" s="507" t="s">
        <v>369</v>
      </c>
      <c r="B22" s="504" t="s">
        <v>370</v>
      </c>
      <c r="C22" s="646">
        <f>単位行列I!C22-移輸入係数M!C22</f>
        <v>0</v>
      </c>
      <c r="D22" s="647">
        <f>単位行列I!D22-移輸入係数M!D22</f>
        <v>0</v>
      </c>
      <c r="E22" s="647">
        <f>単位行列I!E22-移輸入係数M!E22</f>
        <v>0</v>
      </c>
      <c r="F22" s="647">
        <f>単位行列I!F22-移輸入係数M!F22</f>
        <v>0</v>
      </c>
      <c r="G22" s="647">
        <f>単位行列I!G22-移輸入係数M!G22</f>
        <v>0</v>
      </c>
      <c r="H22" s="647">
        <f>単位行列I!H22-移輸入係数M!H22</f>
        <v>0</v>
      </c>
      <c r="I22" s="647">
        <f>単位行列I!I22-移輸入係数M!I22</f>
        <v>0</v>
      </c>
      <c r="J22" s="647">
        <f>単位行列I!J22-移輸入係数M!J22</f>
        <v>0</v>
      </c>
      <c r="K22" s="647">
        <f>単位行列I!K22-移輸入係数M!K22</f>
        <v>0</v>
      </c>
      <c r="L22" s="647">
        <f>単位行列I!L22-移輸入係数M!L22</f>
        <v>0</v>
      </c>
      <c r="M22" s="647">
        <f>単位行列I!M22-移輸入係数M!M22</f>
        <v>0</v>
      </c>
      <c r="N22" s="647">
        <f>単位行列I!N22-移輸入係数M!N22</f>
        <v>0</v>
      </c>
      <c r="O22" s="647">
        <f>単位行列I!O22-移輸入係数M!O22</f>
        <v>0</v>
      </c>
      <c r="P22" s="647">
        <f>単位行列I!P22-移輸入係数M!P22</f>
        <v>0</v>
      </c>
      <c r="Q22" s="647">
        <f>単位行列I!Q22-移輸入係数M!Q22</f>
        <v>0</v>
      </c>
      <c r="R22" s="647">
        <f>単位行列I!R22-移輸入係数M!R22</f>
        <v>0.34053281152756254</v>
      </c>
      <c r="S22" s="647">
        <f>単位行列I!S22-移輸入係数M!S22</f>
        <v>0</v>
      </c>
      <c r="T22" s="647">
        <f>単位行列I!T22-移輸入係数M!T22</f>
        <v>0</v>
      </c>
      <c r="U22" s="647">
        <f>単位行列I!U22-移輸入係数M!U22</f>
        <v>0</v>
      </c>
      <c r="V22" s="647">
        <f>単位行列I!V22-移輸入係数M!V22</f>
        <v>0</v>
      </c>
      <c r="W22" s="647">
        <f>単位行列I!W22-移輸入係数M!W22</f>
        <v>0</v>
      </c>
      <c r="X22" s="647">
        <f>単位行列I!X22-移輸入係数M!X22</f>
        <v>0</v>
      </c>
      <c r="Y22" s="647">
        <f>単位行列I!Y22-移輸入係数M!Y22</f>
        <v>0</v>
      </c>
      <c r="Z22" s="647">
        <f>単位行列I!Z22-移輸入係数M!Z22</f>
        <v>0</v>
      </c>
      <c r="AA22" s="647">
        <f>単位行列I!AA22-移輸入係数M!AA22</f>
        <v>0</v>
      </c>
      <c r="AB22" s="647">
        <f>単位行列I!AB22-移輸入係数M!AB22</f>
        <v>0</v>
      </c>
      <c r="AC22" s="647">
        <f>単位行列I!AC22-移輸入係数M!AC22</f>
        <v>0</v>
      </c>
      <c r="AD22" s="647">
        <f>単位行列I!AD22-移輸入係数M!AD22</f>
        <v>0</v>
      </c>
      <c r="AE22" s="647">
        <f>単位行列I!AE22-移輸入係数M!AE22</f>
        <v>0</v>
      </c>
      <c r="AF22" s="647">
        <f>単位行列I!AF22-移輸入係数M!AF22</f>
        <v>0</v>
      </c>
      <c r="AG22" s="647">
        <f>単位行列I!AG22-移輸入係数M!AG22</f>
        <v>0</v>
      </c>
      <c r="AH22" s="647">
        <f>単位行列I!AH22-移輸入係数M!AH22</f>
        <v>0</v>
      </c>
      <c r="AI22" s="647">
        <f>単位行列I!AI22-移輸入係数M!AI22</f>
        <v>0</v>
      </c>
      <c r="AJ22" s="647">
        <f>単位行列I!AJ22-移輸入係数M!AJ22</f>
        <v>0</v>
      </c>
      <c r="AK22" s="647">
        <f>単位行列I!AK22-移輸入係数M!AK22</f>
        <v>0</v>
      </c>
      <c r="AL22" s="647">
        <f>単位行列I!AL22-移輸入係数M!AL22</f>
        <v>0</v>
      </c>
      <c r="AM22" s="647">
        <f>単位行列I!AM22-移輸入係数M!AM22</f>
        <v>0</v>
      </c>
      <c r="AN22" s="647">
        <f>単位行列I!AN22-移輸入係数M!AN22</f>
        <v>0</v>
      </c>
      <c r="AO22" s="647">
        <f>単位行列I!AO22-移輸入係数M!AO22</f>
        <v>0</v>
      </c>
      <c r="AP22" s="647">
        <f>単位行列I!AP22-移輸入係数M!AP22</f>
        <v>0</v>
      </c>
      <c r="AQ22" s="648">
        <f>単位行列I!AQ22-移輸入係数M!AQ22</f>
        <v>0</v>
      </c>
    </row>
    <row r="23" spans="1:43">
      <c r="A23" s="507" t="s">
        <v>373</v>
      </c>
      <c r="B23" s="504" t="s">
        <v>374</v>
      </c>
      <c r="C23" s="646">
        <f>単位行列I!C23-移輸入係数M!C23</f>
        <v>0</v>
      </c>
      <c r="D23" s="647">
        <f>単位行列I!D23-移輸入係数M!D23</f>
        <v>0</v>
      </c>
      <c r="E23" s="647">
        <f>単位行列I!E23-移輸入係数M!E23</f>
        <v>0</v>
      </c>
      <c r="F23" s="647">
        <f>単位行列I!F23-移輸入係数M!F23</f>
        <v>0</v>
      </c>
      <c r="G23" s="647">
        <f>単位行列I!G23-移輸入係数M!G23</f>
        <v>0</v>
      </c>
      <c r="H23" s="647">
        <f>単位行列I!H23-移輸入係数M!H23</f>
        <v>0</v>
      </c>
      <c r="I23" s="647">
        <f>単位行列I!I23-移輸入係数M!I23</f>
        <v>0</v>
      </c>
      <c r="J23" s="647">
        <f>単位行列I!J23-移輸入係数M!J23</f>
        <v>0</v>
      </c>
      <c r="K23" s="647">
        <f>単位行列I!K23-移輸入係数M!K23</f>
        <v>0</v>
      </c>
      <c r="L23" s="647">
        <f>単位行列I!L23-移輸入係数M!L23</f>
        <v>0</v>
      </c>
      <c r="M23" s="647">
        <f>単位行列I!M23-移輸入係数M!M23</f>
        <v>0</v>
      </c>
      <c r="N23" s="647">
        <f>単位行列I!N23-移輸入係数M!N23</f>
        <v>0</v>
      </c>
      <c r="O23" s="647">
        <f>単位行列I!O23-移輸入係数M!O23</f>
        <v>0</v>
      </c>
      <c r="P23" s="647">
        <f>単位行列I!P23-移輸入係数M!P23</f>
        <v>0</v>
      </c>
      <c r="Q23" s="647">
        <f>単位行列I!Q23-移輸入係数M!Q23</f>
        <v>0</v>
      </c>
      <c r="R23" s="647">
        <f>単位行列I!R23-移輸入係数M!R23</f>
        <v>0</v>
      </c>
      <c r="S23" s="647">
        <f>単位行列I!S23-移輸入係数M!S23</f>
        <v>6.3354226010697401E-2</v>
      </c>
      <c r="T23" s="647">
        <f>単位行列I!T23-移輸入係数M!T23</f>
        <v>0</v>
      </c>
      <c r="U23" s="647">
        <f>単位行列I!U23-移輸入係数M!U23</f>
        <v>0</v>
      </c>
      <c r="V23" s="647">
        <f>単位行列I!V23-移輸入係数M!V23</f>
        <v>0</v>
      </c>
      <c r="W23" s="647">
        <f>単位行列I!W23-移輸入係数M!W23</f>
        <v>0</v>
      </c>
      <c r="X23" s="647">
        <f>単位行列I!X23-移輸入係数M!X23</f>
        <v>0</v>
      </c>
      <c r="Y23" s="647">
        <f>単位行列I!Y23-移輸入係数M!Y23</f>
        <v>0</v>
      </c>
      <c r="Z23" s="647">
        <f>単位行列I!Z23-移輸入係数M!Z23</f>
        <v>0</v>
      </c>
      <c r="AA23" s="647">
        <f>単位行列I!AA23-移輸入係数M!AA23</f>
        <v>0</v>
      </c>
      <c r="AB23" s="647">
        <f>単位行列I!AB23-移輸入係数M!AB23</f>
        <v>0</v>
      </c>
      <c r="AC23" s="647">
        <f>単位行列I!AC23-移輸入係数M!AC23</f>
        <v>0</v>
      </c>
      <c r="AD23" s="647">
        <f>単位行列I!AD23-移輸入係数M!AD23</f>
        <v>0</v>
      </c>
      <c r="AE23" s="647">
        <f>単位行列I!AE23-移輸入係数M!AE23</f>
        <v>0</v>
      </c>
      <c r="AF23" s="647">
        <f>単位行列I!AF23-移輸入係数M!AF23</f>
        <v>0</v>
      </c>
      <c r="AG23" s="647">
        <f>単位行列I!AG23-移輸入係数M!AG23</f>
        <v>0</v>
      </c>
      <c r="AH23" s="647">
        <f>単位行列I!AH23-移輸入係数M!AH23</f>
        <v>0</v>
      </c>
      <c r="AI23" s="647">
        <f>単位行列I!AI23-移輸入係数M!AI23</f>
        <v>0</v>
      </c>
      <c r="AJ23" s="647">
        <f>単位行列I!AJ23-移輸入係数M!AJ23</f>
        <v>0</v>
      </c>
      <c r="AK23" s="647">
        <f>単位行列I!AK23-移輸入係数M!AK23</f>
        <v>0</v>
      </c>
      <c r="AL23" s="647">
        <f>単位行列I!AL23-移輸入係数M!AL23</f>
        <v>0</v>
      </c>
      <c r="AM23" s="647">
        <f>単位行列I!AM23-移輸入係数M!AM23</f>
        <v>0</v>
      </c>
      <c r="AN23" s="647">
        <f>単位行列I!AN23-移輸入係数M!AN23</f>
        <v>0</v>
      </c>
      <c r="AO23" s="647">
        <f>単位行列I!AO23-移輸入係数M!AO23</f>
        <v>0</v>
      </c>
      <c r="AP23" s="647">
        <f>単位行列I!AP23-移輸入係数M!AP23</f>
        <v>0</v>
      </c>
      <c r="AQ23" s="648">
        <f>単位行列I!AQ23-移輸入係数M!AQ23</f>
        <v>0</v>
      </c>
    </row>
    <row r="24" spans="1:43">
      <c r="A24" s="507" t="s">
        <v>377</v>
      </c>
      <c r="B24" s="504" t="s">
        <v>378</v>
      </c>
      <c r="C24" s="646">
        <f>単位行列I!C24-移輸入係数M!C24</f>
        <v>0</v>
      </c>
      <c r="D24" s="647">
        <f>単位行列I!D24-移輸入係数M!D24</f>
        <v>0</v>
      </c>
      <c r="E24" s="647">
        <f>単位行列I!E24-移輸入係数M!E24</f>
        <v>0</v>
      </c>
      <c r="F24" s="647">
        <f>単位行列I!F24-移輸入係数M!F24</f>
        <v>0</v>
      </c>
      <c r="G24" s="647">
        <f>単位行列I!G24-移輸入係数M!G24</f>
        <v>0</v>
      </c>
      <c r="H24" s="647">
        <f>単位行列I!H24-移輸入係数M!H24</f>
        <v>0</v>
      </c>
      <c r="I24" s="647">
        <f>単位行列I!I24-移輸入係数M!I24</f>
        <v>0</v>
      </c>
      <c r="J24" s="647">
        <f>単位行列I!J24-移輸入係数M!J24</f>
        <v>0</v>
      </c>
      <c r="K24" s="647">
        <f>単位行列I!K24-移輸入係数M!K24</f>
        <v>0</v>
      </c>
      <c r="L24" s="647">
        <f>単位行列I!L24-移輸入係数M!L24</f>
        <v>0</v>
      </c>
      <c r="M24" s="647">
        <f>単位行列I!M24-移輸入係数M!M24</f>
        <v>0</v>
      </c>
      <c r="N24" s="647">
        <f>単位行列I!N24-移輸入係数M!N24</f>
        <v>0</v>
      </c>
      <c r="O24" s="647">
        <f>単位行列I!O24-移輸入係数M!O24</f>
        <v>0</v>
      </c>
      <c r="P24" s="647">
        <f>単位行列I!P24-移輸入係数M!P24</f>
        <v>0</v>
      </c>
      <c r="Q24" s="647">
        <f>単位行列I!Q24-移輸入係数M!Q24</f>
        <v>0</v>
      </c>
      <c r="R24" s="647">
        <f>単位行列I!R24-移輸入係数M!R24</f>
        <v>0</v>
      </c>
      <c r="S24" s="647">
        <f>単位行列I!S24-移輸入係数M!S24</f>
        <v>0</v>
      </c>
      <c r="T24" s="647">
        <f>単位行列I!T24-移輸入係数M!T24</f>
        <v>0.51648961089103085</v>
      </c>
      <c r="U24" s="647">
        <f>単位行列I!U24-移輸入係数M!U24</f>
        <v>0</v>
      </c>
      <c r="V24" s="647">
        <f>単位行列I!V24-移輸入係数M!V24</f>
        <v>0</v>
      </c>
      <c r="W24" s="647">
        <f>単位行列I!W24-移輸入係数M!W24</f>
        <v>0</v>
      </c>
      <c r="X24" s="647">
        <f>単位行列I!X24-移輸入係数M!X24</f>
        <v>0</v>
      </c>
      <c r="Y24" s="647">
        <f>単位行列I!Y24-移輸入係数M!Y24</f>
        <v>0</v>
      </c>
      <c r="Z24" s="647">
        <f>単位行列I!Z24-移輸入係数M!Z24</f>
        <v>0</v>
      </c>
      <c r="AA24" s="647">
        <f>単位行列I!AA24-移輸入係数M!AA24</f>
        <v>0</v>
      </c>
      <c r="AB24" s="647">
        <f>単位行列I!AB24-移輸入係数M!AB24</f>
        <v>0</v>
      </c>
      <c r="AC24" s="647">
        <f>単位行列I!AC24-移輸入係数M!AC24</f>
        <v>0</v>
      </c>
      <c r="AD24" s="647">
        <f>単位行列I!AD24-移輸入係数M!AD24</f>
        <v>0</v>
      </c>
      <c r="AE24" s="647">
        <f>単位行列I!AE24-移輸入係数M!AE24</f>
        <v>0</v>
      </c>
      <c r="AF24" s="647">
        <f>単位行列I!AF24-移輸入係数M!AF24</f>
        <v>0</v>
      </c>
      <c r="AG24" s="647">
        <f>単位行列I!AG24-移輸入係数M!AG24</f>
        <v>0</v>
      </c>
      <c r="AH24" s="647">
        <f>単位行列I!AH24-移輸入係数M!AH24</f>
        <v>0</v>
      </c>
      <c r="AI24" s="647">
        <f>単位行列I!AI24-移輸入係数M!AI24</f>
        <v>0</v>
      </c>
      <c r="AJ24" s="647">
        <f>単位行列I!AJ24-移輸入係数M!AJ24</f>
        <v>0</v>
      </c>
      <c r="AK24" s="647">
        <f>単位行列I!AK24-移輸入係数M!AK24</f>
        <v>0</v>
      </c>
      <c r="AL24" s="647">
        <f>単位行列I!AL24-移輸入係数M!AL24</f>
        <v>0</v>
      </c>
      <c r="AM24" s="647">
        <f>単位行列I!AM24-移輸入係数M!AM24</f>
        <v>0</v>
      </c>
      <c r="AN24" s="647">
        <f>単位行列I!AN24-移輸入係数M!AN24</f>
        <v>0</v>
      </c>
      <c r="AO24" s="647">
        <f>単位行列I!AO24-移輸入係数M!AO24</f>
        <v>0</v>
      </c>
      <c r="AP24" s="647">
        <f>単位行列I!AP24-移輸入係数M!AP24</f>
        <v>0</v>
      </c>
      <c r="AQ24" s="648">
        <f>単位行列I!AQ24-移輸入係数M!AQ24</f>
        <v>0</v>
      </c>
    </row>
    <row r="25" spans="1:43">
      <c r="A25" s="507" t="s">
        <v>381</v>
      </c>
      <c r="B25" s="504" t="s">
        <v>53</v>
      </c>
      <c r="C25" s="646">
        <f>単位行列I!C25-移輸入係数M!C25</f>
        <v>0</v>
      </c>
      <c r="D25" s="647">
        <f>単位行列I!D25-移輸入係数M!D25</f>
        <v>0</v>
      </c>
      <c r="E25" s="647">
        <f>単位行列I!E25-移輸入係数M!E25</f>
        <v>0</v>
      </c>
      <c r="F25" s="647">
        <f>単位行列I!F25-移輸入係数M!F25</f>
        <v>0</v>
      </c>
      <c r="G25" s="647">
        <f>単位行列I!G25-移輸入係数M!G25</f>
        <v>0</v>
      </c>
      <c r="H25" s="647">
        <f>単位行列I!H25-移輸入係数M!H25</f>
        <v>0</v>
      </c>
      <c r="I25" s="647">
        <f>単位行列I!I25-移輸入係数M!I25</f>
        <v>0</v>
      </c>
      <c r="J25" s="647">
        <f>単位行列I!J25-移輸入係数M!J25</f>
        <v>0</v>
      </c>
      <c r="K25" s="647">
        <f>単位行列I!K25-移輸入係数M!K25</f>
        <v>0</v>
      </c>
      <c r="L25" s="647">
        <f>単位行列I!L25-移輸入係数M!L25</f>
        <v>0</v>
      </c>
      <c r="M25" s="647">
        <f>単位行列I!M25-移輸入係数M!M25</f>
        <v>0</v>
      </c>
      <c r="N25" s="647">
        <f>単位行列I!N25-移輸入係数M!N25</f>
        <v>0</v>
      </c>
      <c r="O25" s="647">
        <f>単位行列I!O25-移輸入係数M!O25</f>
        <v>0</v>
      </c>
      <c r="P25" s="647">
        <f>単位行列I!P25-移輸入係数M!P25</f>
        <v>0</v>
      </c>
      <c r="Q25" s="647">
        <f>単位行列I!Q25-移輸入係数M!Q25</f>
        <v>0</v>
      </c>
      <c r="R25" s="647">
        <f>単位行列I!R25-移輸入係数M!R25</f>
        <v>0</v>
      </c>
      <c r="S25" s="647">
        <f>単位行列I!S25-移輸入係数M!S25</f>
        <v>0</v>
      </c>
      <c r="T25" s="647">
        <f>単位行列I!T25-移輸入係数M!T25</f>
        <v>0</v>
      </c>
      <c r="U25" s="647">
        <f>単位行列I!U25-移輸入係数M!U25</f>
        <v>0.17556310095125749</v>
      </c>
      <c r="V25" s="647">
        <f>単位行列I!V25-移輸入係数M!V25</f>
        <v>0</v>
      </c>
      <c r="W25" s="647">
        <f>単位行列I!W25-移輸入係数M!W25</f>
        <v>0</v>
      </c>
      <c r="X25" s="647">
        <f>単位行列I!X25-移輸入係数M!X25</f>
        <v>0</v>
      </c>
      <c r="Y25" s="647">
        <f>単位行列I!Y25-移輸入係数M!Y25</f>
        <v>0</v>
      </c>
      <c r="Z25" s="647">
        <f>単位行列I!Z25-移輸入係数M!Z25</f>
        <v>0</v>
      </c>
      <c r="AA25" s="647">
        <f>単位行列I!AA25-移輸入係数M!AA25</f>
        <v>0</v>
      </c>
      <c r="AB25" s="647">
        <f>単位行列I!AB25-移輸入係数M!AB25</f>
        <v>0</v>
      </c>
      <c r="AC25" s="647">
        <f>単位行列I!AC25-移輸入係数M!AC25</f>
        <v>0</v>
      </c>
      <c r="AD25" s="647">
        <f>単位行列I!AD25-移輸入係数M!AD25</f>
        <v>0</v>
      </c>
      <c r="AE25" s="647">
        <f>単位行列I!AE25-移輸入係数M!AE25</f>
        <v>0</v>
      </c>
      <c r="AF25" s="647">
        <f>単位行列I!AF25-移輸入係数M!AF25</f>
        <v>0</v>
      </c>
      <c r="AG25" s="647">
        <f>単位行列I!AG25-移輸入係数M!AG25</f>
        <v>0</v>
      </c>
      <c r="AH25" s="647">
        <f>単位行列I!AH25-移輸入係数M!AH25</f>
        <v>0</v>
      </c>
      <c r="AI25" s="647">
        <f>単位行列I!AI25-移輸入係数M!AI25</f>
        <v>0</v>
      </c>
      <c r="AJ25" s="647">
        <f>単位行列I!AJ25-移輸入係数M!AJ25</f>
        <v>0</v>
      </c>
      <c r="AK25" s="647">
        <f>単位行列I!AK25-移輸入係数M!AK25</f>
        <v>0</v>
      </c>
      <c r="AL25" s="647">
        <f>単位行列I!AL25-移輸入係数M!AL25</f>
        <v>0</v>
      </c>
      <c r="AM25" s="647">
        <f>単位行列I!AM25-移輸入係数M!AM25</f>
        <v>0</v>
      </c>
      <c r="AN25" s="647">
        <f>単位行列I!AN25-移輸入係数M!AN25</f>
        <v>0</v>
      </c>
      <c r="AO25" s="647">
        <f>単位行列I!AO25-移輸入係数M!AO25</f>
        <v>0</v>
      </c>
      <c r="AP25" s="647">
        <f>単位行列I!AP25-移輸入係数M!AP25</f>
        <v>0</v>
      </c>
      <c r="AQ25" s="648">
        <f>単位行列I!AQ25-移輸入係数M!AQ25</f>
        <v>0</v>
      </c>
    </row>
    <row r="26" spans="1:43">
      <c r="A26" s="507" t="s">
        <v>384</v>
      </c>
      <c r="B26" s="504" t="s">
        <v>768</v>
      </c>
      <c r="C26" s="646">
        <f>単位行列I!C26-移輸入係数M!C26</f>
        <v>0</v>
      </c>
      <c r="D26" s="647">
        <f>単位行列I!D26-移輸入係数M!D26</f>
        <v>0</v>
      </c>
      <c r="E26" s="647">
        <f>単位行列I!E26-移輸入係数M!E26</f>
        <v>0</v>
      </c>
      <c r="F26" s="647">
        <f>単位行列I!F26-移輸入係数M!F26</f>
        <v>0</v>
      </c>
      <c r="G26" s="647">
        <f>単位行列I!G26-移輸入係数M!G26</f>
        <v>0</v>
      </c>
      <c r="H26" s="647">
        <f>単位行列I!H26-移輸入係数M!H26</f>
        <v>0</v>
      </c>
      <c r="I26" s="647">
        <f>単位行列I!I26-移輸入係数M!I26</f>
        <v>0</v>
      </c>
      <c r="J26" s="647">
        <f>単位行列I!J26-移輸入係数M!J26</f>
        <v>0</v>
      </c>
      <c r="K26" s="647">
        <f>単位行列I!K26-移輸入係数M!K26</f>
        <v>0</v>
      </c>
      <c r="L26" s="647">
        <f>単位行列I!L26-移輸入係数M!L26</f>
        <v>0</v>
      </c>
      <c r="M26" s="647">
        <f>単位行列I!M26-移輸入係数M!M26</f>
        <v>0</v>
      </c>
      <c r="N26" s="647">
        <f>単位行列I!N26-移輸入係数M!N26</f>
        <v>0</v>
      </c>
      <c r="O26" s="647">
        <f>単位行列I!O26-移輸入係数M!O26</f>
        <v>0</v>
      </c>
      <c r="P26" s="647">
        <f>単位行列I!P26-移輸入係数M!P26</f>
        <v>0</v>
      </c>
      <c r="Q26" s="647">
        <f>単位行列I!Q26-移輸入係数M!Q26</f>
        <v>0</v>
      </c>
      <c r="R26" s="647">
        <f>単位行列I!R26-移輸入係数M!R26</f>
        <v>0</v>
      </c>
      <c r="S26" s="647">
        <f>単位行列I!S26-移輸入係数M!S26</f>
        <v>0</v>
      </c>
      <c r="T26" s="647">
        <f>単位行列I!T26-移輸入係数M!T26</f>
        <v>0</v>
      </c>
      <c r="U26" s="647">
        <f>単位行列I!U26-移輸入係数M!U26</f>
        <v>0</v>
      </c>
      <c r="V26" s="647">
        <f>単位行列I!V26-移輸入係数M!V26</f>
        <v>0.17596663583252892</v>
      </c>
      <c r="W26" s="647">
        <f>単位行列I!W26-移輸入係数M!W26</f>
        <v>0</v>
      </c>
      <c r="X26" s="647">
        <f>単位行列I!X26-移輸入係数M!X26</f>
        <v>0</v>
      </c>
      <c r="Y26" s="647">
        <f>単位行列I!Y26-移輸入係数M!Y26</f>
        <v>0</v>
      </c>
      <c r="Z26" s="647">
        <f>単位行列I!Z26-移輸入係数M!Z26</f>
        <v>0</v>
      </c>
      <c r="AA26" s="647">
        <f>単位行列I!AA26-移輸入係数M!AA26</f>
        <v>0</v>
      </c>
      <c r="AB26" s="647">
        <f>単位行列I!AB26-移輸入係数M!AB26</f>
        <v>0</v>
      </c>
      <c r="AC26" s="647">
        <f>単位行列I!AC26-移輸入係数M!AC26</f>
        <v>0</v>
      </c>
      <c r="AD26" s="647">
        <f>単位行列I!AD26-移輸入係数M!AD26</f>
        <v>0</v>
      </c>
      <c r="AE26" s="647">
        <f>単位行列I!AE26-移輸入係数M!AE26</f>
        <v>0</v>
      </c>
      <c r="AF26" s="647">
        <f>単位行列I!AF26-移輸入係数M!AF26</f>
        <v>0</v>
      </c>
      <c r="AG26" s="647">
        <f>単位行列I!AG26-移輸入係数M!AG26</f>
        <v>0</v>
      </c>
      <c r="AH26" s="647">
        <f>単位行列I!AH26-移輸入係数M!AH26</f>
        <v>0</v>
      </c>
      <c r="AI26" s="647">
        <f>単位行列I!AI26-移輸入係数M!AI26</f>
        <v>0</v>
      </c>
      <c r="AJ26" s="647">
        <f>単位行列I!AJ26-移輸入係数M!AJ26</f>
        <v>0</v>
      </c>
      <c r="AK26" s="647">
        <f>単位行列I!AK26-移輸入係数M!AK26</f>
        <v>0</v>
      </c>
      <c r="AL26" s="647">
        <f>単位行列I!AL26-移輸入係数M!AL26</f>
        <v>0</v>
      </c>
      <c r="AM26" s="647">
        <f>単位行列I!AM26-移輸入係数M!AM26</f>
        <v>0</v>
      </c>
      <c r="AN26" s="647">
        <f>単位行列I!AN26-移輸入係数M!AN26</f>
        <v>0</v>
      </c>
      <c r="AO26" s="647">
        <f>単位行列I!AO26-移輸入係数M!AO26</f>
        <v>0</v>
      </c>
      <c r="AP26" s="647">
        <f>単位行列I!AP26-移輸入係数M!AP26</f>
        <v>0</v>
      </c>
      <c r="AQ26" s="648">
        <f>単位行列I!AQ26-移輸入係数M!AQ26</f>
        <v>0</v>
      </c>
    </row>
    <row r="27" spans="1:43">
      <c r="A27" s="507" t="s">
        <v>388</v>
      </c>
      <c r="B27" s="504" t="s">
        <v>54</v>
      </c>
      <c r="C27" s="646">
        <f>単位行列I!C27-移輸入係数M!C27</f>
        <v>0</v>
      </c>
      <c r="D27" s="647">
        <f>単位行列I!D27-移輸入係数M!D27</f>
        <v>0</v>
      </c>
      <c r="E27" s="647">
        <f>単位行列I!E27-移輸入係数M!E27</f>
        <v>0</v>
      </c>
      <c r="F27" s="647">
        <f>単位行列I!F27-移輸入係数M!F27</f>
        <v>0</v>
      </c>
      <c r="G27" s="647">
        <f>単位行列I!G27-移輸入係数M!G27</f>
        <v>0</v>
      </c>
      <c r="H27" s="647">
        <f>単位行列I!H27-移輸入係数M!H27</f>
        <v>0</v>
      </c>
      <c r="I27" s="647">
        <f>単位行列I!I27-移輸入係数M!I27</f>
        <v>0</v>
      </c>
      <c r="J27" s="647">
        <f>単位行列I!J27-移輸入係数M!J27</f>
        <v>0</v>
      </c>
      <c r="K27" s="647">
        <f>単位行列I!K27-移輸入係数M!K27</f>
        <v>0</v>
      </c>
      <c r="L27" s="647">
        <f>単位行列I!L27-移輸入係数M!L27</f>
        <v>0</v>
      </c>
      <c r="M27" s="647">
        <f>単位行列I!M27-移輸入係数M!M27</f>
        <v>0</v>
      </c>
      <c r="N27" s="647">
        <f>単位行列I!N27-移輸入係数M!N27</f>
        <v>0</v>
      </c>
      <c r="O27" s="647">
        <f>単位行列I!O27-移輸入係数M!O27</f>
        <v>0</v>
      </c>
      <c r="P27" s="647">
        <f>単位行列I!P27-移輸入係数M!P27</f>
        <v>0</v>
      </c>
      <c r="Q27" s="647">
        <f>単位行列I!Q27-移輸入係数M!Q27</f>
        <v>0</v>
      </c>
      <c r="R27" s="647">
        <f>単位行列I!R27-移輸入係数M!R27</f>
        <v>0</v>
      </c>
      <c r="S27" s="647">
        <f>単位行列I!S27-移輸入係数M!S27</f>
        <v>0</v>
      </c>
      <c r="T27" s="647">
        <f>単位行列I!T27-移輸入係数M!T27</f>
        <v>0</v>
      </c>
      <c r="U27" s="647">
        <f>単位行列I!U27-移輸入係数M!U27</f>
        <v>0</v>
      </c>
      <c r="V27" s="647">
        <f>単位行列I!V27-移輸入係数M!V27</f>
        <v>0</v>
      </c>
      <c r="W27" s="647">
        <f>単位行列I!W27-移輸入係数M!W27</f>
        <v>5.32864118622699E-2</v>
      </c>
      <c r="X27" s="647">
        <f>単位行列I!X27-移輸入係数M!X27</f>
        <v>0</v>
      </c>
      <c r="Y27" s="647">
        <f>単位行列I!Y27-移輸入係数M!Y27</f>
        <v>0</v>
      </c>
      <c r="Z27" s="647">
        <f>単位行列I!Z27-移輸入係数M!Z27</f>
        <v>0</v>
      </c>
      <c r="AA27" s="647">
        <f>単位行列I!AA27-移輸入係数M!AA27</f>
        <v>0</v>
      </c>
      <c r="AB27" s="647">
        <f>単位行列I!AB27-移輸入係数M!AB27</f>
        <v>0</v>
      </c>
      <c r="AC27" s="647">
        <f>単位行列I!AC27-移輸入係数M!AC27</f>
        <v>0</v>
      </c>
      <c r="AD27" s="647">
        <f>単位行列I!AD27-移輸入係数M!AD27</f>
        <v>0</v>
      </c>
      <c r="AE27" s="647">
        <f>単位行列I!AE27-移輸入係数M!AE27</f>
        <v>0</v>
      </c>
      <c r="AF27" s="647">
        <f>単位行列I!AF27-移輸入係数M!AF27</f>
        <v>0</v>
      </c>
      <c r="AG27" s="647">
        <f>単位行列I!AG27-移輸入係数M!AG27</f>
        <v>0</v>
      </c>
      <c r="AH27" s="647">
        <f>単位行列I!AH27-移輸入係数M!AH27</f>
        <v>0</v>
      </c>
      <c r="AI27" s="647">
        <f>単位行列I!AI27-移輸入係数M!AI27</f>
        <v>0</v>
      </c>
      <c r="AJ27" s="647">
        <f>単位行列I!AJ27-移輸入係数M!AJ27</f>
        <v>0</v>
      </c>
      <c r="AK27" s="647">
        <f>単位行列I!AK27-移輸入係数M!AK27</f>
        <v>0</v>
      </c>
      <c r="AL27" s="647">
        <f>単位行列I!AL27-移輸入係数M!AL27</f>
        <v>0</v>
      </c>
      <c r="AM27" s="647">
        <f>単位行列I!AM27-移輸入係数M!AM27</f>
        <v>0</v>
      </c>
      <c r="AN27" s="647">
        <f>単位行列I!AN27-移輸入係数M!AN27</f>
        <v>0</v>
      </c>
      <c r="AO27" s="647">
        <f>単位行列I!AO27-移輸入係数M!AO27</f>
        <v>0</v>
      </c>
      <c r="AP27" s="647">
        <f>単位行列I!AP27-移輸入係数M!AP27</f>
        <v>0</v>
      </c>
      <c r="AQ27" s="648">
        <f>単位行列I!AQ27-移輸入係数M!AQ27</f>
        <v>0</v>
      </c>
    </row>
    <row r="28" spans="1:43">
      <c r="A28" s="507" t="s">
        <v>390</v>
      </c>
      <c r="B28" s="504" t="s">
        <v>29</v>
      </c>
      <c r="C28" s="646">
        <f>単位行列I!C28-移輸入係数M!C28</f>
        <v>0</v>
      </c>
      <c r="D28" s="647">
        <f>単位行列I!D28-移輸入係数M!D28</f>
        <v>0</v>
      </c>
      <c r="E28" s="647">
        <f>単位行列I!E28-移輸入係数M!E28</f>
        <v>0</v>
      </c>
      <c r="F28" s="647">
        <f>単位行列I!F28-移輸入係数M!F28</f>
        <v>0</v>
      </c>
      <c r="G28" s="647">
        <f>単位行列I!G28-移輸入係数M!G28</f>
        <v>0</v>
      </c>
      <c r="H28" s="647">
        <f>単位行列I!H28-移輸入係数M!H28</f>
        <v>0</v>
      </c>
      <c r="I28" s="647">
        <f>単位行列I!I28-移輸入係数M!I28</f>
        <v>0</v>
      </c>
      <c r="J28" s="647">
        <f>単位行列I!J28-移輸入係数M!J28</f>
        <v>0</v>
      </c>
      <c r="K28" s="647">
        <f>単位行列I!K28-移輸入係数M!K28</f>
        <v>0</v>
      </c>
      <c r="L28" s="647">
        <f>単位行列I!L28-移輸入係数M!L28</f>
        <v>0</v>
      </c>
      <c r="M28" s="647">
        <f>単位行列I!M28-移輸入係数M!M28</f>
        <v>0</v>
      </c>
      <c r="N28" s="647">
        <f>単位行列I!N28-移輸入係数M!N28</f>
        <v>0</v>
      </c>
      <c r="O28" s="647">
        <f>単位行列I!O28-移輸入係数M!O28</f>
        <v>0</v>
      </c>
      <c r="P28" s="647">
        <f>単位行列I!P28-移輸入係数M!P28</f>
        <v>0</v>
      </c>
      <c r="Q28" s="647">
        <f>単位行列I!Q28-移輸入係数M!Q28</f>
        <v>0</v>
      </c>
      <c r="R28" s="647">
        <f>単位行列I!R28-移輸入係数M!R28</f>
        <v>0</v>
      </c>
      <c r="S28" s="647">
        <f>単位行列I!S28-移輸入係数M!S28</f>
        <v>0</v>
      </c>
      <c r="T28" s="647">
        <f>単位行列I!T28-移輸入係数M!T28</f>
        <v>0</v>
      </c>
      <c r="U28" s="647">
        <f>単位行列I!U28-移輸入係数M!U28</f>
        <v>0</v>
      </c>
      <c r="V28" s="647">
        <f>単位行列I!V28-移輸入係数M!V28</f>
        <v>0</v>
      </c>
      <c r="W28" s="647">
        <f>単位行列I!W28-移輸入係数M!W28</f>
        <v>0</v>
      </c>
      <c r="X28" s="647">
        <f>単位行列I!X28-移輸入係数M!X28</f>
        <v>0.2218941861818956</v>
      </c>
      <c r="Y28" s="647">
        <f>単位行列I!Y28-移輸入係数M!Y28</f>
        <v>0</v>
      </c>
      <c r="Z28" s="647">
        <f>単位行列I!Z28-移輸入係数M!Z28</f>
        <v>0</v>
      </c>
      <c r="AA28" s="647">
        <f>単位行列I!AA28-移輸入係数M!AA28</f>
        <v>0</v>
      </c>
      <c r="AB28" s="647">
        <f>単位行列I!AB28-移輸入係数M!AB28</f>
        <v>0</v>
      </c>
      <c r="AC28" s="647">
        <f>単位行列I!AC28-移輸入係数M!AC28</f>
        <v>0</v>
      </c>
      <c r="AD28" s="647">
        <f>単位行列I!AD28-移輸入係数M!AD28</f>
        <v>0</v>
      </c>
      <c r="AE28" s="647">
        <f>単位行列I!AE28-移輸入係数M!AE28</f>
        <v>0</v>
      </c>
      <c r="AF28" s="647">
        <f>単位行列I!AF28-移輸入係数M!AF28</f>
        <v>0</v>
      </c>
      <c r="AG28" s="647">
        <f>単位行列I!AG28-移輸入係数M!AG28</f>
        <v>0</v>
      </c>
      <c r="AH28" s="647">
        <f>単位行列I!AH28-移輸入係数M!AH28</f>
        <v>0</v>
      </c>
      <c r="AI28" s="647">
        <f>単位行列I!AI28-移輸入係数M!AI28</f>
        <v>0</v>
      </c>
      <c r="AJ28" s="647">
        <f>単位行列I!AJ28-移輸入係数M!AJ28</f>
        <v>0</v>
      </c>
      <c r="AK28" s="647">
        <f>単位行列I!AK28-移輸入係数M!AK28</f>
        <v>0</v>
      </c>
      <c r="AL28" s="647">
        <f>単位行列I!AL28-移輸入係数M!AL28</f>
        <v>0</v>
      </c>
      <c r="AM28" s="647">
        <f>単位行列I!AM28-移輸入係数M!AM28</f>
        <v>0</v>
      </c>
      <c r="AN28" s="647">
        <f>単位行列I!AN28-移輸入係数M!AN28</f>
        <v>0</v>
      </c>
      <c r="AO28" s="647">
        <f>単位行列I!AO28-移輸入係数M!AO28</f>
        <v>0</v>
      </c>
      <c r="AP28" s="647">
        <f>単位行列I!AP28-移輸入係数M!AP28</f>
        <v>0</v>
      </c>
      <c r="AQ28" s="648">
        <f>単位行列I!AQ28-移輸入係数M!AQ28</f>
        <v>0</v>
      </c>
    </row>
    <row r="29" spans="1:43">
      <c r="A29" s="507" t="s">
        <v>392</v>
      </c>
      <c r="B29" s="504" t="s">
        <v>13</v>
      </c>
      <c r="C29" s="646">
        <f>単位行列I!C29-移輸入係数M!C29</f>
        <v>0</v>
      </c>
      <c r="D29" s="647">
        <f>単位行列I!D29-移輸入係数M!D29</f>
        <v>0</v>
      </c>
      <c r="E29" s="647">
        <f>単位行列I!E29-移輸入係数M!E29</f>
        <v>0</v>
      </c>
      <c r="F29" s="647">
        <f>単位行列I!F29-移輸入係数M!F29</f>
        <v>0</v>
      </c>
      <c r="G29" s="647">
        <f>単位行列I!G29-移輸入係数M!G29</f>
        <v>0</v>
      </c>
      <c r="H29" s="647">
        <f>単位行列I!H29-移輸入係数M!H29</f>
        <v>0</v>
      </c>
      <c r="I29" s="647">
        <f>単位行列I!I29-移輸入係数M!I29</f>
        <v>0</v>
      </c>
      <c r="J29" s="647">
        <f>単位行列I!J29-移輸入係数M!J29</f>
        <v>0</v>
      </c>
      <c r="K29" s="647">
        <f>単位行列I!K29-移輸入係数M!K29</f>
        <v>0</v>
      </c>
      <c r="L29" s="647">
        <f>単位行列I!L29-移輸入係数M!L29</f>
        <v>0</v>
      </c>
      <c r="M29" s="647">
        <f>単位行列I!M29-移輸入係数M!M29</f>
        <v>0</v>
      </c>
      <c r="N29" s="647">
        <f>単位行列I!N29-移輸入係数M!N29</f>
        <v>0</v>
      </c>
      <c r="O29" s="647">
        <f>単位行列I!O29-移輸入係数M!O29</f>
        <v>0</v>
      </c>
      <c r="P29" s="647">
        <f>単位行列I!P29-移輸入係数M!P29</f>
        <v>0</v>
      </c>
      <c r="Q29" s="647">
        <f>単位行列I!Q29-移輸入係数M!Q29</f>
        <v>0</v>
      </c>
      <c r="R29" s="647">
        <f>単位行列I!R29-移輸入係数M!R29</f>
        <v>0</v>
      </c>
      <c r="S29" s="647">
        <f>単位行列I!S29-移輸入係数M!S29</f>
        <v>0</v>
      </c>
      <c r="T29" s="647">
        <f>単位行列I!T29-移輸入係数M!T29</f>
        <v>0</v>
      </c>
      <c r="U29" s="647">
        <f>単位行列I!U29-移輸入係数M!U29</f>
        <v>0</v>
      </c>
      <c r="V29" s="647">
        <f>単位行列I!V29-移輸入係数M!V29</f>
        <v>0</v>
      </c>
      <c r="W29" s="647">
        <f>単位行列I!W29-移輸入係数M!W29</f>
        <v>0</v>
      </c>
      <c r="X29" s="647">
        <f>単位行列I!X29-移輸入係数M!X29</f>
        <v>0</v>
      </c>
      <c r="Y29" s="647">
        <f>単位行列I!Y29-移輸入係数M!Y29</f>
        <v>0.99985391042320915</v>
      </c>
      <c r="Z29" s="647">
        <f>単位行列I!Z29-移輸入係数M!Z29</f>
        <v>0</v>
      </c>
      <c r="AA29" s="647">
        <f>単位行列I!AA29-移輸入係数M!AA29</f>
        <v>0</v>
      </c>
      <c r="AB29" s="647">
        <f>単位行列I!AB29-移輸入係数M!AB29</f>
        <v>0</v>
      </c>
      <c r="AC29" s="647">
        <f>単位行列I!AC29-移輸入係数M!AC29</f>
        <v>0</v>
      </c>
      <c r="AD29" s="647">
        <f>単位行列I!AD29-移輸入係数M!AD29</f>
        <v>0</v>
      </c>
      <c r="AE29" s="647">
        <f>単位行列I!AE29-移輸入係数M!AE29</f>
        <v>0</v>
      </c>
      <c r="AF29" s="647">
        <f>単位行列I!AF29-移輸入係数M!AF29</f>
        <v>0</v>
      </c>
      <c r="AG29" s="647">
        <f>単位行列I!AG29-移輸入係数M!AG29</f>
        <v>0</v>
      </c>
      <c r="AH29" s="647">
        <f>単位行列I!AH29-移輸入係数M!AH29</f>
        <v>0</v>
      </c>
      <c r="AI29" s="647">
        <f>単位行列I!AI29-移輸入係数M!AI29</f>
        <v>0</v>
      </c>
      <c r="AJ29" s="647">
        <f>単位行列I!AJ29-移輸入係数M!AJ29</f>
        <v>0</v>
      </c>
      <c r="AK29" s="647">
        <f>単位行列I!AK29-移輸入係数M!AK29</f>
        <v>0</v>
      </c>
      <c r="AL29" s="647">
        <f>単位行列I!AL29-移輸入係数M!AL29</f>
        <v>0</v>
      </c>
      <c r="AM29" s="647">
        <f>単位行列I!AM29-移輸入係数M!AM29</f>
        <v>0</v>
      </c>
      <c r="AN29" s="647">
        <f>単位行列I!AN29-移輸入係数M!AN29</f>
        <v>0</v>
      </c>
      <c r="AO29" s="647">
        <f>単位行列I!AO29-移輸入係数M!AO29</f>
        <v>0</v>
      </c>
      <c r="AP29" s="647">
        <f>単位行列I!AP29-移輸入係数M!AP29</f>
        <v>0</v>
      </c>
      <c r="AQ29" s="648">
        <f>単位行列I!AQ29-移輸入係数M!AQ29</f>
        <v>0</v>
      </c>
    </row>
    <row r="30" spans="1:43">
      <c r="A30" s="507" t="s">
        <v>395</v>
      </c>
      <c r="B30" s="504" t="s">
        <v>55</v>
      </c>
      <c r="C30" s="646">
        <f>単位行列I!C30-移輸入係数M!C30</f>
        <v>0</v>
      </c>
      <c r="D30" s="647">
        <f>単位行列I!D30-移輸入係数M!D30</f>
        <v>0</v>
      </c>
      <c r="E30" s="647">
        <f>単位行列I!E30-移輸入係数M!E30</f>
        <v>0</v>
      </c>
      <c r="F30" s="647">
        <f>単位行列I!F30-移輸入係数M!F30</f>
        <v>0</v>
      </c>
      <c r="G30" s="647">
        <f>単位行列I!G30-移輸入係数M!G30</f>
        <v>0</v>
      </c>
      <c r="H30" s="647">
        <f>単位行列I!H30-移輸入係数M!H30</f>
        <v>0</v>
      </c>
      <c r="I30" s="647">
        <f>単位行列I!I30-移輸入係数M!I30</f>
        <v>0</v>
      </c>
      <c r="J30" s="647">
        <f>単位行列I!J30-移輸入係数M!J30</f>
        <v>0</v>
      </c>
      <c r="K30" s="647">
        <f>単位行列I!K30-移輸入係数M!K30</f>
        <v>0</v>
      </c>
      <c r="L30" s="647">
        <f>単位行列I!L30-移輸入係数M!L30</f>
        <v>0</v>
      </c>
      <c r="M30" s="647">
        <f>単位行列I!M30-移輸入係数M!M30</f>
        <v>0</v>
      </c>
      <c r="N30" s="647">
        <f>単位行列I!N30-移輸入係数M!N30</f>
        <v>0</v>
      </c>
      <c r="O30" s="647">
        <f>単位行列I!O30-移輸入係数M!O30</f>
        <v>0</v>
      </c>
      <c r="P30" s="647">
        <f>単位行列I!P30-移輸入係数M!P30</f>
        <v>0</v>
      </c>
      <c r="Q30" s="647">
        <f>単位行列I!Q30-移輸入係数M!Q30</f>
        <v>0</v>
      </c>
      <c r="R30" s="647">
        <f>単位行列I!R30-移輸入係数M!R30</f>
        <v>0</v>
      </c>
      <c r="S30" s="647">
        <f>単位行列I!S30-移輸入係数M!S30</f>
        <v>0</v>
      </c>
      <c r="T30" s="647">
        <f>単位行列I!T30-移輸入係数M!T30</f>
        <v>0</v>
      </c>
      <c r="U30" s="647">
        <f>単位行列I!U30-移輸入係数M!U30</f>
        <v>0</v>
      </c>
      <c r="V30" s="647">
        <f>単位行列I!V30-移輸入係数M!V30</f>
        <v>0</v>
      </c>
      <c r="W30" s="647">
        <f>単位行列I!W30-移輸入係数M!W30</f>
        <v>0</v>
      </c>
      <c r="X30" s="647">
        <f>単位行列I!X30-移輸入係数M!X30</f>
        <v>0</v>
      </c>
      <c r="Y30" s="647">
        <f>単位行列I!Y30-移輸入係数M!Y30</f>
        <v>0</v>
      </c>
      <c r="Z30" s="647">
        <f>単位行列I!Z30-移輸入係数M!Z30</f>
        <v>0.95085779246484237</v>
      </c>
      <c r="AA30" s="647">
        <f>単位行列I!AA30-移輸入係数M!AA30</f>
        <v>0</v>
      </c>
      <c r="AB30" s="647">
        <f>単位行列I!AB30-移輸入係数M!AB30</f>
        <v>0</v>
      </c>
      <c r="AC30" s="647">
        <f>単位行列I!AC30-移輸入係数M!AC30</f>
        <v>0</v>
      </c>
      <c r="AD30" s="647">
        <f>単位行列I!AD30-移輸入係数M!AD30</f>
        <v>0</v>
      </c>
      <c r="AE30" s="647">
        <f>単位行列I!AE30-移輸入係数M!AE30</f>
        <v>0</v>
      </c>
      <c r="AF30" s="647">
        <f>単位行列I!AF30-移輸入係数M!AF30</f>
        <v>0</v>
      </c>
      <c r="AG30" s="647">
        <f>単位行列I!AG30-移輸入係数M!AG30</f>
        <v>0</v>
      </c>
      <c r="AH30" s="647">
        <f>単位行列I!AH30-移輸入係数M!AH30</f>
        <v>0</v>
      </c>
      <c r="AI30" s="647">
        <f>単位行列I!AI30-移輸入係数M!AI30</f>
        <v>0</v>
      </c>
      <c r="AJ30" s="647">
        <f>単位行列I!AJ30-移輸入係数M!AJ30</f>
        <v>0</v>
      </c>
      <c r="AK30" s="647">
        <f>単位行列I!AK30-移輸入係数M!AK30</f>
        <v>0</v>
      </c>
      <c r="AL30" s="647">
        <f>単位行列I!AL30-移輸入係数M!AL30</f>
        <v>0</v>
      </c>
      <c r="AM30" s="647">
        <f>単位行列I!AM30-移輸入係数M!AM30</f>
        <v>0</v>
      </c>
      <c r="AN30" s="647">
        <f>単位行列I!AN30-移輸入係数M!AN30</f>
        <v>0</v>
      </c>
      <c r="AO30" s="647">
        <f>単位行列I!AO30-移輸入係数M!AO30</f>
        <v>0</v>
      </c>
      <c r="AP30" s="647">
        <f>単位行列I!AP30-移輸入係数M!AP30</f>
        <v>0</v>
      </c>
      <c r="AQ30" s="648">
        <f>単位行列I!AQ30-移輸入係数M!AQ30</f>
        <v>0</v>
      </c>
    </row>
    <row r="31" spans="1:43">
      <c r="A31" s="507" t="s">
        <v>398</v>
      </c>
      <c r="B31" s="504" t="s">
        <v>399</v>
      </c>
      <c r="C31" s="646">
        <f>単位行列I!C31-移輸入係数M!C31</f>
        <v>0</v>
      </c>
      <c r="D31" s="647">
        <f>単位行列I!D31-移輸入係数M!D31</f>
        <v>0</v>
      </c>
      <c r="E31" s="647">
        <f>単位行列I!E31-移輸入係数M!E31</f>
        <v>0</v>
      </c>
      <c r="F31" s="647">
        <f>単位行列I!F31-移輸入係数M!F31</f>
        <v>0</v>
      </c>
      <c r="G31" s="647">
        <f>単位行列I!G31-移輸入係数M!G31</f>
        <v>0</v>
      </c>
      <c r="H31" s="647">
        <f>単位行列I!H31-移輸入係数M!H31</f>
        <v>0</v>
      </c>
      <c r="I31" s="647">
        <f>単位行列I!I31-移輸入係数M!I31</f>
        <v>0</v>
      </c>
      <c r="J31" s="647">
        <f>単位行列I!J31-移輸入係数M!J31</f>
        <v>0</v>
      </c>
      <c r="K31" s="647">
        <f>単位行列I!K31-移輸入係数M!K31</f>
        <v>0</v>
      </c>
      <c r="L31" s="647">
        <f>単位行列I!L31-移輸入係数M!L31</f>
        <v>0</v>
      </c>
      <c r="M31" s="647">
        <f>単位行列I!M31-移輸入係数M!M31</f>
        <v>0</v>
      </c>
      <c r="N31" s="647">
        <f>単位行列I!N31-移輸入係数M!N31</f>
        <v>0</v>
      </c>
      <c r="O31" s="647">
        <f>単位行列I!O31-移輸入係数M!O31</f>
        <v>0</v>
      </c>
      <c r="P31" s="647">
        <f>単位行列I!P31-移輸入係数M!P31</f>
        <v>0</v>
      </c>
      <c r="Q31" s="647">
        <f>単位行列I!Q31-移輸入係数M!Q31</f>
        <v>0</v>
      </c>
      <c r="R31" s="647">
        <f>単位行列I!R31-移輸入係数M!R31</f>
        <v>0</v>
      </c>
      <c r="S31" s="647">
        <f>単位行列I!S31-移輸入係数M!S31</f>
        <v>0</v>
      </c>
      <c r="T31" s="647">
        <f>単位行列I!T31-移輸入係数M!T31</f>
        <v>0</v>
      </c>
      <c r="U31" s="647">
        <f>単位行列I!U31-移輸入係数M!U31</f>
        <v>0</v>
      </c>
      <c r="V31" s="647">
        <f>単位行列I!V31-移輸入係数M!V31</f>
        <v>0</v>
      </c>
      <c r="W31" s="647">
        <f>単位行列I!W31-移輸入係数M!W31</f>
        <v>0</v>
      </c>
      <c r="X31" s="647">
        <f>単位行列I!X31-移輸入係数M!X31</f>
        <v>0</v>
      </c>
      <c r="Y31" s="647">
        <f>単位行列I!Y31-移輸入係数M!Y31</f>
        <v>0</v>
      </c>
      <c r="Z31" s="647">
        <f>単位行列I!Z31-移輸入係数M!Z31</f>
        <v>0</v>
      </c>
      <c r="AA31" s="647">
        <f>単位行列I!AA31-移輸入係数M!AA31</f>
        <v>0.99902391130106794</v>
      </c>
      <c r="AB31" s="647">
        <f>単位行列I!AB31-移輸入係数M!AB31</f>
        <v>0</v>
      </c>
      <c r="AC31" s="647">
        <f>単位行列I!AC31-移輸入係数M!AC31</f>
        <v>0</v>
      </c>
      <c r="AD31" s="647">
        <f>単位行列I!AD31-移輸入係数M!AD31</f>
        <v>0</v>
      </c>
      <c r="AE31" s="647">
        <f>単位行列I!AE31-移輸入係数M!AE31</f>
        <v>0</v>
      </c>
      <c r="AF31" s="647">
        <f>単位行列I!AF31-移輸入係数M!AF31</f>
        <v>0</v>
      </c>
      <c r="AG31" s="647">
        <f>単位行列I!AG31-移輸入係数M!AG31</f>
        <v>0</v>
      </c>
      <c r="AH31" s="647">
        <f>単位行列I!AH31-移輸入係数M!AH31</f>
        <v>0</v>
      </c>
      <c r="AI31" s="647">
        <f>単位行列I!AI31-移輸入係数M!AI31</f>
        <v>0</v>
      </c>
      <c r="AJ31" s="647">
        <f>単位行列I!AJ31-移輸入係数M!AJ31</f>
        <v>0</v>
      </c>
      <c r="AK31" s="647">
        <f>単位行列I!AK31-移輸入係数M!AK31</f>
        <v>0</v>
      </c>
      <c r="AL31" s="647">
        <f>単位行列I!AL31-移輸入係数M!AL31</f>
        <v>0</v>
      </c>
      <c r="AM31" s="647">
        <f>単位行列I!AM31-移輸入係数M!AM31</f>
        <v>0</v>
      </c>
      <c r="AN31" s="647">
        <f>単位行列I!AN31-移輸入係数M!AN31</f>
        <v>0</v>
      </c>
      <c r="AO31" s="647">
        <f>単位行列I!AO31-移輸入係数M!AO31</f>
        <v>0</v>
      </c>
      <c r="AP31" s="647">
        <f>単位行列I!AP31-移輸入係数M!AP31</f>
        <v>0</v>
      </c>
      <c r="AQ31" s="648">
        <f>単位行列I!AQ31-移輸入係数M!AQ31</f>
        <v>0</v>
      </c>
    </row>
    <row r="32" spans="1:43">
      <c r="A32" s="507" t="s">
        <v>402</v>
      </c>
      <c r="B32" s="504" t="s">
        <v>403</v>
      </c>
      <c r="C32" s="646">
        <f>単位行列I!C32-移輸入係数M!C32</f>
        <v>0</v>
      </c>
      <c r="D32" s="647">
        <f>単位行列I!D32-移輸入係数M!D32</f>
        <v>0</v>
      </c>
      <c r="E32" s="647">
        <f>単位行列I!E32-移輸入係数M!E32</f>
        <v>0</v>
      </c>
      <c r="F32" s="647">
        <f>単位行列I!F32-移輸入係数M!F32</f>
        <v>0</v>
      </c>
      <c r="G32" s="647">
        <f>単位行列I!G32-移輸入係数M!G32</f>
        <v>0</v>
      </c>
      <c r="H32" s="647">
        <f>単位行列I!H32-移輸入係数M!H32</f>
        <v>0</v>
      </c>
      <c r="I32" s="647">
        <f>単位行列I!I32-移輸入係数M!I32</f>
        <v>0</v>
      </c>
      <c r="J32" s="647">
        <f>単位行列I!J32-移輸入係数M!J32</f>
        <v>0</v>
      </c>
      <c r="K32" s="647">
        <f>単位行列I!K32-移輸入係数M!K32</f>
        <v>0</v>
      </c>
      <c r="L32" s="647">
        <f>単位行列I!L32-移輸入係数M!L32</f>
        <v>0</v>
      </c>
      <c r="M32" s="647">
        <f>単位行列I!M32-移輸入係数M!M32</f>
        <v>0</v>
      </c>
      <c r="N32" s="647">
        <f>単位行列I!N32-移輸入係数M!N32</f>
        <v>0</v>
      </c>
      <c r="O32" s="647">
        <f>単位行列I!O32-移輸入係数M!O32</f>
        <v>0</v>
      </c>
      <c r="P32" s="647">
        <f>単位行列I!P32-移輸入係数M!P32</f>
        <v>0</v>
      </c>
      <c r="Q32" s="647">
        <f>単位行列I!Q32-移輸入係数M!Q32</f>
        <v>0</v>
      </c>
      <c r="R32" s="647">
        <f>単位行列I!R32-移輸入係数M!R32</f>
        <v>0</v>
      </c>
      <c r="S32" s="647">
        <f>単位行列I!S32-移輸入係数M!S32</f>
        <v>0</v>
      </c>
      <c r="T32" s="647">
        <f>単位行列I!T32-移輸入係数M!T32</f>
        <v>0</v>
      </c>
      <c r="U32" s="647">
        <f>単位行列I!U32-移輸入係数M!U32</f>
        <v>0</v>
      </c>
      <c r="V32" s="647">
        <f>単位行列I!V32-移輸入係数M!V32</f>
        <v>0</v>
      </c>
      <c r="W32" s="647">
        <f>単位行列I!W32-移輸入係数M!W32</f>
        <v>0</v>
      </c>
      <c r="X32" s="647">
        <f>単位行列I!X32-移輸入係数M!X32</f>
        <v>0</v>
      </c>
      <c r="Y32" s="647">
        <f>単位行列I!Y32-移輸入係数M!Y32</f>
        <v>0</v>
      </c>
      <c r="Z32" s="647">
        <f>単位行列I!Z32-移輸入係数M!Z32</f>
        <v>0</v>
      </c>
      <c r="AA32" s="647">
        <f>単位行列I!AA32-移輸入係数M!AA32</f>
        <v>0</v>
      </c>
      <c r="AB32" s="647">
        <f>単位行列I!AB32-移輸入係数M!AB32</f>
        <v>0.99962615178237635</v>
      </c>
      <c r="AC32" s="647">
        <f>単位行列I!AC32-移輸入係数M!AC32</f>
        <v>0</v>
      </c>
      <c r="AD32" s="647">
        <f>単位行列I!AD32-移輸入係数M!AD32</f>
        <v>0</v>
      </c>
      <c r="AE32" s="647">
        <f>単位行列I!AE32-移輸入係数M!AE32</f>
        <v>0</v>
      </c>
      <c r="AF32" s="647">
        <f>単位行列I!AF32-移輸入係数M!AF32</f>
        <v>0</v>
      </c>
      <c r="AG32" s="647">
        <f>単位行列I!AG32-移輸入係数M!AG32</f>
        <v>0</v>
      </c>
      <c r="AH32" s="647">
        <f>単位行列I!AH32-移輸入係数M!AH32</f>
        <v>0</v>
      </c>
      <c r="AI32" s="647">
        <f>単位行列I!AI32-移輸入係数M!AI32</f>
        <v>0</v>
      </c>
      <c r="AJ32" s="647">
        <f>単位行列I!AJ32-移輸入係数M!AJ32</f>
        <v>0</v>
      </c>
      <c r="AK32" s="647">
        <f>単位行列I!AK32-移輸入係数M!AK32</f>
        <v>0</v>
      </c>
      <c r="AL32" s="647">
        <f>単位行列I!AL32-移輸入係数M!AL32</f>
        <v>0</v>
      </c>
      <c r="AM32" s="647">
        <f>単位行列I!AM32-移輸入係数M!AM32</f>
        <v>0</v>
      </c>
      <c r="AN32" s="647">
        <f>単位行列I!AN32-移輸入係数M!AN32</f>
        <v>0</v>
      </c>
      <c r="AO32" s="647">
        <f>単位行列I!AO32-移輸入係数M!AO32</f>
        <v>0</v>
      </c>
      <c r="AP32" s="647">
        <f>単位行列I!AP32-移輸入係数M!AP32</f>
        <v>0</v>
      </c>
      <c r="AQ32" s="648">
        <f>単位行列I!AQ32-移輸入係数M!AQ32</f>
        <v>0</v>
      </c>
    </row>
    <row r="33" spans="1:43">
      <c r="A33" s="507" t="s">
        <v>406</v>
      </c>
      <c r="B33" s="504" t="s">
        <v>14</v>
      </c>
      <c r="C33" s="646">
        <f>単位行列I!C33-移輸入係数M!C33</f>
        <v>0</v>
      </c>
      <c r="D33" s="647">
        <f>単位行列I!D33-移輸入係数M!D33</f>
        <v>0</v>
      </c>
      <c r="E33" s="647">
        <f>単位行列I!E33-移輸入係数M!E33</f>
        <v>0</v>
      </c>
      <c r="F33" s="647">
        <f>単位行列I!F33-移輸入係数M!F33</f>
        <v>0</v>
      </c>
      <c r="G33" s="647">
        <f>単位行列I!G33-移輸入係数M!G33</f>
        <v>0</v>
      </c>
      <c r="H33" s="647">
        <f>単位行列I!H33-移輸入係数M!H33</f>
        <v>0</v>
      </c>
      <c r="I33" s="647">
        <f>単位行列I!I33-移輸入係数M!I33</f>
        <v>0</v>
      </c>
      <c r="J33" s="647">
        <f>単位行列I!J33-移輸入係数M!J33</f>
        <v>0</v>
      </c>
      <c r="K33" s="647">
        <f>単位行列I!K33-移輸入係数M!K33</f>
        <v>0</v>
      </c>
      <c r="L33" s="647">
        <f>単位行列I!L33-移輸入係数M!L33</f>
        <v>0</v>
      </c>
      <c r="M33" s="647">
        <f>単位行列I!M33-移輸入係数M!M33</f>
        <v>0</v>
      </c>
      <c r="N33" s="647">
        <f>単位行列I!N33-移輸入係数M!N33</f>
        <v>0</v>
      </c>
      <c r="O33" s="647">
        <f>単位行列I!O33-移輸入係数M!O33</f>
        <v>0</v>
      </c>
      <c r="P33" s="647">
        <f>単位行列I!P33-移輸入係数M!P33</f>
        <v>0</v>
      </c>
      <c r="Q33" s="647">
        <f>単位行列I!Q33-移輸入係数M!Q33</f>
        <v>0</v>
      </c>
      <c r="R33" s="647">
        <f>単位行列I!R33-移輸入係数M!R33</f>
        <v>0</v>
      </c>
      <c r="S33" s="647">
        <f>単位行列I!S33-移輸入係数M!S33</f>
        <v>0</v>
      </c>
      <c r="T33" s="647">
        <f>単位行列I!T33-移輸入係数M!T33</f>
        <v>0</v>
      </c>
      <c r="U33" s="647">
        <f>単位行列I!U33-移輸入係数M!U33</f>
        <v>0</v>
      </c>
      <c r="V33" s="647">
        <f>単位行列I!V33-移輸入係数M!V33</f>
        <v>0</v>
      </c>
      <c r="W33" s="647">
        <f>単位行列I!W33-移輸入係数M!W33</f>
        <v>0</v>
      </c>
      <c r="X33" s="647">
        <f>単位行列I!X33-移輸入係数M!X33</f>
        <v>0</v>
      </c>
      <c r="Y33" s="647">
        <f>単位行列I!Y33-移輸入係数M!Y33</f>
        <v>0</v>
      </c>
      <c r="Z33" s="647">
        <f>単位行列I!Z33-移輸入係数M!Z33</f>
        <v>0</v>
      </c>
      <c r="AA33" s="647">
        <f>単位行列I!AA33-移輸入係数M!AA33</f>
        <v>0</v>
      </c>
      <c r="AB33" s="647">
        <f>単位行列I!AB33-移輸入係数M!AB33</f>
        <v>0</v>
      </c>
      <c r="AC33" s="647">
        <f>単位行列I!AC33-移輸入係数M!AC33</f>
        <v>0.66901051025443381</v>
      </c>
      <c r="AD33" s="647">
        <f>単位行列I!AD33-移輸入係数M!AD33</f>
        <v>0</v>
      </c>
      <c r="AE33" s="647">
        <f>単位行列I!AE33-移輸入係数M!AE33</f>
        <v>0</v>
      </c>
      <c r="AF33" s="647">
        <f>単位行列I!AF33-移輸入係数M!AF33</f>
        <v>0</v>
      </c>
      <c r="AG33" s="647">
        <f>単位行列I!AG33-移輸入係数M!AG33</f>
        <v>0</v>
      </c>
      <c r="AH33" s="647">
        <f>単位行列I!AH33-移輸入係数M!AH33</f>
        <v>0</v>
      </c>
      <c r="AI33" s="647">
        <f>単位行列I!AI33-移輸入係数M!AI33</f>
        <v>0</v>
      </c>
      <c r="AJ33" s="647">
        <f>単位行列I!AJ33-移輸入係数M!AJ33</f>
        <v>0</v>
      </c>
      <c r="AK33" s="647">
        <f>単位行列I!AK33-移輸入係数M!AK33</f>
        <v>0</v>
      </c>
      <c r="AL33" s="647">
        <f>単位行列I!AL33-移輸入係数M!AL33</f>
        <v>0</v>
      </c>
      <c r="AM33" s="647">
        <f>単位行列I!AM33-移輸入係数M!AM33</f>
        <v>0</v>
      </c>
      <c r="AN33" s="647">
        <f>単位行列I!AN33-移輸入係数M!AN33</f>
        <v>0</v>
      </c>
      <c r="AO33" s="647">
        <f>単位行列I!AO33-移輸入係数M!AO33</f>
        <v>0</v>
      </c>
      <c r="AP33" s="647">
        <f>単位行列I!AP33-移輸入係数M!AP33</f>
        <v>0</v>
      </c>
      <c r="AQ33" s="648">
        <f>単位行列I!AQ33-移輸入係数M!AQ33</f>
        <v>0</v>
      </c>
    </row>
    <row r="34" spans="1:43">
      <c r="A34" s="507" t="s">
        <v>409</v>
      </c>
      <c r="B34" s="504" t="s">
        <v>15</v>
      </c>
      <c r="C34" s="646">
        <f>単位行列I!C34-移輸入係数M!C34</f>
        <v>0</v>
      </c>
      <c r="D34" s="647">
        <f>単位行列I!D34-移輸入係数M!D34</f>
        <v>0</v>
      </c>
      <c r="E34" s="647">
        <f>単位行列I!E34-移輸入係数M!E34</f>
        <v>0</v>
      </c>
      <c r="F34" s="647">
        <f>単位行列I!F34-移輸入係数M!F34</f>
        <v>0</v>
      </c>
      <c r="G34" s="647">
        <f>単位行列I!G34-移輸入係数M!G34</f>
        <v>0</v>
      </c>
      <c r="H34" s="647">
        <f>単位行列I!H34-移輸入係数M!H34</f>
        <v>0</v>
      </c>
      <c r="I34" s="647">
        <f>単位行列I!I34-移輸入係数M!I34</f>
        <v>0</v>
      </c>
      <c r="J34" s="647">
        <f>単位行列I!J34-移輸入係数M!J34</f>
        <v>0</v>
      </c>
      <c r="K34" s="647">
        <f>単位行列I!K34-移輸入係数M!K34</f>
        <v>0</v>
      </c>
      <c r="L34" s="647">
        <f>単位行列I!L34-移輸入係数M!L34</f>
        <v>0</v>
      </c>
      <c r="M34" s="647">
        <f>単位行列I!M34-移輸入係数M!M34</f>
        <v>0</v>
      </c>
      <c r="N34" s="647">
        <f>単位行列I!N34-移輸入係数M!N34</f>
        <v>0</v>
      </c>
      <c r="O34" s="647">
        <f>単位行列I!O34-移輸入係数M!O34</f>
        <v>0</v>
      </c>
      <c r="P34" s="647">
        <f>単位行列I!P34-移輸入係数M!P34</f>
        <v>0</v>
      </c>
      <c r="Q34" s="647">
        <f>単位行列I!Q34-移輸入係数M!Q34</f>
        <v>0</v>
      </c>
      <c r="R34" s="647">
        <f>単位行列I!R34-移輸入係数M!R34</f>
        <v>0</v>
      </c>
      <c r="S34" s="647">
        <f>単位行列I!S34-移輸入係数M!S34</f>
        <v>0</v>
      </c>
      <c r="T34" s="647">
        <f>単位行列I!T34-移輸入係数M!T34</f>
        <v>0</v>
      </c>
      <c r="U34" s="647">
        <f>単位行列I!U34-移輸入係数M!U34</f>
        <v>0</v>
      </c>
      <c r="V34" s="647">
        <f>単位行列I!V34-移輸入係数M!V34</f>
        <v>0</v>
      </c>
      <c r="W34" s="647">
        <f>単位行列I!W34-移輸入係数M!W34</f>
        <v>0</v>
      </c>
      <c r="X34" s="647">
        <f>単位行列I!X34-移輸入係数M!X34</f>
        <v>0</v>
      </c>
      <c r="Y34" s="647">
        <f>単位行列I!Y34-移輸入係数M!Y34</f>
        <v>0</v>
      </c>
      <c r="Z34" s="647">
        <f>単位行列I!Z34-移輸入係数M!Z34</f>
        <v>0</v>
      </c>
      <c r="AA34" s="647">
        <f>単位行列I!AA34-移輸入係数M!AA34</f>
        <v>0</v>
      </c>
      <c r="AB34" s="647">
        <f>単位行列I!AB34-移輸入係数M!AB34</f>
        <v>0</v>
      </c>
      <c r="AC34" s="647">
        <f>単位行列I!AC34-移輸入係数M!AC34</f>
        <v>0</v>
      </c>
      <c r="AD34" s="647">
        <f>単位行列I!AD34-移輸入係数M!AD34</f>
        <v>0.8860402674839678</v>
      </c>
      <c r="AE34" s="647">
        <f>単位行列I!AE34-移輸入係数M!AE34</f>
        <v>0</v>
      </c>
      <c r="AF34" s="647">
        <f>単位行列I!AF34-移輸入係数M!AF34</f>
        <v>0</v>
      </c>
      <c r="AG34" s="647">
        <f>単位行列I!AG34-移輸入係数M!AG34</f>
        <v>0</v>
      </c>
      <c r="AH34" s="647">
        <f>単位行列I!AH34-移輸入係数M!AH34</f>
        <v>0</v>
      </c>
      <c r="AI34" s="647">
        <f>単位行列I!AI34-移輸入係数M!AI34</f>
        <v>0</v>
      </c>
      <c r="AJ34" s="647">
        <f>単位行列I!AJ34-移輸入係数M!AJ34</f>
        <v>0</v>
      </c>
      <c r="AK34" s="647">
        <f>単位行列I!AK34-移輸入係数M!AK34</f>
        <v>0</v>
      </c>
      <c r="AL34" s="647">
        <f>単位行列I!AL34-移輸入係数M!AL34</f>
        <v>0</v>
      </c>
      <c r="AM34" s="647">
        <f>単位行列I!AM34-移輸入係数M!AM34</f>
        <v>0</v>
      </c>
      <c r="AN34" s="647">
        <f>単位行列I!AN34-移輸入係数M!AN34</f>
        <v>0</v>
      </c>
      <c r="AO34" s="647">
        <f>単位行列I!AO34-移輸入係数M!AO34</f>
        <v>0</v>
      </c>
      <c r="AP34" s="647">
        <f>単位行列I!AP34-移輸入係数M!AP34</f>
        <v>0</v>
      </c>
      <c r="AQ34" s="648">
        <f>単位行列I!AQ34-移輸入係数M!AQ34</f>
        <v>0</v>
      </c>
    </row>
    <row r="35" spans="1:43">
      <c r="A35" s="507" t="s">
        <v>412</v>
      </c>
      <c r="B35" s="504" t="s">
        <v>16</v>
      </c>
      <c r="C35" s="646">
        <f>単位行列I!C35-移輸入係数M!C35</f>
        <v>0</v>
      </c>
      <c r="D35" s="647">
        <f>単位行列I!D35-移輸入係数M!D35</f>
        <v>0</v>
      </c>
      <c r="E35" s="647">
        <f>単位行列I!E35-移輸入係数M!E35</f>
        <v>0</v>
      </c>
      <c r="F35" s="647">
        <f>単位行列I!F35-移輸入係数M!F35</f>
        <v>0</v>
      </c>
      <c r="G35" s="647">
        <f>単位行列I!G35-移輸入係数M!G35</f>
        <v>0</v>
      </c>
      <c r="H35" s="647">
        <f>単位行列I!H35-移輸入係数M!H35</f>
        <v>0</v>
      </c>
      <c r="I35" s="647">
        <f>単位行列I!I35-移輸入係数M!I35</f>
        <v>0</v>
      </c>
      <c r="J35" s="647">
        <f>単位行列I!J35-移輸入係数M!J35</f>
        <v>0</v>
      </c>
      <c r="K35" s="647">
        <f>単位行列I!K35-移輸入係数M!K35</f>
        <v>0</v>
      </c>
      <c r="L35" s="647">
        <f>単位行列I!L35-移輸入係数M!L35</f>
        <v>0</v>
      </c>
      <c r="M35" s="647">
        <f>単位行列I!M35-移輸入係数M!M35</f>
        <v>0</v>
      </c>
      <c r="N35" s="647">
        <f>単位行列I!N35-移輸入係数M!N35</f>
        <v>0</v>
      </c>
      <c r="O35" s="647">
        <f>単位行列I!O35-移輸入係数M!O35</f>
        <v>0</v>
      </c>
      <c r="P35" s="647">
        <f>単位行列I!P35-移輸入係数M!P35</f>
        <v>0</v>
      </c>
      <c r="Q35" s="647">
        <f>単位行列I!Q35-移輸入係数M!Q35</f>
        <v>0</v>
      </c>
      <c r="R35" s="647">
        <f>単位行列I!R35-移輸入係数M!R35</f>
        <v>0</v>
      </c>
      <c r="S35" s="647">
        <f>単位行列I!S35-移輸入係数M!S35</f>
        <v>0</v>
      </c>
      <c r="T35" s="647">
        <f>単位行列I!T35-移輸入係数M!T35</f>
        <v>0</v>
      </c>
      <c r="U35" s="647">
        <f>単位行列I!U35-移輸入係数M!U35</f>
        <v>0</v>
      </c>
      <c r="V35" s="647">
        <f>単位行列I!V35-移輸入係数M!V35</f>
        <v>0</v>
      </c>
      <c r="W35" s="647">
        <f>単位行列I!W35-移輸入係数M!W35</f>
        <v>0</v>
      </c>
      <c r="X35" s="647">
        <f>単位行列I!X35-移輸入係数M!X35</f>
        <v>0</v>
      </c>
      <c r="Y35" s="647">
        <f>単位行列I!Y35-移輸入係数M!Y35</f>
        <v>0</v>
      </c>
      <c r="Z35" s="647">
        <f>単位行列I!Z35-移輸入係数M!Z35</f>
        <v>0</v>
      </c>
      <c r="AA35" s="647">
        <f>単位行列I!AA35-移輸入係数M!AA35</f>
        <v>0</v>
      </c>
      <c r="AB35" s="647">
        <f>単位行列I!AB35-移輸入係数M!AB35</f>
        <v>0</v>
      </c>
      <c r="AC35" s="647">
        <f>単位行列I!AC35-移輸入係数M!AC35</f>
        <v>0</v>
      </c>
      <c r="AD35" s="647">
        <f>単位行列I!AD35-移輸入係数M!AD35</f>
        <v>0</v>
      </c>
      <c r="AE35" s="647">
        <f>単位行列I!AE35-移輸入係数M!AE35</f>
        <v>0.99991460678824673</v>
      </c>
      <c r="AF35" s="647">
        <f>単位行列I!AF35-移輸入係数M!AF35</f>
        <v>0</v>
      </c>
      <c r="AG35" s="647">
        <f>単位行列I!AG35-移輸入係数M!AG35</f>
        <v>0</v>
      </c>
      <c r="AH35" s="647">
        <f>単位行列I!AH35-移輸入係数M!AH35</f>
        <v>0</v>
      </c>
      <c r="AI35" s="647">
        <f>単位行列I!AI35-移輸入係数M!AI35</f>
        <v>0</v>
      </c>
      <c r="AJ35" s="647">
        <f>単位行列I!AJ35-移輸入係数M!AJ35</f>
        <v>0</v>
      </c>
      <c r="AK35" s="647">
        <f>単位行列I!AK35-移輸入係数M!AK35</f>
        <v>0</v>
      </c>
      <c r="AL35" s="647">
        <f>単位行列I!AL35-移輸入係数M!AL35</f>
        <v>0</v>
      </c>
      <c r="AM35" s="647">
        <f>単位行列I!AM35-移輸入係数M!AM35</f>
        <v>0</v>
      </c>
      <c r="AN35" s="647">
        <f>単位行列I!AN35-移輸入係数M!AN35</f>
        <v>0</v>
      </c>
      <c r="AO35" s="647">
        <f>単位行列I!AO35-移輸入係数M!AO35</f>
        <v>0</v>
      </c>
      <c r="AP35" s="647">
        <f>単位行列I!AP35-移輸入係数M!AP35</f>
        <v>0</v>
      </c>
      <c r="AQ35" s="648">
        <f>単位行列I!AQ35-移輸入係数M!AQ35</f>
        <v>0</v>
      </c>
    </row>
    <row r="36" spans="1:43">
      <c r="A36" s="507" t="s">
        <v>415</v>
      </c>
      <c r="B36" s="504" t="s">
        <v>416</v>
      </c>
      <c r="C36" s="646">
        <f>単位行列I!C36-移輸入係数M!C36</f>
        <v>0</v>
      </c>
      <c r="D36" s="647">
        <f>単位行列I!D36-移輸入係数M!D36</f>
        <v>0</v>
      </c>
      <c r="E36" s="647">
        <f>単位行列I!E36-移輸入係数M!E36</f>
        <v>0</v>
      </c>
      <c r="F36" s="647">
        <f>単位行列I!F36-移輸入係数M!F36</f>
        <v>0</v>
      </c>
      <c r="G36" s="647">
        <f>単位行列I!G36-移輸入係数M!G36</f>
        <v>0</v>
      </c>
      <c r="H36" s="647">
        <f>単位行列I!H36-移輸入係数M!H36</f>
        <v>0</v>
      </c>
      <c r="I36" s="647">
        <f>単位行列I!I36-移輸入係数M!I36</f>
        <v>0</v>
      </c>
      <c r="J36" s="647">
        <f>単位行列I!J36-移輸入係数M!J36</f>
        <v>0</v>
      </c>
      <c r="K36" s="647">
        <f>単位行列I!K36-移輸入係数M!K36</f>
        <v>0</v>
      </c>
      <c r="L36" s="647">
        <f>単位行列I!L36-移輸入係数M!L36</f>
        <v>0</v>
      </c>
      <c r="M36" s="647">
        <f>単位行列I!M36-移輸入係数M!M36</f>
        <v>0</v>
      </c>
      <c r="N36" s="647">
        <f>単位行列I!N36-移輸入係数M!N36</f>
        <v>0</v>
      </c>
      <c r="O36" s="647">
        <f>単位行列I!O36-移輸入係数M!O36</f>
        <v>0</v>
      </c>
      <c r="P36" s="647">
        <f>単位行列I!P36-移輸入係数M!P36</f>
        <v>0</v>
      </c>
      <c r="Q36" s="647">
        <f>単位行列I!Q36-移輸入係数M!Q36</f>
        <v>0</v>
      </c>
      <c r="R36" s="647">
        <f>単位行列I!R36-移輸入係数M!R36</f>
        <v>0</v>
      </c>
      <c r="S36" s="647">
        <f>単位行列I!S36-移輸入係数M!S36</f>
        <v>0</v>
      </c>
      <c r="T36" s="647">
        <f>単位行列I!T36-移輸入係数M!T36</f>
        <v>0</v>
      </c>
      <c r="U36" s="647">
        <f>単位行列I!U36-移輸入係数M!U36</f>
        <v>0</v>
      </c>
      <c r="V36" s="647">
        <f>単位行列I!V36-移輸入係数M!V36</f>
        <v>0</v>
      </c>
      <c r="W36" s="647">
        <f>単位行列I!W36-移輸入係数M!W36</f>
        <v>0</v>
      </c>
      <c r="X36" s="647">
        <f>単位行列I!X36-移輸入係数M!X36</f>
        <v>0</v>
      </c>
      <c r="Y36" s="647">
        <f>単位行列I!Y36-移輸入係数M!Y36</f>
        <v>0</v>
      </c>
      <c r="Z36" s="647">
        <f>単位行列I!Z36-移輸入係数M!Z36</f>
        <v>0</v>
      </c>
      <c r="AA36" s="647">
        <f>単位行列I!AA36-移輸入係数M!AA36</f>
        <v>0</v>
      </c>
      <c r="AB36" s="647">
        <f>単位行列I!AB36-移輸入係数M!AB36</f>
        <v>0</v>
      </c>
      <c r="AC36" s="647">
        <f>単位行列I!AC36-移輸入係数M!AC36</f>
        <v>0</v>
      </c>
      <c r="AD36" s="647">
        <f>単位行列I!AD36-移輸入係数M!AD36</f>
        <v>0</v>
      </c>
      <c r="AE36" s="647">
        <f>単位行列I!AE36-移輸入係数M!AE36</f>
        <v>0</v>
      </c>
      <c r="AF36" s="647">
        <f>単位行列I!AF36-移輸入係数M!AF36</f>
        <v>0.61504742809256219</v>
      </c>
      <c r="AG36" s="647">
        <f>単位行列I!AG36-移輸入係数M!AG36</f>
        <v>0</v>
      </c>
      <c r="AH36" s="647">
        <f>単位行列I!AH36-移輸入係数M!AH36</f>
        <v>0</v>
      </c>
      <c r="AI36" s="647">
        <f>単位行列I!AI36-移輸入係数M!AI36</f>
        <v>0</v>
      </c>
      <c r="AJ36" s="647">
        <f>単位行列I!AJ36-移輸入係数M!AJ36</f>
        <v>0</v>
      </c>
      <c r="AK36" s="647">
        <f>単位行列I!AK36-移輸入係数M!AK36</f>
        <v>0</v>
      </c>
      <c r="AL36" s="647">
        <f>単位行列I!AL36-移輸入係数M!AL36</f>
        <v>0</v>
      </c>
      <c r="AM36" s="647">
        <f>単位行列I!AM36-移輸入係数M!AM36</f>
        <v>0</v>
      </c>
      <c r="AN36" s="647">
        <f>単位行列I!AN36-移輸入係数M!AN36</f>
        <v>0</v>
      </c>
      <c r="AO36" s="647">
        <f>単位行列I!AO36-移輸入係数M!AO36</f>
        <v>0</v>
      </c>
      <c r="AP36" s="647">
        <f>単位行列I!AP36-移輸入係数M!AP36</f>
        <v>0</v>
      </c>
      <c r="AQ36" s="648">
        <f>単位行列I!AQ36-移輸入係数M!AQ36</f>
        <v>0</v>
      </c>
    </row>
    <row r="37" spans="1:43">
      <c r="A37" s="507" t="s">
        <v>419</v>
      </c>
      <c r="B37" s="504" t="s">
        <v>420</v>
      </c>
      <c r="C37" s="646">
        <f>単位行列I!C37-移輸入係数M!C37</f>
        <v>0</v>
      </c>
      <c r="D37" s="647">
        <f>単位行列I!D37-移輸入係数M!D37</f>
        <v>0</v>
      </c>
      <c r="E37" s="647">
        <f>単位行列I!E37-移輸入係数M!E37</f>
        <v>0</v>
      </c>
      <c r="F37" s="647">
        <f>単位行列I!F37-移輸入係数M!F37</f>
        <v>0</v>
      </c>
      <c r="G37" s="647">
        <f>単位行列I!G37-移輸入係数M!G37</f>
        <v>0</v>
      </c>
      <c r="H37" s="647">
        <f>単位行列I!H37-移輸入係数M!H37</f>
        <v>0</v>
      </c>
      <c r="I37" s="647">
        <f>単位行列I!I37-移輸入係数M!I37</f>
        <v>0</v>
      </c>
      <c r="J37" s="647">
        <f>単位行列I!J37-移輸入係数M!J37</f>
        <v>0</v>
      </c>
      <c r="K37" s="647">
        <f>単位行列I!K37-移輸入係数M!K37</f>
        <v>0</v>
      </c>
      <c r="L37" s="647">
        <f>単位行列I!L37-移輸入係数M!L37</f>
        <v>0</v>
      </c>
      <c r="M37" s="647">
        <f>単位行列I!M37-移輸入係数M!M37</f>
        <v>0</v>
      </c>
      <c r="N37" s="647">
        <f>単位行列I!N37-移輸入係数M!N37</f>
        <v>0</v>
      </c>
      <c r="O37" s="647">
        <f>単位行列I!O37-移輸入係数M!O37</f>
        <v>0</v>
      </c>
      <c r="P37" s="647">
        <f>単位行列I!P37-移輸入係数M!P37</f>
        <v>0</v>
      </c>
      <c r="Q37" s="647">
        <f>単位行列I!Q37-移輸入係数M!Q37</f>
        <v>0</v>
      </c>
      <c r="R37" s="647">
        <f>単位行列I!R37-移輸入係数M!R37</f>
        <v>0</v>
      </c>
      <c r="S37" s="647">
        <f>単位行列I!S37-移輸入係数M!S37</f>
        <v>0</v>
      </c>
      <c r="T37" s="647">
        <f>単位行列I!T37-移輸入係数M!T37</f>
        <v>0</v>
      </c>
      <c r="U37" s="647">
        <f>単位行列I!U37-移輸入係数M!U37</f>
        <v>0</v>
      </c>
      <c r="V37" s="647">
        <f>単位行列I!V37-移輸入係数M!V37</f>
        <v>0</v>
      </c>
      <c r="W37" s="647">
        <f>単位行列I!W37-移輸入係数M!W37</f>
        <v>0</v>
      </c>
      <c r="X37" s="647">
        <f>単位行列I!X37-移輸入係数M!X37</f>
        <v>0</v>
      </c>
      <c r="Y37" s="647">
        <f>単位行列I!Y37-移輸入係数M!Y37</f>
        <v>0</v>
      </c>
      <c r="Z37" s="647">
        <f>単位行列I!Z37-移輸入係数M!Z37</f>
        <v>0</v>
      </c>
      <c r="AA37" s="647">
        <f>単位行列I!AA37-移輸入係数M!AA37</f>
        <v>0</v>
      </c>
      <c r="AB37" s="647">
        <f>単位行列I!AB37-移輸入係数M!AB37</f>
        <v>0</v>
      </c>
      <c r="AC37" s="647">
        <f>単位行列I!AC37-移輸入係数M!AC37</f>
        <v>0</v>
      </c>
      <c r="AD37" s="647">
        <f>単位行列I!AD37-移輸入係数M!AD37</f>
        <v>0</v>
      </c>
      <c r="AE37" s="647">
        <f>単位行列I!AE37-移輸入係数M!AE37</f>
        <v>0</v>
      </c>
      <c r="AF37" s="647">
        <f>単位行列I!AF37-移輸入係数M!AF37</f>
        <v>0</v>
      </c>
      <c r="AG37" s="647">
        <f>単位行列I!AG37-移輸入係数M!AG37</f>
        <v>0.53331479520693192</v>
      </c>
      <c r="AH37" s="647">
        <f>単位行列I!AH37-移輸入係数M!AH37</f>
        <v>0</v>
      </c>
      <c r="AI37" s="647">
        <f>単位行列I!AI37-移輸入係数M!AI37</f>
        <v>0</v>
      </c>
      <c r="AJ37" s="647">
        <f>単位行列I!AJ37-移輸入係数M!AJ37</f>
        <v>0</v>
      </c>
      <c r="AK37" s="647">
        <f>単位行列I!AK37-移輸入係数M!AK37</f>
        <v>0</v>
      </c>
      <c r="AL37" s="647">
        <f>単位行列I!AL37-移輸入係数M!AL37</f>
        <v>0</v>
      </c>
      <c r="AM37" s="647">
        <f>単位行列I!AM37-移輸入係数M!AM37</f>
        <v>0</v>
      </c>
      <c r="AN37" s="647">
        <f>単位行列I!AN37-移輸入係数M!AN37</f>
        <v>0</v>
      </c>
      <c r="AO37" s="647">
        <f>単位行列I!AO37-移輸入係数M!AO37</f>
        <v>0</v>
      </c>
      <c r="AP37" s="647">
        <f>単位行列I!AP37-移輸入係数M!AP37</f>
        <v>0</v>
      </c>
      <c r="AQ37" s="648">
        <f>単位行列I!AQ37-移輸入係数M!AQ37</f>
        <v>0</v>
      </c>
    </row>
    <row r="38" spans="1:43">
      <c r="A38" s="507" t="s">
        <v>422</v>
      </c>
      <c r="B38" s="504" t="s">
        <v>17</v>
      </c>
      <c r="C38" s="646">
        <f>単位行列I!C38-移輸入係数M!C38</f>
        <v>0</v>
      </c>
      <c r="D38" s="647">
        <f>単位行列I!D38-移輸入係数M!D38</f>
        <v>0</v>
      </c>
      <c r="E38" s="647">
        <f>単位行列I!E38-移輸入係数M!E38</f>
        <v>0</v>
      </c>
      <c r="F38" s="647">
        <f>単位行列I!F38-移輸入係数M!F38</f>
        <v>0</v>
      </c>
      <c r="G38" s="647">
        <f>単位行列I!G38-移輸入係数M!G38</f>
        <v>0</v>
      </c>
      <c r="H38" s="647">
        <f>単位行列I!H38-移輸入係数M!H38</f>
        <v>0</v>
      </c>
      <c r="I38" s="647">
        <f>単位行列I!I38-移輸入係数M!I38</f>
        <v>0</v>
      </c>
      <c r="J38" s="647">
        <f>単位行列I!J38-移輸入係数M!J38</f>
        <v>0</v>
      </c>
      <c r="K38" s="647">
        <f>単位行列I!K38-移輸入係数M!K38</f>
        <v>0</v>
      </c>
      <c r="L38" s="647">
        <f>単位行列I!L38-移輸入係数M!L38</f>
        <v>0</v>
      </c>
      <c r="M38" s="647">
        <f>単位行列I!M38-移輸入係数M!M38</f>
        <v>0</v>
      </c>
      <c r="N38" s="647">
        <f>単位行列I!N38-移輸入係数M!N38</f>
        <v>0</v>
      </c>
      <c r="O38" s="647">
        <f>単位行列I!O38-移輸入係数M!O38</f>
        <v>0</v>
      </c>
      <c r="P38" s="647">
        <f>単位行列I!P38-移輸入係数M!P38</f>
        <v>0</v>
      </c>
      <c r="Q38" s="647">
        <f>単位行列I!Q38-移輸入係数M!Q38</f>
        <v>0</v>
      </c>
      <c r="R38" s="647">
        <f>単位行列I!R38-移輸入係数M!R38</f>
        <v>0</v>
      </c>
      <c r="S38" s="647">
        <f>単位行列I!S38-移輸入係数M!S38</f>
        <v>0</v>
      </c>
      <c r="T38" s="647">
        <f>単位行列I!T38-移輸入係数M!T38</f>
        <v>0</v>
      </c>
      <c r="U38" s="647">
        <f>単位行列I!U38-移輸入係数M!U38</f>
        <v>0</v>
      </c>
      <c r="V38" s="647">
        <f>単位行列I!V38-移輸入係数M!V38</f>
        <v>0</v>
      </c>
      <c r="W38" s="647">
        <f>単位行列I!W38-移輸入係数M!W38</f>
        <v>0</v>
      </c>
      <c r="X38" s="647">
        <f>単位行列I!X38-移輸入係数M!X38</f>
        <v>0</v>
      </c>
      <c r="Y38" s="647">
        <f>単位行列I!Y38-移輸入係数M!Y38</f>
        <v>0</v>
      </c>
      <c r="Z38" s="647">
        <f>単位行列I!Z38-移輸入係数M!Z38</f>
        <v>0</v>
      </c>
      <c r="AA38" s="647">
        <f>単位行列I!AA38-移輸入係数M!AA38</f>
        <v>0</v>
      </c>
      <c r="AB38" s="647">
        <f>単位行列I!AB38-移輸入係数M!AB38</f>
        <v>0</v>
      </c>
      <c r="AC38" s="647">
        <f>単位行列I!AC38-移輸入係数M!AC38</f>
        <v>0</v>
      </c>
      <c r="AD38" s="647">
        <f>単位行列I!AD38-移輸入係数M!AD38</f>
        <v>0</v>
      </c>
      <c r="AE38" s="647">
        <f>単位行列I!AE38-移輸入係数M!AE38</f>
        <v>0</v>
      </c>
      <c r="AF38" s="647">
        <f>単位行列I!AF38-移輸入係数M!AF38</f>
        <v>0</v>
      </c>
      <c r="AG38" s="647">
        <f>単位行列I!AG38-移輸入係数M!AG38</f>
        <v>0</v>
      </c>
      <c r="AH38" s="647">
        <f>単位行列I!AH38-移輸入係数M!AH38</f>
        <v>1</v>
      </c>
      <c r="AI38" s="647">
        <f>単位行列I!AI38-移輸入係数M!AI38</f>
        <v>0</v>
      </c>
      <c r="AJ38" s="647">
        <f>単位行列I!AJ38-移輸入係数M!AJ38</f>
        <v>0</v>
      </c>
      <c r="AK38" s="647">
        <f>単位行列I!AK38-移輸入係数M!AK38</f>
        <v>0</v>
      </c>
      <c r="AL38" s="647">
        <f>単位行列I!AL38-移輸入係数M!AL38</f>
        <v>0</v>
      </c>
      <c r="AM38" s="647">
        <f>単位行列I!AM38-移輸入係数M!AM38</f>
        <v>0</v>
      </c>
      <c r="AN38" s="647">
        <f>単位行列I!AN38-移輸入係数M!AN38</f>
        <v>0</v>
      </c>
      <c r="AO38" s="647">
        <f>単位行列I!AO38-移輸入係数M!AO38</f>
        <v>0</v>
      </c>
      <c r="AP38" s="647">
        <f>単位行列I!AP38-移輸入係数M!AP38</f>
        <v>0</v>
      </c>
      <c r="AQ38" s="648">
        <f>単位行列I!AQ38-移輸入係数M!AQ38</f>
        <v>0</v>
      </c>
    </row>
    <row r="39" spans="1:43">
      <c r="A39" s="507" t="s">
        <v>424</v>
      </c>
      <c r="B39" s="504" t="s">
        <v>56</v>
      </c>
      <c r="C39" s="646">
        <f>単位行列I!C39-移輸入係数M!C39</f>
        <v>0</v>
      </c>
      <c r="D39" s="647">
        <f>単位行列I!D39-移輸入係数M!D39</f>
        <v>0</v>
      </c>
      <c r="E39" s="647">
        <f>単位行列I!E39-移輸入係数M!E39</f>
        <v>0</v>
      </c>
      <c r="F39" s="647">
        <f>単位行列I!F39-移輸入係数M!F39</f>
        <v>0</v>
      </c>
      <c r="G39" s="647">
        <f>単位行列I!G39-移輸入係数M!G39</f>
        <v>0</v>
      </c>
      <c r="H39" s="647">
        <f>単位行列I!H39-移輸入係数M!H39</f>
        <v>0</v>
      </c>
      <c r="I39" s="647">
        <f>単位行列I!I39-移輸入係数M!I39</f>
        <v>0</v>
      </c>
      <c r="J39" s="647">
        <f>単位行列I!J39-移輸入係数M!J39</f>
        <v>0</v>
      </c>
      <c r="K39" s="647">
        <f>単位行列I!K39-移輸入係数M!K39</f>
        <v>0</v>
      </c>
      <c r="L39" s="647">
        <f>単位行列I!L39-移輸入係数M!L39</f>
        <v>0</v>
      </c>
      <c r="M39" s="647">
        <f>単位行列I!M39-移輸入係数M!M39</f>
        <v>0</v>
      </c>
      <c r="N39" s="647">
        <f>単位行列I!N39-移輸入係数M!N39</f>
        <v>0</v>
      </c>
      <c r="O39" s="647">
        <f>単位行列I!O39-移輸入係数M!O39</f>
        <v>0</v>
      </c>
      <c r="P39" s="647">
        <f>単位行列I!P39-移輸入係数M!P39</f>
        <v>0</v>
      </c>
      <c r="Q39" s="647">
        <f>単位行列I!Q39-移輸入係数M!Q39</f>
        <v>0</v>
      </c>
      <c r="R39" s="647">
        <f>単位行列I!R39-移輸入係数M!R39</f>
        <v>0</v>
      </c>
      <c r="S39" s="647">
        <f>単位行列I!S39-移輸入係数M!S39</f>
        <v>0</v>
      </c>
      <c r="T39" s="647">
        <f>単位行列I!T39-移輸入係数M!T39</f>
        <v>0</v>
      </c>
      <c r="U39" s="647">
        <f>単位行列I!U39-移輸入係数M!U39</f>
        <v>0</v>
      </c>
      <c r="V39" s="647">
        <f>単位行列I!V39-移輸入係数M!V39</f>
        <v>0</v>
      </c>
      <c r="W39" s="647">
        <f>単位行列I!W39-移輸入係数M!W39</f>
        <v>0</v>
      </c>
      <c r="X39" s="647">
        <f>単位行列I!X39-移輸入係数M!X39</f>
        <v>0</v>
      </c>
      <c r="Y39" s="647">
        <f>単位行列I!Y39-移輸入係数M!Y39</f>
        <v>0</v>
      </c>
      <c r="Z39" s="647">
        <f>単位行列I!Z39-移輸入係数M!Z39</f>
        <v>0</v>
      </c>
      <c r="AA39" s="647">
        <f>単位行列I!AA39-移輸入係数M!AA39</f>
        <v>0</v>
      </c>
      <c r="AB39" s="647">
        <f>単位行列I!AB39-移輸入係数M!AB39</f>
        <v>0</v>
      </c>
      <c r="AC39" s="647">
        <f>単位行列I!AC39-移輸入係数M!AC39</f>
        <v>0</v>
      </c>
      <c r="AD39" s="647">
        <f>単位行列I!AD39-移輸入係数M!AD39</f>
        <v>0</v>
      </c>
      <c r="AE39" s="647">
        <f>単位行列I!AE39-移輸入係数M!AE39</f>
        <v>0</v>
      </c>
      <c r="AF39" s="647">
        <f>単位行列I!AF39-移輸入係数M!AF39</f>
        <v>0</v>
      </c>
      <c r="AG39" s="647">
        <f>単位行列I!AG39-移輸入係数M!AG39</f>
        <v>0</v>
      </c>
      <c r="AH39" s="647">
        <f>単位行列I!AH39-移輸入係数M!AH39</f>
        <v>0</v>
      </c>
      <c r="AI39" s="647">
        <f>単位行列I!AI39-移輸入係数M!AI39</f>
        <v>0.94738237988121798</v>
      </c>
      <c r="AJ39" s="647">
        <f>単位行列I!AJ39-移輸入係数M!AJ39</f>
        <v>0</v>
      </c>
      <c r="AK39" s="647">
        <f>単位行列I!AK39-移輸入係数M!AK39</f>
        <v>0</v>
      </c>
      <c r="AL39" s="647">
        <f>単位行列I!AL39-移輸入係数M!AL39</f>
        <v>0</v>
      </c>
      <c r="AM39" s="647">
        <f>単位行列I!AM39-移輸入係数M!AM39</f>
        <v>0</v>
      </c>
      <c r="AN39" s="647">
        <f>単位行列I!AN39-移輸入係数M!AN39</f>
        <v>0</v>
      </c>
      <c r="AO39" s="647">
        <f>単位行列I!AO39-移輸入係数M!AO39</f>
        <v>0</v>
      </c>
      <c r="AP39" s="647">
        <f>単位行列I!AP39-移輸入係数M!AP39</f>
        <v>0</v>
      </c>
      <c r="AQ39" s="648">
        <f>単位行列I!AQ39-移輸入係数M!AQ39</f>
        <v>0</v>
      </c>
    </row>
    <row r="40" spans="1:43">
      <c r="A40" s="507" t="s">
        <v>427</v>
      </c>
      <c r="B40" s="504" t="s">
        <v>428</v>
      </c>
      <c r="C40" s="646">
        <f>単位行列I!C40-移輸入係数M!C40</f>
        <v>0</v>
      </c>
      <c r="D40" s="647">
        <f>単位行列I!D40-移輸入係数M!D40</f>
        <v>0</v>
      </c>
      <c r="E40" s="647">
        <f>単位行列I!E40-移輸入係数M!E40</f>
        <v>0</v>
      </c>
      <c r="F40" s="647">
        <f>単位行列I!F40-移輸入係数M!F40</f>
        <v>0</v>
      </c>
      <c r="G40" s="647">
        <f>単位行列I!G40-移輸入係数M!G40</f>
        <v>0</v>
      </c>
      <c r="H40" s="647">
        <f>単位行列I!H40-移輸入係数M!H40</f>
        <v>0</v>
      </c>
      <c r="I40" s="647">
        <f>単位行列I!I40-移輸入係数M!I40</f>
        <v>0</v>
      </c>
      <c r="J40" s="647">
        <f>単位行列I!J40-移輸入係数M!J40</f>
        <v>0</v>
      </c>
      <c r="K40" s="647">
        <f>単位行列I!K40-移輸入係数M!K40</f>
        <v>0</v>
      </c>
      <c r="L40" s="647">
        <f>単位行列I!L40-移輸入係数M!L40</f>
        <v>0</v>
      </c>
      <c r="M40" s="647">
        <f>単位行列I!M40-移輸入係数M!M40</f>
        <v>0</v>
      </c>
      <c r="N40" s="647">
        <f>単位行列I!N40-移輸入係数M!N40</f>
        <v>0</v>
      </c>
      <c r="O40" s="647">
        <f>単位行列I!O40-移輸入係数M!O40</f>
        <v>0</v>
      </c>
      <c r="P40" s="647">
        <f>単位行列I!P40-移輸入係数M!P40</f>
        <v>0</v>
      </c>
      <c r="Q40" s="647">
        <f>単位行列I!Q40-移輸入係数M!Q40</f>
        <v>0</v>
      </c>
      <c r="R40" s="647">
        <f>単位行列I!R40-移輸入係数M!R40</f>
        <v>0</v>
      </c>
      <c r="S40" s="647">
        <f>単位行列I!S40-移輸入係数M!S40</f>
        <v>0</v>
      </c>
      <c r="T40" s="647">
        <f>単位行列I!T40-移輸入係数M!T40</f>
        <v>0</v>
      </c>
      <c r="U40" s="647">
        <f>単位行列I!U40-移輸入係数M!U40</f>
        <v>0</v>
      </c>
      <c r="V40" s="647">
        <f>単位行列I!V40-移輸入係数M!V40</f>
        <v>0</v>
      </c>
      <c r="W40" s="647">
        <f>単位行列I!W40-移輸入係数M!W40</f>
        <v>0</v>
      </c>
      <c r="X40" s="647">
        <f>単位行列I!X40-移輸入係数M!X40</f>
        <v>0</v>
      </c>
      <c r="Y40" s="647">
        <f>単位行列I!Y40-移輸入係数M!Y40</f>
        <v>0</v>
      </c>
      <c r="Z40" s="647">
        <f>単位行列I!Z40-移輸入係数M!Z40</f>
        <v>0</v>
      </c>
      <c r="AA40" s="647">
        <f>単位行列I!AA40-移輸入係数M!AA40</f>
        <v>0</v>
      </c>
      <c r="AB40" s="647">
        <f>単位行列I!AB40-移輸入係数M!AB40</f>
        <v>0</v>
      </c>
      <c r="AC40" s="647">
        <f>単位行列I!AC40-移輸入係数M!AC40</f>
        <v>0</v>
      </c>
      <c r="AD40" s="647">
        <f>単位行列I!AD40-移輸入係数M!AD40</f>
        <v>0</v>
      </c>
      <c r="AE40" s="647">
        <f>単位行列I!AE40-移輸入係数M!AE40</f>
        <v>0</v>
      </c>
      <c r="AF40" s="647">
        <f>単位行列I!AF40-移輸入係数M!AF40</f>
        <v>0</v>
      </c>
      <c r="AG40" s="647">
        <f>単位行列I!AG40-移輸入係数M!AG40</f>
        <v>0</v>
      </c>
      <c r="AH40" s="647">
        <f>単位行列I!AH40-移輸入係数M!AH40</f>
        <v>0</v>
      </c>
      <c r="AI40" s="647">
        <f>単位行列I!AI40-移輸入係数M!AI40</f>
        <v>0</v>
      </c>
      <c r="AJ40" s="647">
        <f>単位行列I!AJ40-移輸入係数M!AJ40</f>
        <v>0.99998714746557427</v>
      </c>
      <c r="AK40" s="647">
        <f>単位行列I!AK40-移輸入係数M!AK40</f>
        <v>0</v>
      </c>
      <c r="AL40" s="647">
        <f>単位行列I!AL40-移輸入係数M!AL40</f>
        <v>0</v>
      </c>
      <c r="AM40" s="647">
        <f>単位行列I!AM40-移輸入係数M!AM40</f>
        <v>0</v>
      </c>
      <c r="AN40" s="647">
        <f>単位行列I!AN40-移輸入係数M!AN40</f>
        <v>0</v>
      </c>
      <c r="AO40" s="647">
        <f>単位行列I!AO40-移輸入係数M!AO40</f>
        <v>0</v>
      </c>
      <c r="AP40" s="647">
        <f>単位行列I!AP40-移輸入係数M!AP40</f>
        <v>0</v>
      </c>
      <c r="AQ40" s="648">
        <f>単位行列I!AQ40-移輸入係数M!AQ40</f>
        <v>0</v>
      </c>
    </row>
    <row r="41" spans="1:43">
      <c r="A41" s="507" t="s">
        <v>430</v>
      </c>
      <c r="B41" s="504" t="s">
        <v>741</v>
      </c>
      <c r="C41" s="646">
        <f>単位行列I!C41-移輸入係数M!C41</f>
        <v>0</v>
      </c>
      <c r="D41" s="647">
        <f>単位行列I!D41-移輸入係数M!D41</f>
        <v>0</v>
      </c>
      <c r="E41" s="647">
        <f>単位行列I!E41-移輸入係数M!E41</f>
        <v>0</v>
      </c>
      <c r="F41" s="647">
        <f>単位行列I!F41-移輸入係数M!F41</f>
        <v>0</v>
      </c>
      <c r="G41" s="647">
        <f>単位行列I!G41-移輸入係数M!G41</f>
        <v>0</v>
      </c>
      <c r="H41" s="647">
        <f>単位行列I!H41-移輸入係数M!H41</f>
        <v>0</v>
      </c>
      <c r="I41" s="647">
        <f>単位行列I!I41-移輸入係数M!I41</f>
        <v>0</v>
      </c>
      <c r="J41" s="647">
        <f>単位行列I!J41-移輸入係数M!J41</f>
        <v>0</v>
      </c>
      <c r="K41" s="647">
        <f>単位行列I!K41-移輸入係数M!K41</f>
        <v>0</v>
      </c>
      <c r="L41" s="647">
        <f>単位行列I!L41-移輸入係数M!L41</f>
        <v>0</v>
      </c>
      <c r="M41" s="647">
        <f>単位行列I!M41-移輸入係数M!M41</f>
        <v>0</v>
      </c>
      <c r="N41" s="647">
        <f>単位行列I!N41-移輸入係数M!N41</f>
        <v>0</v>
      </c>
      <c r="O41" s="647">
        <f>単位行列I!O41-移輸入係数M!O41</f>
        <v>0</v>
      </c>
      <c r="P41" s="647">
        <f>単位行列I!P41-移輸入係数M!P41</f>
        <v>0</v>
      </c>
      <c r="Q41" s="647">
        <f>単位行列I!Q41-移輸入係数M!Q41</f>
        <v>0</v>
      </c>
      <c r="R41" s="647">
        <f>単位行列I!R41-移輸入係数M!R41</f>
        <v>0</v>
      </c>
      <c r="S41" s="647">
        <f>単位行列I!S41-移輸入係数M!S41</f>
        <v>0</v>
      </c>
      <c r="T41" s="647">
        <f>単位行列I!T41-移輸入係数M!T41</f>
        <v>0</v>
      </c>
      <c r="U41" s="647">
        <f>単位行列I!U41-移輸入係数M!U41</f>
        <v>0</v>
      </c>
      <c r="V41" s="647">
        <f>単位行列I!V41-移輸入係数M!V41</f>
        <v>0</v>
      </c>
      <c r="W41" s="647">
        <f>単位行列I!W41-移輸入係数M!W41</f>
        <v>0</v>
      </c>
      <c r="X41" s="647">
        <f>単位行列I!X41-移輸入係数M!X41</f>
        <v>0</v>
      </c>
      <c r="Y41" s="647">
        <f>単位行列I!Y41-移輸入係数M!Y41</f>
        <v>0</v>
      </c>
      <c r="Z41" s="647">
        <f>単位行列I!Z41-移輸入係数M!Z41</f>
        <v>0</v>
      </c>
      <c r="AA41" s="647">
        <f>単位行列I!AA41-移輸入係数M!AA41</f>
        <v>0</v>
      </c>
      <c r="AB41" s="647">
        <f>単位行列I!AB41-移輸入係数M!AB41</f>
        <v>0</v>
      </c>
      <c r="AC41" s="647">
        <f>単位行列I!AC41-移輸入係数M!AC41</f>
        <v>0</v>
      </c>
      <c r="AD41" s="647">
        <f>単位行列I!AD41-移輸入係数M!AD41</f>
        <v>0</v>
      </c>
      <c r="AE41" s="647">
        <f>単位行列I!AE41-移輸入係数M!AE41</f>
        <v>0</v>
      </c>
      <c r="AF41" s="647">
        <f>単位行列I!AF41-移輸入係数M!AF41</f>
        <v>0</v>
      </c>
      <c r="AG41" s="647">
        <f>単位行列I!AG41-移輸入係数M!AG41</f>
        <v>0</v>
      </c>
      <c r="AH41" s="647">
        <f>単位行列I!AH41-移輸入係数M!AH41</f>
        <v>0</v>
      </c>
      <c r="AI41" s="647">
        <f>単位行列I!AI41-移輸入係数M!AI41</f>
        <v>0</v>
      </c>
      <c r="AJ41" s="647">
        <f>単位行列I!AJ41-移輸入係数M!AJ41</f>
        <v>0</v>
      </c>
      <c r="AK41" s="647">
        <f>単位行列I!AK41-移輸入係数M!AK41</f>
        <v>0.9818673914829813</v>
      </c>
      <c r="AL41" s="647">
        <f>単位行列I!AL41-移輸入係数M!AL41</f>
        <v>0</v>
      </c>
      <c r="AM41" s="647">
        <f>単位行列I!AM41-移輸入係数M!AM41</f>
        <v>0</v>
      </c>
      <c r="AN41" s="647">
        <f>単位行列I!AN41-移輸入係数M!AN41</f>
        <v>0</v>
      </c>
      <c r="AO41" s="647">
        <f>単位行列I!AO41-移輸入係数M!AO41</f>
        <v>0</v>
      </c>
      <c r="AP41" s="647">
        <f>単位行列I!AP41-移輸入係数M!AP41</f>
        <v>0</v>
      </c>
      <c r="AQ41" s="648">
        <f>単位行列I!AQ41-移輸入係数M!AQ41</f>
        <v>0</v>
      </c>
    </row>
    <row r="42" spans="1:43">
      <c r="A42" s="507" t="s">
        <v>434</v>
      </c>
      <c r="B42" s="504" t="s">
        <v>57</v>
      </c>
      <c r="C42" s="646">
        <f>単位行列I!C42-移輸入係数M!C42</f>
        <v>0</v>
      </c>
      <c r="D42" s="647">
        <f>単位行列I!D42-移輸入係数M!D42</f>
        <v>0</v>
      </c>
      <c r="E42" s="647">
        <f>単位行列I!E42-移輸入係数M!E42</f>
        <v>0</v>
      </c>
      <c r="F42" s="647">
        <f>単位行列I!F42-移輸入係数M!F42</f>
        <v>0</v>
      </c>
      <c r="G42" s="647">
        <f>単位行列I!G42-移輸入係数M!G42</f>
        <v>0</v>
      </c>
      <c r="H42" s="647">
        <f>単位行列I!H42-移輸入係数M!H42</f>
        <v>0</v>
      </c>
      <c r="I42" s="647">
        <f>単位行列I!I42-移輸入係数M!I42</f>
        <v>0</v>
      </c>
      <c r="J42" s="647">
        <f>単位行列I!J42-移輸入係数M!J42</f>
        <v>0</v>
      </c>
      <c r="K42" s="647">
        <f>単位行列I!K42-移輸入係数M!K42</f>
        <v>0</v>
      </c>
      <c r="L42" s="647">
        <f>単位行列I!L42-移輸入係数M!L42</f>
        <v>0</v>
      </c>
      <c r="M42" s="647">
        <f>単位行列I!M42-移輸入係数M!M42</f>
        <v>0</v>
      </c>
      <c r="N42" s="647">
        <f>単位行列I!N42-移輸入係数M!N42</f>
        <v>0</v>
      </c>
      <c r="O42" s="647">
        <f>単位行列I!O42-移輸入係数M!O42</f>
        <v>0</v>
      </c>
      <c r="P42" s="647">
        <f>単位行列I!P42-移輸入係数M!P42</f>
        <v>0</v>
      </c>
      <c r="Q42" s="647">
        <f>単位行列I!Q42-移輸入係数M!Q42</f>
        <v>0</v>
      </c>
      <c r="R42" s="647">
        <f>単位行列I!R42-移輸入係数M!R42</f>
        <v>0</v>
      </c>
      <c r="S42" s="647">
        <f>単位行列I!S42-移輸入係数M!S42</f>
        <v>0</v>
      </c>
      <c r="T42" s="647">
        <f>単位行列I!T42-移輸入係数M!T42</f>
        <v>0</v>
      </c>
      <c r="U42" s="647">
        <f>単位行列I!U42-移輸入係数M!U42</f>
        <v>0</v>
      </c>
      <c r="V42" s="647">
        <f>単位行列I!V42-移輸入係数M!V42</f>
        <v>0</v>
      </c>
      <c r="W42" s="647">
        <f>単位行列I!W42-移輸入係数M!W42</f>
        <v>0</v>
      </c>
      <c r="X42" s="647">
        <f>単位行列I!X42-移輸入係数M!X42</f>
        <v>0</v>
      </c>
      <c r="Y42" s="647">
        <f>単位行列I!Y42-移輸入係数M!Y42</f>
        <v>0</v>
      </c>
      <c r="Z42" s="647">
        <f>単位行列I!Z42-移輸入係数M!Z42</f>
        <v>0</v>
      </c>
      <c r="AA42" s="647">
        <f>単位行列I!AA42-移輸入係数M!AA42</f>
        <v>0</v>
      </c>
      <c r="AB42" s="647">
        <f>単位行列I!AB42-移輸入係数M!AB42</f>
        <v>0</v>
      </c>
      <c r="AC42" s="647">
        <f>単位行列I!AC42-移輸入係数M!AC42</f>
        <v>0</v>
      </c>
      <c r="AD42" s="647">
        <f>単位行列I!AD42-移輸入係数M!AD42</f>
        <v>0</v>
      </c>
      <c r="AE42" s="647">
        <f>単位行列I!AE42-移輸入係数M!AE42</f>
        <v>0</v>
      </c>
      <c r="AF42" s="647">
        <f>単位行列I!AF42-移輸入係数M!AF42</f>
        <v>0</v>
      </c>
      <c r="AG42" s="647">
        <f>単位行列I!AG42-移輸入係数M!AG42</f>
        <v>0</v>
      </c>
      <c r="AH42" s="647">
        <f>単位行列I!AH42-移輸入係数M!AH42</f>
        <v>0</v>
      </c>
      <c r="AI42" s="647">
        <f>単位行列I!AI42-移輸入係数M!AI42</f>
        <v>0</v>
      </c>
      <c r="AJ42" s="647">
        <f>単位行列I!AJ42-移輸入係数M!AJ42</f>
        <v>0</v>
      </c>
      <c r="AK42" s="647">
        <f>単位行列I!AK42-移輸入係数M!AK42</f>
        <v>0</v>
      </c>
      <c r="AL42" s="647">
        <f>単位行列I!AL42-移輸入係数M!AL42</f>
        <v>0.61304534968629532</v>
      </c>
      <c r="AM42" s="647">
        <f>単位行列I!AM42-移輸入係数M!AM42</f>
        <v>0</v>
      </c>
      <c r="AN42" s="647">
        <f>単位行列I!AN42-移輸入係数M!AN42</f>
        <v>0</v>
      </c>
      <c r="AO42" s="647">
        <f>単位行列I!AO42-移輸入係数M!AO42</f>
        <v>0</v>
      </c>
      <c r="AP42" s="647">
        <f>単位行列I!AP42-移輸入係数M!AP42</f>
        <v>0</v>
      </c>
      <c r="AQ42" s="648">
        <f>単位行列I!AQ42-移輸入係数M!AQ42</f>
        <v>0</v>
      </c>
    </row>
    <row r="43" spans="1:43">
      <c r="A43" s="507">
        <v>67</v>
      </c>
      <c r="B43" s="504" t="s">
        <v>871</v>
      </c>
      <c r="C43" s="646">
        <f>単位行列I!C43-移輸入係数M!C43</f>
        <v>0</v>
      </c>
      <c r="D43" s="647">
        <f>単位行列I!D43-移輸入係数M!D43</f>
        <v>0</v>
      </c>
      <c r="E43" s="647">
        <f>単位行列I!E43-移輸入係数M!E43</f>
        <v>0</v>
      </c>
      <c r="F43" s="647">
        <f>単位行列I!F43-移輸入係数M!F43</f>
        <v>0</v>
      </c>
      <c r="G43" s="647">
        <f>単位行列I!G43-移輸入係数M!G43</f>
        <v>0</v>
      </c>
      <c r="H43" s="647">
        <f>単位行列I!H43-移輸入係数M!H43</f>
        <v>0</v>
      </c>
      <c r="I43" s="647">
        <f>単位行列I!I43-移輸入係数M!I43</f>
        <v>0</v>
      </c>
      <c r="J43" s="647">
        <f>単位行列I!J43-移輸入係数M!J43</f>
        <v>0</v>
      </c>
      <c r="K43" s="647">
        <f>単位行列I!K43-移輸入係数M!K43</f>
        <v>0</v>
      </c>
      <c r="L43" s="647">
        <f>単位行列I!L43-移輸入係数M!L43</f>
        <v>0</v>
      </c>
      <c r="M43" s="647">
        <f>単位行列I!M43-移輸入係数M!M43</f>
        <v>0</v>
      </c>
      <c r="N43" s="647">
        <f>単位行列I!N43-移輸入係数M!N43</f>
        <v>0</v>
      </c>
      <c r="O43" s="647">
        <f>単位行列I!O43-移輸入係数M!O43</f>
        <v>0</v>
      </c>
      <c r="P43" s="647">
        <f>単位行列I!P43-移輸入係数M!P43</f>
        <v>0</v>
      </c>
      <c r="Q43" s="647">
        <f>単位行列I!Q43-移輸入係数M!Q43</f>
        <v>0</v>
      </c>
      <c r="R43" s="647">
        <f>単位行列I!R43-移輸入係数M!R43</f>
        <v>0</v>
      </c>
      <c r="S43" s="647">
        <f>単位行列I!S43-移輸入係数M!S43</f>
        <v>0</v>
      </c>
      <c r="T43" s="647">
        <f>単位行列I!T43-移輸入係数M!T43</f>
        <v>0</v>
      </c>
      <c r="U43" s="647">
        <f>単位行列I!U43-移輸入係数M!U43</f>
        <v>0</v>
      </c>
      <c r="V43" s="647">
        <f>単位行列I!V43-移輸入係数M!V43</f>
        <v>0</v>
      </c>
      <c r="W43" s="647">
        <f>単位行列I!W43-移輸入係数M!W43</f>
        <v>0</v>
      </c>
      <c r="X43" s="647">
        <f>単位行列I!X43-移輸入係数M!X43</f>
        <v>0</v>
      </c>
      <c r="Y43" s="647">
        <f>単位行列I!Y43-移輸入係数M!Y43</f>
        <v>0</v>
      </c>
      <c r="Z43" s="647">
        <f>単位行列I!Z43-移輸入係数M!Z43</f>
        <v>0</v>
      </c>
      <c r="AA43" s="647">
        <f>単位行列I!AA43-移輸入係数M!AA43</f>
        <v>0</v>
      </c>
      <c r="AB43" s="647">
        <f>単位行列I!AB43-移輸入係数M!AB43</f>
        <v>0</v>
      </c>
      <c r="AC43" s="647">
        <f>単位行列I!AC43-移輸入係数M!AC43</f>
        <v>0</v>
      </c>
      <c r="AD43" s="647">
        <f>単位行列I!AD43-移輸入係数M!AD43</f>
        <v>0</v>
      </c>
      <c r="AE43" s="647">
        <f>単位行列I!AE43-移輸入係数M!AE43</f>
        <v>0</v>
      </c>
      <c r="AF43" s="647">
        <f>単位行列I!AF43-移輸入係数M!AF43</f>
        <v>0</v>
      </c>
      <c r="AG43" s="647">
        <f>単位行列I!AG43-移輸入係数M!AG43</f>
        <v>0</v>
      </c>
      <c r="AH43" s="647">
        <f>単位行列I!AH43-移輸入係数M!AH43</f>
        <v>0</v>
      </c>
      <c r="AI43" s="647">
        <f>単位行列I!AI43-移輸入係数M!AI43</f>
        <v>0</v>
      </c>
      <c r="AJ43" s="647">
        <f>単位行列I!AJ43-移輸入係数M!AJ43</f>
        <v>0</v>
      </c>
      <c r="AK43" s="647">
        <f>単位行列I!AK43-移輸入係数M!AK43</f>
        <v>0</v>
      </c>
      <c r="AL43" s="647">
        <f>単位行列I!AL43-移輸入係数M!AL43</f>
        <v>0</v>
      </c>
      <c r="AM43" s="647">
        <f>単位行列I!AM43-移輸入係数M!AM43</f>
        <v>0.80326392967457672</v>
      </c>
      <c r="AN43" s="647">
        <f>単位行列I!AN43-移輸入係数M!AN43</f>
        <v>0</v>
      </c>
      <c r="AO43" s="647">
        <f>単位行列I!AO43-移輸入係数M!AO43</f>
        <v>0</v>
      </c>
      <c r="AP43" s="647">
        <f>単位行列I!AP43-移輸入係数M!AP43</f>
        <v>0</v>
      </c>
      <c r="AQ43" s="648">
        <f>単位行列I!AQ43-移輸入係数M!AQ43</f>
        <v>0</v>
      </c>
    </row>
    <row r="44" spans="1:43">
      <c r="A44" s="507" t="s">
        <v>556</v>
      </c>
      <c r="B44" s="504" t="s">
        <v>557</v>
      </c>
      <c r="C44" s="646">
        <f>単位行列I!C44-移輸入係数M!C44</f>
        <v>0</v>
      </c>
      <c r="D44" s="647">
        <f>単位行列I!D44-移輸入係数M!D44</f>
        <v>0</v>
      </c>
      <c r="E44" s="647">
        <f>単位行列I!E44-移輸入係数M!E44</f>
        <v>0</v>
      </c>
      <c r="F44" s="647">
        <f>単位行列I!F44-移輸入係数M!F44</f>
        <v>0</v>
      </c>
      <c r="G44" s="647">
        <f>単位行列I!G44-移輸入係数M!G44</f>
        <v>0</v>
      </c>
      <c r="H44" s="647">
        <f>単位行列I!H44-移輸入係数M!H44</f>
        <v>0</v>
      </c>
      <c r="I44" s="647">
        <f>単位行列I!I44-移輸入係数M!I44</f>
        <v>0</v>
      </c>
      <c r="J44" s="647">
        <f>単位行列I!J44-移輸入係数M!J44</f>
        <v>0</v>
      </c>
      <c r="K44" s="647">
        <f>単位行列I!K44-移輸入係数M!K44</f>
        <v>0</v>
      </c>
      <c r="L44" s="647">
        <f>単位行列I!L44-移輸入係数M!L44</f>
        <v>0</v>
      </c>
      <c r="M44" s="647">
        <f>単位行列I!M44-移輸入係数M!M44</f>
        <v>0</v>
      </c>
      <c r="N44" s="647">
        <f>単位行列I!N44-移輸入係数M!N44</f>
        <v>0</v>
      </c>
      <c r="O44" s="647">
        <f>単位行列I!O44-移輸入係数M!O44</f>
        <v>0</v>
      </c>
      <c r="P44" s="647">
        <f>単位行列I!P44-移輸入係数M!P44</f>
        <v>0</v>
      </c>
      <c r="Q44" s="647">
        <f>単位行列I!Q44-移輸入係数M!Q44</f>
        <v>0</v>
      </c>
      <c r="R44" s="647">
        <f>単位行列I!R44-移輸入係数M!R44</f>
        <v>0</v>
      </c>
      <c r="S44" s="647">
        <f>単位行列I!S44-移輸入係数M!S44</f>
        <v>0</v>
      </c>
      <c r="T44" s="647">
        <f>単位行列I!T44-移輸入係数M!T44</f>
        <v>0</v>
      </c>
      <c r="U44" s="647">
        <f>単位行列I!U44-移輸入係数M!U44</f>
        <v>0</v>
      </c>
      <c r="V44" s="647">
        <f>単位行列I!V44-移輸入係数M!V44</f>
        <v>0</v>
      </c>
      <c r="W44" s="647">
        <f>単位行列I!W44-移輸入係数M!W44</f>
        <v>0</v>
      </c>
      <c r="X44" s="647">
        <f>単位行列I!X44-移輸入係数M!X44</f>
        <v>0</v>
      </c>
      <c r="Y44" s="647">
        <f>単位行列I!Y44-移輸入係数M!Y44</f>
        <v>0</v>
      </c>
      <c r="Z44" s="647">
        <f>単位行列I!Z44-移輸入係数M!Z44</f>
        <v>0</v>
      </c>
      <c r="AA44" s="647">
        <f>単位行列I!AA44-移輸入係数M!AA44</f>
        <v>0</v>
      </c>
      <c r="AB44" s="647">
        <f>単位行列I!AB44-移輸入係数M!AB44</f>
        <v>0</v>
      </c>
      <c r="AC44" s="647">
        <f>単位行列I!AC44-移輸入係数M!AC44</f>
        <v>0</v>
      </c>
      <c r="AD44" s="647">
        <f>単位行列I!AD44-移輸入係数M!AD44</f>
        <v>0</v>
      </c>
      <c r="AE44" s="647">
        <f>単位行列I!AE44-移輸入係数M!AE44</f>
        <v>0</v>
      </c>
      <c r="AF44" s="647">
        <f>単位行列I!AF44-移輸入係数M!AF44</f>
        <v>0</v>
      </c>
      <c r="AG44" s="647">
        <f>単位行列I!AG44-移輸入係数M!AG44</f>
        <v>0</v>
      </c>
      <c r="AH44" s="647">
        <f>単位行列I!AH44-移輸入係数M!AH44</f>
        <v>0</v>
      </c>
      <c r="AI44" s="647">
        <f>単位行列I!AI44-移輸入係数M!AI44</f>
        <v>0</v>
      </c>
      <c r="AJ44" s="647">
        <f>単位行列I!AJ44-移輸入係数M!AJ44</f>
        <v>0</v>
      </c>
      <c r="AK44" s="647">
        <f>単位行列I!AK44-移輸入係数M!AK44</f>
        <v>0</v>
      </c>
      <c r="AL44" s="647">
        <f>単位行列I!AL44-移輸入係数M!AL44</f>
        <v>0</v>
      </c>
      <c r="AM44" s="647">
        <f>単位行列I!AM44-移輸入係数M!AM44</f>
        <v>0</v>
      </c>
      <c r="AN44" s="647">
        <f>単位行列I!AN44-移輸入係数M!AN44</f>
        <v>0.10421690730839406</v>
      </c>
      <c r="AO44" s="647">
        <f>単位行列I!AO44-移輸入係数M!AO44</f>
        <v>0</v>
      </c>
      <c r="AP44" s="647">
        <f>単位行列I!AP44-移輸入係数M!AP44</f>
        <v>0</v>
      </c>
      <c r="AQ44" s="648">
        <f>単位行列I!AQ44-移輸入係数M!AQ44</f>
        <v>0</v>
      </c>
    </row>
    <row r="45" spans="1:43">
      <c r="A45" s="507" t="s">
        <v>558</v>
      </c>
      <c r="B45" s="504" t="s">
        <v>933</v>
      </c>
      <c r="C45" s="646">
        <f>単位行列I!C45-移輸入係数M!C45</f>
        <v>0</v>
      </c>
      <c r="D45" s="647">
        <f>単位行列I!D45-移輸入係数M!D45</f>
        <v>0</v>
      </c>
      <c r="E45" s="647">
        <f>単位行列I!E45-移輸入係数M!E45</f>
        <v>0</v>
      </c>
      <c r="F45" s="647">
        <f>単位行列I!F45-移輸入係数M!F45</f>
        <v>0</v>
      </c>
      <c r="G45" s="647">
        <f>単位行列I!G45-移輸入係数M!G45</f>
        <v>0</v>
      </c>
      <c r="H45" s="647">
        <f>単位行列I!H45-移輸入係数M!H45</f>
        <v>0</v>
      </c>
      <c r="I45" s="647">
        <f>単位行列I!I45-移輸入係数M!I45</f>
        <v>0</v>
      </c>
      <c r="J45" s="647">
        <f>単位行列I!J45-移輸入係数M!J45</f>
        <v>0</v>
      </c>
      <c r="K45" s="647">
        <f>単位行列I!K45-移輸入係数M!K45</f>
        <v>0</v>
      </c>
      <c r="L45" s="647">
        <f>単位行列I!L45-移輸入係数M!L45</f>
        <v>0</v>
      </c>
      <c r="M45" s="647">
        <f>単位行列I!M45-移輸入係数M!M45</f>
        <v>0</v>
      </c>
      <c r="N45" s="647">
        <f>単位行列I!N45-移輸入係数M!N45</f>
        <v>0</v>
      </c>
      <c r="O45" s="647">
        <f>単位行列I!O45-移輸入係数M!O45</f>
        <v>0</v>
      </c>
      <c r="P45" s="647">
        <f>単位行列I!P45-移輸入係数M!P45</f>
        <v>0</v>
      </c>
      <c r="Q45" s="647">
        <f>単位行列I!Q45-移輸入係数M!Q45</f>
        <v>0</v>
      </c>
      <c r="R45" s="647">
        <f>単位行列I!R45-移輸入係数M!R45</f>
        <v>0</v>
      </c>
      <c r="S45" s="647">
        <f>単位行列I!S45-移輸入係数M!S45</f>
        <v>0</v>
      </c>
      <c r="T45" s="647">
        <f>単位行列I!T45-移輸入係数M!T45</f>
        <v>0</v>
      </c>
      <c r="U45" s="647">
        <f>単位行列I!U45-移輸入係数M!U45</f>
        <v>0</v>
      </c>
      <c r="V45" s="647">
        <f>単位行列I!V45-移輸入係数M!V45</f>
        <v>0</v>
      </c>
      <c r="W45" s="647">
        <f>単位行列I!W45-移輸入係数M!W45</f>
        <v>0</v>
      </c>
      <c r="X45" s="647">
        <f>単位行列I!X45-移輸入係数M!X45</f>
        <v>0</v>
      </c>
      <c r="Y45" s="647">
        <f>単位行列I!Y45-移輸入係数M!Y45</f>
        <v>0</v>
      </c>
      <c r="Z45" s="647">
        <f>単位行列I!Z45-移輸入係数M!Z45</f>
        <v>0</v>
      </c>
      <c r="AA45" s="647">
        <f>単位行列I!AA45-移輸入係数M!AA45</f>
        <v>0</v>
      </c>
      <c r="AB45" s="647">
        <f>単位行列I!AB45-移輸入係数M!AB45</f>
        <v>0</v>
      </c>
      <c r="AC45" s="647">
        <f>単位行列I!AC45-移輸入係数M!AC45</f>
        <v>0</v>
      </c>
      <c r="AD45" s="647">
        <f>単位行列I!AD45-移輸入係数M!AD45</f>
        <v>0</v>
      </c>
      <c r="AE45" s="647">
        <f>単位行列I!AE45-移輸入係数M!AE45</f>
        <v>0</v>
      </c>
      <c r="AF45" s="647">
        <f>単位行列I!AF45-移輸入係数M!AF45</f>
        <v>0</v>
      </c>
      <c r="AG45" s="647">
        <f>単位行列I!AG45-移輸入係数M!AG45</f>
        <v>0</v>
      </c>
      <c r="AH45" s="647">
        <f>単位行列I!AH45-移輸入係数M!AH45</f>
        <v>0</v>
      </c>
      <c r="AI45" s="647">
        <f>単位行列I!AI45-移輸入係数M!AI45</f>
        <v>0</v>
      </c>
      <c r="AJ45" s="647">
        <f>単位行列I!AJ45-移輸入係数M!AJ45</f>
        <v>0</v>
      </c>
      <c r="AK45" s="647">
        <f>単位行列I!AK45-移輸入係数M!AK45</f>
        <v>0</v>
      </c>
      <c r="AL45" s="647">
        <f>単位行列I!AL45-移輸入係数M!AL45</f>
        <v>0</v>
      </c>
      <c r="AM45" s="647">
        <f>単位行列I!AM45-移輸入係数M!AM45</f>
        <v>0</v>
      </c>
      <c r="AN45" s="647">
        <f>単位行列I!AN45-移輸入係数M!AN45</f>
        <v>0</v>
      </c>
      <c r="AO45" s="647">
        <f>単位行列I!AO45-移輸入係数M!AO45</f>
        <v>0.75813299112911359</v>
      </c>
      <c r="AP45" s="647">
        <f>単位行列I!AP45-移輸入係数M!AP45</f>
        <v>0</v>
      </c>
      <c r="AQ45" s="648">
        <f>単位行列I!AQ45-移輸入係数M!AQ45</f>
        <v>0</v>
      </c>
    </row>
    <row r="46" spans="1:43">
      <c r="A46" s="507" t="s">
        <v>443</v>
      </c>
      <c r="B46" s="504" t="s">
        <v>30</v>
      </c>
      <c r="C46" s="646">
        <f>単位行列I!C46-移輸入係数M!C46</f>
        <v>0</v>
      </c>
      <c r="D46" s="647">
        <f>単位行列I!D46-移輸入係数M!D46</f>
        <v>0</v>
      </c>
      <c r="E46" s="647">
        <f>単位行列I!E46-移輸入係数M!E46</f>
        <v>0</v>
      </c>
      <c r="F46" s="647">
        <f>単位行列I!F46-移輸入係数M!F46</f>
        <v>0</v>
      </c>
      <c r="G46" s="647">
        <f>単位行列I!G46-移輸入係数M!G46</f>
        <v>0</v>
      </c>
      <c r="H46" s="647">
        <f>単位行列I!H46-移輸入係数M!H46</f>
        <v>0</v>
      </c>
      <c r="I46" s="647">
        <f>単位行列I!I46-移輸入係数M!I46</f>
        <v>0</v>
      </c>
      <c r="J46" s="647">
        <f>単位行列I!J46-移輸入係数M!J46</f>
        <v>0</v>
      </c>
      <c r="K46" s="647">
        <f>単位行列I!K46-移輸入係数M!K46</f>
        <v>0</v>
      </c>
      <c r="L46" s="647">
        <f>単位行列I!L46-移輸入係数M!L46</f>
        <v>0</v>
      </c>
      <c r="M46" s="647">
        <f>単位行列I!M46-移輸入係数M!M46</f>
        <v>0</v>
      </c>
      <c r="N46" s="647">
        <f>単位行列I!N46-移輸入係数M!N46</f>
        <v>0</v>
      </c>
      <c r="O46" s="647">
        <f>単位行列I!O46-移輸入係数M!O46</f>
        <v>0</v>
      </c>
      <c r="P46" s="647">
        <f>単位行列I!P46-移輸入係数M!P46</f>
        <v>0</v>
      </c>
      <c r="Q46" s="647">
        <f>単位行列I!Q46-移輸入係数M!Q46</f>
        <v>0</v>
      </c>
      <c r="R46" s="647">
        <f>単位行列I!R46-移輸入係数M!R46</f>
        <v>0</v>
      </c>
      <c r="S46" s="647">
        <f>単位行列I!S46-移輸入係数M!S46</f>
        <v>0</v>
      </c>
      <c r="T46" s="647">
        <f>単位行列I!T46-移輸入係数M!T46</f>
        <v>0</v>
      </c>
      <c r="U46" s="647">
        <f>単位行列I!U46-移輸入係数M!U46</f>
        <v>0</v>
      </c>
      <c r="V46" s="647">
        <f>単位行列I!V46-移輸入係数M!V46</f>
        <v>0</v>
      </c>
      <c r="W46" s="647">
        <f>単位行列I!W46-移輸入係数M!W46</f>
        <v>0</v>
      </c>
      <c r="X46" s="647">
        <f>単位行列I!X46-移輸入係数M!X46</f>
        <v>0</v>
      </c>
      <c r="Y46" s="647">
        <f>単位行列I!Y46-移輸入係数M!Y46</f>
        <v>0</v>
      </c>
      <c r="Z46" s="647">
        <f>単位行列I!Z46-移輸入係数M!Z46</f>
        <v>0</v>
      </c>
      <c r="AA46" s="647">
        <f>単位行列I!AA46-移輸入係数M!AA46</f>
        <v>0</v>
      </c>
      <c r="AB46" s="647">
        <f>単位行列I!AB46-移輸入係数M!AB46</f>
        <v>0</v>
      </c>
      <c r="AC46" s="647">
        <f>単位行列I!AC46-移輸入係数M!AC46</f>
        <v>0</v>
      </c>
      <c r="AD46" s="647">
        <f>単位行列I!AD46-移輸入係数M!AD46</f>
        <v>0</v>
      </c>
      <c r="AE46" s="647">
        <f>単位行列I!AE46-移輸入係数M!AE46</f>
        <v>0</v>
      </c>
      <c r="AF46" s="647">
        <f>単位行列I!AF46-移輸入係数M!AF46</f>
        <v>0</v>
      </c>
      <c r="AG46" s="647">
        <f>単位行列I!AG46-移輸入係数M!AG46</f>
        <v>0</v>
      </c>
      <c r="AH46" s="647">
        <f>単位行列I!AH46-移輸入係数M!AH46</f>
        <v>0</v>
      </c>
      <c r="AI46" s="647">
        <f>単位行列I!AI46-移輸入係数M!AI46</f>
        <v>0</v>
      </c>
      <c r="AJ46" s="647">
        <f>単位行列I!AJ46-移輸入係数M!AJ46</f>
        <v>0</v>
      </c>
      <c r="AK46" s="647">
        <f>単位行列I!AK46-移輸入係数M!AK46</f>
        <v>0</v>
      </c>
      <c r="AL46" s="647">
        <f>単位行列I!AL46-移輸入係数M!AL46</f>
        <v>0</v>
      </c>
      <c r="AM46" s="647">
        <f>単位行列I!AM46-移輸入係数M!AM46</f>
        <v>0</v>
      </c>
      <c r="AN46" s="647">
        <f>単位行列I!AN46-移輸入係数M!AN46</f>
        <v>0</v>
      </c>
      <c r="AO46" s="647">
        <f>単位行列I!AO46-移輸入係数M!AO46</f>
        <v>0</v>
      </c>
      <c r="AP46" s="647">
        <f>単位行列I!AP46-移輸入係数M!AP46</f>
        <v>1</v>
      </c>
      <c r="AQ46" s="648">
        <f>単位行列I!AQ46-移輸入係数M!AQ46</f>
        <v>0</v>
      </c>
    </row>
    <row r="47" spans="1:43">
      <c r="A47" s="476" t="s">
        <v>446</v>
      </c>
      <c r="B47" s="639" t="s">
        <v>18</v>
      </c>
      <c r="C47" s="649">
        <f>単位行列I!C47-移輸入係数M!C47</f>
        <v>0</v>
      </c>
      <c r="D47" s="650">
        <f>単位行列I!D47-移輸入係数M!D47</f>
        <v>0</v>
      </c>
      <c r="E47" s="650">
        <f>単位行列I!E47-移輸入係数M!E47</f>
        <v>0</v>
      </c>
      <c r="F47" s="650">
        <f>単位行列I!F47-移輸入係数M!F47</f>
        <v>0</v>
      </c>
      <c r="G47" s="650">
        <f>単位行列I!G47-移輸入係数M!G47</f>
        <v>0</v>
      </c>
      <c r="H47" s="650">
        <f>単位行列I!H47-移輸入係数M!H47</f>
        <v>0</v>
      </c>
      <c r="I47" s="650">
        <f>単位行列I!I47-移輸入係数M!I47</f>
        <v>0</v>
      </c>
      <c r="J47" s="650">
        <f>単位行列I!J47-移輸入係数M!J47</f>
        <v>0</v>
      </c>
      <c r="K47" s="650">
        <f>単位行列I!K47-移輸入係数M!K47</f>
        <v>0</v>
      </c>
      <c r="L47" s="650">
        <f>単位行列I!L47-移輸入係数M!L47</f>
        <v>0</v>
      </c>
      <c r="M47" s="650">
        <f>単位行列I!M47-移輸入係数M!M47</f>
        <v>0</v>
      </c>
      <c r="N47" s="650">
        <f>単位行列I!N47-移輸入係数M!N47</f>
        <v>0</v>
      </c>
      <c r="O47" s="650">
        <f>単位行列I!O47-移輸入係数M!O47</f>
        <v>0</v>
      </c>
      <c r="P47" s="650">
        <f>単位行列I!P47-移輸入係数M!P47</f>
        <v>0</v>
      </c>
      <c r="Q47" s="650">
        <f>単位行列I!Q47-移輸入係数M!Q47</f>
        <v>0</v>
      </c>
      <c r="R47" s="650">
        <f>単位行列I!R47-移輸入係数M!R47</f>
        <v>0</v>
      </c>
      <c r="S47" s="650">
        <f>単位行列I!S47-移輸入係数M!S47</f>
        <v>0</v>
      </c>
      <c r="T47" s="650">
        <f>単位行列I!T47-移輸入係数M!T47</f>
        <v>0</v>
      </c>
      <c r="U47" s="650">
        <f>単位行列I!U47-移輸入係数M!U47</f>
        <v>0</v>
      </c>
      <c r="V47" s="650">
        <f>単位行列I!V47-移輸入係数M!V47</f>
        <v>0</v>
      </c>
      <c r="W47" s="650">
        <f>単位行列I!W47-移輸入係数M!W47</f>
        <v>0</v>
      </c>
      <c r="X47" s="650">
        <f>単位行列I!X47-移輸入係数M!X47</f>
        <v>0</v>
      </c>
      <c r="Y47" s="650">
        <f>単位行列I!Y47-移輸入係数M!Y47</f>
        <v>0</v>
      </c>
      <c r="Z47" s="650">
        <f>単位行列I!Z47-移輸入係数M!Z47</f>
        <v>0</v>
      </c>
      <c r="AA47" s="650">
        <f>単位行列I!AA47-移輸入係数M!AA47</f>
        <v>0</v>
      </c>
      <c r="AB47" s="650">
        <f>単位行列I!AB47-移輸入係数M!AB47</f>
        <v>0</v>
      </c>
      <c r="AC47" s="650">
        <f>単位行列I!AC47-移輸入係数M!AC47</f>
        <v>0</v>
      </c>
      <c r="AD47" s="650">
        <f>単位行列I!AD47-移輸入係数M!AD47</f>
        <v>0</v>
      </c>
      <c r="AE47" s="650">
        <f>単位行列I!AE47-移輸入係数M!AE47</f>
        <v>0</v>
      </c>
      <c r="AF47" s="650">
        <f>単位行列I!AF47-移輸入係数M!AF47</f>
        <v>0</v>
      </c>
      <c r="AG47" s="650">
        <f>単位行列I!AG47-移輸入係数M!AG47</f>
        <v>0</v>
      </c>
      <c r="AH47" s="650">
        <f>単位行列I!AH47-移輸入係数M!AH47</f>
        <v>0</v>
      </c>
      <c r="AI47" s="650">
        <f>単位行列I!AI47-移輸入係数M!AI47</f>
        <v>0</v>
      </c>
      <c r="AJ47" s="650">
        <f>単位行列I!AJ47-移輸入係数M!AJ47</f>
        <v>0</v>
      </c>
      <c r="AK47" s="650">
        <f>単位行列I!AK47-移輸入係数M!AK47</f>
        <v>0</v>
      </c>
      <c r="AL47" s="650">
        <f>単位行列I!AL47-移輸入係数M!AL47</f>
        <v>0</v>
      </c>
      <c r="AM47" s="650">
        <f>単位行列I!AM47-移輸入係数M!AM47</f>
        <v>0</v>
      </c>
      <c r="AN47" s="650">
        <f>単位行列I!AN47-移輸入係数M!AN47</f>
        <v>0</v>
      </c>
      <c r="AO47" s="650">
        <f>単位行列I!AO47-移輸入係数M!AO47</f>
        <v>0</v>
      </c>
      <c r="AP47" s="650">
        <f>単位行列I!AP47-移輸入係数M!AP47</f>
        <v>0</v>
      </c>
      <c r="AQ47" s="651">
        <f>単位行列I!AQ47-移輸入係数M!AQ47</f>
        <v>0.51197824728942642</v>
      </c>
    </row>
    <row r="48" spans="1:43">
      <c r="C48" s="653">
        <f>SUM(C7:C47)</f>
        <v>0.60127559187037927</v>
      </c>
      <c r="D48" s="653">
        <f>SUM(D7:D47)</f>
        <v>0.93309501776686643</v>
      </c>
      <c r="E48" s="653">
        <f t="shared" ref="E48:AQ48" si="0">SUM(E7:E47)</f>
        <v>0.77339566814176519</v>
      </c>
      <c r="F48" s="653">
        <f t="shared" si="0"/>
        <v>0.29204794021144731</v>
      </c>
      <c r="G48" s="653">
        <f t="shared" si="0"/>
        <v>0.44676038127800688</v>
      </c>
      <c r="H48" s="653">
        <f t="shared" si="0"/>
        <v>5.9451725511210696E-2</v>
      </c>
      <c r="I48" s="653">
        <f t="shared" si="0"/>
        <v>0.2671896761460284</v>
      </c>
      <c r="J48" s="653">
        <f t="shared" si="0"/>
        <v>5.3193266384467752E-2</v>
      </c>
      <c r="K48" s="653">
        <f t="shared" si="0"/>
        <v>2.3124969731681877E-2</v>
      </c>
      <c r="L48" s="653">
        <f t="shared" si="0"/>
        <v>0.12405443868109456</v>
      </c>
      <c r="M48" s="653">
        <f t="shared" si="0"/>
        <v>0.41948091155409217</v>
      </c>
      <c r="N48" s="653">
        <f t="shared" si="0"/>
        <v>2.749912308767144E-2</v>
      </c>
      <c r="O48" s="653">
        <f t="shared" si="0"/>
        <v>2.2549494630007105E-2</v>
      </c>
      <c r="P48" s="653">
        <f t="shared" si="0"/>
        <v>0.15620050399556473</v>
      </c>
      <c r="Q48" s="653">
        <f t="shared" si="0"/>
        <v>3.4094325492248223E-2</v>
      </c>
      <c r="R48" s="653">
        <f t="shared" si="0"/>
        <v>0.34053281152756254</v>
      </c>
      <c r="S48" s="653">
        <f t="shared" si="0"/>
        <v>6.3354226010697401E-2</v>
      </c>
      <c r="T48" s="653">
        <f t="shared" si="0"/>
        <v>0.51648961089103085</v>
      </c>
      <c r="U48" s="653">
        <f t="shared" si="0"/>
        <v>0.17556310095125749</v>
      </c>
      <c r="V48" s="653">
        <f t="shared" si="0"/>
        <v>0.17596663583252892</v>
      </c>
      <c r="W48" s="653">
        <f t="shared" si="0"/>
        <v>5.32864118622699E-2</v>
      </c>
      <c r="X48" s="653">
        <f t="shared" si="0"/>
        <v>0.2218941861818956</v>
      </c>
      <c r="Y48" s="653">
        <f t="shared" si="0"/>
        <v>0.99985391042320915</v>
      </c>
      <c r="Z48" s="653">
        <f t="shared" si="0"/>
        <v>0.95085779246484237</v>
      </c>
      <c r="AA48" s="653">
        <f t="shared" si="0"/>
        <v>0.99902391130106794</v>
      </c>
      <c r="AB48" s="653">
        <f t="shared" si="0"/>
        <v>0.99962615178237635</v>
      </c>
      <c r="AC48" s="653">
        <f t="shared" si="0"/>
        <v>0.66901051025443381</v>
      </c>
      <c r="AD48" s="653">
        <f t="shared" si="0"/>
        <v>0.8860402674839678</v>
      </c>
      <c r="AE48" s="653">
        <f t="shared" si="0"/>
        <v>0.99991460678824673</v>
      </c>
      <c r="AF48" s="653">
        <f t="shared" si="0"/>
        <v>0.61504742809256219</v>
      </c>
      <c r="AG48" s="653">
        <f t="shared" si="0"/>
        <v>0.53331479520693192</v>
      </c>
      <c r="AH48" s="653">
        <f t="shared" si="0"/>
        <v>1</v>
      </c>
      <c r="AI48" s="653">
        <f t="shared" si="0"/>
        <v>0.94738237988121798</v>
      </c>
      <c r="AJ48" s="653">
        <f t="shared" si="0"/>
        <v>0.99998714746557427</v>
      </c>
      <c r="AK48" s="653">
        <f t="shared" si="0"/>
        <v>0.9818673914829813</v>
      </c>
      <c r="AL48" s="653">
        <f t="shared" si="0"/>
        <v>0.61304534968629532</v>
      </c>
      <c r="AM48" s="653">
        <f t="shared" si="0"/>
        <v>0.80326392967457672</v>
      </c>
      <c r="AN48" s="653">
        <f t="shared" si="0"/>
        <v>0.10421690730839406</v>
      </c>
      <c r="AO48" s="653">
        <f>SUM(AO7:AO47)</f>
        <v>0.75813299112911359</v>
      </c>
      <c r="AP48" s="653">
        <f t="shared" si="0"/>
        <v>1</v>
      </c>
      <c r="AQ48" s="653">
        <f t="shared" si="0"/>
        <v>0.51197824728942642</v>
      </c>
    </row>
  </sheetData>
  <phoneticPr fontId="5"/>
  <pageMargins left="0.70866141732283472" right="0.70866141732283472"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8"/>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RowHeight="13.5"/>
  <cols>
    <col min="1" max="1" width="5.875" customWidth="1"/>
    <col min="2" max="2" width="23.625" customWidth="1"/>
    <col min="3" max="43" width="12.25" customWidth="1"/>
    <col min="44" max="44" width="2.25" customWidth="1"/>
  </cols>
  <sheetData>
    <row r="1" spans="1:43">
      <c r="A1" s="467" t="s">
        <v>743</v>
      </c>
    </row>
    <row r="3" spans="1:43">
      <c r="B3" s="467" t="s">
        <v>934</v>
      </c>
    </row>
    <row r="5" spans="1:43" ht="13.5" customHeight="1">
      <c r="A5" s="468"/>
      <c r="B5" s="469"/>
      <c r="C5" s="470" t="s">
        <v>329</v>
      </c>
      <c r="D5" s="470" t="s">
        <v>332</v>
      </c>
      <c r="E5" s="470" t="s">
        <v>335</v>
      </c>
      <c r="F5" s="470" t="s">
        <v>337</v>
      </c>
      <c r="G5" s="471" t="s">
        <v>339</v>
      </c>
      <c r="H5" s="471" t="s">
        <v>342</v>
      </c>
      <c r="I5" s="471" t="s">
        <v>345</v>
      </c>
      <c r="J5" s="471" t="s">
        <v>346</v>
      </c>
      <c r="K5" s="471" t="s">
        <v>348</v>
      </c>
      <c r="L5" s="471" t="s">
        <v>350</v>
      </c>
      <c r="M5" s="471" t="s">
        <v>353</v>
      </c>
      <c r="N5" s="471" t="s">
        <v>356</v>
      </c>
      <c r="O5" s="471" t="s">
        <v>359</v>
      </c>
      <c r="P5" s="471" t="s">
        <v>362</v>
      </c>
      <c r="Q5" s="471" t="s">
        <v>365</v>
      </c>
      <c r="R5" s="471" t="s">
        <v>369</v>
      </c>
      <c r="S5" s="471" t="s">
        <v>373</v>
      </c>
      <c r="T5" s="471" t="s">
        <v>377</v>
      </c>
      <c r="U5" s="471" t="s">
        <v>381</v>
      </c>
      <c r="V5" s="471" t="s">
        <v>384</v>
      </c>
      <c r="W5" s="471" t="s">
        <v>388</v>
      </c>
      <c r="X5" s="471" t="s">
        <v>390</v>
      </c>
      <c r="Y5" s="471" t="s">
        <v>392</v>
      </c>
      <c r="Z5" s="471" t="s">
        <v>395</v>
      </c>
      <c r="AA5" s="471" t="s">
        <v>398</v>
      </c>
      <c r="AB5" s="471" t="s">
        <v>402</v>
      </c>
      <c r="AC5" s="471" t="s">
        <v>406</v>
      </c>
      <c r="AD5" s="471" t="s">
        <v>409</v>
      </c>
      <c r="AE5" s="471" t="s">
        <v>412</v>
      </c>
      <c r="AF5" s="471" t="s">
        <v>415</v>
      </c>
      <c r="AG5" s="471" t="s">
        <v>419</v>
      </c>
      <c r="AH5" s="471" t="s">
        <v>422</v>
      </c>
      <c r="AI5" s="471" t="s">
        <v>424</v>
      </c>
      <c r="AJ5" s="471" t="s">
        <v>427</v>
      </c>
      <c r="AK5" s="471" t="s">
        <v>430</v>
      </c>
      <c r="AL5" s="471" t="s">
        <v>434</v>
      </c>
      <c r="AM5" s="471" t="s">
        <v>437</v>
      </c>
      <c r="AN5" s="471" t="s">
        <v>556</v>
      </c>
      <c r="AO5" s="471" t="s">
        <v>558</v>
      </c>
      <c r="AP5" s="471" t="s">
        <v>443</v>
      </c>
      <c r="AQ5" s="636" t="s">
        <v>446</v>
      </c>
    </row>
    <row r="6" spans="1:43" ht="27">
      <c r="A6" s="476"/>
      <c r="B6" s="477"/>
      <c r="C6" s="478" t="s">
        <v>745</v>
      </c>
      <c r="D6" s="478" t="s">
        <v>746</v>
      </c>
      <c r="E6" s="478" t="s">
        <v>747</v>
      </c>
      <c r="F6" s="478" t="s">
        <v>12</v>
      </c>
      <c r="G6" s="478" t="s">
        <v>340</v>
      </c>
      <c r="H6" s="478" t="s">
        <v>36</v>
      </c>
      <c r="I6" s="479" t="s">
        <v>37</v>
      </c>
      <c r="J6" s="478" t="s">
        <v>38</v>
      </c>
      <c r="K6" s="479" t="s">
        <v>907</v>
      </c>
      <c r="L6" s="480" t="s">
        <v>918</v>
      </c>
      <c r="M6" s="478" t="s">
        <v>919</v>
      </c>
      <c r="N6" s="478" t="s">
        <v>41</v>
      </c>
      <c r="O6" s="478" t="s">
        <v>42</v>
      </c>
      <c r="P6" s="478" t="s">
        <v>43</v>
      </c>
      <c r="Q6" s="478" t="s">
        <v>920</v>
      </c>
      <c r="R6" s="478" t="s">
        <v>921</v>
      </c>
      <c r="S6" s="478" t="s">
        <v>922</v>
      </c>
      <c r="T6" s="478" t="s">
        <v>923</v>
      </c>
      <c r="U6" s="478" t="s">
        <v>53</v>
      </c>
      <c r="V6" s="478" t="s">
        <v>924</v>
      </c>
      <c r="W6" s="478" t="s">
        <v>54</v>
      </c>
      <c r="X6" s="480" t="s">
        <v>925</v>
      </c>
      <c r="Y6" s="478" t="s">
        <v>13</v>
      </c>
      <c r="Z6" s="481" t="s">
        <v>926</v>
      </c>
      <c r="AA6" s="478" t="s">
        <v>399</v>
      </c>
      <c r="AB6" s="478" t="s">
        <v>403</v>
      </c>
      <c r="AC6" s="478" t="s">
        <v>14</v>
      </c>
      <c r="AD6" s="478" t="s">
        <v>927</v>
      </c>
      <c r="AE6" s="478" t="s">
        <v>16</v>
      </c>
      <c r="AF6" s="478" t="s">
        <v>928</v>
      </c>
      <c r="AG6" s="478" t="s">
        <v>420</v>
      </c>
      <c r="AH6" s="478" t="s">
        <v>17</v>
      </c>
      <c r="AI6" s="478" t="s">
        <v>929</v>
      </c>
      <c r="AJ6" s="478" t="s">
        <v>930</v>
      </c>
      <c r="AK6" s="480" t="s">
        <v>741</v>
      </c>
      <c r="AL6" s="479" t="s">
        <v>931</v>
      </c>
      <c r="AM6" s="479" t="s">
        <v>932</v>
      </c>
      <c r="AN6" s="479" t="s">
        <v>557</v>
      </c>
      <c r="AO6" s="479" t="s">
        <v>933</v>
      </c>
      <c r="AP6" s="478" t="s">
        <v>30</v>
      </c>
      <c r="AQ6" s="477" t="s">
        <v>18</v>
      </c>
    </row>
    <row r="7" spans="1:43">
      <c r="A7" s="489" t="s">
        <v>329</v>
      </c>
      <c r="B7" s="490" t="s">
        <v>9</v>
      </c>
      <c r="C7" s="643">
        <f t="array" ref="C7:AQ47">MMULT('I-M'!C7:AQ47,投入係数A!C7:AQ47)</f>
        <v>8.8953732791713008E-2</v>
      </c>
      <c r="D7" s="644">
        <v>1.4084746312915332E-3</v>
      </c>
      <c r="E7" s="644">
        <v>0</v>
      </c>
      <c r="F7" s="644">
        <v>0</v>
      </c>
      <c r="G7" s="644">
        <v>0.20108571616015605</v>
      </c>
      <c r="H7" s="644">
        <v>4.5215129279901701E-3</v>
      </c>
      <c r="I7" s="644">
        <v>6.5368701177704626E-4</v>
      </c>
      <c r="J7" s="644">
        <v>2.8507269558768384E-4</v>
      </c>
      <c r="K7" s="644">
        <v>0</v>
      </c>
      <c r="L7" s="644">
        <v>1.4947219189361881E-3</v>
      </c>
      <c r="M7" s="644">
        <v>1.1826919119066736E-4</v>
      </c>
      <c r="N7" s="644">
        <v>0</v>
      </c>
      <c r="O7" s="644">
        <v>2.7966865935941008E-7</v>
      </c>
      <c r="P7" s="644">
        <v>0</v>
      </c>
      <c r="Q7" s="644">
        <v>0</v>
      </c>
      <c r="R7" s="644">
        <v>0</v>
      </c>
      <c r="S7" s="644">
        <v>0</v>
      </c>
      <c r="T7" s="644">
        <v>0</v>
      </c>
      <c r="U7" s="644">
        <v>0</v>
      </c>
      <c r="V7" s="644">
        <v>0</v>
      </c>
      <c r="W7" s="644">
        <v>0</v>
      </c>
      <c r="X7" s="644">
        <v>2.502194060348881E-3</v>
      </c>
      <c r="Y7" s="644">
        <v>6.8146624280549916E-4</v>
      </c>
      <c r="Z7" s="644">
        <v>0</v>
      </c>
      <c r="AA7" s="644">
        <v>0</v>
      </c>
      <c r="AB7" s="644">
        <v>0</v>
      </c>
      <c r="AC7" s="644">
        <v>7.2389732121137871E-5</v>
      </c>
      <c r="AD7" s="644">
        <v>0</v>
      </c>
      <c r="AE7" s="644">
        <v>1.9933961073513613E-6</v>
      </c>
      <c r="AF7" s="644">
        <v>2.9757192604560285E-5</v>
      </c>
      <c r="AG7" s="644">
        <v>0</v>
      </c>
      <c r="AH7" s="644">
        <v>1.592687564554511E-5</v>
      </c>
      <c r="AI7" s="644">
        <v>1.3173158620835262E-3</v>
      </c>
      <c r="AJ7" s="644">
        <v>1.6647125302144375E-3</v>
      </c>
      <c r="AK7" s="644">
        <v>1.0192269458891632E-3</v>
      </c>
      <c r="AL7" s="644">
        <v>6.4243003885503459E-6</v>
      </c>
      <c r="AM7" s="644">
        <v>1.1975058064080365E-3</v>
      </c>
      <c r="AN7" s="644">
        <v>8.796206060479754E-3</v>
      </c>
      <c r="AO7" s="644">
        <v>1.7031508305036844E-2</v>
      </c>
      <c r="AP7" s="644">
        <v>0</v>
      </c>
      <c r="AQ7" s="645">
        <v>0</v>
      </c>
    </row>
    <row r="8" spans="1:43">
      <c r="A8" s="503" t="s">
        <v>332</v>
      </c>
      <c r="B8" s="504" t="s">
        <v>746</v>
      </c>
      <c r="C8" s="646">
        <v>6.6054491675548706E-5</v>
      </c>
      <c r="D8" s="647">
        <v>0.16799231913818438</v>
      </c>
      <c r="E8" s="647">
        <v>2.4546158119249136E-4</v>
      </c>
      <c r="F8" s="647">
        <v>5.7811337686972683E-5</v>
      </c>
      <c r="G8" s="647">
        <v>1.6149427288235127E-4</v>
      </c>
      <c r="H8" s="647">
        <v>4.1918580114146477E-7</v>
      </c>
      <c r="I8" s="647">
        <v>5.0313993079938078E-2</v>
      </c>
      <c r="J8" s="647">
        <v>6.004869773201382E-5</v>
      </c>
      <c r="K8" s="647">
        <v>0</v>
      </c>
      <c r="L8" s="647">
        <v>0</v>
      </c>
      <c r="M8" s="647">
        <v>9.9856977322845537E-7</v>
      </c>
      <c r="N8" s="647">
        <v>0</v>
      </c>
      <c r="O8" s="647">
        <v>0</v>
      </c>
      <c r="P8" s="647">
        <v>0</v>
      </c>
      <c r="Q8" s="647">
        <v>0</v>
      </c>
      <c r="R8" s="647">
        <v>0</v>
      </c>
      <c r="S8" s="647">
        <v>0</v>
      </c>
      <c r="T8" s="647">
        <v>0</v>
      </c>
      <c r="U8" s="647">
        <v>0</v>
      </c>
      <c r="V8" s="647">
        <v>0</v>
      </c>
      <c r="W8" s="647">
        <v>3.6022550900003643E-7</v>
      </c>
      <c r="X8" s="647">
        <v>1.8237294839485785E-4</v>
      </c>
      <c r="Y8" s="647">
        <v>7.5016885303090061E-5</v>
      </c>
      <c r="Z8" s="647">
        <v>0</v>
      </c>
      <c r="AA8" s="647">
        <v>0</v>
      </c>
      <c r="AB8" s="647">
        <v>0</v>
      </c>
      <c r="AC8" s="647">
        <v>0</v>
      </c>
      <c r="AD8" s="647">
        <v>0</v>
      </c>
      <c r="AE8" s="647">
        <v>0</v>
      </c>
      <c r="AF8" s="647">
        <v>0</v>
      </c>
      <c r="AG8" s="647">
        <v>0</v>
      </c>
      <c r="AH8" s="647">
        <v>2.9296950887429576E-6</v>
      </c>
      <c r="AI8" s="647">
        <v>5.5381470835308042E-5</v>
      </c>
      <c r="AJ8" s="647">
        <v>6.7133925678608766E-5</v>
      </c>
      <c r="AK8" s="647">
        <v>0</v>
      </c>
      <c r="AL8" s="647">
        <v>0</v>
      </c>
      <c r="AM8" s="647">
        <v>3.6557761237862285E-5</v>
      </c>
      <c r="AN8" s="647">
        <v>1.0976962366712935E-3</v>
      </c>
      <c r="AO8" s="647">
        <v>1.669151775257524E-3</v>
      </c>
      <c r="AP8" s="647">
        <v>0</v>
      </c>
      <c r="AQ8" s="648">
        <v>0</v>
      </c>
    </row>
    <row r="9" spans="1:43">
      <c r="A9" s="503" t="s">
        <v>335</v>
      </c>
      <c r="B9" s="504" t="s">
        <v>747</v>
      </c>
      <c r="C9" s="646">
        <v>0</v>
      </c>
      <c r="D9" s="647">
        <v>0</v>
      </c>
      <c r="E9" s="647">
        <v>6.8264944611516498E-2</v>
      </c>
      <c r="F9" s="647">
        <v>0</v>
      </c>
      <c r="G9" s="647">
        <v>1.8988640747894345E-2</v>
      </c>
      <c r="H9" s="647">
        <v>0</v>
      </c>
      <c r="I9" s="647">
        <v>0</v>
      </c>
      <c r="J9" s="647">
        <v>8.7170168507956744E-6</v>
      </c>
      <c r="K9" s="647">
        <v>0</v>
      </c>
      <c r="L9" s="647">
        <v>0</v>
      </c>
      <c r="M9" s="647">
        <v>0</v>
      </c>
      <c r="N9" s="647">
        <v>0</v>
      </c>
      <c r="O9" s="647">
        <v>0</v>
      </c>
      <c r="P9" s="647">
        <v>0</v>
      </c>
      <c r="Q9" s="647">
        <v>0</v>
      </c>
      <c r="R9" s="647">
        <v>0</v>
      </c>
      <c r="S9" s="647">
        <v>0</v>
      </c>
      <c r="T9" s="647">
        <v>0</v>
      </c>
      <c r="U9" s="647">
        <v>0</v>
      </c>
      <c r="V9" s="647">
        <v>0</v>
      </c>
      <c r="W9" s="647">
        <v>0</v>
      </c>
      <c r="X9" s="647">
        <v>9.2711338746897013E-4</v>
      </c>
      <c r="Y9" s="647">
        <v>0</v>
      </c>
      <c r="Z9" s="647">
        <v>0</v>
      </c>
      <c r="AA9" s="647">
        <v>0</v>
      </c>
      <c r="AB9" s="647">
        <v>0</v>
      </c>
      <c r="AC9" s="647">
        <v>0</v>
      </c>
      <c r="AD9" s="647">
        <v>0</v>
      </c>
      <c r="AE9" s="647">
        <v>0</v>
      </c>
      <c r="AF9" s="647">
        <v>3.9406120350600899E-6</v>
      </c>
      <c r="AG9" s="647">
        <v>0</v>
      </c>
      <c r="AH9" s="647">
        <v>3.8369465200487135E-6</v>
      </c>
      <c r="AI9" s="647">
        <v>4.9696422852593177E-5</v>
      </c>
      <c r="AJ9" s="647">
        <v>5.0360229258875067E-4</v>
      </c>
      <c r="AK9" s="647">
        <v>0</v>
      </c>
      <c r="AL9" s="647">
        <v>0</v>
      </c>
      <c r="AM9" s="647">
        <v>1.1478735629273133E-4</v>
      </c>
      <c r="AN9" s="647">
        <v>3.4041131939375633E-3</v>
      </c>
      <c r="AO9" s="647">
        <v>4.8958148625668704E-3</v>
      </c>
      <c r="AP9" s="647">
        <v>0</v>
      </c>
      <c r="AQ9" s="648">
        <v>0</v>
      </c>
    </row>
    <row r="10" spans="1:43">
      <c r="A10" s="507" t="s">
        <v>337</v>
      </c>
      <c r="B10" s="504" t="s">
        <v>12</v>
      </c>
      <c r="C10" s="646">
        <v>5.9951701773671493E-6</v>
      </c>
      <c r="D10" s="647">
        <v>4.0044411887663951E-4</v>
      </c>
      <c r="E10" s="647">
        <v>0</v>
      </c>
      <c r="F10" s="647">
        <v>1.311835266921466E-3</v>
      </c>
      <c r="G10" s="647">
        <v>6.7719493884140243E-5</v>
      </c>
      <c r="H10" s="647">
        <v>2.5452858933867384E-5</v>
      </c>
      <c r="I10" s="647">
        <v>2.8674262605440852E-3</v>
      </c>
      <c r="J10" s="647">
        <v>6.3346119249629729E-3</v>
      </c>
      <c r="K10" s="647">
        <v>2.3094974202700416E-2</v>
      </c>
      <c r="L10" s="647">
        <v>1.3035751933090957E-5</v>
      </c>
      <c r="M10" s="647">
        <v>1.6650547589839453E-2</v>
      </c>
      <c r="N10" s="647">
        <v>9.8039511565235019E-7</v>
      </c>
      <c r="O10" s="647">
        <v>9.5420898133856819E-2</v>
      </c>
      <c r="P10" s="647">
        <v>7.9042772036962361E-5</v>
      </c>
      <c r="Q10" s="647">
        <v>1.9826929732544194E-5</v>
      </c>
      <c r="R10" s="647">
        <v>1.2414011597180752E-5</v>
      </c>
      <c r="S10" s="647">
        <v>4.567971519236637E-5</v>
      </c>
      <c r="T10" s="647">
        <v>5.6573934983204529E-5</v>
      </c>
      <c r="U10" s="647">
        <v>5.3461641323641391E-6</v>
      </c>
      <c r="V10" s="647">
        <v>2.428997328338181E-5</v>
      </c>
      <c r="W10" s="647">
        <v>6.0826690781202784E-5</v>
      </c>
      <c r="X10" s="647">
        <v>8.6087629795924997E-5</v>
      </c>
      <c r="Y10" s="647">
        <v>2.3118719687327837E-3</v>
      </c>
      <c r="Z10" s="647">
        <v>4.2827480268644323E-2</v>
      </c>
      <c r="AA10" s="647">
        <v>0</v>
      </c>
      <c r="AB10" s="647">
        <v>5.4637688851825879E-7</v>
      </c>
      <c r="AC10" s="647">
        <v>7.6970926363242937E-7</v>
      </c>
      <c r="AD10" s="647">
        <v>2.8091708505590869E-7</v>
      </c>
      <c r="AE10" s="647">
        <v>1.4832310806342632E-7</v>
      </c>
      <c r="AF10" s="647">
        <v>9.5961998818951766E-7</v>
      </c>
      <c r="AG10" s="647">
        <v>4.6796986879549352E-8</v>
      </c>
      <c r="AH10" s="647">
        <v>2.5887673663340038E-6</v>
      </c>
      <c r="AI10" s="647">
        <v>1.8280762793949331E-6</v>
      </c>
      <c r="AJ10" s="647">
        <v>3.2397815952427471E-6</v>
      </c>
      <c r="AK10" s="647">
        <v>2.9104778923571362E-5</v>
      </c>
      <c r="AL10" s="647">
        <v>2.4174673744695533E-6</v>
      </c>
      <c r="AM10" s="647">
        <v>1.9327020129573613E-5</v>
      </c>
      <c r="AN10" s="647">
        <v>1.304517117888199E-5</v>
      </c>
      <c r="AO10" s="647">
        <v>-7.5695662149246101E-6</v>
      </c>
      <c r="AP10" s="647">
        <v>0</v>
      </c>
      <c r="AQ10" s="648">
        <v>6.064346929026423E-5</v>
      </c>
    </row>
    <row r="11" spans="1:43">
      <c r="A11" s="507" t="s">
        <v>339</v>
      </c>
      <c r="B11" s="504" t="s">
        <v>340</v>
      </c>
      <c r="C11" s="646">
        <v>9.7354689770362074E-2</v>
      </c>
      <c r="D11" s="647">
        <v>1.2204534576763957E-2</v>
      </c>
      <c r="E11" s="647">
        <v>6.5050824978638289E-2</v>
      </c>
      <c r="F11" s="647">
        <v>0</v>
      </c>
      <c r="G11" s="647">
        <v>6.871940495314878E-2</v>
      </c>
      <c r="H11" s="647">
        <v>4.2569251548343082E-4</v>
      </c>
      <c r="I11" s="647">
        <v>8.9674111975914157E-4</v>
      </c>
      <c r="J11" s="647">
        <v>2.9376335699097928E-3</v>
      </c>
      <c r="K11" s="647">
        <v>0</v>
      </c>
      <c r="L11" s="647">
        <v>9.0058132010564193E-6</v>
      </c>
      <c r="M11" s="647">
        <v>3.1462779817882885E-4</v>
      </c>
      <c r="N11" s="647">
        <v>0</v>
      </c>
      <c r="O11" s="647">
        <v>0</v>
      </c>
      <c r="P11" s="647">
        <v>0</v>
      </c>
      <c r="Q11" s="647">
        <v>0</v>
      </c>
      <c r="R11" s="647">
        <v>0</v>
      </c>
      <c r="S11" s="647">
        <v>0</v>
      </c>
      <c r="T11" s="647">
        <v>0</v>
      </c>
      <c r="U11" s="647">
        <v>0</v>
      </c>
      <c r="V11" s="647">
        <v>0</v>
      </c>
      <c r="W11" s="647">
        <v>0</v>
      </c>
      <c r="X11" s="647">
        <v>1.0287177335750054E-3</v>
      </c>
      <c r="Y11" s="647">
        <v>3.9246684467857423E-5</v>
      </c>
      <c r="Z11" s="647">
        <v>0</v>
      </c>
      <c r="AA11" s="647">
        <v>0</v>
      </c>
      <c r="AB11" s="647">
        <v>0</v>
      </c>
      <c r="AC11" s="647">
        <v>5.7124048984922039E-5</v>
      </c>
      <c r="AD11" s="647">
        <v>0</v>
      </c>
      <c r="AE11" s="647">
        <v>0</v>
      </c>
      <c r="AF11" s="647">
        <v>9.7028873455452965E-5</v>
      </c>
      <c r="AG11" s="647">
        <v>1.4317539569587325E-8</v>
      </c>
      <c r="AH11" s="647">
        <v>1.1906851275268109E-4</v>
      </c>
      <c r="AI11" s="647">
        <v>2.5137784060676087E-3</v>
      </c>
      <c r="AJ11" s="647">
        <v>4.6260691192229041E-3</v>
      </c>
      <c r="AK11" s="647">
        <v>5.1267948318043993E-4</v>
      </c>
      <c r="AL11" s="647">
        <v>3.7483672968460842E-6</v>
      </c>
      <c r="AM11" s="647">
        <v>1.1223325448115435E-3</v>
      </c>
      <c r="AN11" s="647">
        <v>3.666989935659825E-2</v>
      </c>
      <c r="AO11" s="647">
        <v>0.10522597377819871</v>
      </c>
      <c r="AP11" s="647">
        <v>0</v>
      </c>
      <c r="AQ11" s="648">
        <v>1.2831563459639176E-3</v>
      </c>
    </row>
    <row r="12" spans="1:43">
      <c r="A12" s="507" t="s">
        <v>342</v>
      </c>
      <c r="B12" s="504" t="s">
        <v>36</v>
      </c>
      <c r="C12" s="646">
        <v>1.4189591856202132E-4</v>
      </c>
      <c r="D12" s="647">
        <v>1.3207500484151507E-4</v>
      </c>
      <c r="E12" s="647">
        <v>5.344586776727194E-4</v>
      </c>
      <c r="F12" s="647">
        <v>1.344844098321281E-4</v>
      </c>
      <c r="G12" s="647">
        <v>4.9057545098624605E-5</v>
      </c>
      <c r="H12" s="647">
        <v>1.5239530817853899E-2</v>
      </c>
      <c r="I12" s="647">
        <v>1.9663460992378636E-4</v>
      </c>
      <c r="J12" s="647">
        <v>9.0526471601910119E-5</v>
      </c>
      <c r="K12" s="647">
        <v>1.3297279055750072E-5</v>
      </c>
      <c r="L12" s="647">
        <v>1.0674589022576966E-4</v>
      </c>
      <c r="M12" s="647">
        <v>2.4759265907040674E-4</v>
      </c>
      <c r="N12" s="647">
        <v>3.0535348866739294E-5</v>
      </c>
      <c r="O12" s="647">
        <v>1.2333023208371132E-5</v>
      </c>
      <c r="P12" s="647">
        <v>7.4863254820336806E-5</v>
      </c>
      <c r="Q12" s="647">
        <v>8.5176385791146641E-5</v>
      </c>
      <c r="R12" s="647">
        <v>1.3669716791127158E-4</v>
      </c>
      <c r="S12" s="647">
        <v>7.7576134651892505E-5</v>
      </c>
      <c r="T12" s="647">
        <v>2.3885807429768887E-4</v>
      </c>
      <c r="U12" s="647">
        <v>6.3197780444427019E-5</v>
      </c>
      <c r="V12" s="647">
        <v>1.0842774824719368E-4</v>
      </c>
      <c r="W12" s="647">
        <v>4.7211451061634528E-5</v>
      </c>
      <c r="X12" s="647">
        <v>2.2599433512491431E-4</v>
      </c>
      <c r="Y12" s="647">
        <v>1.5562307464079059E-4</v>
      </c>
      <c r="Z12" s="647">
        <v>1.8539101010089314E-5</v>
      </c>
      <c r="AA12" s="647">
        <v>5.6966784171046053E-5</v>
      </c>
      <c r="AB12" s="647">
        <v>1.0888933082011651E-4</v>
      </c>
      <c r="AC12" s="647">
        <v>2.2922027266161727E-4</v>
      </c>
      <c r="AD12" s="647">
        <v>7.808035647335444E-5</v>
      </c>
      <c r="AE12" s="647">
        <v>1.003946993476381E-6</v>
      </c>
      <c r="AF12" s="647">
        <v>1.1545169674682246E-4</v>
      </c>
      <c r="AG12" s="647">
        <v>3.7924545525245485E-5</v>
      </c>
      <c r="AH12" s="647">
        <v>1.7239727317517752E-4</v>
      </c>
      <c r="AI12" s="647">
        <v>2.0925166141023943E-5</v>
      </c>
      <c r="AJ12" s="647">
        <v>2.0103648901565623E-4</v>
      </c>
      <c r="AK12" s="647">
        <v>2.0562194911916336E-3</v>
      </c>
      <c r="AL12" s="647">
        <v>1.1151865147345531E-4</v>
      </c>
      <c r="AM12" s="647">
        <v>4.143946625774043E-4</v>
      </c>
      <c r="AN12" s="647">
        <v>6.7236614045726472E-4</v>
      </c>
      <c r="AO12" s="647">
        <v>3.864408959029237E-5</v>
      </c>
      <c r="AP12" s="647">
        <v>1.1595029852158527E-3</v>
      </c>
      <c r="AQ12" s="648">
        <v>2.8520016103317029E-5</v>
      </c>
    </row>
    <row r="13" spans="1:43">
      <c r="A13" s="507" t="s">
        <v>345</v>
      </c>
      <c r="B13" s="504" t="s">
        <v>37</v>
      </c>
      <c r="C13" s="646">
        <v>3.5971445177339187E-3</v>
      </c>
      <c r="D13" s="647">
        <v>3.6893911943043428E-3</v>
      </c>
      <c r="E13" s="647">
        <v>9.7605556395742718E-4</v>
      </c>
      <c r="F13" s="647">
        <v>2.7213836118762912E-4</v>
      </c>
      <c r="G13" s="647">
        <v>2.4320498287830994E-3</v>
      </c>
      <c r="H13" s="647">
        <v>1.7542811075055842E-3</v>
      </c>
      <c r="I13" s="647">
        <v>8.7532870319309133E-2</v>
      </c>
      <c r="J13" s="647">
        <v>2.242417022728628E-3</v>
      </c>
      <c r="K13" s="647">
        <v>3.5856611265480578E-5</v>
      </c>
      <c r="L13" s="647">
        <v>1.8937630751215597E-3</v>
      </c>
      <c r="M13" s="647">
        <v>1.3379488045611006E-2</v>
      </c>
      <c r="N13" s="647">
        <v>1.1750002542945578E-4</v>
      </c>
      <c r="O13" s="647">
        <v>1.7523022244905365E-5</v>
      </c>
      <c r="P13" s="647">
        <v>8.1370692306344684E-4</v>
      </c>
      <c r="Q13" s="647">
        <v>3.8530416865095415E-4</v>
      </c>
      <c r="R13" s="647">
        <v>7.0060759788172352E-4</v>
      </c>
      <c r="S13" s="647">
        <v>2.2613258586612704E-3</v>
      </c>
      <c r="T13" s="647">
        <v>1.9820998742319219E-3</v>
      </c>
      <c r="U13" s="647">
        <v>1.3192868362922731E-3</v>
      </c>
      <c r="V13" s="647">
        <v>1.2136894016687137E-3</v>
      </c>
      <c r="W13" s="647">
        <v>3.5545410970402511E-4</v>
      </c>
      <c r="X13" s="647">
        <v>2.0872675436597318E-2</v>
      </c>
      <c r="Y13" s="647">
        <v>9.656807287230151E-3</v>
      </c>
      <c r="Z13" s="647">
        <v>8.2868103505714615E-4</v>
      </c>
      <c r="AA13" s="647">
        <v>8.8670958092728475E-4</v>
      </c>
      <c r="AB13" s="647">
        <v>8.868959271943048E-4</v>
      </c>
      <c r="AC13" s="647">
        <v>1.9214762469095196E-3</v>
      </c>
      <c r="AD13" s="647">
        <v>1.1342128782564974E-3</v>
      </c>
      <c r="AE13" s="647">
        <v>1.3464661848018234E-4</v>
      </c>
      <c r="AF13" s="647">
        <v>4.4127891811869102E-4</v>
      </c>
      <c r="AG13" s="647">
        <v>3.5444316940619887E-3</v>
      </c>
      <c r="AH13" s="647">
        <v>2.8986019749609236E-4</v>
      </c>
      <c r="AI13" s="647">
        <v>1.1327102744619708E-3</v>
      </c>
      <c r="AJ13" s="647">
        <v>1.6062369082257815E-3</v>
      </c>
      <c r="AK13" s="647">
        <v>5.1096914036775293E-3</v>
      </c>
      <c r="AL13" s="647">
        <v>1.2205036093588563E-3</v>
      </c>
      <c r="AM13" s="647">
        <v>1.6433973191609262E-3</v>
      </c>
      <c r="AN13" s="647">
        <v>1.4895886009088834E-3</v>
      </c>
      <c r="AO13" s="647">
        <v>1.653965509870288E-3</v>
      </c>
      <c r="AP13" s="647">
        <v>0.1154086652410268</v>
      </c>
      <c r="AQ13" s="648">
        <v>3.0487455105879572E-4</v>
      </c>
    </row>
    <row r="14" spans="1:43">
      <c r="A14" s="507" t="s">
        <v>346</v>
      </c>
      <c r="B14" s="504" t="s">
        <v>38</v>
      </c>
      <c r="C14" s="646">
        <v>2.3054484142569311E-3</v>
      </c>
      <c r="D14" s="647">
        <v>1.3365624563792158E-4</v>
      </c>
      <c r="E14" s="647">
        <v>8.9400222124074054E-4</v>
      </c>
      <c r="F14" s="647">
        <v>9.0259003544722219E-4</v>
      </c>
      <c r="G14" s="647">
        <v>3.2079854481289859E-4</v>
      </c>
      <c r="H14" s="647">
        <v>4.640255019850199E-3</v>
      </c>
      <c r="I14" s="647">
        <v>1.8073477378045897E-3</v>
      </c>
      <c r="J14" s="647">
        <v>1.8304596843576333E-2</v>
      </c>
      <c r="K14" s="647">
        <v>1.9694905124577121E-3</v>
      </c>
      <c r="L14" s="647">
        <v>1.1050719724233661E-2</v>
      </c>
      <c r="M14" s="647">
        <v>1.0205431178767926E-3</v>
      </c>
      <c r="N14" s="647">
        <v>1.8035368678265803E-5</v>
      </c>
      <c r="O14" s="647">
        <v>8.3082121418727315E-5</v>
      </c>
      <c r="P14" s="647">
        <v>5.3007215986262827E-4</v>
      </c>
      <c r="Q14" s="647">
        <v>2.7719483987916923E-4</v>
      </c>
      <c r="R14" s="647">
        <v>1.9308436201398828E-4</v>
      </c>
      <c r="S14" s="647">
        <v>6.9250163707777106E-4</v>
      </c>
      <c r="T14" s="647">
        <v>7.4976992473784604E-4</v>
      </c>
      <c r="U14" s="647">
        <v>3.4667224605517473E-4</v>
      </c>
      <c r="V14" s="647">
        <v>5.3087495239202925E-4</v>
      </c>
      <c r="W14" s="647">
        <v>4.9820146450552593E-4</v>
      </c>
      <c r="X14" s="647">
        <v>1.4815477605289752E-3</v>
      </c>
      <c r="Y14" s="647">
        <v>2.491684572374581E-4</v>
      </c>
      <c r="Z14" s="647">
        <v>2.7192203248516077E-5</v>
      </c>
      <c r="AA14" s="647">
        <v>4.5587211748706816E-4</v>
      </c>
      <c r="AB14" s="647">
        <v>7.2135735633684984E-4</v>
      </c>
      <c r="AC14" s="647">
        <v>4.4443222495728523E-7</v>
      </c>
      <c r="AD14" s="647">
        <v>1.0074390376995344E-6</v>
      </c>
      <c r="AE14" s="647">
        <v>2.574717272900754E-6</v>
      </c>
      <c r="AF14" s="647">
        <v>1.4273774057203544E-5</v>
      </c>
      <c r="AG14" s="647">
        <v>6.4286302495826891E-5</v>
      </c>
      <c r="AH14" s="647">
        <v>4.1093780202217442E-5</v>
      </c>
      <c r="AI14" s="647">
        <v>7.0302272821578594E-5</v>
      </c>
      <c r="AJ14" s="647">
        <v>6.7084211076591706E-3</v>
      </c>
      <c r="AK14" s="647">
        <v>1.4710580269082296E-4</v>
      </c>
      <c r="AL14" s="647">
        <v>2.1945856385335825E-4</v>
      </c>
      <c r="AM14" s="647">
        <v>5.5937007653983405E-4</v>
      </c>
      <c r="AN14" s="647">
        <v>1.9030179873218332E-4</v>
      </c>
      <c r="AO14" s="647">
        <v>1.298192027056427E-4</v>
      </c>
      <c r="AP14" s="647">
        <v>4.9671980147577492E-4</v>
      </c>
      <c r="AQ14" s="648">
        <v>3.6572368768365306E-4</v>
      </c>
    </row>
    <row r="15" spans="1:43">
      <c r="A15" s="507" t="s">
        <v>348</v>
      </c>
      <c r="B15" s="504" t="s">
        <v>39</v>
      </c>
      <c r="C15" s="646">
        <v>8.4065194942040838E-5</v>
      </c>
      <c r="D15" s="647">
        <v>2.7708423031598035E-4</v>
      </c>
      <c r="E15" s="647">
        <v>5.2636303649183783E-4</v>
      </c>
      <c r="F15" s="647">
        <v>3.2862009425538389E-4</v>
      </c>
      <c r="G15" s="647">
        <v>8.4756688762283169E-5</v>
      </c>
      <c r="H15" s="647">
        <v>5.747037586115902E-5</v>
      </c>
      <c r="I15" s="647">
        <v>1.2042801627411553E-4</v>
      </c>
      <c r="J15" s="647">
        <v>4.3201281950949576E-4</v>
      </c>
      <c r="K15" s="647">
        <v>7.473662248898106E-3</v>
      </c>
      <c r="L15" s="647">
        <v>2.7619627007784053E-5</v>
      </c>
      <c r="M15" s="647">
        <v>8.0527487418203874E-4</v>
      </c>
      <c r="N15" s="647">
        <v>3.0508490118940601E-5</v>
      </c>
      <c r="O15" s="647">
        <v>3.6011138204936622E-5</v>
      </c>
      <c r="P15" s="647">
        <v>7.2102719489052479E-5</v>
      </c>
      <c r="Q15" s="647">
        <v>2.3711476902367376E-5</v>
      </c>
      <c r="R15" s="647">
        <v>2.4925599142176321E-5</v>
      </c>
      <c r="S15" s="647">
        <v>3.6318803071931844E-5</v>
      </c>
      <c r="T15" s="647">
        <v>3.064543491848579E-5</v>
      </c>
      <c r="U15" s="647">
        <v>3.1127747142250556E-5</v>
      </c>
      <c r="V15" s="647">
        <v>1.1224363251922522E-5</v>
      </c>
      <c r="W15" s="647">
        <v>6.9924628817653468E-5</v>
      </c>
      <c r="X15" s="647">
        <v>5.266235267215578E-5</v>
      </c>
      <c r="Y15" s="647">
        <v>3.8915765114404965E-4</v>
      </c>
      <c r="Z15" s="647">
        <v>9.6830372580943881E-4</v>
      </c>
      <c r="AA15" s="647">
        <v>3.1867516024646256E-4</v>
      </c>
      <c r="AB15" s="647">
        <v>2.4881247601748948E-4</v>
      </c>
      <c r="AC15" s="647">
        <v>3.4328951423672689E-5</v>
      </c>
      <c r="AD15" s="647">
        <v>1.0489777416072676E-5</v>
      </c>
      <c r="AE15" s="647">
        <v>7.3148881575775199E-6</v>
      </c>
      <c r="AF15" s="647">
        <v>2.5683514089783616E-3</v>
      </c>
      <c r="AG15" s="647">
        <v>1.7436524470133912E-5</v>
      </c>
      <c r="AH15" s="647">
        <v>2.0459693819725117E-4</v>
      </c>
      <c r="AI15" s="647">
        <v>6.0945833301010843E-5</v>
      </c>
      <c r="AJ15" s="647">
        <v>5.8402506355135434E-5</v>
      </c>
      <c r="AK15" s="647">
        <v>8.8145792373039392E-5</v>
      </c>
      <c r="AL15" s="647">
        <v>4.8449063588693694E-5</v>
      </c>
      <c r="AM15" s="647">
        <v>1.9598180048860825E-4</v>
      </c>
      <c r="AN15" s="647">
        <v>6.4701968097129807E-5</v>
      </c>
      <c r="AO15" s="647">
        <v>9.5058595668669958E-5</v>
      </c>
      <c r="AP15" s="647">
        <v>0</v>
      </c>
      <c r="AQ15" s="648">
        <v>4.2129738516223078E-4</v>
      </c>
    </row>
    <row r="16" spans="1:43">
      <c r="A16" s="507" t="s">
        <v>350</v>
      </c>
      <c r="B16" s="504" t="s">
        <v>767</v>
      </c>
      <c r="C16" s="646">
        <v>6.6421843916000215E-4</v>
      </c>
      <c r="D16" s="647">
        <v>1.8359369756535927E-3</v>
      </c>
      <c r="E16" s="647">
        <v>1.0852987553451969E-3</v>
      </c>
      <c r="F16" s="647">
        <v>4.576179762588136E-4</v>
      </c>
      <c r="G16" s="647">
        <v>9.2513101957545816E-4</v>
      </c>
      <c r="H16" s="647">
        <v>1.3581524776426792E-3</v>
      </c>
      <c r="I16" s="647">
        <v>8.3803457498511169E-4</v>
      </c>
      <c r="J16" s="647">
        <v>1.3058561374372181E-3</v>
      </c>
      <c r="K16" s="647">
        <v>9.3271446397164481E-5</v>
      </c>
      <c r="L16" s="647">
        <v>3.1301546747176452E-2</v>
      </c>
      <c r="M16" s="647">
        <v>3.4077534293495423E-4</v>
      </c>
      <c r="N16" s="647">
        <v>2.0405882396651202E-5</v>
      </c>
      <c r="O16" s="647">
        <v>1.1142042426578465E-4</v>
      </c>
      <c r="P16" s="647">
        <v>4.2445441099081836E-4</v>
      </c>
      <c r="Q16" s="647">
        <v>1.7009472836208193E-3</v>
      </c>
      <c r="R16" s="647">
        <v>2.156178754552064E-3</v>
      </c>
      <c r="S16" s="647">
        <v>6.1801686113300558E-3</v>
      </c>
      <c r="T16" s="647">
        <v>2.4714854359172531E-3</v>
      </c>
      <c r="U16" s="647">
        <v>3.034628614188648E-3</v>
      </c>
      <c r="V16" s="647">
        <v>5.9936630596581992E-3</v>
      </c>
      <c r="W16" s="647">
        <v>4.2331057853287196E-3</v>
      </c>
      <c r="X16" s="647">
        <v>5.9734533762189302E-3</v>
      </c>
      <c r="Y16" s="647">
        <v>1.6231287331266472E-3</v>
      </c>
      <c r="Z16" s="647">
        <v>0</v>
      </c>
      <c r="AA16" s="647">
        <v>4.7594243360637688E-3</v>
      </c>
      <c r="AB16" s="647">
        <v>1.6547210166676695E-3</v>
      </c>
      <c r="AC16" s="647">
        <v>6.2114900310822558E-4</v>
      </c>
      <c r="AD16" s="647">
        <v>3.3979203495579179E-4</v>
      </c>
      <c r="AE16" s="647">
        <v>8.9535448389735988E-5</v>
      </c>
      <c r="AF16" s="647">
        <v>3.3226028388243017E-4</v>
      </c>
      <c r="AG16" s="647">
        <v>1.7105151541759177E-4</v>
      </c>
      <c r="AH16" s="647">
        <v>1.9883070655420562E-4</v>
      </c>
      <c r="AI16" s="647">
        <v>1.2637157853522536E-4</v>
      </c>
      <c r="AJ16" s="647">
        <v>3.046024575423051E-4</v>
      </c>
      <c r="AK16" s="647">
        <v>1.2368495685879093E-3</v>
      </c>
      <c r="AL16" s="647">
        <v>1.6931290194056418E-3</v>
      </c>
      <c r="AM16" s="647">
        <v>7.2670605086022611E-4</v>
      </c>
      <c r="AN16" s="647">
        <v>4.3185841427153849E-4</v>
      </c>
      <c r="AO16" s="647">
        <v>1.5509002659846956E-4</v>
      </c>
      <c r="AP16" s="647">
        <v>5.8664516316276737E-3</v>
      </c>
      <c r="AQ16" s="648">
        <v>4.5857514547138317E-4</v>
      </c>
    </row>
    <row r="17" spans="1:43">
      <c r="A17" s="507" t="s">
        <v>353</v>
      </c>
      <c r="B17" s="504" t="s">
        <v>40</v>
      </c>
      <c r="C17" s="646">
        <v>9.7038614892023948E-4</v>
      </c>
      <c r="D17" s="647">
        <v>4.2524493379280363E-4</v>
      </c>
      <c r="E17" s="647">
        <v>7.9288351320665261E-6</v>
      </c>
      <c r="F17" s="647">
        <v>7.0728800210346476E-5</v>
      </c>
      <c r="G17" s="647">
        <v>7.9424719044502822E-4</v>
      </c>
      <c r="H17" s="647">
        <v>3.2318933467893462E-4</v>
      </c>
      <c r="I17" s="647">
        <v>9.7675410545969331E-4</v>
      </c>
      <c r="J17" s="647">
        <v>2.8625810624348753E-3</v>
      </c>
      <c r="K17" s="647">
        <v>4.334634642624173E-3</v>
      </c>
      <c r="L17" s="647">
        <v>1.5314261686556901E-3</v>
      </c>
      <c r="M17" s="647">
        <v>2.9026736450638666E-2</v>
      </c>
      <c r="N17" s="647">
        <v>0</v>
      </c>
      <c r="O17" s="647">
        <v>8.3839326877139131E-4</v>
      </c>
      <c r="P17" s="647">
        <v>1.4869095741476867E-3</v>
      </c>
      <c r="Q17" s="647">
        <v>5.5100532222368149E-3</v>
      </c>
      <c r="R17" s="647">
        <v>4.7086617179721933E-3</v>
      </c>
      <c r="S17" s="647">
        <v>2.3665159831802239E-3</v>
      </c>
      <c r="T17" s="647">
        <v>1.7136801640917684E-2</v>
      </c>
      <c r="U17" s="647">
        <v>3.6743076095778664E-3</v>
      </c>
      <c r="V17" s="647">
        <v>9.3358648501905815E-4</v>
      </c>
      <c r="W17" s="647">
        <v>6.5716259961614838E-4</v>
      </c>
      <c r="X17" s="647">
        <v>1.6596504747554252E-3</v>
      </c>
      <c r="Y17" s="647">
        <v>2.2232665851412859E-2</v>
      </c>
      <c r="Z17" s="647">
        <v>1.7153826950274564E-5</v>
      </c>
      <c r="AA17" s="647">
        <v>1.9967525438026952E-3</v>
      </c>
      <c r="AB17" s="647">
        <v>1.959018124465837E-4</v>
      </c>
      <c r="AC17" s="647">
        <v>7.9825552551584324E-5</v>
      </c>
      <c r="AD17" s="647">
        <v>3.4088217741589943E-6</v>
      </c>
      <c r="AE17" s="647">
        <v>4.4798167749408128E-5</v>
      </c>
      <c r="AF17" s="647">
        <v>1.6503685393178733E-5</v>
      </c>
      <c r="AG17" s="647">
        <v>1.2502270490937287E-6</v>
      </c>
      <c r="AH17" s="647">
        <v>6.5707951970220711E-5</v>
      </c>
      <c r="AI17" s="647">
        <v>5.5346377386777989E-4</v>
      </c>
      <c r="AJ17" s="647">
        <v>3.7573556788841742E-4</v>
      </c>
      <c r="AK17" s="647">
        <v>2.6782916137191109E-4</v>
      </c>
      <c r="AL17" s="647">
        <v>4.5900561047249901E-4</v>
      </c>
      <c r="AM17" s="647">
        <v>3.8530385234477558E-4</v>
      </c>
      <c r="AN17" s="647">
        <v>8.8247711249814654E-4</v>
      </c>
      <c r="AO17" s="647">
        <v>6.8325966822872417E-4</v>
      </c>
      <c r="AP17" s="647">
        <v>2.0916854284201225E-3</v>
      </c>
      <c r="AQ17" s="648">
        <v>1.8565109117274598E-3</v>
      </c>
    </row>
    <row r="18" spans="1:43">
      <c r="A18" s="507" t="s">
        <v>356</v>
      </c>
      <c r="B18" s="504" t="s">
        <v>41</v>
      </c>
      <c r="C18" s="646">
        <v>5.4629317360260621E-7</v>
      </c>
      <c r="D18" s="647">
        <v>3.4862991402436948E-7</v>
      </c>
      <c r="E18" s="647">
        <v>7.9303652469822294E-6</v>
      </c>
      <c r="F18" s="647">
        <v>3.3642987294646795E-5</v>
      </c>
      <c r="G18" s="647">
        <v>0</v>
      </c>
      <c r="H18" s="647">
        <v>3.2119803963191662E-6</v>
      </c>
      <c r="I18" s="647">
        <v>1.2999018001748176E-4</v>
      </c>
      <c r="J18" s="647">
        <v>3.6293589803456561E-6</v>
      </c>
      <c r="K18" s="647">
        <v>0</v>
      </c>
      <c r="L18" s="647">
        <v>4.3673158657736078E-5</v>
      </c>
      <c r="M18" s="647">
        <v>1.4972548566848586E-4</v>
      </c>
      <c r="N18" s="647">
        <v>1.5847942703552994E-2</v>
      </c>
      <c r="O18" s="647">
        <v>1.2125437246936811E-5</v>
      </c>
      <c r="P18" s="647">
        <v>6.591049459278667E-3</v>
      </c>
      <c r="Q18" s="647">
        <v>2.8840970804108195E-3</v>
      </c>
      <c r="R18" s="647">
        <v>3.1605323655486055E-3</v>
      </c>
      <c r="S18" s="647">
        <v>5.8454866686404895E-4</v>
      </c>
      <c r="T18" s="647">
        <v>2.2825383561677866E-4</v>
      </c>
      <c r="U18" s="647">
        <v>1.8324223605537921E-3</v>
      </c>
      <c r="V18" s="647">
        <v>1.4679885819410862E-4</v>
      </c>
      <c r="W18" s="647">
        <v>1.665733826877974E-3</v>
      </c>
      <c r="X18" s="647">
        <v>9.8035691755823243E-5</v>
      </c>
      <c r="Y18" s="647">
        <v>5.850240039854094E-4</v>
      </c>
      <c r="Z18" s="647">
        <v>0</v>
      </c>
      <c r="AA18" s="647">
        <v>7.272388761827086E-7</v>
      </c>
      <c r="AB18" s="647">
        <v>0</v>
      </c>
      <c r="AC18" s="647">
        <v>0</v>
      </c>
      <c r="AD18" s="647">
        <v>0</v>
      </c>
      <c r="AE18" s="647">
        <v>0</v>
      </c>
      <c r="AF18" s="647">
        <v>2.225102048338637E-7</v>
      </c>
      <c r="AG18" s="647">
        <v>0</v>
      </c>
      <c r="AH18" s="647">
        <v>7.5512306774023163E-7</v>
      </c>
      <c r="AI18" s="647">
        <v>0</v>
      </c>
      <c r="AJ18" s="647">
        <v>8.4109198590966396E-8</v>
      </c>
      <c r="AK18" s="647">
        <v>1.0225727332761334E-7</v>
      </c>
      <c r="AL18" s="647">
        <v>3.4045202807897372E-6</v>
      </c>
      <c r="AM18" s="647">
        <v>2.7429244450007695E-7</v>
      </c>
      <c r="AN18" s="647">
        <v>6.6470637031509953E-7</v>
      </c>
      <c r="AO18" s="647">
        <v>6.4598876174652829E-7</v>
      </c>
      <c r="AP18" s="647">
        <v>6.3239219952593731E-7</v>
      </c>
      <c r="AQ18" s="648">
        <v>1.2716897805540933E-4</v>
      </c>
    </row>
    <row r="19" spans="1:43">
      <c r="A19" s="507" t="s">
        <v>359</v>
      </c>
      <c r="B19" s="504" t="s">
        <v>42</v>
      </c>
      <c r="C19" s="646">
        <v>0</v>
      </c>
      <c r="D19" s="647">
        <v>0</v>
      </c>
      <c r="E19" s="647">
        <v>0</v>
      </c>
      <c r="F19" s="647">
        <v>1.4564649064885697E-5</v>
      </c>
      <c r="G19" s="647">
        <v>1.2963861121326017E-5</v>
      </c>
      <c r="H19" s="647">
        <v>0</v>
      </c>
      <c r="I19" s="647">
        <v>2.7465955330964546E-5</v>
      </c>
      <c r="J19" s="647">
        <v>1.6979362033692837E-4</v>
      </c>
      <c r="K19" s="647">
        <v>0</v>
      </c>
      <c r="L19" s="647">
        <v>5.7484795428196461E-5</v>
      </c>
      <c r="M19" s="647">
        <v>5.8436070674218953E-4</v>
      </c>
      <c r="N19" s="647">
        <v>-5.3745505650798433E-6</v>
      </c>
      <c r="O19" s="647">
        <v>3.7276108959284657E-3</v>
      </c>
      <c r="P19" s="647">
        <v>1.3905144098816408E-3</v>
      </c>
      <c r="Q19" s="647">
        <v>1.0146496591099633E-3</v>
      </c>
      <c r="R19" s="647">
        <v>6.9020575569786816E-4</v>
      </c>
      <c r="S19" s="647">
        <v>1.2518451349821929E-3</v>
      </c>
      <c r="T19" s="647">
        <v>1.4004451561855746E-3</v>
      </c>
      <c r="U19" s="647">
        <v>1.6899848803820494E-3</v>
      </c>
      <c r="V19" s="647">
        <v>6.1435529044698485E-4</v>
      </c>
      <c r="W19" s="647">
        <v>1.3000457777803379E-3</v>
      </c>
      <c r="X19" s="647">
        <v>2.3324251387096177E-4</v>
      </c>
      <c r="Y19" s="647">
        <v>2.4453743020635716E-4</v>
      </c>
      <c r="Z19" s="647">
        <v>1.9531678465188294E-5</v>
      </c>
      <c r="AA19" s="647">
        <v>4.1928819195816146E-6</v>
      </c>
      <c r="AB19" s="647">
        <v>1.0019328136202658E-7</v>
      </c>
      <c r="AC19" s="647">
        <v>2.6361495333632701E-7</v>
      </c>
      <c r="AD19" s="647">
        <v>0</v>
      </c>
      <c r="AE19" s="647">
        <v>0</v>
      </c>
      <c r="AF19" s="647">
        <v>4.0441513473987142E-7</v>
      </c>
      <c r="AG19" s="647">
        <v>2.1990368376400737E-6</v>
      </c>
      <c r="AH19" s="647">
        <v>3.6870771591418425E-6</v>
      </c>
      <c r="AI19" s="647">
        <v>1.4114873131998088E-7</v>
      </c>
      <c r="AJ19" s="647">
        <v>3.1666178734600164E-5</v>
      </c>
      <c r="AK19" s="647">
        <v>5.8570453507099258E-6</v>
      </c>
      <c r="AL19" s="647">
        <v>8.1540518001141471E-6</v>
      </c>
      <c r="AM19" s="647">
        <v>5.1310316659329768E-6</v>
      </c>
      <c r="AN19" s="647">
        <v>1.6562924341278302E-5</v>
      </c>
      <c r="AO19" s="647">
        <v>7.1946354807253402E-6</v>
      </c>
      <c r="AP19" s="647">
        <v>2.1246411051237023E-5</v>
      </c>
      <c r="AQ19" s="648">
        <v>8.0782653958977424E-5</v>
      </c>
    </row>
    <row r="20" spans="1:43">
      <c r="A20" s="507" t="s">
        <v>362</v>
      </c>
      <c r="B20" s="504" t="s">
        <v>43</v>
      </c>
      <c r="C20" s="646">
        <v>1.8194908375397767E-4</v>
      </c>
      <c r="D20" s="647">
        <v>3.0199383580344161E-4</v>
      </c>
      <c r="E20" s="647">
        <v>2.1003816606755219E-4</v>
      </c>
      <c r="F20" s="647">
        <v>1.0538261519047695E-3</v>
      </c>
      <c r="G20" s="647">
        <v>1.0158048543549131E-3</v>
      </c>
      <c r="H20" s="647">
        <v>6.3926584428343361E-4</v>
      </c>
      <c r="I20" s="647">
        <v>1.0692121113986838E-3</v>
      </c>
      <c r="J20" s="647">
        <v>1.7245447765484555E-3</v>
      </c>
      <c r="K20" s="647">
        <v>1.1824698440546102E-5</v>
      </c>
      <c r="L20" s="647">
        <v>4.0202098868280457E-4</v>
      </c>
      <c r="M20" s="647">
        <v>2.4493767885522951E-3</v>
      </c>
      <c r="N20" s="647">
        <v>1.4157715677973761E-5</v>
      </c>
      <c r="O20" s="647">
        <v>2.0924020876102474E-5</v>
      </c>
      <c r="P20" s="647">
        <v>9.1643081137825991E-3</v>
      </c>
      <c r="Q20" s="647">
        <v>4.2772067421941833E-3</v>
      </c>
      <c r="R20" s="647">
        <v>7.0007038867706426E-3</v>
      </c>
      <c r="S20" s="647">
        <v>5.1456937478853524E-3</v>
      </c>
      <c r="T20" s="647">
        <v>3.723516579320546E-3</v>
      </c>
      <c r="U20" s="647">
        <v>5.0914877854064513E-3</v>
      </c>
      <c r="V20" s="647">
        <v>5.7838960773393695E-3</v>
      </c>
      <c r="W20" s="647">
        <v>2.6550626762040334E-3</v>
      </c>
      <c r="X20" s="647">
        <v>1.5748131412751012E-3</v>
      </c>
      <c r="Y20" s="647">
        <v>1.2425387631311532E-2</v>
      </c>
      <c r="Z20" s="647">
        <v>1.0847067539350201E-4</v>
      </c>
      <c r="AA20" s="647">
        <v>1.1111698204889858E-4</v>
      </c>
      <c r="AB20" s="647">
        <v>2.2939833459392843E-5</v>
      </c>
      <c r="AC20" s="647">
        <v>3.9423307682974392E-4</v>
      </c>
      <c r="AD20" s="647">
        <v>1.6926126143289967E-5</v>
      </c>
      <c r="AE20" s="647">
        <v>7.0912147819572624E-5</v>
      </c>
      <c r="AF20" s="647">
        <v>1.5586244742503882E-4</v>
      </c>
      <c r="AG20" s="647">
        <v>8.1560001951041472E-5</v>
      </c>
      <c r="AH20" s="647">
        <v>5.6407832578585161E-4</v>
      </c>
      <c r="AI20" s="647">
        <v>2.0551737028023702E-5</v>
      </c>
      <c r="AJ20" s="647">
        <v>5.6736203410539314E-5</v>
      </c>
      <c r="AK20" s="647">
        <v>4.6281467317316107E-4</v>
      </c>
      <c r="AL20" s="647">
        <v>1.4981954276920749E-4</v>
      </c>
      <c r="AM20" s="647">
        <v>2.9369723771804896E-4</v>
      </c>
      <c r="AN20" s="647">
        <v>1.6658163336329056E-4</v>
      </c>
      <c r="AO20" s="647">
        <v>3.9372406578916684E-4</v>
      </c>
      <c r="AP20" s="647">
        <v>5.7884348535430541E-5</v>
      </c>
      <c r="AQ20" s="648">
        <v>8.548678789636326E-4</v>
      </c>
    </row>
    <row r="21" spans="1:43">
      <c r="A21" s="507" t="s">
        <v>365</v>
      </c>
      <c r="B21" s="504" t="s">
        <v>366</v>
      </c>
      <c r="C21" s="646">
        <v>0</v>
      </c>
      <c r="D21" s="647">
        <v>1.2967288150083194E-6</v>
      </c>
      <c r="E21" s="647">
        <v>0</v>
      </c>
      <c r="F21" s="647">
        <v>3.3028357508936175E-5</v>
      </c>
      <c r="G21" s="647">
        <v>0</v>
      </c>
      <c r="H21" s="647">
        <v>0</v>
      </c>
      <c r="I21" s="647">
        <v>2.0985174417076983E-5</v>
      </c>
      <c r="J21" s="647">
        <v>7.8095697641273662E-7</v>
      </c>
      <c r="K21" s="647">
        <v>0</v>
      </c>
      <c r="L21" s="647">
        <v>1.6715503591169801E-5</v>
      </c>
      <c r="M21" s="647">
        <v>1.2435398880261781E-4</v>
      </c>
      <c r="N21" s="647">
        <v>0</v>
      </c>
      <c r="O21" s="647">
        <v>0</v>
      </c>
      <c r="P21" s="647">
        <v>3.335379492053876E-5</v>
      </c>
      <c r="Q21" s="647">
        <v>5.5663097246255342E-3</v>
      </c>
      <c r="R21" s="647">
        <v>1.2209768629582779E-3</v>
      </c>
      <c r="S21" s="647">
        <v>4.0682318978380977E-4</v>
      </c>
      <c r="T21" s="647">
        <v>8.6829292802984853E-5</v>
      </c>
      <c r="U21" s="647">
        <v>8.7666004618942883E-4</v>
      </c>
      <c r="V21" s="647">
        <v>4.8671652710636274E-5</v>
      </c>
      <c r="W21" s="647">
        <v>3.8810918571350478E-4</v>
      </c>
      <c r="X21" s="647">
        <v>7.2269914617867766E-5</v>
      </c>
      <c r="Y21" s="647">
        <v>1.7762247427033319E-4</v>
      </c>
      <c r="Z21" s="647">
        <v>0</v>
      </c>
      <c r="AA21" s="647">
        <v>4.2020612918808054E-4</v>
      </c>
      <c r="AB21" s="647">
        <v>0</v>
      </c>
      <c r="AC21" s="647">
        <v>1.3310851624040764E-7</v>
      </c>
      <c r="AD21" s="647">
        <v>1.1308580940625284E-9</v>
      </c>
      <c r="AE21" s="647">
        <v>0</v>
      </c>
      <c r="AF21" s="647">
        <v>1.9217519518673993E-6</v>
      </c>
      <c r="AG21" s="647">
        <v>3.7149652795681476E-8</v>
      </c>
      <c r="AH21" s="647">
        <v>9.142847538937852E-6</v>
      </c>
      <c r="AI21" s="647">
        <v>0</v>
      </c>
      <c r="AJ21" s="647">
        <v>4.464646066152347E-9</v>
      </c>
      <c r="AK21" s="647">
        <v>0</v>
      </c>
      <c r="AL21" s="647">
        <v>1.772160765320958E-4</v>
      </c>
      <c r="AM21" s="647">
        <v>2.0273813784204468E-7</v>
      </c>
      <c r="AN21" s="647">
        <v>0</v>
      </c>
      <c r="AO21" s="647">
        <v>0</v>
      </c>
      <c r="AP21" s="647">
        <v>0</v>
      </c>
      <c r="AQ21" s="648">
        <v>0</v>
      </c>
    </row>
    <row r="22" spans="1:43">
      <c r="A22" s="507" t="s">
        <v>369</v>
      </c>
      <c r="B22" s="504" t="s">
        <v>370</v>
      </c>
      <c r="C22" s="646">
        <v>0</v>
      </c>
      <c r="D22" s="647">
        <v>8.6676611120131288E-5</v>
      </c>
      <c r="E22" s="647">
        <v>0</v>
      </c>
      <c r="F22" s="647">
        <v>3.140622885477278E-4</v>
      </c>
      <c r="G22" s="647">
        <v>0</v>
      </c>
      <c r="H22" s="647">
        <v>0</v>
      </c>
      <c r="I22" s="647">
        <v>1.75939355520898E-5</v>
      </c>
      <c r="J22" s="647">
        <v>0</v>
      </c>
      <c r="K22" s="647">
        <v>3.2223790116092432E-5</v>
      </c>
      <c r="L22" s="647">
        <v>1.1115544205614651E-3</v>
      </c>
      <c r="M22" s="647">
        <v>1.1230450296523674E-3</v>
      </c>
      <c r="N22" s="647">
        <v>1.4975359299505416E-4</v>
      </c>
      <c r="O22" s="647">
        <v>5.3852777483164211E-6</v>
      </c>
      <c r="P22" s="647">
        <v>1.7304798052743102E-4</v>
      </c>
      <c r="Q22" s="647">
        <v>2.6825470912718898E-3</v>
      </c>
      <c r="R22" s="647">
        <v>2.3183834038101758E-2</v>
      </c>
      <c r="S22" s="647">
        <v>4.6185862031369564E-4</v>
      </c>
      <c r="T22" s="647">
        <v>1.0157536606568457E-3</v>
      </c>
      <c r="U22" s="647">
        <v>7.3067850764296869E-4</v>
      </c>
      <c r="V22" s="647">
        <v>3.4960153638370108E-4</v>
      </c>
      <c r="W22" s="647">
        <v>6.5456033359574759E-4</v>
      </c>
      <c r="X22" s="647">
        <v>1.2055601289909865E-4</v>
      </c>
      <c r="Y22" s="647">
        <v>3.1851134962915081E-5</v>
      </c>
      <c r="Z22" s="647">
        <v>1.3902233030315007E-6</v>
      </c>
      <c r="AA22" s="647">
        <v>1.011569860831947E-4</v>
      </c>
      <c r="AB22" s="647">
        <v>0</v>
      </c>
      <c r="AC22" s="647">
        <v>1.0054911478929975E-6</v>
      </c>
      <c r="AD22" s="647">
        <v>0</v>
      </c>
      <c r="AE22" s="647">
        <v>0</v>
      </c>
      <c r="AF22" s="647">
        <v>2.0727372143323701E-5</v>
      </c>
      <c r="AG22" s="647">
        <v>1.0804082649278617E-6</v>
      </c>
      <c r="AH22" s="647">
        <v>4.5071444768795255E-6</v>
      </c>
      <c r="AI22" s="647">
        <v>0</v>
      </c>
      <c r="AJ22" s="647">
        <v>0</v>
      </c>
      <c r="AK22" s="647">
        <v>0</v>
      </c>
      <c r="AL22" s="647">
        <v>2.5632612696782414E-3</v>
      </c>
      <c r="AM22" s="647">
        <v>3.478325595292129E-6</v>
      </c>
      <c r="AN22" s="647">
        <v>0</v>
      </c>
      <c r="AO22" s="647">
        <v>0</v>
      </c>
      <c r="AP22" s="647">
        <v>0</v>
      </c>
      <c r="AQ22" s="648">
        <v>0</v>
      </c>
    </row>
    <row r="23" spans="1:43">
      <c r="A23" s="507" t="s">
        <v>373</v>
      </c>
      <c r="B23" s="504" t="s">
        <v>374</v>
      </c>
      <c r="C23" s="646">
        <v>1.1263658231318532E-5</v>
      </c>
      <c r="D23" s="647">
        <v>9.0205059415861186E-6</v>
      </c>
      <c r="E23" s="647">
        <v>8.8939971183746573E-7</v>
      </c>
      <c r="F23" s="647">
        <v>0</v>
      </c>
      <c r="G23" s="647">
        <v>0</v>
      </c>
      <c r="H23" s="647">
        <v>0</v>
      </c>
      <c r="I23" s="647">
        <v>0</v>
      </c>
      <c r="J23" s="647">
        <v>2.3034566637518423E-8</v>
      </c>
      <c r="K23" s="647">
        <v>0</v>
      </c>
      <c r="L23" s="647">
        <v>0</v>
      </c>
      <c r="M23" s="647">
        <v>0</v>
      </c>
      <c r="N23" s="647">
        <v>0</v>
      </c>
      <c r="O23" s="647">
        <v>0</v>
      </c>
      <c r="P23" s="647">
        <v>1.0495159024871161E-6</v>
      </c>
      <c r="Q23" s="647">
        <v>1.8227654768204188E-4</v>
      </c>
      <c r="R23" s="647">
        <v>1.6429888410883297E-4</v>
      </c>
      <c r="S23" s="647">
        <v>3.9319727171409245E-3</v>
      </c>
      <c r="T23" s="647">
        <v>1.6479980036626402E-6</v>
      </c>
      <c r="U23" s="647">
        <v>6.618065945990122E-6</v>
      </c>
      <c r="V23" s="647">
        <v>1.158693696877585E-4</v>
      </c>
      <c r="W23" s="647">
        <v>1.3427542238171243E-5</v>
      </c>
      <c r="X23" s="647">
        <v>7.5385595763681502E-6</v>
      </c>
      <c r="Y23" s="647">
        <v>9.3923807863897949E-6</v>
      </c>
      <c r="Z23" s="647">
        <v>0</v>
      </c>
      <c r="AA23" s="647">
        <v>6.9745855718882415E-6</v>
      </c>
      <c r="AB23" s="647">
        <v>1.718627532276406E-6</v>
      </c>
      <c r="AC23" s="647">
        <v>5.7687692491595085E-5</v>
      </c>
      <c r="AD23" s="647">
        <v>6.1359872550397123E-7</v>
      </c>
      <c r="AE23" s="647">
        <v>0</v>
      </c>
      <c r="AF23" s="647">
        <v>2.1706666218421614E-6</v>
      </c>
      <c r="AG23" s="647">
        <v>1.9856750709166289E-6</v>
      </c>
      <c r="AH23" s="647">
        <v>1.6291311353331018E-4</v>
      </c>
      <c r="AI23" s="647">
        <v>0</v>
      </c>
      <c r="AJ23" s="647">
        <v>7.5961658424366415E-4</v>
      </c>
      <c r="AK23" s="647">
        <v>0</v>
      </c>
      <c r="AL23" s="647">
        <v>1.7608085754812852E-4</v>
      </c>
      <c r="AM23" s="647">
        <v>2.0992306620945712E-4</v>
      </c>
      <c r="AN23" s="647">
        <v>2.6817015827216294E-6</v>
      </c>
      <c r="AO23" s="647">
        <v>0</v>
      </c>
      <c r="AP23" s="647">
        <v>1.5655501731570145E-3</v>
      </c>
      <c r="AQ23" s="648">
        <v>0</v>
      </c>
    </row>
    <row r="24" spans="1:43">
      <c r="A24" s="507" t="s">
        <v>377</v>
      </c>
      <c r="B24" s="504" t="s">
        <v>378</v>
      </c>
      <c r="C24" s="646">
        <v>0</v>
      </c>
      <c r="D24" s="647">
        <v>0</v>
      </c>
      <c r="E24" s="647">
        <v>9.0042004606741871E-7</v>
      </c>
      <c r="F24" s="647">
        <v>3.5199899487561338E-5</v>
      </c>
      <c r="G24" s="647">
        <v>3.8517312744261375E-7</v>
      </c>
      <c r="H24" s="647">
        <v>1.1601450398950366E-6</v>
      </c>
      <c r="I24" s="647">
        <v>1.6912966473143289E-6</v>
      </c>
      <c r="J24" s="647">
        <v>3.943531746573277E-5</v>
      </c>
      <c r="K24" s="647">
        <v>1.421793549197127E-5</v>
      </c>
      <c r="L24" s="647">
        <v>4.4620361712197701E-6</v>
      </c>
      <c r="M24" s="647">
        <v>1.1054627959682669E-7</v>
      </c>
      <c r="N24" s="647">
        <v>1.3870706061097617E-5</v>
      </c>
      <c r="O24" s="647">
        <v>2.6425578371108535E-6</v>
      </c>
      <c r="P24" s="647">
        <v>7.5386034706988842E-5</v>
      </c>
      <c r="Q24" s="647">
        <v>5.2620358048106972E-3</v>
      </c>
      <c r="R24" s="647">
        <v>2.9270021278042014E-3</v>
      </c>
      <c r="S24" s="647">
        <v>6.4019360747618229E-2</v>
      </c>
      <c r="T24" s="647">
        <v>0.14162255640716365</v>
      </c>
      <c r="U24" s="647">
        <v>3.9510101158732221E-2</v>
      </c>
      <c r="V24" s="647">
        <v>0.16706482560013652</v>
      </c>
      <c r="W24" s="647">
        <v>3.8760029873322974E-3</v>
      </c>
      <c r="X24" s="647">
        <v>7.1453147029548981E-3</v>
      </c>
      <c r="Y24" s="647">
        <v>1.2549698454240196E-4</v>
      </c>
      <c r="Z24" s="647">
        <v>5.5525570139589927E-6</v>
      </c>
      <c r="AA24" s="647">
        <v>1.3553145215026012E-5</v>
      </c>
      <c r="AB24" s="647">
        <v>0</v>
      </c>
      <c r="AC24" s="647">
        <v>1.7780822115434234E-5</v>
      </c>
      <c r="AD24" s="647">
        <v>3.6472309070411109E-5</v>
      </c>
      <c r="AE24" s="647">
        <v>0</v>
      </c>
      <c r="AF24" s="647">
        <v>3.5287660745942918E-6</v>
      </c>
      <c r="AG24" s="647">
        <v>1.5341227061647122E-3</v>
      </c>
      <c r="AH24" s="647">
        <v>9.2169963609851945E-4</v>
      </c>
      <c r="AI24" s="647">
        <v>9.0725635125085322E-4</v>
      </c>
      <c r="AJ24" s="647">
        <v>1.8406171454900084E-6</v>
      </c>
      <c r="AK24" s="647">
        <v>0</v>
      </c>
      <c r="AL24" s="647">
        <v>3.9180701187314856E-3</v>
      </c>
      <c r="AM24" s="647">
        <v>1.3498631991652603E-5</v>
      </c>
      <c r="AN24" s="647">
        <v>2.8766223913607965E-7</v>
      </c>
      <c r="AO24" s="647">
        <v>0</v>
      </c>
      <c r="AP24" s="647">
        <v>2.0586621942562243E-2</v>
      </c>
      <c r="AQ24" s="648">
        <v>0</v>
      </c>
    </row>
    <row r="25" spans="1:43">
      <c r="A25" s="507" t="s">
        <v>381</v>
      </c>
      <c r="B25" s="504" t="s">
        <v>53</v>
      </c>
      <c r="C25" s="646">
        <v>1.1846958011347889E-5</v>
      </c>
      <c r="D25" s="647">
        <v>0</v>
      </c>
      <c r="E25" s="647">
        <v>6.5772233067728562E-5</v>
      </c>
      <c r="F25" s="647">
        <v>1.7174451453522737E-4</v>
      </c>
      <c r="G25" s="647">
        <v>0</v>
      </c>
      <c r="H25" s="647">
        <v>0</v>
      </c>
      <c r="I25" s="647">
        <v>1.3371721431197655E-5</v>
      </c>
      <c r="J25" s="647">
        <v>6.38318894033727E-8</v>
      </c>
      <c r="K25" s="647">
        <v>0</v>
      </c>
      <c r="L25" s="647">
        <v>4.9293323492603744E-6</v>
      </c>
      <c r="M25" s="647">
        <v>2.4424694520486473E-6</v>
      </c>
      <c r="N25" s="647">
        <v>0</v>
      </c>
      <c r="O25" s="647">
        <v>2.4497666830256255E-7</v>
      </c>
      <c r="P25" s="647">
        <v>1.0155643955753301E-4</v>
      </c>
      <c r="Q25" s="647">
        <v>2.3389726886353466E-3</v>
      </c>
      <c r="R25" s="647">
        <v>2.9758497359939407E-3</v>
      </c>
      <c r="S25" s="647">
        <v>2.968326479657636E-3</v>
      </c>
      <c r="T25" s="647">
        <v>2.9978056956870918E-3</v>
      </c>
      <c r="U25" s="647">
        <v>3.0126816865535984E-2</v>
      </c>
      <c r="V25" s="647">
        <v>2.7442381663021426E-3</v>
      </c>
      <c r="W25" s="647">
        <v>1.0774531036375551E-2</v>
      </c>
      <c r="X25" s="647">
        <v>5.9192244525891041E-4</v>
      </c>
      <c r="Y25" s="647">
        <v>1.1565176378759028E-3</v>
      </c>
      <c r="Z25" s="647">
        <v>1.0273207114269185E-6</v>
      </c>
      <c r="AA25" s="647">
        <v>3.9194908475871792E-5</v>
      </c>
      <c r="AB25" s="647">
        <v>0</v>
      </c>
      <c r="AC25" s="647">
        <v>3.3837109016102177E-5</v>
      </c>
      <c r="AD25" s="647">
        <v>3.6685952587033674E-7</v>
      </c>
      <c r="AE25" s="647">
        <v>1.5504570689335046E-6</v>
      </c>
      <c r="AF25" s="647">
        <v>3.3834602330644429E-5</v>
      </c>
      <c r="AG25" s="647">
        <v>1.5331812128383209E-5</v>
      </c>
      <c r="AH25" s="647">
        <v>2.6423222447162389E-4</v>
      </c>
      <c r="AI25" s="647">
        <v>6.983123956301663E-5</v>
      </c>
      <c r="AJ25" s="647">
        <v>1.4284974561125055E-5</v>
      </c>
      <c r="AK25" s="647">
        <v>0</v>
      </c>
      <c r="AL25" s="647">
        <v>1.0088463024577692E-3</v>
      </c>
      <c r="AM25" s="647">
        <v>6.7066433263417722E-5</v>
      </c>
      <c r="AN25" s="647">
        <v>1.9341083365112563E-5</v>
      </c>
      <c r="AO25" s="647">
        <v>7.1327290899329656E-6</v>
      </c>
      <c r="AP25" s="647">
        <v>0</v>
      </c>
      <c r="AQ25" s="648">
        <v>1.9130117161506353E-4</v>
      </c>
    </row>
    <row r="26" spans="1:43">
      <c r="A26" s="507" t="s">
        <v>384</v>
      </c>
      <c r="B26" s="504" t="s">
        <v>768</v>
      </c>
      <c r="C26" s="646">
        <v>3.8716094038286001E-7</v>
      </c>
      <c r="D26" s="647">
        <v>2.0678537968051546E-5</v>
      </c>
      <c r="E26" s="647">
        <v>6.7489556924966382E-6</v>
      </c>
      <c r="F26" s="647">
        <v>1.3627854629024186E-6</v>
      </c>
      <c r="G26" s="647">
        <v>1.4539406014236465E-6</v>
      </c>
      <c r="H26" s="647">
        <v>1.0276716513802415E-6</v>
      </c>
      <c r="I26" s="647">
        <v>1.301830972421961E-6</v>
      </c>
      <c r="J26" s="647">
        <v>3.4548448388038971E-6</v>
      </c>
      <c r="K26" s="647">
        <v>2.1192555921925421E-6</v>
      </c>
      <c r="L26" s="647">
        <v>5.0673461605423346E-7</v>
      </c>
      <c r="M26" s="647">
        <v>1.44374155784286E-6</v>
      </c>
      <c r="N26" s="647">
        <v>0</v>
      </c>
      <c r="O26" s="647">
        <v>8.1846583830527267E-8</v>
      </c>
      <c r="P26" s="647">
        <v>9.8480910239417185E-6</v>
      </c>
      <c r="Q26" s="647">
        <v>2.4963546095548922E-4</v>
      </c>
      <c r="R26" s="647">
        <v>1.840023787411883E-5</v>
      </c>
      <c r="S26" s="647">
        <v>4.9013990615788065E-6</v>
      </c>
      <c r="T26" s="647">
        <v>1.1443303897133595E-5</v>
      </c>
      <c r="U26" s="647">
        <v>6.1218935975436064E-6</v>
      </c>
      <c r="V26" s="647">
        <v>7.7044254185287446E-3</v>
      </c>
      <c r="W26" s="647">
        <v>9.3883001836289335E-5</v>
      </c>
      <c r="X26" s="647">
        <v>5.6672066220897476E-6</v>
      </c>
      <c r="Y26" s="647">
        <v>3.9964278075271955E-4</v>
      </c>
      <c r="Z26" s="647">
        <v>2.9693156103949814E-6</v>
      </c>
      <c r="AA26" s="647">
        <v>1.3708263996511805E-6</v>
      </c>
      <c r="AB26" s="647">
        <v>3.2509149564057166E-6</v>
      </c>
      <c r="AC26" s="647">
        <v>4.8563096791823914E-5</v>
      </c>
      <c r="AD26" s="647">
        <v>2.2622474503343204E-5</v>
      </c>
      <c r="AE26" s="647">
        <v>8.1325434701428165E-6</v>
      </c>
      <c r="AF26" s="647">
        <v>1.1046864678123792E-5</v>
      </c>
      <c r="AG26" s="647">
        <v>2.2737598516380252E-5</v>
      </c>
      <c r="AH26" s="647">
        <v>2.3588404286398456E-4</v>
      </c>
      <c r="AI26" s="647">
        <v>7.8908193156432341E-6</v>
      </c>
      <c r="AJ26" s="647">
        <v>4.6464161763747252E-6</v>
      </c>
      <c r="AK26" s="647">
        <v>1.6391300966342895E-5</v>
      </c>
      <c r="AL26" s="647">
        <v>2.0585391911735006E-4</v>
      </c>
      <c r="AM26" s="647">
        <v>4.2006537823800276E-5</v>
      </c>
      <c r="AN26" s="647">
        <v>2.5089474376285262E-6</v>
      </c>
      <c r="AO26" s="647">
        <v>2.9161891607326247E-5</v>
      </c>
      <c r="AP26" s="647">
        <v>0</v>
      </c>
      <c r="AQ26" s="648">
        <v>0</v>
      </c>
    </row>
    <row r="27" spans="1:43">
      <c r="A27" s="507" t="s">
        <v>388</v>
      </c>
      <c r="B27" s="504" t="s">
        <v>54</v>
      </c>
      <c r="C27" s="646">
        <v>0</v>
      </c>
      <c r="D27" s="647">
        <v>0</v>
      </c>
      <c r="E27" s="647">
        <v>1.0806911491834526E-3</v>
      </c>
      <c r="F27" s="647">
        <v>7.7819695915311899E-7</v>
      </c>
      <c r="G27" s="647">
        <v>0</v>
      </c>
      <c r="H27" s="647">
        <v>0</v>
      </c>
      <c r="I27" s="647">
        <v>0</v>
      </c>
      <c r="J27" s="647">
        <v>0</v>
      </c>
      <c r="K27" s="647">
        <v>0</v>
      </c>
      <c r="L27" s="647">
        <v>0</v>
      </c>
      <c r="M27" s="647">
        <v>0</v>
      </c>
      <c r="N27" s="647">
        <v>0</v>
      </c>
      <c r="O27" s="647">
        <v>0</v>
      </c>
      <c r="P27" s="647">
        <v>0</v>
      </c>
      <c r="Q27" s="647">
        <v>0</v>
      </c>
      <c r="R27" s="647">
        <v>8.4938726286440361E-7</v>
      </c>
      <c r="S27" s="647">
        <v>0</v>
      </c>
      <c r="T27" s="647">
        <v>0</v>
      </c>
      <c r="U27" s="647">
        <v>0</v>
      </c>
      <c r="V27" s="647">
        <v>0</v>
      </c>
      <c r="W27" s="647">
        <v>1.6374037025512215E-2</v>
      </c>
      <c r="X27" s="647">
        <v>0</v>
      </c>
      <c r="Y27" s="647">
        <v>0</v>
      </c>
      <c r="Z27" s="647">
        <v>0</v>
      </c>
      <c r="AA27" s="647">
        <v>0</v>
      </c>
      <c r="AB27" s="647">
        <v>0</v>
      </c>
      <c r="AC27" s="647">
        <v>0</v>
      </c>
      <c r="AD27" s="647">
        <v>0</v>
      </c>
      <c r="AE27" s="647">
        <v>0</v>
      </c>
      <c r="AF27" s="647">
        <v>7.5031434176638253E-4</v>
      </c>
      <c r="AG27" s="647">
        <v>0</v>
      </c>
      <c r="AH27" s="647">
        <v>2.3267723980308392E-4</v>
      </c>
      <c r="AI27" s="647">
        <v>2.742738077507252E-6</v>
      </c>
      <c r="AJ27" s="647">
        <v>0</v>
      </c>
      <c r="AK27" s="647">
        <v>0</v>
      </c>
      <c r="AL27" s="647">
        <v>2.2132864008323717E-3</v>
      </c>
      <c r="AM27" s="647">
        <v>1.4131012272022024E-6</v>
      </c>
      <c r="AN27" s="647">
        <v>0</v>
      </c>
      <c r="AO27" s="647">
        <v>0</v>
      </c>
      <c r="AP27" s="647">
        <v>0</v>
      </c>
      <c r="AQ27" s="648">
        <v>0</v>
      </c>
    </row>
    <row r="28" spans="1:43">
      <c r="A28" s="507" t="s">
        <v>390</v>
      </c>
      <c r="B28" s="504" t="s">
        <v>29</v>
      </c>
      <c r="C28" s="646">
        <v>3.636789139251036E-4</v>
      </c>
      <c r="D28" s="647">
        <v>1.4423847026998225E-3</v>
      </c>
      <c r="E28" s="647">
        <v>5.6527258499147553E-4</v>
      </c>
      <c r="F28" s="647">
        <v>6.3544275969605287E-4</v>
      </c>
      <c r="G28" s="647">
        <v>8.8804531078188478E-4</v>
      </c>
      <c r="H28" s="647">
        <v>5.5881005983839426E-3</v>
      </c>
      <c r="I28" s="647">
        <v>2.5953597123812506E-3</v>
      </c>
      <c r="J28" s="647">
        <v>1.9812686833887289E-3</v>
      </c>
      <c r="K28" s="647">
        <v>2.6571136456834233E-4</v>
      </c>
      <c r="L28" s="647">
        <v>5.0672152429977657E-4</v>
      </c>
      <c r="M28" s="647">
        <v>3.4911537793629452E-3</v>
      </c>
      <c r="N28" s="647">
        <v>2.2346739665434217E-5</v>
      </c>
      <c r="O28" s="647">
        <v>1.115076709407592E-2</v>
      </c>
      <c r="P28" s="647">
        <v>3.0743132749672981E-4</v>
      </c>
      <c r="Q28" s="647">
        <v>2.5661154673793429E-4</v>
      </c>
      <c r="R28" s="647">
        <v>1.887037227587839E-3</v>
      </c>
      <c r="S28" s="647">
        <v>1.0801911886759361E-3</v>
      </c>
      <c r="T28" s="647">
        <v>9.7468431802400282E-4</v>
      </c>
      <c r="U28" s="647">
        <v>4.5914127241650796E-4</v>
      </c>
      <c r="V28" s="647">
        <v>1.2223968949105902E-3</v>
      </c>
      <c r="W28" s="647">
        <v>1.8640321889590148E-4</v>
      </c>
      <c r="X28" s="647">
        <v>1.5081429402899216E-2</v>
      </c>
      <c r="Y28" s="647">
        <v>7.6057398164946154E-4</v>
      </c>
      <c r="Z28" s="647">
        <v>1.7650653484178919E-3</v>
      </c>
      <c r="AA28" s="647">
        <v>8.3028064754962576E-4</v>
      </c>
      <c r="AB28" s="647">
        <v>8.5163915008779436E-4</v>
      </c>
      <c r="AC28" s="647">
        <v>1.2762143125836778E-3</v>
      </c>
      <c r="AD28" s="647">
        <v>3.4367643249793105E-3</v>
      </c>
      <c r="AE28" s="647">
        <v>8.5365665527019095E-6</v>
      </c>
      <c r="AF28" s="647">
        <v>3.9090394778305203E-4</v>
      </c>
      <c r="AG28" s="647">
        <v>3.4368102835817729E-3</v>
      </c>
      <c r="AH28" s="647">
        <v>1.6750425482390677E-3</v>
      </c>
      <c r="AI28" s="647">
        <v>1.901383736580019E-3</v>
      </c>
      <c r="AJ28" s="647">
        <v>9.9344241613972249E-4</v>
      </c>
      <c r="AK28" s="647">
        <v>9.5700399871567112E-3</v>
      </c>
      <c r="AL28" s="647">
        <v>1.9687271433716943E-3</v>
      </c>
      <c r="AM28" s="647">
        <v>2.8491703880117823E-3</v>
      </c>
      <c r="AN28" s="647">
        <v>7.9309698684518724E-4</v>
      </c>
      <c r="AO28" s="647">
        <v>5.7443649107163995E-4</v>
      </c>
      <c r="AP28" s="647">
        <v>3.2584088546915489E-2</v>
      </c>
      <c r="AQ28" s="648">
        <v>3.4724356143865724E-4</v>
      </c>
    </row>
    <row r="29" spans="1:43">
      <c r="A29" s="507" t="s">
        <v>392</v>
      </c>
      <c r="B29" s="504" t="s">
        <v>13</v>
      </c>
      <c r="C29" s="646">
        <v>1.7618852808533483E-3</v>
      </c>
      <c r="D29" s="647">
        <v>1.7502635718489781E-3</v>
      </c>
      <c r="E29" s="647">
        <v>1.1324588407744468E-3</v>
      </c>
      <c r="F29" s="647">
        <v>1.6725821655004E-3</v>
      </c>
      <c r="G29" s="647">
        <v>5.738739592376493E-4</v>
      </c>
      <c r="H29" s="647">
        <v>1.7904184184633718E-3</v>
      </c>
      <c r="I29" s="647">
        <v>3.8270838506036095E-3</v>
      </c>
      <c r="J29" s="647">
        <v>4.3936311622444846E-3</v>
      </c>
      <c r="K29" s="647">
        <v>3.674453573418902E-3</v>
      </c>
      <c r="L29" s="647">
        <v>3.4162884578441775E-3</v>
      </c>
      <c r="M29" s="647">
        <v>4.2786257160278337E-3</v>
      </c>
      <c r="N29" s="647">
        <v>1.8057840658492002E-3</v>
      </c>
      <c r="O29" s="647">
        <v>3.2214542139687307E-3</v>
      </c>
      <c r="P29" s="647">
        <v>3.7422135024046512E-3</v>
      </c>
      <c r="Q29" s="647">
        <v>1.9380733434552777E-3</v>
      </c>
      <c r="R29" s="647">
        <v>1.1864028488652557E-3</v>
      </c>
      <c r="S29" s="647">
        <v>1.54460769463108E-3</v>
      </c>
      <c r="T29" s="647">
        <v>3.8895783065337431E-3</v>
      </c>
      <c r="U29" s="647">
        <v>1.9587050487970261E-3</v>
      </c>
      <c r="V29" s="647">
        <v>1.4311883086820863E-3</v>
      </c>
      <c r="W29" s="647">
        <v>7.017445065024677E-4</v>
      </c>
      <c r="X29" s="647">
        <v>1.3625387058774853E-3</v>
      </c>
      <c r="Y29" s="647">
        <v>5.5721149998244417E-4</v>
      </c>
      <c r="Z29" s="647">
        <v>1.3968118928796498E-2</v>
      </c>
      <c r="AA29" s="647">
        <v>2.6496143794511248E-2</v>
      </c>
      <c r="AB29" s="647">
        <v>2.6524728873034494E-3</v>
      </c>
      <c r="AC29" s="647">
        <v>2.6778058410364823E-3</v>
      </c>
      <c r="AD29" s="647">
        <v>2.5453446740535731E-3</v>
      </c>
      <c r="AE29" s="647">
        <v>1.2400151710718935E-2</v>
      </c>
      <c r="AF29" s="647">
        <v>5.5153361454262275E-3</v>
      </c>
      <c r="AG29" s="647">
        <v>4.168958900451397E-3</v>
      </c>
      <c r="AH29" s="647">
        <v>7.2168391240821327E-3</v>
      </c>
      <c r="AI29" s="647">
        <v>4.9199928770197058E-3</v>
      </c>
      <c r="AJ29" s="647">
        <v>2.490114828401088E-3</v>
      </c>
      <c r="AK29" s="647">
        <v>2.3864121869461518E-3</v>
      </c>
      <c r="AL29" s="647">
        <v>1.1191172155196841E-3</v>
      </c>
      <c r="AM29" s="647">
        <v>3.2391580666633569E-3</v>
      </c>
      <c r="AN29" s="647">
        <v>1.9880441828071861E-3</v>
      </c>
      <c r="AO29" s="647">
        <v>1.199235141144857E-3</v>
      </c>
      <c r="AP29" s="647">
        <v>0</v>
      </c>
      <c r="AQ29" s="648">
        <v>0</v>
      </c>
    </row>
    <row r="30" spans="1:43">
      <c r="A30" s="507" t="s">
        <v>395</v>
      </c>
      <c r="B30" s="504" t="s">
        <v>55</v>
      </c>
      <c r="C30" s="646">
        <v>4.4730951955312881E-3</v>
      </c>
      <c r="D30" s="647">
        <v>3.5065668778398898E-3</v>
      </c>
      <c r="E30" s="647">
        <v>8.5421687940937137E-3</v>
      </c>
      <c r="F30" s="647">
        <v>1.7440013882117238E-2</v>
      </c>
      <c r="G30" s="647">
        <v>4.832052494255697E-3</v>
      </c>
      <c r="H30" s="647">
        <v>1.254841642584905E-2</v>
      </c>
      <c r="I30" s="647">
        <v>5.380436446540366E-2</v>
      </c>
      <c r="J30" s="647">
        <v>3.9511239967896246E-2</v>
      </c>
      <c r="K30" s="647">
        <v>1.0200160240626354E-2</v>
      </c>
      <c r="L30" s="647">
        <v>1.6930315763615662E-2</v>
      </c>
      <c r="M30" s="647">
        <v>2.6597139451548749E-2</v>
      </c>
      <c r="N30" s="647">
        <v>8.4332577602726985E-3</v>
      </c>
      <c r="O30" s="647">
        <v>2.5102705515743798E-2</v>
      </c>
      <c r="P30" s="647">
        <v>1.2032639469242299E-2</v>
      </c>
      <c r="Q30" s="647">
        <v>6.1993205264805392E-3</v>
      </c>
      <c r="R30" s="647">
        <v>6.0573271754736325E-3</v>
      </c>
      <c r="S30" s="647">
        <v>4.5738118476155174E-3</v>
      </c>
      <c r="T30" s="647">
        <v>1.330508353774737E-2</v>
      </c>
      <c r="U30" s="647">
        <v>6.0754529605727232E-3</v>
      </c>
      <c r="V30" s="647">
        <v>3.3174711278108281E-3</v>
      </c>
      <c r="W30" s="647">
        <v>9.0045437257509856E-3</v>
      </c>
      <c r="X30" s="647">
        <v>9.3151428401783785E-3</v>
      </c>
      <c r="Y30" s="647">
        <v>1.4894138681868614E-3</v>
      </c>
      <c r="Z30" s="647">
        <v>9.8027804468140994E-2</v>
      </c>
      <c r="AA30" s="647">
        <v>2.0641785118237149E-2</v>
      </c>
      <c r="AB30" s="647">
        <v>5.396876493495173E-2</v>
      </c>
      <c r="AC30" s="647">
        <v>1.1122245770286537E-2</v>
      </c>
      <c r="AD30" s="647">
        <v>2.55354938832148E-3</v>
      </c>
      <c r="AE30" s="647">
        <v>1.3375255895969346E-3</v>
      </c>
      <c r="AF30" s="647">
        <v>3.5360431029137574E-3</v>
      </c>
      <c r="AG30" s="647">
        <v>4.440343318346451E-3</v>
      </c>
      <c r="AH30" s="647">
        <v>5.0107499717381128E-3</v>
      </c>
      <c r="AI30" s="647">
        <v>1.002510969648158E-2</v>
      </c>
      <c r="AJ30" s="647">
        <v>6.8324576136382029E-3</v>
      </c>
      <c r="AK30" s="647">
        <v>2.2555036556777112E-3</v>
      </c>
      <c r="AL30" s="647">
        <v>2.5890201556474281E-3</v>
      </c>
      <c r="AM30" s="647">
        <v>1.8044374009719574E-2</v>
      </c>
      <c r="AN30" s="647">
        <v>3.2260815673680533E-2</v>
      </c>
      <c r="AO30" s="647">
        <v>1.7627295348984249E-2</v>
      </c>
      <c r="AP30" s="647">
        <v>0</v>
      </c>
      <c r="AQ30" s="648">
        <v>2.0080059919972285E-3</v>
      </c>
    </row>
    <row r="31" spans="1:43">
      <c r="A31" s="507" t="s">
        <v>398</v>
      </c>
      <c r="B31" s="504" t="s">
        <v>399</v>
      </c>
      <c r="C31" s="646">
        <v>7.8250493627855789E-4</v>
      </c>
      <c r="D31" s="647">
        <v>2.7425637650427699E-4</v>
      </c>
      <c r="E31" s="647">
        <v>3.2412915975962891E-4</v>
      </c>
      <c r="F31" s="647">
        <v>1.9596735894286139E-3</v>
      </c>
      <c r="G31" s="647">
        <v>1.148581513923735E-3</v>
      </c>
      <c r="H31" s="647">
        <v>1.2835790178309027E-3</v>
      </c>
      <c r="I31" s="647">
        <v>7.4527412563193626E-4</v>
      </c>
      <c r="J31" s="647">
        <v>1.4115073234186287E-3</v>
      </c>
      <c r="K31" s="647">
        <v>5.3111593182691411E-4</v>
      </c>
      <c r="L31" s="647">
        <v>6.6600443323138326E-4</v>
      </c>
      <c r="M31" s="647">
        <v>8.8487900941140957E-4</v>
      </c>
      <c r="N31" s="647">
        <v>6.7073793593637067E-5</v>
      </c>
      <c r="O31" s="647">
        <v>8.7729993880641152E-4</v>
      </c>
      <c r="P31" s="647">
        <v>5.8773690020452241E-4</v>
      </c>
      <c r="Q31" s="647">
        <v>7.5073080612137388E-4</v>
      </c>
      <c r="R31" s="647">
        <v>5.8803781621273859E-4</v>
      </c>
      <c r="S31" s="647">
        <v>4.0456104927804611E-4</v>
      </c>
      <c r="T31" s="647">
        <v>1.1596376516617663E-3</v>
      </c>
      <c r="U31" s="647">
        <v>2.5512086295505627E-4</v>
      </c>
      <c r="V31" s="647">
        <v>2.3179980215826281E-4</v>
      </c>
      <c r="W31" s="647">
        <v>5.4901213976757597E-4</v>
      </c>
      <c r="X31" s="647">
        <v>6.6265159632827387E-4</v>
      </c>
      <c r="Y31" s="647">
        <v>6.6488493418329986E-4</v>
      </c>
      <c r="Z31" s="647">
        <v>9.5552681094241267E-4</v>
      </c>
      <c r="AA31" s="647">
        <v>6.6293100400378002E-2</v>
      </c>
      <c r="AB31" s="647">
        <v>8.6818336746908795E-3</v>
      </c>
      <c r="AC31" s="647">
        <v>2.2132809618484565E-3</v>
      </c>
      <c r="AD31" s="647">
        <v>1.1843849823463596E-3</v>
      </c>
      <c r="AE31" s="647">
        <v>2.5154611218760974E-4</v>
      </c>
      <c r="AF31" s="647">
        <v>3.251098346534064E-3</v>
      </c>
      <c r="AG31" s="647">
        <v>3.4044733726586876E-3</v>
      </c>
      <c r="AH31" s="647">
        <v>3.4465184248312019E-3</v>
      </c>
      <c r="AI31" s="647">
        <v>7.0147744878602475E-3</v>
      </c>
      <c r="AJ31" s="647">
        <v>5.5016355122982051E-3</v>
      </c>
      <c r="AK31" s="647">
        <v>2.1955267210640567E-3</v>
      </c>
      <c r="AL31" s="647">
        <v>6.6722758109153595E-4</v>
      </c>
      <c r="AM31" s="647">
        <v>9.2421613326743798E-3</v>
      </c>
      <c r="AN31" s="647">
        <v>1.3100517937239873E-2</v>
      </c>
      <c r="AO31" s="647">
        <v>8.8638203870616775E-3</v>
      </c>
      <c r="AP31" s="647">
        <v>0</v>
      </c>
      <c r="AQ31" s="648">
        <v>1.3011609454182411E-3</v>
      </c>
    </row>
    <row r="32" spans="1:43">
      <c r="A32" s="507" t="s">
        <v>402</v>
      </c>
      <c r="B32" s="504" t="s">
        <v>403</v>
      </c>
      <c r="C32" s="646">
        <v>2.843596619997374E-4</v>
      </c>
      <c r="D32" s="647">
        <v>1.3063058126879827E-4</v>
      </c>
      <c r="E32" s="647">
        <v>1.0768015458454644E-4</v>
      </c>
      <c r="F32" s="647">
        <v>1.0482223968233736E-3</v>
      </c>
      <c r="G32" s="647">
        <v>7.4741306276555311E-4</v>
      </c>
      <c r="H32" s="647">
        <v>2.0073625873067572E-4</v>
      </c>
      <c r="I32" s="647">
        <v>2.0343421598638004E-4</v>
      </c>
      <c r="J32" s="647">
        <v>1.5213925662253345E-3</v>
      </c>
      <c r="K32" s="647">
        <v>8.599289706434127E-6</v>
      </c>
      <c r="L32" s="647">
        <v>3.7422362675291121E-5</v>
      </c>
      <c r="M32" s="647">
        <v>9.4760169882495641E-4</v>
      </c>
      <c r="N32" s="647">
        <v>0</v>
      </c>
      <c r="O32" s="647">
        <v>2.7897101712705219E-6</v>
      </c>
      <c r="P32" s="647">
        <v>6.2210561258569611E-5</v>
      </c>
      <c r="Q32" s="647">
        <v>1.8253053810234277E-4</v>
      </c>
      <c r="R32" s="647">
        <v>2.3582432051423781E-5</v>
      </c>
      <c r="S32" s="647">
        <v>1.1137490147709118E-4</v>
      </c>
      <c r="T32" s="647">
        <v>5.0585847749444804E-4</v>
      </c>
      <c r="U32" s="647">
        <v>9.8959897417295734E-5</v>
      </c>
      <c r="V32" s="647">
        <v>1.8418727999941422E-4</v>
      </c>
      <c r="W32" s="647">
        <v>1.2792921510332276E-4</v>
      </c>
      <c r="X32" s="647">
        <v>2.3174838818845387E-4</v>
      </c>
      <c r="Y32" s="647">
        <v>1.8882397330931644E-3</v>
      </c>
      <c r="Z32" s="647">
        <v>2.0923327943970074E-2</v>
      </c>
      <c r="AA32" s="647">
        <v>9.3571167519324581E-4</v>
      </c>
      <c r="AB32" s="647">
        <v>0</v>
      </c>
      <c r="AC32" s="647">
        <v>8.9035436605232787E-4</v>
      </c>
      <c r="AD32" s="647">
        <v>1.9367480562526031E-3</v>
      </c>
      <c r="AE32" s="647">
        <v>6.3742370941618849E-6</v>
      </c>
      <c r="AF32" s="647">
        <v>1.5741201660890432E-3</v>
      </c>
      <c r="AG32" s="647">
        <v>4.4711931069055591E-3</v>
      </c>
      <c r="AH32" s="647">
        <v>1.577346281542219E-2</v>
      </c>
      <c r="AI32" s="647">
        <v>2.6546802099828657E-3</v>
      </c>
      <c r="AJ32" s="647">
        <v>2.5415713472618055E-3</v>
      </c>
      <c r="AK32" s="647">
        <v>2.5648505433654005E-5</v>
      </c>
      <c r="AL32" s="647">
        <v>2.334635681985085E-4</v>
      </c>
      <c r="AM32" s="647">
        <v>8.8982253767182461E-3</v>
      </c>
      <c r="AN32" s="647">
        <v>3.4680072411575329E-2</v>
      </c>
      <c r="AO32" s="647">
        <v>1.0007849294644175E-2</v>
      </c>
      <c r="AP32" s="647">
        <v>0</v>
      </c>
      <c r="AQ32" s="648">
        <v>1.001823120290837E-2</v>
      </c>
    </row>
    <row r="33" spans="1:43">
      <c r="A33" s="507" t="s">
        <v>406</v>
      </c>
      <c r="B33" s="504" t="s">
        <v>14</v>
      </c>
      <c r="C33" s="646">
        <v>4.1164956897591351E-2</v>
      </c>
      <c r="D33" s="647">
        <v>1.9723678075600774E-2</v>
      </c>
      <c r="E33" s="647">
        <v>5.2696031449952593E-2</v>
      </c>
      <c r="F33" s="647">
        <v>8.5507513875092978E-3</v>
      </c>
      <c r="G33" s="647">
        <v>4.3107420876541402E-2</v>
      </c>
      <c r="H33" s="647">
        <v>5.6349416909074933E-2</v>
      </c>
      <c r="I33" s="647">
        <v>4.4156342574906783E-2</v>
      </c>
      <c r="J33" s="647">
        <v>3.2642015604324906E-2</v>
      </c>
      <c r="K33" s="647">
        <v>3.6492361348436871E-2</v>
      </c>
      <c r="L33" s="647">
        <v>3.9848062780333766E-2</v>
      </c>
      <c r="M33" s="647">
        <v>2.9332325994964391E-2</v>
      </c>
      <c r="N33" s="647">
        <v>5.0659543451932486E-2</v>
      </c>
      <c r="O33" s="647">
        <v>6.491087609616141E-3</v>
      </c>
      <c r="P33" s="647">
        <v>3.0427758469032808E-2</v>
      </c>
      <c r="Q33" s="647">
        <v>2.849159156521975E-2</v>
      </c>
      <c r="R33" s="647">
        <v>3.345376738418248E-2</v>
      </c>
      <c r="S33" s="647">
        <v>3.1230342984963799E-2</v>
      </c>
      <c r="T33" s="647">
        <v>2.6494468161314646E-2</v>
      </c>
      <c r="U33" s="647">
        <v>3.5078792711249827E-2</v>
      </c>
      <c r="V33" s="647">
        <v>2.7023086765300148E-2</v>
      </c>
      <c r="W33" s="647">
        <v>4.3216426832098254E-2</v>
      </c>
      <c r="X33" s="647">
        <v>4.7494345356698046E-2</v>
      </c>
      <c r="Y33" s="647">
        <v>3.3483955738654196E-2</v>
      </c>
      <c r="Z33" s="647">
        <v>7.4281763078865738E-3</v>
      </c>
      <c r="AA33" s="647">
        <v>1.2773357433576974E-2</v>
      </c>
      <c r="AB33" s="647">
        <v>9.5271447027198471E-3</v>
      </c>
      <c r="AC33" s="647">
        <v>6.5051328478680399E-3</v>
      </c>
      <c r="AD33" s="647">
        <v>3.4226429541425194E-3</v>
      </c>
      <c r="AE33" s="647">
        <v>9.8572581685866753E-4</v>
      </c>
      <c r="AF33" s="647">
        <v>2.0786089617029657E-2</v>
      </c>
      <c r="AG33" s="647">
        <v>6.4105451474829409E-3</v>
      </c>
      <c r="AH33" s="647">
        <v>5.6087710621952405E-3</v>
      </c>
      <c r="AI33" s="647">
        <v>6.8294822292511168E-3</v>
      </c>
      <c r="AJ33" s="647">
        <v>3.4362995821147338E-2</v>
      </c>
      <c r="AK33" s="647">
        <v>2.8273629667352675E-2</v>
      </c>
      <c r="AL33" s="647">
        <v>1.3724286255543384E-2</v>
      </c>
      <c r="AM33" s="647">
        <v>1.8295888637476387E-2</v>
      </c>
      <c r="AN33" s="647">
        <v>3.9678615399589681E-2</v>
      </c>
      <c r="AO33" s="647">
        <v>7.907439530669752E-2</v>
      </c>
      <c r="AP33" s="647">
        <v>0.14872521898155319</v>
      </c>
      <c r="AQ33" s="648">
        <v>7.9044209381771736E-3</v>
      </c>
    </row>
    <row r="34" spans="1:43">
      <c r="A34" s="507" t="s">
        <v>409</v>
      </c>
      <c r="B34" s="504" t="s">
        <v>15</v>
      </c>
      <c r="C34" s="646">
        <v>3.4263773311078425E-3</v>
      </c>
      <c r="D34" s="647">
        <v>2.274571242831085E-2</v>
      </c>
      <c r="E34" s="647">
        <v>9.7461654699739914E-3</v>
      </c>
      <c r="F34" s="647">
        <v>2.0198586753043292E-2</v>
      </c>
      <c r="G34" s="647">
        <v>3.9001051838540401E-3</v>
      </c>
      <c r="H34" s="647">
        <v>1.5343510555265574E-2</v>
      </c>
      <c r="I34" s="647">
        <v>7.4745059502645166E-3</v>
      </c>
      <c r="J34" s="647">
        <v>1.0522380127104819E-2</v>
      </c>
      <c r="K34" s="647">
        <v>1.8369421228888268E-3</v>
      </c>
      <c r="L34" s="647">
        <v>3.1045957318552244E-3</v>
      </c>
      <c r="M34" s="647">
        <v>1.315582624981707E-2</v>
      </c>
      <c r="N34" s="647">
        <v>5.5561929975697305E-3</v>
      </c>
      <c r="O34" s="647">
        <v>6.6882953942787289E-3</v>
      </c>
      <c r="P34" s="647">
        <v>8.9073643418756069E-3</v>
      </c>
      <c r="Q34" s="647">
        <v>5.6232358501122201E-3</v>
      </c>
      <c r="R34" s="647">
        <v>6.240238718759122E-3</v>
      </c>
      <c r="S34" s="647">
        <v>1.0813588027838456E-2</v>
      </c>
      <c r="T34" s="647">
        <v>5.1508770013531094E-3</v>
      </c>
      <c r="U34" s="647">
        <v>4.3030501396641978E-3</v>
      </c>
      <c r="V34" s="647">
        <v>6.950574392814152E-3</v>
      </c>
      <c r="W34" s="647">
        <v>4.537252376181169E-3</v>
      </c>
      <c r="X34" s="647">
        <v>1.0450470967524987E-2</v>
      </c>
      <c r="Y34" s="647">
        <v>1.2087132259867959E-2</v>
      </c>
      <c r="Z34" s="647">
        <v>1.6072124676985794E-2</v>
      </c>
      <c r="AA34" s="647">
        <v>2.2549879604816806E-2</v>
      </c>
      <c r="AB34" s="647">
        <v>2.6581172799554301E-2</v>
      </c>
      <c r="AC34" s="647">
        <v>1.209233015843629E-2</v>
      </c>
      <c r="AD34" s="647">
        <v>3.1056002947343186E-2</v>
      </c>
      <c r="AE34" s="647">
        <v>8.122004254338025E-2</v>
      </c>
      <c r="AF34" s="647">
        <v>1.9363754701341284E-2</v>
      </c>
      <c r="AG34" s="647">
        <v>6.0368226327311338E-3</v>
      </c>
      <c r="AH34" s="647">
        <v>1.566208068349938E-2</v>
      </c>
      <c r="AI34" s="647">
        <v>6.7849367993824657E-3</v>
      </c>
      <c r="AJ34" s="647">
        <v>7.6687098454232229E-3</v>
      </c>
      <c r="AK34" s="647">
        <v>1.7617121344482092E-2</v>
      </c>
      <c r="AL34" s="647">
        <v>7.4426420875349404E-3</v>
      </c>
      <c r="AM34" s="647">
        <v>6.1030710636856972E-3</v>
      </c>
      <c r="AN34" s="647">
        <v>1.7748416871330292E-2</v>
      </c>
      <c r="AO34" s="647">
        <v>4.4233007048928973E-3</v>
      </c>
      <c r="AP34" s="647">
        <v>0</v>
      </c>
      <c r="AQ34" s="648">
        <v>2.3802731020071736E-3</v>
      </c>
    </row>
    <row r="35" spans="1:43">
      <c r="A35" s="507" t="s">
        <v>412</v>
      </c>
      <c r="B35" s="504" t="s">
        <v>16</v>
      </c>
      <c r="C35" s="646">
        <v>3.1744182680979929E-4</v>
      </c>
      <c r="D35" s="647">
        <v>4.0321889771597702E-4</v>
      </c>
      <c r="E35" s="647">
        <v>2.8065472200975545E-4</v>
      </c>
      <c r="F35" s="647">
        <v>8.9077044658261695E-4</v>
      </c>
      <c r="G35" s="647">
        <v>4.781048031823477E-4</v>
      </c>
      <c r="H35" s="647">
        <v>1.3651309272045362E-3</v>
      </c>
      <c r="I35" s="647">
        <v>6.6019991301150189E-4</v>
      </c>
      <c r="J35" s="647">
        <v>1.0910216394032894E-3</v>
      </c>
      <c r="K35" s="647">
        <v>4.7997882973907025E-4</v>
      </c>
      <c r="L35" s="647">
        <v>1.0726040472407155E-3</v>
      </c>
      <c r="M35" s="647">
        <v>1.1227258957627446E-3</v>
      </c>
      <c r="N35" s="647">
        <v>3.3566797144841238E-4</v>
      </c>
      <c r="O35" s="647">
        <v>6.418184909594846E-5</v>
      </c>
      <c r="P35" s="647">
        <v>1.4173774956622526E-3</v>
      </c>
      <c r="Q35" s="647">
        <v>1.1844500522861204E-3</v>
      </c>
      <c r="R35" s="647">
        <v>7.3583543550604605E-4</v>
      </c>
      <c r="S35" s="647">
        <v>5.1847122526660848E-4</v>
      </c>
      <c r="T35" s="647">
        <v>5.5425662202605852E-4</v>
      </c>
      <c r="U35" s="647">
        <v>4.5159497815764981E-4</v>
      </c>
      <c r="V35" s="647">
        <v>6.972988481851977E-4</v>
      </c>
      <c r="W35" s="647">
        <v>3.1171236971877828E-4</v>
      </c>
      <c r="X35" s="647">
        <v>9.6413516250052028E-4</v>
      </c>
      <c r="Y35" s="647">
        <v>1.1807840371080875E-3</v>
      </c>
      <c r="Z35" s="647">
        <v>3.239590909348358E-3</v>
      </c>
      <c r="AA35" s="647">
        <v>3.1834856760475387E-4</v>
      </c>
      <c r="AB35" s="647">
        <v>5.899678548631713E-4</v>
      </c>
      <c r="AC35" s="647">
        <v>7.7392727920255538E-3</v>
      </c>
      <c r="AD35" s="647">
        <v>4.5910920684329526E-3</v>
      </c>
      <c r="AE35" s="647">
        <v>9.9580772233462903E-3</v>
      </c>
      <c r="AF35" s="647">
        <v>1.1331687475601523E-2</v>
      </c>
      <c r="AG35" s="647">
        <v>4.017063587747542E-3</v>
      </c>
      <c r="AH35" s="647">
        <v>4.2461203918137385E-4</v>
      </c>
      <c r="AI35" s="647">
        <v>5.16827000469073E-4</v>
      </c>
      <c r="AJ35" s="647">
        <v>5.31433200246045E-3</v>
      </c>
      <c r="AK35" s="647">
        <v>6.4647307362717009E-3</v>
      </c>
      <c r="AL35" s="647">
        <v>3.461849296790435E-3</v>
      </c>
      <c r="AM35" s="647">
        <v>5.8354513142867886E-3</v>
      </c>
      <c r="AN35" s="647">
        <v>3.7986757874432552E-3</v>
      </c>
      <c r="AO35" s="647">
        <v>3.0630616108165963E-3</v>
      </c>
      <c r="AP35" s="647">
        <v>0</v>
      </c>
      <c r="AQ35" s="648">
        <v>9.4975897294498398E-3</v>
      </c>
    </row>
    <row r="36" spans="1:43">
      <c r="A36" s="507" t="s">
        <v>415</v>
      </c>
      <c r="B36" s="504" t="s">
        <v>416</v>
      </c>
      <c r="C36" s="646">
        <v>4.2418381440759212E-2</v>
      </c>
      <c r="D36" s="647">
        <v>7.4113571969931263E-2</v>
      </c>
      <c r="E36" s="647">
        <v>3.0398580037087349E-2</v>
      </c>
      <c r="F36" s="647">
        <v>0.15258774345547468</v>
      </c>
      <c r="G36" s="647">
        <v>2.54667653629264E-2</v>
      </c>
      <c r="H36" s="647">
        <v>1.7397290288018296E-2</v>
      </c>
      <c r="I36" s="647">
        <v>2.7098081950652938E-2</v>
      </c>
      <c r="J36" s="647">
        <v>1.9652953215467298E-2</v>
      </c>
      <c r="K36" s="647">
        <v>3.9985818193497273E-2</v>
      </c>
      <c r="L36" s="647">
        <v>1.3412584407722115E-2</v>
      </c>
      <c r="M36" s="647">
        <v>3.8878543538386504E-2</v>
      </c>
      <c r="N36" s="647">
        <v>2.3731587504350324E-2</v>
      </c>
      <c r="O36" s="647">
        <v>1.8354812693391953E-2</v>
      </c>
      <c r="P36" s="647">
        <v>2.1930928609615593E-2</v>
      </c>
      <c r="Q36" s="647">
        <v>1.5203189844766119E-2</v>
      </c>
      <c r="R36" s="647">
        <v>1.4324379978389382E-2</v>
      </c>
      <c r="S36" s="647">
        <v>1.6230229720340154E-2</v>
      </c>
      <c r="T36" s="647">
        <v>1.3028632092936279E-2</v>
      </c>
      <c r="U36" s="647">
        <v>1.4099977277109625E-2</v>
      </c>
      <c r="V36" s="647">
        <v>1.701756733572949E-2</v>
      </c>
      <c r="W36" s="647">
        <v>1.0154792743159752E-2</v>
      </c>
      <c r="X36" s="647">
        <v>7.6851386163008947E-2</v>
      </c>
      <c r="Y36" s="647">
        <v>3.2658405183744611E-2</v>
      </c>
      <c r="Z36" s="647">
        <v>1.9615994873405394E-2</v>
      </c>
      <c r="AA36" s="647">
        <v>1.5455861330068156E-2</v>
      </c>
      <c r="AB36" s="647">
        <v>4.0941755017580045E-2</v>
      </c>
      <c r="AC36" s="647">
        <v>3.9950391185242774E-2</v>
      </c>
      <c r="AD36" s="647">
        <v>2.5447036977944076E-2</v>
      </c>
      <c r="AE36" s="647">
        <v>2.178568230458932E-3</v>
      </c>
      <c r="AF36" s="647">
        <v>6.741116605659106E-2</v>
      </c>
      <c r="AG36" s="647">
        <v>1.9541280229758512E-2</v>
      </c>
      <c r="AH36" s="647">
        <v>2.1785175028601791E-2</v>
      </c>
      <c r="AI36" s="647">
        <v>1.5073660400323128E-2</v>
      </c>
      <c r="AJ36" s="647">
        <v>1.1642626081880087E-2</v>
      </c>
      <c r="AK36" s="647">
        <v>3.100212776152882E-2</v>
      </c>
      <c r="AL36" s="647">
        <v>1.2769797776093869E-2</v>
      </c>
      <c r="AM36" s="647">
        <v>2.979263681565943E-2</v>
      </c>
      <c r="AN36" s="647">
        <v>8.8931641583237006E-2</v>
      </c>
      <c r="AO36" s="647">
        <v>1.6781512368388408E-2</v>
      </c>
      <c r="AP36" s="647">
        <v>3.1915221021459377E-2</v>
      </c>
      <c r="AQ36" s="648">
        <v>5.8939798957297181E-2</v>
      </c>
    </row>
    <row r="37" spans="1:43">
      <c r="A37" s="507" t="s">
        <v>419</v>
      </c>
      <c r="B37" s="504" t="s">
        <v>420</v>
      </c>
      <c r="C37" s="646">
        <v>1.700604876348079E-3</v>
      </c>
      <c r="D37" s="647">
        <v>2.0291665514280579E-3</v>
      </c>
      <c r="E37" s="647">
        <v>1.7188181419220722E-3</v>
      </c>
      <c r="F37" s="647">
        <v>4.0275070759052531E-3</v>
      </c>
      <c r="G37" s="647">
        <v>1.7175471181819747E-3</v>
      </c>
      <c r="H37" s="647">
        <v>3.2533599303292177E-3</v>
      </c>
      <c r="I37" s="647">
        <v>3.3061148346523847E-3</v>
      </c>
      <c r="J37" s="647">
        <v>4.8627392959853218E-3</v>
      </c>
      <c r="K37" s="647">
        <v>2.0388376895558746E-3</v>
      </c>
      <c r="L37" s="647">
        <v>3.0573882915146166E-3</v>
      </c>
      <c r="M37" s="647">
        <v>5.4115398474242227E-3</v>
      </c>
      <c r="N37" s="647">
        <v>2.3596415434080469E-3</v>
      </c>
      <c r="O37" s="647">
        <v>1.0177834276378745E-3</v>
      </c>
      <c r="P37" s="647">
        <v>3.6856665741740349E-3</v>
      </c>
      <c r="Q37" s="647">
        <v>3.4570838220457489E-3</v>
      </c>
      <c r="R37" s="647">
        <v>4.4652082262443271E-3</v>
      </c>
      <c r="S37" s="647">
        <v>4.6679056867873188E-3</v>
      </c>
      <c r="T37" s="647">
        <v>5.5064062273047758E-3</v>
      </c>
      <c r="U37" s="647">
        <v>8.3665234110905182E-3</v>
      </c>
      <c r="V37" s="647">
        <v>1.3896981226502989E-2</v>
      </c>
      <c r="W37" s="647">
        <v>1.7126840221042684E-3</v>
      </c>
      <c r="X37" s="647">
        <v>3.4783392059255119E-3</v>
      </c>
      <c r="Y37" s="647">
        <v>4.6099641935734396E-3</v>
      </c>
      <c r="Z37" s="647">
        <v>9.5864523373721186E-3</v>
      </c>
      <c r="AA37" s="647">
        <v>2.2371218098106962E-2</v>
      </c>
      <c r="AB37" s="647">
        <v>4.8554264237437254E-3</v>
      </c>
      <c r="AC37" s="647">
        <v>1.832011712844437E-2</v>
      </c>
      <c r="AD37" s="647">
        <v>2.9940892790629184E-2</v>
      </c>
      <c r="AE37" s="647">
        <v>1.5233387302619422E-3</v>
      </c>
      <c r="AF37" s="647">
        <v>5.0597288150371319E-3</v>
      </c>
      <c r="AG37" s="647">
        <v>0.11660885903158229</v>
      </c>
      <c r="AH37" s="647">
        <v>1.3771587331481228E-2</v>
      </c>
      <c r="AI37" s="647">
        <v>5.2931784659814391E-3</v>
      </c>
      <c r="AJ37" s="647">
        <v>7.1512782211207975E-3</v>
      </c>
      <c r="AK37" s="647">
        <v>4.159204111177333E-2</v>
      </c>
      <c r="AL37" s="647">
        <v>3.080856479373615E-2</v>
      </c>
      <c r="AM37" s="647">
        <v>1.2009882575841603E-2</v>
      </c>
      <c r="AN37" s="647">
        <v>1.5402950232067428E-2</v>
      </c>
      <c r="AO37" s="647">
        <v>8.3628035785084289E-3</v>
      </c>
      <c r="AP37" s="647">
        <v>0</v>
      </c>
      <c r="AQ37" s="648">
        <v>3.7902190364634464E-2</v>
      </c>
    </row>
    <row r="38" spans="1:43">
      <c r="A38" s="507" t="s">
        <v>422</v>
      </c>
      <c r="B38" s="504" t="s">
        <v>17</v>
      </c>
      <c r="C38" s="646">
        <v>0</v>
      </c>
      <c r="D38" s="647">
        <v>0</v>
      </c>
      <c r="E38" s="647">
        <v>0</v>
      </c>
      <c r="F38" s="647">
        <v>0</v>
      </c>
      <c r="G38" s="647">
        <v>0</v>
      </c>
      <c r="H38" s="647">
        <v>0</v>
      </c>
      <c r="I38" s="647">
        <v>0</v>
      </c>
      <c r="J38" s="647">
        <v>0</v>
      </c>
      <c r="K38" s="647">
        <v>0</v>
      </c>
      <c r="L38" s="647">
        <v>0</v>
      </c>
      <c r="M38" s="647">
        <v>0</v>
      </c>
      <c r="N38" s="647">
        <v>0</v>
      </c>
      <c r="O38" s="647">
        <v>0</v>
      </c>
      <c r="P38" s="647">
        <v>0</v>
      </c>
      <c r="Q38" s="647">
        <v>0</v>
      </c>
      <c r="R38" s="647">
        <v>0</v>
      </c>
      <c r="S38" s="647">
        <v>0</v>
      </c>
      <c r="T38" s="647">
        <v>0</v>
      </c>
      <c r="U38" s="647">
        <v>0</v>
      </c>
      <c r="V38" s="647">
        <v>0</v>
      </c>
      <c r="W38" s="647">
        <v>0</v>
      </c>
      <c r="X38" s="647">
        <v>0</v>
      </c>
      <c r="Y38" s="647">
        <v>0</v>
      </c>
      <c r="Z38" s="647">
        <v>0</v>
      </c>
      <c r="AA38" s="647">
        <v>0</v>
      </c>
      <c r="AB38" s="647">
        <v>0</v>
      </c>
      <c r="AC38" s="647">
        <v>0</v>
      </c>
      <c r="AD38" s="647">
        <v>0</v>
      </c>
      <c r="AE38" s="647">
        <v>0</v>
      </c>
      <c r="AF38" s="647">
        <v>0</v>
      </c>
      <c r="AG38" s="647">
        <v>0</v>
      </c>
      <c r="AH38" s="647">
        <v>0</v>
      </c>
      <c r="AI38" s="647">
        <v>0</v>
      </c>
      <c r="AJ38" s="647">
        <v>0</v>
      </c>
      <c r="AK38" s="647">
        <v>0</v>
      </c>
      <c r="AL38" s="647">
        <v>0</v>
      </c>
      <c r="AM38" s="647">
        <v>0</v>
      </c>
      <c r="AN38" s="647">
        <v>0</v>
      </c>
      <c r="AO38" s="647">
        <v>0</v>
      </c>
      <c r="AP38" s="647">
        <v>0</v>
      </c>
      <c r="AQ38" s="648">
        <v>0.23203681761083009</v>
      </c>
    </row>
    <row r="39" spans="1:43">
      <c r="A39" s="507" t="s">
        <v>424</v>
      </c>
      <c r="B39" s="504" t="s">
        <v>56</v>
      </c>
      <c r="C39" s="646">
        <v>1.6311140367436902E-5</v>
      </c>
      <c r="D39" s="647">
        <v>2.1018859911935429E-4</v>
      </c>
      <c r="E39" s="647">
        <v>4.8679184508066975E-6</v>
      </c>
      <c r="F39" s="647">
        <v>8.274114875369261E-4</v>
      </c>
      <c r="G39" s="647">
        <v>2.1538186338132518E-4</v>
      </c>
      <c r="H39" s="647">
        <v>6.0435809082392372E-5</v>
      </c>
      <c r="I39" s="647">
        <v>1.6212379102238197E-4</v>
      </c>
      <c r="J39" s="647">
        <v>2.8589585045561076E-4</v>
      </c>
      <c r="K39" s="647">
        <v>0</v>
      </c>
      <c r="L39" s="647">
        <v>1.3572774379446459E-4</v>
      </c>
      <c r="M39" s="647">
        <v>1.0146031686430767E-3</v>
      </c>
      <c r="N39" s="647">
        <v>0</v>
      </c>
      <c r="O39" s="647">
        <v>1.7626071216888859E-6</v>
      </c>
      <c r="P39" s="647">
        <v>4.2798463643810682E-4</v>
      </c>
      <c r="Q39" s="647">
        <v>7.2966669393378849E-4</v>
      </c>
      <c r="R39" s="647">
        <v>3.310206749743413E-4</v>
      </c>
      <c r="S39" s="647">
        <v>3.2681167208581662E-4</v>
      </c>
      <c r="T39" s="647">
        <v>1.3262766397057278E-3</v>
      </c>
      <c r="U39" s="647">
        <v>6.3054476551548295E-4</v>
      </c>
      <c r="V39" s="647">
        <v>9.9362408506489266E-4</v>
      </c>
      <c r="W39" s="647">
        <v>4.4748436934320945E-4</v>
      </c>
      <c r="X39" s="647">
        <v>9.5261196335633767E-5</v>
      </c>
      <c r="Y39" s="647">
        <v>1.3556489479926549E-4</v>
      </c>
      <c r="Z39" s="647">
        <v>1.0367325031691811E-3</v>
      </c>
      <c r="AA39" s="647">
        <v>7.2638260785942339E-5</v>
      </c>
      <c r="AB39" s="647">
        <v>1.2872106419154936E-4</v>
      </c>
      <c r="AC39" s="647">
        <v>1.8370207261340335E-4</v>
      </c>
      <c r="AD39" s="647">
        <v>1.8963940560641246E-4</v>
      </c>
      <c r="AE39" s="647">
        <v>6.1480204569528957E-7</v>
      </c>
      <c r="AF39" s="647">
        <v>3.9654987637208287E-4</v>
      </c>
      <c r="AG39" s="647">
        <v>4.6529157967345816E-3</v>
      </c>
      <c r="AH39" s="647">
        <v>9.7141373580750167E-5</v>
      </c>
      <c r="AI39" s="647">
        <v>1.0888139003538983E-6</v>
      </c>
      <c r="AJ39" s="647">
        <v>9.224714417892684E-5</v>
      </c>
      <c r="AK39" s="647">
        <v>0</v>
      </c>
      <c r="AL39" s="647">
        <v>4.6703050722619362E-4</v>
      </c>
      <c r="AM39" s="647">
        <v>4.1887832596212006E-4</v>
      </c>
      <c r="AN39" s="647">
        <v>2.4398571231564197E-4</v>
      </c>
      <c r="AO39" s="647">
        <v>3.9129234191855717E-4</v>
      </c>
      <c r="AP39" s="647">
        <v>0</v>
      </c>
      <c r="AQ39" s="648">
        <v>1.3991357062732789E-4</v>
      </c>
    </row>
    <row r="40" spans="1:43">
      <c r="A40" s="507" t="s">
        <v>427</v>
      </c>
      <c r="B40" s="504" t="s">
        <v>428</v>
      </c>
      <c r="C40" s="646">
        <v>2.350120002791524E-4</v>
      </c>
      <c r="D40" s="647">
        <v>0</v>
      </c>
      <c r="E40" s="647">
        <v>0</v>
      </c>
      <c r="F40" s="647">
        <v>0</v>
      </c>
      <c r="G40" s="647">
        <v>0</v>
      </c>
      <c r="H40" s="647">
        <v>0</v>
      </c>
      <c r="I40" s="647">
        <v>8.4895934223955918E-7</v>
      </c>
      <c r="J40" s="647">
        <v>1.0907372105407008E-6</v>
      </c>
      <c r="K40" s="647">
        <v>0</v>
      </c>
      <c r="L40" s="647">
        <v>1.439841424576644E-6</v>
      </c>
      <c r="M40" s="647">
        <v>0</v>
      </c>
      <c r="N40" s="647">
        <v>0</v>
      </c>
      <c r="O40" s="647">
        <v>0</v>
      </c>
      <c r="P40" s="647">
        <v>0</v>
      </c>
      <c r="Q40" s="647">
        <v>0</v>
      </c>
      <c r="R40" s="647">
        <v>0</v>
      </c>
      <c r="S40" s="647">
        <v>0</v>
      </c>
      <c r="T40" s="647">
        <v>0</v>
      </c>
      <c r="U40" s="647">
        <v>0</v>
      </c>
      <c r="V40" s="647">
        <v>0</v>
      </c>
      <c r="W40" s="647">
        <v>0</v>
      </c>
      <c r="X40" s="647">
        <v>1.1800572452720908E-5</v>
      </c>
      <c r="Y40" s="647">
        <v>2.5857547304571405E-6</v>
      </c>
      <c r="Z40" s="647">
        <v>2.0861278364606154E-4</v>
      </c>
      <c r="AA40" s="647">
        <v>2.3431990378474589E-4</v>
      </c>
      <c r="AB40" s="647">
        <v>0</v>
      </c>
      <c r="AC40" s="647">
        <v>2.6420855231950777E-5</v>
      </c>
      <c r="AD40" s="647">
        <v>1.6149541639369968E-4</v>
      </c>
      <c r="AE40" s="647">
        <v>6.3342168651276071E-6</v>
      </c>
      <c r="AF40" s="647">
        <v>1.6528672268898354E-3</v>
      </c>
      <c r="AG40" s="647">
        <v>1.1623788165242598E-3</v>
      </c>
      <c r="AH40" s="647">
        <v>2.5083069919873141E-5</v>
      </c>
      <c r="AI40" s="647">
        <v>1.7813713772384324E-5</v>
      </c>
      <c r="AJ40" s="647">
        <v>1.8143333185668829E-2</v>
      </c>
      <c r="AK40" s="647">
        <v>1.4502216636954985E-5</v>
      </c>
      <c r="AL40" s="647">
        <v>4.3704471637314063E-5</v>
      </c>
      <c r="AM40" s="647">
        <v>8.0323180129316556E-5</v>
      </c>
      <c r="AN40" s="647">
        <v>5.0125439562257644E-6</v>
      </c>
      <c r="AO40" s="647">
        <v>1.0481675093738033E-4</v>
      </c>
      <c r="AP40" s="647">
        <v>0</v>
      </c>
      <c r="AQ40" s="648">
        <v>2.5181403511134251E-3</v>
      </c>
    </row>
    <row r="41" spans="1:43">
      <c r="A41" s="507" t="s">
        <v>430</v>
      </c>
      <c r="B41" s="504" t="s">
        <v>741</v>
      </c>
      <c r="C41" s="646">
        <v>8.81947670256268E-5</v>
      </c>
      <c r="D41" s="647">
        <v>2.3890532974615405E-4</v>
      </c>
      <c r="E41" s="647">
        <v>1.3977303133721019E-2</v>
      </c>
      <c r="F41" s="647">
        <v>3.6449893040687476E-3</v>
      </c>
      <c r="G41" s="647">
        <v>2.483997078788166E-3</v>
      </c>
      <c r="H41" s="647">
        <v>1.8380487698888947E-3</v>
      </c>
      <c r="I41" s="647">
        <v>1.6858483403449664E-3</v>
      </c>
      <c r="J41" s="647">
        <v>2.3225835857167859E-3</v>
      </c>
      <c r="K41" s="647">
        <v>1.5642954797501156E-3</v>
      </c>
      <c r="L41" s="647">
        <v>8.843015719996268E-4</v>
      </c>
      <c r="M41" s="647">
        <v>1.5749558492830342E-3</v>
      </c>
      <c r="N41" s="647">
        <v>1.2393320281367526E-3</v>
      </c>
      <c r="O41" s="647">
        <v>4.8911674804578552E-4</v>
      </c>
      <c r="P41" s="647">
        <v>1.5674185696484145E-3</v>
      </c>
      <c r="Q41" s="647">
        <v>3.5765619481595416E-3</v>
      </c>
      <c r="R41" s="647">
        <v>4.5048796301314399E-3</v>
      </c>
      <c r="S41" s="647">
        <v>1.7187838858271623E-3</v>
      </c>
      <c r="T41" s="647">
        <v>1.2514073143950839E-3</v>
      </c>
      <c r="U41" s="647">
        <v>1.22535119225621E-3</v>
      </c>
      <c r="V41" s="647">
        <v>8.417578451245019E-4</v>
      </c>
      <c r="W41" s="647">
        <v>3.329992045030163E-4</v>
      </c>
      <c r="X41" s="647">
        <v>1.4406187789275534E-3</v>
      </c>
      <c r="Y41" s="647">
        <v>1.9581887314359752E-3</v>
      </c>
      <c r="Z41" s="647">
        <v>3.9348459490166285E-3</v>
      </c>
      <c r="AA41" s="647">
        <v>1.1246855938296215E-2</v>
      </c>
      <c r="AB41" s="647">
        <v>3.0977414388299587E-3</v>
      </c>
      <c r="AC41" s="647">
        <v>9.1451305257016203E-4</v>
      </c>
      <c r="AD41" s="647">
        <v>5.3083040637949925E-3</v>
      </c>
      <c r="AE41" s="647">
        <v>4.7809354913561162E-4</v>
      </c>
      <c r="AF41" s="647">
        <v>1.6229883539027408E-3</v>
      </c>
      <c r="AG41" s="647">
        <v>2.3876363106523075E-3</v>
      </c>
      <c r="AH41" s="647">
        <v>3.7811489791175872E-6</v>
      </c>
      <c r="AI41" s="647">
        <v>1.4762505685386154E-3</v>
      </c>
      <c r="AJ41" s="647">
        <v>1.7794830687600472E-3</v>
      </c>
      <c r="AK41" s="647">
        <v>0</v>
      </c>
      <c r="AL41" s="647">
        <v>3.9683173635684087E-3</v>
      </c>
      <c r="AM41" s="647">
        <v>9.7186225543216959E-3</v>
      </c>
      <c r="AN41" s="647">
        <v>2.8643297569539692E-3</v>
      </c>
      <c r="AO41" s="647">
        <v>2.4981674108115305E-3</v>
      </c>
      <c r="AP41" s="647">
        <v>0</v>
      </c>
      <c r="AQ41" s="648">
        <v>7.6759224231079158E-3</v>
      </c>
    </row>
    <row r="42" spans="1:43">
      <c r="A42" s="507" t="s">
        <v>434</v>
      </c>
      <c r="B42" s="504" t="s">
        <v>57</v>
      </c>
      <c r="C42" s="646">
        <v>8.8847782222784347E-3</v>
      </c>
      <c r="D42" s="647">
        <v>2.2851768951989222E-2</v>
      </c>
      <c r="E42" s="647">
        <v>5.2287192270857215E-3</v>
      </c>
      <c r="F42" s="647">
        <v>1.9259400888625121E-2</v>
      </c>
      <c r="G42" s="647">
        <v>9.0259700542939802E-3</v>
      </c>
      <c r="H42" s="647">
        <v>2.1964724959851568E-2</v>
      </c>
      <c r="I42" s="647">
        <v>1.0787443401916612E-2</v>
      </c>
      <c r="J42" s="647">
        <v>2.3717632709673041E-2</v>
      </c>
      <c r="K42" s="647">
        <v>2.0092896586738938E-2</v>
      </c>
      <c r="L42" s="647">
        <v>2.0701508488719909E-2</v>
      </c>
      <c r="M42" s="647">
        <v>2.391019413014598E-2</v>
      </c>
      <c r="N42" s="647">
        <v>5.6491348590372243E-3</v>
      </c>
      <c r="O42" s="647">
        <v>3.9398218646305681E-3</v>
      </c>
      <c r="P42" s="647">
        <v>1.6196277429576789E-2</v>
      </c>
      <c r="Q42" s="647">
        <v>2.5769472052942229E-2</v>
      </c>
      <c r="R42" s="647">
        <v>1.6151558532836063E-2</v>
      </c>
      <c r="S42" s="647">
        <v>1.7597320324194959E-2</v>
      </c>
      <c r="T42" s="647">
        <v>2.4298507997855701E-2</v>
      </c>
      <c r="U42" s="647">
        <v>2.2661393757336293E-2</v>
      </c>
      <c r="V42" s="647">
        <v>2.062544314400927E-2</v>
      </c>
      <c r="W42" s="647">
        <v>1.4511945386181647E-2</v>
      </c>
      <c r="X42" s="647">
        <v>2.3869833661889269E-2</v>
      </c>
      <c r="Y42" s="647">
        <v>6.1522541604093782E-2</v>
      </c>
      <c r="Z42" s="647">
        <v>9.6420399949044222E-2</v>
      </c>
      <c r="AA42" s="647">
        <v>8.8720001872399396E-2</v>
      </c>
      <c r="AB42" s="647">
        <v>3.4274515137499434E-2</v>
      </c>
      <c r="AC42" s="647">
        <v>4.4413902072020728E-2</v>
      </c>
      <c r="AD42" s="647">
        <v>6.3081089164053999E-2</v>
      </c>
      <c r="AE42" s="647">
        <v>9.8839683040113126E-3</v>
      </c>
      <c r="AF42" s="647">
        <v>6.9018705874606234E-2</v>
      </c>
      <c r="AG42" s="647">
        <v>7.5675806991596151E-2</v>
      </c>
      <c r="AH42" s="647">
        <v>4.10094004056459E-2</v>
      </c>
      <c r="AI42" s="647">
        <v>2.4156269149958526E-2</v>
      </c>
      <c r="AJ42" s="647">
        <v>2.6481782894302513E-2</v>
      </c>
      <c r="AK42" s="647">
        <v>5.3151837981442969E-2</v>
      </c>
      <c r="AL42" s="647">
        <v>7.40080237199984E-2</v>
      </c>
      <c r="AM42" s="647">
        <v>2.5952383175813994E-2</v>
      </c>
      <c r="AN42" s="647">
        <v>1.6522056615356506E-2</v>
      </c>
      <c r="AO42" s="647">
        <v>1.7597830225646798E-2</v>
      </c>
      <c r="AP42" s="647">
        <v>0</v>
      </c>
      <c r="AQ42" s="648">
        <v>2.1493871347125233E-2</v>
      </c>
    </row>
    <row r="43" spans="1:43">
      <c r="A43" s="507">
        <v>67</v>
      </c>
      <c r="B43" s="504" t="s">
        <v>871</v>
      </c>
      <c r="C43" s="646">
        <v>4.354856646741676E-5</v>
      </c>
      <c r="D43" s="647">
        <v>1.1280366475179592E-4</v>
      </c>
      <c r="E43" s="647">
        <v>5.4452160546336831E-4</v>
      </c>
      <c r="F43" s="647">
        <v>1.4663624496941133E-4</v>
      </c>
      <c r="G43" s="647">
        <v>1.4891481208310542E-4</v>
      </c>
      <c r="H43" s="647">
        <v>1.5553073657315354E-4</v>
      </c>
      <c r="I43" s="647">
        <v>7.1604454123747342E-5</v>
      </c>
      <c r="J43" s="647">
        <v>7.4473695104132948E-5</v>
      </c>
      <c r="K43" s="647">
        <v>7.6010908204556779E-5</v>
      </c>
      <c r="L43" s="647">
        <v>7.0551840299590472E-5</v>
      </c>
      <c r="M43" s="647">
        <v>7.8168885870575884E-5</v>
      </c>
      <c r="N43" s="647">
        <v>7.819937010071814E-5</v>
      </c>
      <c r="O43" s="647">
        <v>3.7361860245324753E-5</v>
      </c>
      <c r="P43" s="647">
        <v>7.9660624354343636E-5</v>
      </c>
      <c r="Q43" s="647">
        <v>1.1846829468988247E-4</v>
      </c>
      <c r="R43" s="647">
        <v>7.8787618704338104E-5</v>
      </c>
      <c r="S43" s="647">
        <v>7.0564862896911067E-5</v>
      </c>
      <c r="T43" s="647">
        <v>1.4855281917909596E-4</v>
      </c>
      <c r="U43" s="647">
        <v>6.6718333021699268E-5</v>
      </c>
      <c r="V43" s="647">
        <v>7.8799666558253799E-5</v>
      </c>
      <c r="W43" s="647">
        <v>1.1830453720980325E-4</v>
      </c>
      <c r="X43" s="647">
        <v>9.9727989494813766E-5</v>
      </c>
      <c r="Y43" s="647">
        <v>2.1353621717512143E-4</v>
      </c>
      <c r="Z43" s="647">
        <v>1.1319121297210209E-4</v>
      </c>
      <c r="AA43" s="647">
        <v>2.2576897023050254E-4</v>
      </c>
      <c r="AB43" s="647">
        <v>3.8508829012173889E-5</v>
      </c>
      <c r="AC43" s="647">
        <v>6.0056540569577077E-4</v>
      </c>
      <c r="AD43" s="647">
        <v>1.5993835200040082E-4</v>
      </c>
      <c r="AE43" s="647">
        <v>4.2550905849587169E-4</v>
      </c>
      <c r="AF43" s="647">
        <v>2.338475405055322E-4</v>
      </c>
      <c r="AG43" s="647">
        <v>5.1920973943053441E-3</v>
      </c>
      <c r="AH43" s="647">
        <v>3.2814603016436268E-4</v>
      </c>
      <c r="AI43" s="647">
        <v>6.4583069614325298E-4</v>
      </c>
      <c r="AJ43" s="647">
        <v>9.6391889448873089E-3</v>
      </c>
      <c r="AK43" s="647">
        <v>2.1340543180291506E-3</v>
      </c>
      <c r="AL43" s="647">
        <v>9.7485622352391852E-4</v>
      </c>
      <c r="AM43" s="647">
        <v>1.1062574788334063E-2</v>
      </c>
      <c r="AN43" s="647">
        <v>1.4660921705623406E-2</v>
      </c>
      <c r="AO43" s="647">
        <v>2.6478625432970037E-3</v>
      </c>
      <c r="AP43" s="647">
        <v>0</v>
      </c>
      <c r="AQ43" s="648">
        <v>1.2581335788146224E-3</v>
      </c>
    </row>
    <row r="44" spans="1:43">
      <c r="A44" s="507" t="s">
        <v>556</v>
      </c>
      <c r="B44" s="504" t="s">
        <v>557</v>
      </c>
      <c r="C44" s="646">
        <v>0</v>
      </c>
      <c r="D44" s="647">
        <v>0</v>
      </c>
      <c r="E44" s="647">
        <v>0</v>
      </c>
      <c r="F44" s="647">
        <v>0</v>
      </c>
      <c r="G44" s="647">
        <v>0</v>
      </c>
      <c r="H44" s="647">
        <v>0</v>
      </c>
      <c r="I44" s="647">
        <v>0</v>
      </c>
      <c r="J44" s="647">
        <v>0</v>
      </c>
      <c r="K44" s="647">
        <v>0</v>
      </c>
      <c r="L44" s="647">
        <v>0</v>
      </c>
      <c r="M44" s="647">
        <v>0</v>
      </c>
      <c r="N44" s="647">
        <v>0</v>
      </c>
      <c r="O44" s="647">
        <v>0</v>
      </c>
      <c r="P44" s="647">
        <v>0</v>
      </c>
      <c r="Q44" s="647">
        <v>0</v>
      </c>
      <c r="R44" s="647">
        <v>0</v>
      </c>
      <c r="S44" s="647">
        <v>0</v>
      </c>
      <c r="T44" s="647">
        <v>0</v>
      </c>
      <c r="U44" s="647">
        <v>0</v>
      </c>
      <c r="V44" s="647">
        <v>0</v>
      </c>
      <c r="W44" s="647">
        <v>0</v>
      </c>
      <c r="X44" s="647">
        <v>0</v>
      </c>
      <c r="Y44" s="647">
        <v>0</v>
      </c>
      <c r="Z44" s="647">
        <v>0</v>
      </c>
      <c r="AA44" s="647">
        <v>0</v>
      </c>
      <c r="AB44" s="647">
        <v>0</v>
      </c>
      <c r="AC44" s="647">
        <v>0</v>
      </c>
      <c r="AD44" s="647">
        <v>0</v>
      </c>
      <c r="AE44" s="647">
        <v>0</v>
      </c>
      <c r="AF44" s="647">
        <v>0</v>
      </c>
      <c r="AG44" s="647">
        <v>0</v>
      </c>
      <c r="AH44" s="647">
        <v>0</v>
      </c>
      <c r="AI44" s="647">
        <v>0</v>
      </c>
      <c r="AJ44" s="647">
        <v>0</v>
      </c>
      <c r="AK44" s="647">
        <v>0</v>
      </c>
      <c r="AL44" s="647">
        <v>0</v>
      </c>
      <c r="AM44" s="647">
        <v>0</v>
      </c>
      <c r="AN44" s="647">
        <v>0</v>
      </c>
      <c r="AO44" s="647">
        <v>0</v>
      </c>
      <c r="AP44" s="647">
        <v>0</v>
      </c>
      <c r="AQ44" s="648">
        <v>0</v>
      </c>
    </row>
    <row r="45" spans="1:43">
      <c r="A45" s="507" t="s">
        <v>558</v>
      </c>
      <c r="B45" s="504" t="s">
        <v>933</v>
      </c>
      <c r="C45" s="646">
        <v>0</v>
      </c>
      <c r="D45" s="647">
        <v>0</v>
      </c>
      <c r="E45" s="647">
        <v>0</v>
      </c>
      <c r="F45" s="647">
        <v>0</v>
      </c>
      <c r="G45" s="647">
        <v>0</v>
      </c>
      <c r="H45" s="647">
        <v>0</v>
      </c>
      <c r="I45" s="647">
        <v>0</v>
      </c>
      <c r="J45" s="647">
        <v>0</v>
      </c>
      <c r="K45" s="647">
        <v>0</v>
      </c>
      <c r="L45" s="647">
        <v>0</v>
      </c>
      <c r="M45" s="647">
        <v>0</v>
      </c>
      <c r="N45" s="647">
        <v>0</v>
      </c>
      <c r="O45" s="647">
        <v>0</v>
      </c>
      <c r="P45" s="647">
        <v>0</v>
      </c>
      <c r="Q45" s="647">
        <v>0</v>
      </c>
      <c r="R45" s="647">
        <v>0</v>
      </c>
      <c r="S45" s="647">
        <v>0</v>
      </c>
      <c r="T45" s="647">
        <v>0</v>
      </c>
      <c r="U45" s="647">
        <v>0</v>
      </c>
      <c r="V45" s="647">
        <v>0</v>
      </c>
      <c r="W45" s="647">
        <v>0</v>
      </c>
      <c r="X45" s="647">
        <v>0</v>
      </c>
      <c r="Y45" s="647">
        <v>0</v>
      </c>
      <c r="Z45" s="647">
        <v>0</v>
      </c>
      <c r="AA45" s="647">
        <v>0</v>
      </c>
      <c r="AB45" s="647">
        <v>0</v>
      </c>
      <c r="AC45" s="647">
        <v>0</v>
      </c>
      <c r="AD45" s="647">
        <v>0</v>
      </c>
      <c r="AE45" s="647">
        <v>0</v>
      </c>
      <c r="AF45" s="647">
        <v>0</v>
      </c>
      <c r="AG45" s="647">
        <v>0</v>
      </c>
      <c r="AH45" s="647">
        <v>0</v>
      </c>
      <c r="AI45" s="647">
        <v>1.5300862992686768E-3</v>
      </c>
      <c r="AJ45" s="647">
        <v>2.0800384957227083E-3</v>
      </c>
      <c r="AK45" s="647">
        <v>0</v>
      </c>
      <c r="AL45" s="647">
        <v>0</v>
      </c>
      <c r="AM45" s="647">
        <v>0</v>
      </c>
      <c r="AN45" s="647">
        <v>1.2656518642504489E-2</v>
      </c>
      <c r="AO45" s="647">
        <v>5.1505698298778633E-3</v>
      </c>
      <c r="AP45" s="647">
        <v>0</v>
      </c>
      <c r="AQ45" s="648">
        <v>0</v>
      </c>
    </row>
    <row r="46" spans="1:43">
      <c r="A46" s="507" t="s">
        <v>443</v>
      </c>
      <c r="B46" s="504" t="s">
        <v>30</v>
      </c>
      <c r="C46" s="646">
        <v>6.0674119717403518E-4</v>
      </c>
      <c r="D46" s="647">
        <v>4.7849153021718143E-3</v>
      </c>
      <c r="E46" s="647">
        <v>6.734820480790943E-4</v>
      </c>
      <c r="F46" s="647">
        <v>1.5376285293929564E-3</v>
      </c>
      <c r="G46" s="647">
        <v>4.714508150539011E-4</v>
      </c>
      <c r="H46" s="647">
        <v>9.9641953844840686E-4</v>
      </c>
      <c r="I46" s="647">
        <v>6.7747826241985876E-4</v>
      </c>
      <c r="J46" s="647">
        <v>5.4792070093128342E-4</v>
      </c>
      <c r="K46" s="647">
        <v>2.6323667557886263E-4</v>
      </c>
      <c r="L46" s="647">
        <v>1.2958739373833715E-4</v>
      </c>
      <c r="M46" s="647">
        <v>1.2618724597744711E-3</v>
      </c>
      <c r="N46" s="647">
        <v>6.1432484692233323E-4</v>
      </c>
      <c r="O46" s="647">
        <v>1.2418853028223355E-4</v>
      </c>
      <c r="P46" s="647">
        <v>4.3765155503977591E-4</v>
      </c>
      <c r="Q46" s="647">
        <v>7.7955642537093307E-4</v>
      </c>
      <c r="R46" s="647">
        <v>7.7999903934723215E-4</v>
      </c>
      <c r="S46" s="647">
        <v>1.1420196821628524E-3</v>
      </c>
      <c r="T46" s="647">
        <v>6.8955945221294164E-4</v>
      </c>
      <c r="U46" s="647">
        <v>6.4352543378085947E-4</v>
      </c>
      <c r="V46" s="647">
        <v>8.2574058608814779E-4</v>
      </c>
      <c r="W46" s="647">
        <v>2.6464034392821242E-4</v>
      </c>
      <c r="X46" s="647">
        <v>1.0438723879527391E-3</v>
      </c>
      <c r="Y46" s="647">
        <v>1.1855420754134773E-3</v>
      </c>
      <c r="Z46" s="647">
        <v>9.702728405866898E-5</v>
      </c>
      <c r="AA46" s="647">
        <v>1.0365150134771552E-3</v>
      </c>
      <c r="AB46" s="647">
        <v>3.2403062669384697E-3</v>
      </c>
      <c r="AC46" s="647">
        <v>2.0176781633603883E-3</v>
      </c>
      <c r="AD46" s="647">
        <v>3.3664714423245158E-3</v>
      </c>
      <c r="AE46" s="647">
        <v>2.3346615185891833E-4</v>
      </c>
      <c r="AF46" s="647">
        <v>1.8518910952491873E-3</v>
      </c>
      <c r="AG46" s="647">
        <v>2.4724622506450515E-3</v>
      </c>
      <c r="AH46" s="647">
        <v>2.5611080267635982E-3</v>
      </c>
      <c r="AI46" s="647">
        <v>1.9226949589292162E-3</v>
      </c>
      <c r="AJ46" s="647">
        <v>2.6489185999499119E-3</v>
      </c>
      <c r="AK46" s="647">
        <v>5.8039360637391771E-3</v>
      </c>
      <c r="AL46" s="647">
        <v>1.6371954981701244E-3</v>
      </c>
      <c r="AM46" s="647">
        <v>2.7159654322953205E-3</v>
      </c>
      <c r="AN46" s="647">
        <v>2.6351839215128007E-3</v>
      </c>
      <c r="AO46" s="647">
        <v>8.4282890337634942E-4</v>
      </c>
      <c r="AP46" s="647">
        <v>0</v>
      </c>
      <c r="AQ46" s="648">
        <v>1.9565609210022252E-4</v>
      </c>
    </row>
    <row r="47" spans="1:43">
      <c r="A47" s="476" t="s">
        <v>446</v>
      </c>
      <c r="B47" s="639" t="s">
        <v>18</v>
      </c>
      <c r="C47" s="649">
        <v>7.060995232432254E-4</v>
      </c>
      <c r="D47" s="650">
        <v>2.2685298237383185E-3</v>
      </c>
      <c r="E47" s="650">
        <v>4.1440867186939845E-3</v>
      </c>
      <c r="F47" s="650">
        <v>6.6933442932830441E-3</v>
      </c>
      <c r="G47" s="650">
        <v>6.5847174227251747E-3</v>
      </c>
      <c r="H47" s="650">
        <v>1.468794766861313E-3</v>
      </c>
      <c r="I47" s="650">
        <v>1.2584483925918378E-3</v>
      </c>
      <c r="J47" s="650">
        <v>2.2434432530608907E-3</v>
      </c>
      <c r="K47" s="650">
        <v>2.4496693295067581E-3</v>
      </c>
      <c r="L47" s="650">
        <v>8.3448432270663531E-4</v>
      </c>
      <c r="M47" s="650">
        <v>2.4080357705245255E-3</v>
      </c>
      <c r="N47" s="650">
        <v>2.6605379431330974E-3</v>
      </c>
      <c r="O47" s="650">
        <v>1.8076765605889028E-3</v>
      </c>
      <c r="P47" s="650">
        <v>1.9670999435481935E-3</v>
      </c>
      <c r="Q47" s="650">
        <v>4.1481688942207589E-3</v>
      </c>
      <c r="R47" s="650">
        <v>2.8989330538006473E-3</v>
      </c>
      <c r="S47" s="650">
        <v>1.1584086912146637E-3</v>
      </c>
      <c r="T47" s="650">
        <v>3.005682353581276E-4</v>
      </c>
      <c r="U47" s="650">
        <v>1.9332292828358861E-3</v>
      </c>
      <c r="V47" s="650">
        <v>5.9789267295061921E-4</v>
      </c>
      <c r="W47" s="650">
        <v>1.598111158386824E-3</v>
      </c>
      <c r="X47" s="650">
        <v>1.0494960785700173E-3</v>
      </c>
      <c r="Y47" s="650">
        <v>6.1761963190130383E-3</v>
      </c>
      <c r="Z47" s="650">
        <v>2.936310056743662E-3</v>
      </c>
      <c r="AA47" s="650">
        <v>5.2234988435257753E-3</v>
      </c>
      <c r="AB47" s="650">
        <v>1.0283651592695215E-2</v>
      </c>
      <c r="AC47" s="650">
        <v>3.57946837903644E-3</v>
      </c>
      <c r="AD47" s="650">
        <v>2.6342640897199093E-3</v>
      </c>
      <c r="AE47" s="650">
        <v>5.934587505845749E-4</v>
      </c>
      <c r="AF47" s="650">
        <v>2.0525591474146823E-3</v>
      </c>
      <c r="AG47" s="650">
        <v>1.9007720624308474E-3</v>
      </c>
      <c r="AH47" s="650">
        <v>4.3247676087028805E-4</v>
      </c>
      <c r="AI47" s="650">
        <v>4.1016467797696278E-3</v>
      </c>
      <c r="AJ47" s="650">
        <v>2.3322601210901575E-3</v>
      </c>
      <c r="AK47" s="650">
        <v>3.467340059879559E-3</v>
      </c>
      <c r="AL47" s="650">
        <v>2.01555829147798E-3</v>
      </c>
      <c r="AM47" s="650">
        <v>2.6486226358587439E-3</v>
      </c>
      <c r="AN47" s="650">
        <v>1.2510653809869924E-3</v>
      </c>
      <c r="AO47" s="650">
        <v>8.2801751277857233E-4</v>
      </c>
      <c r="AP47" s="650">
        <v>0</v>
      </c>
      <c r="AQ47" s="651">
        <v>0</v>
      </c>
    </row>
    <row r="48" spans="1:43">
      <c r="C48" s="653">
        <f>SUM(C7:C47)</f>
        <v>0.30162359578965348</v>
      </c>
      <c r="D48" s="653">
        <f>SUM(D7:D47)</f>
        <v>0.34550573760389025</v>
      </c>
      <c r="E48" s="653">
        <f t="shared" ref="E48:AQ48" si="0">SUM(E7:E47)</f>
        <v>0.26904324895684695</v>
      </c>
      <c r="F48" s="653">
        <f t="shared" si="0"/>
        <v>0.24631474077252283</v>
      </c>
      <c r="G48" s="653">
        <f>SUM(G7:G47)</f>
        <v>0.39644996600662447</v>
      </c>
      <c r="H48" s="653">
        <f t="shared" si="0"/>
        <v>0.1705945361728283</v>
      </c>
      <c r="I48" s="653">
        <f t="shared" si="0"/>
        <v>0.30600008623679853</v>
      </c>
      <c r="J48" s="653">
        <f t="shared" si="0"/>
        <v>0.18358899012154578</v>
      </c>
      <c r="K48" s="653">
        <f t="shared" si="0"/>
        <v>0.15703566018708373</v>
      </c>
      <c r="L48" s="653">
        <f t="shared" si="0"/>
        <v>0.15387952068956501</v>
      </c>
      <c r="M48" s="653">
        <f t="shared" si="0"/>
        <v>0.22068790384177597</v>
      </c>
      <c r="N48" s="653">
        <f t="shared" si="0"/>
        <v>0.11945094055374786</v>
      </c>
      <c r="O48" s="653">
        <f t="shared" si="0"/>
        <v>0.1796600614312206</v>
      </c>
      <c r="P48" s="653">
        <f t="shared" si="0"/>
        <v>0.12479868566356545</v>
      </c>
      <c r="Q48" s="653">
        <f t="shared" si="0"/>
        <v>0.13086865731115435</v>
      </c>
      <c r="R48" s="653">
        <f t="shared" si="0"/>
        <v>0.14298221828625801</v>
      </c>
      <c r="S48" s="653">
        <f t="shared" si="0"/>
        <v>0.18362441089172934</v>
      </c>
      <c r="T48" s="653">
        <f t="shared" si="0"/>
        <v>0.27233884110444118</v>
      </c>
      <c r="U48" s="653">
        <f t="shared" si="0"/>
        <v>0.1866535398859962</v>
      </c>
      <c r="V48" s="653">
        <f t="shared" si="0"/>
        <v>0.28932424793513939</v>
      </c>
      <c r="W48" s="653">
        <f t="shared" si="0"/>
        <v>0.13149362649762519</v>
      </c>
      <c r="X48" s="653">
        <f t="shared" si="0"/>
        <v>0.23834462813906507</v>
      </c>
      <c r="Y48" s="653">
        <f t="shared" si="0"/>
        <v>0.21314434632149976</v>
      </c>
      <c r="Z48" s="653">
        <f t="shared" si="0"/>
        <v>0.34115559427513398</v>
      </c>
      <c r="AA48" s="653">
        <f t="shared" si="0"/>
        <v>0.30459817967901942</v>
      </c>
      <c r="AB48" s="653">
        <f t="shared" si="0"/>
        <v>0.20355875564026271</v>
      </c>
      <c r="AC48" s="653">
        <f t="shared" si="0"/>
        <v>0.15809362732546478</v>
      </c>
      <c r="AD48" s="653">
        <f t="shared" si="0"/>
        <v>0.18265993582216433</v>
      </c>
      <c r="AE48" s="653">
        <f t="shared" si="0"/>
        <v>0.12185394224807088</v>
      </c>
      <c r="AF48" s="653">
        <f t="shared" si="0"/>
        <v>0.21964917729287844</v>
      </c>
      <c r="AG48" s="653">
        <f t="shared" si="0"/>
        <v>0.27147591554626788</v>
      </c>
      <c r="AH48" s="653">
        <f t="shared" si="0"/>
        <v>0.13834839026496321</v>
      </c>
      <c r="AI48" s="653">
        <f t="shared" si="0"/>
        <v>0.10177684005482568</v>
      </c>
      <c r="AJ48" s="653">
        <f t="shared" si="0"/>
        <v>0.16468448837843422</v>
      </c>
      <c r="AK48" s="653">
        <f t="shared" si="0"/>
        <v>0.21690647002206428</v>
      </c>
      <c r="AL48" s="653">
        <f t="shared" si="0"/>
        <v>0.17208802966208991</v>
      </c>
      <c r="AM48" s="653">
        <f t="shared" si="0"/>
        <v>0.17395974532038117</v>
      </c>
      <c r="AN48" s="653">
        <f t="shared" si="0"/>
        <v>0.35314280405755616</v>
      </c>
      <c r="AO48" s="653">
        <f>SUM(AO7:AO47)</f>
        <v>0.3120476713090905</v>
      </c>
      <c r="AP48" s="653">
        <f t="shared" si="0"/>
        <v>0.36047948890519976</v>
      </c>
      <c r="AQ48" s="653">
        <f t="shared" si="0"/>
        <v>0.40165079196210118</v>
      </c>
    </row>
  </sheetData>
  <phoneticPr fontId="5"/>
  <pageMargins left="0.70866141732283472" right="0.70866141732283472" top="0.74803149606299213" bottom="0.74803149606299213" header="0.31496062992125984" footer="0.31496062992125984"/>
  <pageSetup paperSize="9" scale="5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8"/>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RowHeight="13.5"/>
  <cols>
    <col min="1" max="1" width="5.875" customWidth="1"/>
    <col min="2" max="2" width="23.625" customWidth="1"/>
    <col min="3" max="43" width="12.625" customWidth="1"/>
    <col min="44" max="44" width="2.25" customWidth="1"/>
  </cols>
  <sheetData>
    <row r="1" spans="1:43">
      <c r="A1" s="467" t="s">
        <v>743</v>
      </c>
    </row>
    <row r="3" spans="1:43">
      <c r="B3" s="467" t="s">
        <v>935</v>
      </c>
    </row>
    <row r="5" spans="1:43" ht="13.5" customHeight="1">
      <c r="A5" s="468"/>
      <c r="B5" s="469"/>
      <c r="C5" s="470" t="s">
        <v>329</v>
      </c>
      <c r="D5" s="470" t="s">
        <v>332</v>
      </c>
      <c r="E5" s="470" t="s">
        <v>335</v>
      </c>
      <c r="F5" s="470" t="s">
        <v>337</v>
      </c>
      <c r="G5" s="471" t="s">
        <v>339</v>
      </c>
      <c r="H5" s="471" t="s">
        <v>342</v>
      </c>
      <c r="I5" s="471" t="s">
        <v>345</v>
      </c>
      <c r="J5" s="471" t="s">
        <v>346</v>
      </c>
      <c r="K5" s="471" t="s">
        <v>348</v>
      </c>
      <c r="L5" s="471" t="s">
        <v>350</v>
      </c>
      <c r="M5" s="471" t="s">
        <v>353</v>
      </c>
      <c r="N5" s="471" t="s">
        <v>356</v>
      </c>
      <c r="O5" s="471" t="s">
        <v>359</v>
      </c>
      <c r="P5" s="471" t="s">
        <v>362</v>
      </c>
      <c r="Q5" s="471" t="s">
        <v>365</v>
      </c>
      <c r="R5" s="471" t="s">
        <v>369</v>
      </c>
      <c r="S5" s="471" t="s">
        <v>373</v>
      </c>
      <c r="T5" s="471" t="s">
        <v>377</v>
      </c>
      <c r="U5" s="471" t="s">
        <v>381</v>
      </c>
      <c r="V5" s="471" t="s">
        <v>384</v>
      </c>
      <c r="W5" s="471" t="s">
        <v>388</v>
      </c>
      <c r="X5" s="471" t="s">
        <v>390</v>
      </c>
      <c r="Y5" s="471" t="s">
        <v>392</v>
      </c>
      <c r="Z5" s="471" t="s">
        <v>395</v>
      </c>
      <c r="AA5" s="471" t="s">
        <v>398</v>
      </c>
      <c r="AB5" s="471" t="s">
        <v>402</v>
      </c>
      <c r="AC5" s="471" t="s">
        <v>406</v>
      </c>
      <c r="AD5" s="471" t="s">
        <v>409</v>
      </c>
      <c r="AE5" s="471" t="s">
        <v>412</v>
      </c>
      <c r="AF5" s="471" t="s">
        <v>415</v>
      </c>
      <c r="AG5" s="471" t="s">
        <v>419</v>
      </c>
      <c r="AH5" s="471" t="s">
        <v>422</v>
      </c>
      <c r="AI5" s="471" t="s">
        <v>424</v>
      </c>
      <c r="AJ5" s="471" t="s">
        <v>427</v>
      </c>
      <c r="AK5" s="471" t="s">
        <v>430</v>
      </c>
      <c r="AL5" s="471" t="s">
        <v>434</v>
      </c>
      <c r="AM5" s="471" t="s">
        <v>437</v>
      </c>
      <c r="AN5" s="471" t="s">
        <v>556</v>
      </c>
      <c r="AO5" s="471" t="s">
        <v>558</v>
      </c>
      <c r="AP5" s="471" t="s">
        <v>443</v>
      </c>
      <c r="AQ5" s="636" t="s">
        <v>446</v>
      </c>
    </row>
    <row r="6" spans="1:43" ht="27">
      <c r="A6" s="476"/>
      <c r="B6" s="477"/>
      <c r="C6" s="478" t="s">
        <v>745</v>
      </c>
      <c r="D6" s="478" t="s">
        <v>746</v>
      </c>
      <c r="E6" s="478" t="s">
        <v>747</v>
      </c>
      <c r="F6" s="478" t="s">
        <v>12</v>
      </c>
      <c r="G6" s="478" t="s">
        <v>340</v>
      </c>
      <c r="H6" s="478" t="s">
        <v>36</v>
      </c>
      <c r="I6" s="479" t="s">
        <v>37</v>
      </c>
      <c r="J6" s="478" t="s">
        <v>38</v>
      </c>
      <c r="K6" s="479" t="s">
        <v>907</v>
      </c>
      <c r="L6" s="480" t="s">
        <v>918</v>
      </c>
      <c r="M6" s="478" t="s">
        <v>919</v>
      </c>
      <c r="N6" s="478" t="s">
        <v>41</v>
      </c>
      <c r="O6" s="478" t="s">
        <v>42</v>
      </c>
      <c r="P6" s="478" t="s">
        <v>43</v>
      </c>
      <c r="Q6" s="478" t="s">
        <v>920</v>
      </c>
      <c r="R6" s="478" t="s">
        <v>921</v>
      </c>
      <c r="S6" s="478" t="s">
        <v>922</v>
      </c>
      <c r="T6" s="478" t="s">
        <v>923</v>
      </c>
      <c r="U6" s="478" t="s">
        <v>53</v>
      </c>
      <c r="V6" s="478" t="s">
        <v>924</v>
      </c>
      <c r="W6" s="478" t="s">
        <v>54</v>
      </c>
      <c r="X6" s="480" t="s">
        <v>925</v>
      </c>
      <c r="Y6" s="478" t="s">
        <v>13</v>
      </c>
      <c r="Z6" s="481" t="s">
        <v>926</v>
      </c>
      <c r="AA6" s="478" t="s">
        <v>399</v>
      </c>
      <c r="AB6" s="478" t="s">
        <v>403</v>
      </c>
      <c r="AC6" s="478" t="s">
        <v>14</v>
      </c>
      <c r="AD6" s="478" t="s">
        <v>927</v>
      </c>
      <c r="AE6" s="478" t="s">
        <v>16</v>
      </c>
      <c r="AF6" s="478" t="s">
        <v>928</v>
      </c>
      <c r="AG6" s="478" t="s">
        <v>420</v>
      </c>
      <c r="AH6" s="478" t="s">
        <v>17</v>
      </c>
      <c r="AI6" s="478" t="s">
        <v>929</v>
      </c>
      <c r="AJ6" s="478" t="s">
        <v>930</v>
      </c>
      <c r="AK6" s="480" t="s">
        <v>741</v>
      </c>
      <c r="AL6" s="479" t="s">
        <v>931</v>
      </c>
      <c r="AM6" s="479" t="s">
        <v>932</v>
      </c>
      <c r="AN6" s="479" t="s">
        <v>557</v>
      </c>
      <c r="AO6" s="479" t="s">
        <v>933</v>
      </c>
      <c r="AP6" s="478" t="s">
        <v>30</v>
      </c>
      <c r="AQ6" s="477" t="s">
        <v>18</v>
      </c>
    </row>
    <row r="7" spans="1:43">
      <c r="A7" s="489" t="s">
        <v>329</v>
      </c>
      <c r="B7" s="490" t="s">
        <v>9</v>
      </c>
      <c r="C7" s="643">
        <f t="array" ref="C7:AQ47">単位行列I!C7:AQ47-'(I-M)A'!C7:AQ47</f>
        <v>0.91104626720828696</v>
      </c>
      <c r="D7" s="644">
        <v>-1.4084746312915332E-3</v>
      </c>
      <c r="E7" s="644">
        <v>0</v>
      </c>
      <c r="F7" s="644">
        <v>0</v>
      </c>
      <c r="G7" s="644">
        <v>-0.20108571616015605</v>
      </c>
      <c r="H7" s="644">
        <v>-4.5215129279901701E-3</v>
      </c>
      <c r="I7" s="644">
        <v>-6.5368701177704626E-4</v>
      </c>
      <c r="J7" s="644">
        <v>-2.8507269558768384E-4</v>
      </c>
      <c r="K7" s="644">
        <v>0</v>
      </c>
      <c r="L7" s="644">
        <v>-1.4947219189361881E-3</v>
      </c>
      <c r="M7" s="644">
        <v>-1.1826919119066736E-4</v>
      </c>
      <c r="N7" s="644">
        <v>0</v>
      </c>
      <c r="O7" s="644">
        <v>-2.7966865935941008E-7</v>
      </c>
      <c r="P7" s="644">
        <v>0</v>
      </c>
      <c r="Q7" s="644">
        <v>0</v>
      </c>
      <c r="R7" s="644">
        <v>0</v>
      </c>
      <c r="S7" s="644">
        <v>0</v>
      </c>
      <c r="T7" s="644">
        <v>0</v>
      </c>
      <c r="U7" s="644">
        <v>0</v>
      </c>
      <c r="V7" s="644">
        <v>0</v>
      </c>
      <c r="W7" s="644">
        <v>0</v>
      </c>
      <c r="X7" s="644">
        <v>-2.502194060348881E-3</v>
      </c>
      <c r="Y7" s="644">
        <v>-6.8146624280549916E-4</v>
      </c>
      <c r="Z7" s="644">
        <v>0</v>
      </c>
      <c r="AA7" s="644">
        <v>0</v>
      </c>
      <c r="AB7" s="644">
        <v>0</v>
      </c>
      <c r="AC7" s="644">
        <v>-7.2389732121137871E-5</v>
      </c>
      <c r="AD7" s="644">
        <v>0</v>
      </c>
      <c r="AE7" s="644">
        <v>-1.9933961073513613E-6</v>
      </c>
      <c r="AF7" s="644">
        <v>-2.9757192604560285E-5</v>
      </c>
      <c r="AG7" s="644">
        <v>0</v>
      </c>
      <c r="AH7" s="644">
        <v>-1.592687564554511E-5</v>
      </c>
      <c r="AI7" s="644">
        <v>-1.3173158620835262E-3</v>
      </c>
      <c r="AJ7" s="644">
        <v>-1.6647125302144375E-3</v>
      </c>
      <c r="AK7" s="644">
        <v>-1.0192269458891632E-3</v>
      </c>
      <c r="AL7" s="644">
        <v>-6.4243003885503459E-6</v>
      </c>
      <c r="AM7" s="644">
        <v>-1.1975058064080365E-3</v>
      </c>
      <c r="AN7" s="644">
        <v>-8.796206060479754E-3</v>
      </c>
      <c r="AO7" s="644">
        <v>-1.7031508305036844E-2</v>
      </c>
      <c r="AP7" s="644">
        <v>0</v>
      </c>
      <c r="AQ7" s="645">
        <v>0</v>
      </c>
    </row>
    <row r="8" spans="1:43">
      <c r="A8" s="503" t="s">
        <v>332</v>
      </c>
      <c r="B8" s="504" t="s">
        <v>746</v>
      </c>
      <c r="C8" s="646">
        <v>-6.6054491675548706E-5</v>
      </c>
      <c r="D8" s="647">
        <v>0.83200768086181565</v>
      </c>
      <c r="E8" s="647">
        <v>-2.4546158119249136E-4</v>
      </c>
      <c r="F8" s="647">
        <v>-5.7811337686972683E-5</v>
      </c>
      <c r="G8" s="647">
        <v>-1.6149427288235127E-4</v>
      </c>
      <c r="H8" s="647">
        <v>-4.1918580114146477E-7</v>
      </c>
      <c r="I8" s="647">
        <v>-5.0313993079938078E-2</v>
      </c>
      <c r="J8" s="647">
        <v>-6.004869773201382E-5</v>
      </c>
      <c r="K8" s="647">
        <v>0</v>
      </c>
      <c r="L8" s="647">
        <v>0</v>
      </c>
      <c r="M8" s="647">
        <v>-9.9856977322845537E-7</v>
      </c>
      <c r="N8" s="647">
        <v>0</v>
      </c>
      <c r="O8" s="647">
        <v>0</v>
      </c>
      <c r="P8" s="647">
        <v>0</v>
      </c>
      <c r="Q8" s="647">
        <v>0</v>
      </c>
      <c r="R8" s="647">
        <v>0</v>
      </c>
      <c r="S8" s="647">
        <v>0</v>
      </c>
      <c r="T8" s="647">
        <v>0</v>
      </c>
      <c r="U8" s="647">
        <v>0</v>
      </c>
      <c r="V8" s="647">
        <v>0</v>
      </c>
      <c r="W8" s="647">
        <v>-3.6022550900003643E-7</v>
      </c>
      <c r="X8" s="647">
        <v>-1.8237294839485785E-4</v>
      </c>
      <c r="Y8" s="647">
        <v>-7.5016885303090061E-5</v>
      </c>
      <c r="Z8" s="647">
        <v>0</v>
      </c>
      <c r="AA8" s="647">
        <v>0</v>
      </c>
      <c r="AB8" s="647">
        <v>0</v>
      </c>
      <c r="AC8" s="647">
        <v>0</v>
      </c>
      <c r="AD8" s="647">
        <v>0</v>
      </c>
      <c r="AE8" s="647">
        <v>0</v>
      </c>
      <c r="AF8" s="647">
        <v>0</v>
      </c>
      <c r="AG8" s="647">
        <v>0</v>
      </c>
      <c r="AH8" s="647">
        <v>-2.9296950887429576E-6</v>
      </c>
      <c r="AI8" s="647">
        <v>-5.5381470835308042E-5</v>
      </c>
      <c r="AJ8" s="647">
        <v>-6.7133925678608766E-5</v>
      </c>
      <c r="AK8" s="647">
        <v>0</v>
      </c>
      <c r="AL8" s="647">
        <v>0</v>
      </c>
      <c r="AM8" s="647">
        <v>-3.6557761237862285E-5</v>
      </c>
      <c r="AN8" s="647">
        <v>-1.0976962366712935E-3</v>
      </c>
      <c r="AO8" s="647">
        <v>-1.669151775257524E-3</v>
      </c>
      <c r="AP8" s="647">
        <v>0</v>
      </c>
      <c r="AQ8" s="648">
        <v>0</v>
      </c>
    </row>
    <row r="9" spans="1:43">
      <c r="A9" s="503" t="s">
        <v>335</v>
      </c>
      <c r="B9" s="504" t="s">
        <v>747</v>
      </c>
      <c r="C9" s="646">
        <v>0</v>
      </c>
      <c r="D9" s="647">
        <v>0</v>
      </c>
      <c r="E9" s="647">
        <v>0.93173505538848356</v>
      </c>
      <c r="F9" s="647">
        <v>0</v>
      </c>
      <c r="G9" s="647">
        <v>-1.8988640747894345E-2</v>
      </c>
      <c r="H9" s="647">
        <v>0</v>
      </c>
      <c r="I9" s="647">
        <v>0</v>
      </c>
      <c r="J9" s="647">
        <v>-8.7170168507956744E-6</v>
      </c>
      <c r="K9" s="647">
        <v>0</v>
      </c>
      <c r="L9" s="647">
        <v>0</v>
      </c>
      <c r="M9" s="647">
        <v>0</v>
      </c>
      <c r="N9" s="647">
        <v>0</v>
      </c>
      <c r="O9" s="647">
        <v>0</v>
      </c>
      <c r="P9" s="647">
        <v>0</v>
      </c>
      <c r="Q9" s="647">
        <v>0</v>
      </c>
      <c r="R9" s="647">
        <v>0</v>
      </c>
      <c r="S9" s="647">
        <v>0</v>
      </c>
      <c r="T9" s="647">
        <v>0</v>
      </c>
      <c r="U9" s="647">
        <v>0</v>
      </c>
      <c r="V9" s="647">
        <v>0</v>
      </c>
      <c r="W9" s="647">
        <v>0</v>
      </c>
      <c r="X9" s="647">
        <v>-9.2711338746897013E-4</v>
      </c>
      <c r="Y9" s="647">
        <v>0</v>
      </c>
      <c r="Z9" s="647">
        <v>0</v>
      </c>
      <c r="AA9" s="647">
        <v>0</v>
      </c>
      <c r="AB9" s="647">
        <v>0</v>
      </c>
      <c r="AC9" s="647">
        <v>0</v>
      </c>
      <c r="AD9" s="647">
        <v>0</v>
      </c>
      <c r="AE9" s="647">
        <v>0</v>
      </c>
      <c r="AF9" s="647">
        <v>-3.9406120350600899E-6</v>
      </c>
      <c r="AG9" s="647">
        <v>0</v>
      </c>
      <c r="AH9" s="647">
        <v>-3.8369465200487135E-6</v>
      </c>
      <c r="AI9" s="647">
        <v>-4.9696422852593177E-5</v>
      </c>
      <c r="AJ9" s="647">
        <v>-5.0360229258875067E-4</v>
      </c>
      <c r="AK9" s="647">
        <v>0</v>
      </c>
      <c r="AL9" s="647">
        <v>0</v>
      </c>
      <c r="AM9" s="647">
        <v>-1.1478735629273133E-4</v>
      </c>
      <c r="AN9" s="647">
        <v>-3.4041131939375633E-3</v>
      </c>
      <c r="AO9" s="647">
        <v>-4.8958148625668704E-3</v>
      </c>
      <c r="AP9" s="647">
        <v>0</v>
      </c>
      <c r="AQ9" s="648">
        <v>0</v>
      </c>
    </row>
    <row r="10" spans="1:43">
      <c r="A10" s="507" t="s">
        <v>337</v>
      </c>
      <c r="B10" s="504" t="s">
        <v>12</v>
      </c>
      <c r="C10" s="646">
        <v>-5.9951701773671493E-6</v>
      </c>
      <c r="D10" s="647">
        <v>-4.0044411887663951E-4</v>
      </c>
      <c r="E10" s="647">
        <v>0</v>
      </c>
      <c r="F10" s="647">
        <v>0.99868816473307853</v>
      </c>
      <c r="G10" s="647">
        <v>-6.7719493884140243E-5</v>
      </c>
      <c r="H10" s="647">
        <v>-2.5452858933867384E-5</v>
      </c>
      <c r="I10" s="647">
        <v>-2.8674262605440852E-3</v>
      </c>
      <c r="J10" s="647">
        <v>-6.3346119249629729E-3</v>
      </c>
      <c r="K10" s="647">
        <v>-2.3094974202700416E-2</v>
      </c>
      <c r="L10" s="647">
        <v>-1.3035751933090957E-5</v>
      </c>
      <c r="M10" s="647">
        <v>-1.6650547589839453E-2</v>
      </c>
      <c r="N10" s="647">
        <v>-9.8039511565235019E-7</v>
      </c>
      <c r="O10" s="647">
        <v>-9.5420898133856819E-2</v>
      </c>
      <c r="P10" s="647">
        <v>-7.9042772036962361E-5</v>
      </c>
      <c r="Q10" s="647">
        <v>-1.9826929732544194E-5</v>
      </c>
      <c r="R10" s="647">
        <v>-1.2414011597180752E-5</v>
      </c>
      <c r="S10" s="647">
        <v>-4.567971519236637E-5</v>
      </c>
      <c r="T10" s="647">
        <v>-5.6573934983204529E-5</v>
      </c>
      <c r="U10" s="647">
        <v>-5.3461641323641391E-6</v>
      </c>
      <c r="V10" s="647">
        <v>-2.428997328338181E-5</v>
      </c>
      <c r="W10" s="647">
        <v>-6.0826690781202784E-5</v>
      </c>
      <c r="X10" s="647">
        <v>-8.6087629795924997E-5</v>
      </c>
      <c r="Y10" s="647">
        <v>-2.3118719687327837E-3</v>
      </c>
      <c r="Z10" s="647">
        <v>-4.2827480268644323E-2</v>
      </c>
      <c r="AA10" s="647">
        <v>0</v>
      </c>
      <c r="AB10" s="647">
        <v>-5.4637688851825879E-7</v>
      </c>
      <c r="AC10" s="647">
        <v>-7.6970926363242937E-7</v>
      </c>
      <c r="AD10" s="647">
        <v>-2.8091708505590869E-7</v>
      </c>
      <c r="AE10" s="647">
        <v>-1.4832310806342632E-7</v>
      </c>
      <c r="AF10" s="647">
        <v>-9.5961998818951766E-7</v>
      </c>
      <c r="AG10" s="647">
        <v>-4.6796986879549352E-8</v>
      </c>
      <c r="AH10" s="647">
        <v>-2.5887673663340038E-6</v>
      </c>
      <c r="AI10" s="647">
        <v>-1.8280762793949331E-6</v>
      </c>
      <c r="AJ10" s="647">
        <v>-3.2397815952427471E-6</v>
      </c>
      <c r="AK10" s="647">
        <v>-2.9104778923571362E-5</v>
      </c>
      <c r="AL10" s="647">
        <v>-2.4174673744695533E-6</v>
      </c>
      <c r="AM10" s="647">
        <v>-1.9327020129573613E-5</v>
      </c>
      <c r="AN10" s="647">
        <v>-1.304517117888199E-5</v>
      </c>
      <c r="AO10" s="647">
        <v>7.5695662149246101E-6</v>
      </c>
      <c r="AP10" s="647">
        <v>0</v>
      </c>
      <c r="AQ10" s="648">
        <v>-6.064346929026423E-5</v>
      </c>
    </row>
    <row r="11" spans="1:43">
      <c r="A11" s="507" t="s">
        <v>339</v>
      </c>
      <c r="B11" s="504" t="s">
        <v>340</v>
      </c>
      <c r="C11" s="646">
        <v>-9.7354689770362074E-2</v>
      </c>
      <c r="D11" s="647">
        <v>-1.2204534576763957E-2</v>
      </c>
      <c r="E11" s="647">
        <v>-6.5050824978638289E-2</v>
      </c>
      <c r="F11" s="647">
        <v>0</v>
      </c>
      <c r="G11" s="647">
        <v>0.93128059504685123</v>
      </c>
      <c r="H11" s="647">
        <v>-4.2569251548343082E-4</v>
      </c>
      <c r="I11" s="647">
        <v>-8.9674111975914157E-4</v>
      </c>
      <c r="J11" s="647">
        <v>-2.9376335699097928E-3</v>
      </c>
      <c r="K11" s="647">
        <v>0</v>
      </c>
      <c r="L11" s="647">
        <v>-9.0058132010564193E-6</v>
      </c>
      <c r="M11" s="647">
        <v>-3.1462779817882885E-4</v>
      </c>
      <c r="N11" s="647">
        <v>0</v>
      </c>
      <c r="O11" s="647">
        <v>0</v>
      </c>
      <c r="P11" s="647">
        <v>0</v>
      </c>
      <c r="Q11" s="647">
        <v>0</v>
      </c>
      <c r="R11" s="647">
        <v>0</v>
      </c>
      <c r="S11" s="647">
        <v>0</v>
      </c>
      <c r="T11" s="647">
        <v>0</v>
      </c>
      <c r="U11" s="647">
        <v>0</v>
      </c>
      <c r="V11" s="647">
        <v>0</v>
      </c>
      <c r="W11" s="647">
        <v>0</v>
      </c>
      <c r="X11" s="647">
        <v>-1.0287177335750054E-3</v>
      </c>
      <c r="Y11" s="647">
        <v>-3.9246684467857423E-5</v>
      </c>
      <c r="Z11" s="647">
        <v>0</v>
      </c>
      <c r="AA11" s="647">
        <v>0</v>
      </c>
      <c r="AB11" s="647">
        <v>0</v>
      </c>
      <c r="AC11" s="647">
        <v>-5.7124048984922039E-5</v>
      </c>
      <c r="AD11" s="647">
        <v>0</v>
      </c>
      <c r="AE11" s="647">
        <v>0</v>
      </c>
      <c r="AF11" s="647">
        <v>-9.7028873455452965E-5</v>
      </c>
      <c r="AG11" s="647">
        <v>-1.4317539569587325E-8</v>
      </c>
      <c r="AH11" s="647">
        <v>-1.1906851275268109E-4</v>
      </c>
      <c r="AI11" s="647">
        <v>-2.5137784060676087E-3</v>
      </c>
      <c r="AJ11" s="647">
        <v>-4.6260691192229041E-3</v>
      </c>
      <c r="AK11" s="647">
        <v>-5.1267948318043993E-4</v>
      </c>
      <c r="AL11" s="647">
        <v>-3.7483672968460842E-6</v>
      </c>
      <c r="AM11" s="647">
        <v>-1.1223325448115435E-3</v>
      </c>
      <c r="AN11" s="647">
        <v>-3.666989935659825E-2</v>
      </c>
      <c r="AO11" s="647">
        <v>-0.10522597377819871</v>
      </c>
      <c r="AP11" s="647">
        <v>0</v>
      </c>
      <c r="AQ11" s="648">
        <v>-1.2831563459639176E-3</v>
      </c>
    </row>
    <row r="12" spans="1:43">
      <c r="A12" s="507" t="s">
        <v>342</v>
      </c>
      <c r="B12" s="504" t="s">
        <v>36</v>
      </c>
      <c r="C12" s="646">
        <v>-1.4189591856202132E-4</v>
      </c>
      <c r="D12" s="647">
        <v>-1.3207500484151507E-4</v>
      </c>
      <c r="E12" s="647">
        <v>-5.344586776727194E-4</v>
      </c>
      <c r="F12" s="647">
        <v>-1.344844098321281E-4</v>
      </c>
      <c r="G12" s="647">
        <v>-4.9057545098624605E-5</v>
      </c>
      <c r="H12" s="647">
        <v>0.9847604691821461</v>
      </c>
      <c r="I12" s="647">
        <v>-1.9663460992378636E-4</v>
      </c>
      <c r="J12" s="647">
        <v>-9.0526471601910119E-5</v>
      </c>
      <c r="K12" s="647">
        <v>-1.3297279055750072E-5</v>
      </c>
      <c r="L12" s="647">
        <v>-1.0674589022576966E-4</v>
      </c>
      <c r="M12" s="647">
        <v>-2.4759265907040674E-4</v>
      </c>
      <c r="N12" s="647">
        <v>-3.0535348866739294E-5</v>
      </c>
      <c r="O12" s="647">
        <v>-1.2333023208371132E-5</v>
      </c>
      <c r="P12" s="647">
        <v>-7.4863254820336806E-5</v>
      </c>
      <c r="Q12" s="647">
        <v>-8.5176385791146641E-5</v>
      </c>
      <c r="R12" s="647">
        <v>-1.3669716791127158E-4</v>
      </c>
      <c r="S12" s="647">
        <v>-7.7576134651892505E-5</v>
      </c>
      <c r="T12" s="647">
        <v>-2.3885807429768887E-4</v>
      </c>
      <c r="U12" s="647">
        <v>-6.3197780444427019E-5</v>
      </c>
      <c r="V12" s="647">
        <v>-1.0842774824719368E-4</v>
      </c>
      <c r="W12" s="647">
        <v>-4.7211451061634528E-5</v>
      </c>
      <c r="X12" s="647">
        <v>-2.2599433512491431E-4</v>
      </c>
      <c r="Y12" s="647">
        <v>-1.5562307464079059E-4</v>
      </c>
      <c r="Z12" s="647">
        <v>-1.8539101010089314E-5</v>
      </c>
      <c r="AA12" s="647">
        <v>-5.6966784171046053E-5</v>
      </c>
      <c r="AB12" s="647">
        <v>-1.0888933082011651E-4</v>
      </c>
      <c r="AC12" s="647">
        <v>-2.2922027266161727E-4</v>
      </c>
      <c r="AD12" s="647">
        <v>-7.808035647335444E-5</v>
      </c>
      <c r="AE12" s="647">
        <v>-1.003946993476381E-6</v>
      </c>
      <c r="AF12" s="647">
        <v>-1.1545169674682246E-4</v>
      </c>
      <c r="AG12" s="647">
        <v>-3.7924545525245485E-5</v>
      </c>
      <c r="AH12" s="647">
        <v>-1.7239727317517752E-4</v>
      </c>
      <c r="AI12" s="647">
        <v>-2.0925166141023943E-5</v>
      </c>
      <c r="AJ12" s="647">
        <v>-2.0103648901565623E-4</v>
      </c>
      <c r="AK12" s="647">
        <v>-2.0562194911916336E-3</v>
      </c>
      <c r="AL12" s="647">
        <v>-1.1151865147345531E-4</v>
      </c>
      <c r="AM12" s="647">
        <v>-4.143946625774043E-4</v>
      </c>
      <c r="AN12" s="647">
        <v>-6.7236614045726472E-4</v>
      </c>
      <c r="AO12" s="647">
        <v>-3.864408959029237E-5</v>
      </c>
      <c r="AP12" s="647">
        <v>-1.1595029852158527E-3</v>
      </c>
      <c r="AQ12" s="648">
        <v>-2.8520016103317029E-5</v>
      </c>
    </row>
    <row r="13" spans="1:43">
      <c r="A13" s="507" t="s">
        <v>345</v>
      </c>
      <c r="B13" s="504" t="s">
        <v>37</v>
      </c>
      <c r="C13" s="646">
        <v>-3.5971445177339187E-3</v>
      </c>
      <c r="D13" s="647">
        <v>-3.6893911943043428E-3</v>
      </c>
      <c r="E13" s="647">
        <v>-9.7605556395742718E-4</v>
      </c>
      <c r="F13" s="647">
        <v>-2.7213836118762912E-4</v>
      </c>
      <c r="G13" s="647">
        <v>-2.4320498287830994E-3</v>
      </c>
      <c r="H13" s="647">
        <v>-1.7542811075055842E-3</v>
      </c>
      <c r="I13" s="647">
        <v>0.91246712968069088</v>
      </c>
      <c r="J13" s="647">
        <v>-2.242417022728628E-3</v>
      </c>
      <c r="K13" s="647">
        <v>-3.5856611265480578E-5</v>
      </c>
      <c r="L13" s="647">
        <v>-1.8937630751215597E-3</v>
      </c>
      <c r="M13" s="647">
        <v>-1.3379488045611006E-2</v>
      </c>
      <c r="N13" s="647">
        <v>-1.1750002542945578E-4</v>
      </c>
      <c r="O13" s="647">
        <v>-1.7523022244905365E-5</v>
      </c>
      <c r="P13" s="647">
        <v>-8.1370692306344684E-4</v>
      </c>
      <c r="Q13" s="647">
        <v>-3.8530416865095415E-4</v>
      </c>
      <c r="R13" s="647">
        <v>-7.0060759788172352E-4</v>
      </c>
      <c r="S13" s="647">
        <v>-2.2613258586612704E-3</v>
      </c>
      <c r="T13" s="647">
        <v>-1.9820998742319219E-3</v>
      </c>
      <c r="U13" s="647">
        <v>-1.3192868362922731E-3</v>
      </c>
      <c r="V13" s="647">
        <v>-1.2136894016687137E-3</v>
      </c>
      <c r="W13" s="647">
        <v>-3.5545410970402511E-4</v>
      </c>
      <c r="X13" s="647">
        <v>-2.0872675436597318E-2</v>
      </c>
      <c r="Y13" s="647">
        <v>-9.656807287230151E-3</v>
      </c>
      <c r="Z13" s="647">
        <v>-8.2868103505714615E-4</v>
      </c>
      <c r="AA13" s="647">
        <v>-8.8670958092728475E-4</v>
      </c>
      <c r="AB13" s="647">
        <v>-8.868959271943048E-4</v>
      </c>
      <c r="AC13" s="647">
        <v>-1.9214762469095196E-3</v>
      </c>
      <c r="AD13" s="647">
        <v>-1.1342128782564974E-3</v>
      </c>
      <c r="AE13" s="647">
        <v>-1.3464661848018234E-4</v>
      </c>
      <c r="AF13" s="647">
        <v>-4.4127891811869102E-4</v>
      </c>
      <c r="AG13" s="647">
        <v>-3.5444316940619887E-3</v>
      </c>
      <c r="AH13" s="647">
        <v>-2.8986019749609236E-4</v>
      </c>
      <c r="AI13" s="647">
        <v>-1.1327102744619708E-3</v>
      </c>
      <c r="AJ13" s="647">
        <v>-1.6062369082257815E-3</v>
      </c>
      <c r="AK13" s="647">
        <v>-5.1096914036775293E-3</v>
      </c>
      <c r="AL13" s="647">
        <v>-1.2205036093588563E-3</v>
      </c>
      <c r="AM13" s="647">
        <v>-1.6433973191609262E-3</v>
      </c>
      <c r="AN13" s="647">
        <v>-1.4895886009088834E-3</v>
      </c>
      <c r="AO13" s="647">
        <v>-1.653965509870288E-3</v>
      </c>
      <c r="AP13" s="647">
        <v>-0.1154086652410268</v>
      </c>
      <c r="AQ13" s="648">
        <v>-3.0487455105879572E-4</v>
      </c>
    </row>
    <row r="14" spans="1:43">
      <c r="A14" s="507" t="s">
        <v>346</v>
      </c>
      <c r="B14" s="504" t="s">
        <v>38</v>
      </c>
      <c r="C14" s="646">
        <v>-2.3054484142569311E-3</v>
      </c>
      <c r="D14" s="647">
        <v>-1.3365624563792158E-4</v>
      </c>
      <c r="E14" s="647">
        <v>-8.9400222124074054E-4</v>
      </c>
      <c r="F14" s="647">
        <v>-9.0259003544722219E-4</v>
      </c>
      <c r="G14" s="647">
        <v>-3.2079854481289859E-4</v>
      </c>
      <c r="H14" s="647">
        <v>-4.640255019850199E-3</v>
      </c>
      <c r="I14" s="647">
        <v>-1.8073477378045897E-3</v>
      </c>
      <c r="J14" s="647">
        <v>0.98169540315642367</v>
      </c>
      <c r="K14" s="647">
        <v>-1.9694905124577121E-3</v>
      </c>
      <c r="L14" s="647">
        <v>-1.1050719724233661E-2</v>
      </c>
      <c r="M14" s="647">
        <v>-1.0205431178767926E-3</v>
      </c>
      <c r="N14" s="647">
        <v>-1.8035368678265803E-5</v>
      </c>
      <c r="O14" s="647">
        <v>-8.3082121418727315E-5</v>
      </c>
      <c r="P14" s="647">
        <v>-5.3007215986262827E-4</v>
      </c>
      <c r="Q14" s="647">
        <v>-2.7719483987916923E-4</v>
      </c>
      <c r="R14" s="647">
        <v>-1.9308436201398828E-4</v>
      </c>
      <c r="S14" s="647">
        <v>-6.9250163707777106E-4</v>
      </c>
      <c r="T14" s="647">
        <v>-7.4976992473784604E-4</v>
      </c>
      <c r="U14" s="647">
        <v>-3.4667224605517473E-4</v>
      </c>
      <c r="V14" s="647">
        <v>-5.3087495239202925E-4</v>
      </c>
      <c r="W14" s="647">
        <v>-4.9820146450552593E-4</v>
      </c>
      <c r="X14" s="647">
        <v>-1.4815477605289752E-3</v>
      </c>
      <c r="Y14" s="647">
        <v>-2.491684572374581E-4</v>
      </c>
      <c r="Z14" s="647">
        <v>-2.7192203248516077E-5</v>
      </c>
      <c r="AA14" s="647">
        <v>-4.5587211748706816E-4</v>
      </c>
      <c r="AB14" s="647">
        <v>-7.2135735633684984E-4</v>
      </c>
      <c r="AC14" s="647">
        <v>-4.4443222495728523E-7</v>
      </c>
      <c r="AD14" s="647">
        <v>-1.0074390376995344E-6</v>
      </c>
      <c r="AE14" s="647">
        <v>-2.574717272900754E-6</v>
      </c>
      <c r="AF14" s="647">
        <v>-1.4273774057203544E-5</v>
      </c>
      <c r="AG14" s="647">
        <v>-6.4286302495826891E-5</v>
      </c>
      <c r="AH14" s="647">
        <v>-4.1093780202217442E-5</v>
      </c>
      <c r="AI14" s="647">
        <v>-7.0302272821578594E-5</v>
      </c>
      <c r="AJ14" s="647">
        <v>-6.7084211076591706E-3</v>
      </c>
      <c r="AK14" s="647">
        <v>-1.4710580269082296E-4</v>
      </c>
      <c r="AL14" s="647">
        <v>-2.1945856385335825E-4</v>
      </c>
      <c r="AM14" s="647">
        <v>-5.5937007653983405E-4</v>
      </c>
      <c r="AN14" s="647">
        <v>-1.9030179873218332E-4</v>
      </c>
      <c r="AO14" s="647">
        <v>-1.298192027056427E-4</v>
      </c>
      <c r="AP14" s="647">
        <v>-4.9671980147577492E-4</v>
      </c>
      <c r="AQ14" s="648">
        <v>-3.6572368768365306E-4</v>
      </c>
    </row>
    <row r="15" spans="1:43">
      <c r="A15" s="507" t="s">
        <v>348</v>
      </c>
      <c r="B15" s="504" t="s">
        <v>39</v>
      </c>
      <c r="C15" s="646">
        <v>-8.4065194942040838E-5</v>
      </c>
      <c r="D15" s="647">
        <v>-2.7708423031598035E-4</v>
      </c>
      <c r="E15" s="647">
        <v>-5.2636303649183783E-4</v>
      </c>
      <c r="F15" s="647">
        <v>-3.2862009425538389E-4</v>
      </c>
      <c r="G15" s="647">
        <v>-8.4756688762283169E-5</v>
      </c>
      <c r="H15" s="647">
        <v>-5.747037586115902E-5</v>
      </c>
      <c r="I15" s="647">
        <v>-1.2042801627411553E-4</v>
      </c>
      <c r="J15" s="647">
        <v>-4.3201281950949576E-4</v>
      </c>
      <c r="K15" s="647">
        <v>0.99252633775110188</v>
      </c>
      <c r="L15" s="647">
        <v>-2.7619627007784053E-5</v>
      </c>
      <c r="M15" s="647">
        <v>-8.0527487418203874E-4</v>
      </c>
      <c r="N15" s="647">
        <v>-3.0508490118940601E-5</v>
      </c>
      <c r="O15" s="647">
        <v>-3.6011138204936622E-5</v>
      </c>
      <c r="P15" s="647">
        <v>-7.2102719489052479E-5</v>
      </c>
      <c r="Q15" s="647">
        <v>-2.3711476902367376E-5</v>
      </c>
      <c r="R15" s="647">
        <v>-2.4925599142176321E-5</v>
      </c>
      <c r="S15" s="647">
        <v>-3.6318803071931844E-5</v>
      </c>
      <c r="T15" s="647">
        <v>-3.064543491848579E-5</v>
      </c>
      <c r="U15" s="647">
        <v>-3.1127747142250556E-5</v>
      </c>
      <c r="V15" s="647">
        <v>-1.1224363251922522E-5</v>
      </c>
      <c r="W15" s="647">
        <v>-6.9924628817653468E-5</v>
      </c>
      <c r="X15" s="647">
        <v>-5.266235267215578E-5</v>
      </c>
      <c r="Y15" s="647">
        <v>-3.8915765114404965E-4</v>
      </c>
      <c r="Z15" s="647">
        <v>-9.6830372580943881E-4</v>
      </c>
      <c r="AA15" s="647">
        <v>-3.1867516024646256E-4</v>
      </c>
      <c r="AB15" s="647">
        <v>-2.4881247601748948E-4</v>
      </c>
      <c r="AC15" s="647">
        <v>-3.4328951423672689E-5</v>
      </c>
      <c r="AD15" s="647">
        <v>-1.0489777416072676E-5</v>
      </c>
      <c r="AE15" s="647">
        <v>-7.3148881575775199E-6</v>
      </c>
      <c r="AF15" s="647">
        <v>-2.5683514089783616E-3</v>
      </c>
      <c r="AG15" s="647">
        <v>-1.7436524470133912E-5</v>
      </c>
      <c r="AH15" s="647">
        <v>-2.0459693819725117E-4</v>
      </c>
      <c r="AI15" s="647">
        <v>-6.0945833301010843E-5</v>
      </c>
      <c r="AJ15" s="647">
        <v>-5.8402506355135434E-5</v>
      </c>
      <c r="AK15" s="647">
        <v>-8.8145792373039392E-5</v>
      </c>
      <c r="AL15" s="647">
        <v>-4.8449063588693694E-5</v>
      </c>
      <c r="AM15" s="647">
        <v>-1.9598180048860825E-4</v>
      </c>
      <c r="AN15" s="647">
        <v>-6.4701968097129807E-5</v>
      </c>
      <c r="AO15" s="647">
        <v>-9.5058595668669958E-5</v>
      </c>
      <c r="AP15" s="647">
        <v>0</v>
      </c>
      <c r="AQ15" s="648">
        <v>-4.2129738516223078E-4</v>
      </c>
    </row>
    <row r="16" spans="1:43">
      <c r="A16" s="507" t="s">
        <v>350</v>
      </c>
      <c r="B16" s="504" t="s">
        <v>767</v>
      </c>
      <c r="C16" s="646">
        <v>-6.6421843916000215E-4</v>
      </c>
      <c r="D16" s="647">
        <v>-1.8359369756535927E-3</v>
      </c>
      <c r="E16" s="647">
        <v>-1.0852987553451969E-3</v>
      </c>
      <c r="F16" s="647">
        <v>-4.576179762588136E-4</v>
      </c>
      <c r="G16" s="647">
        <v>-9.2513101957545816E-4</v>
      </c>
      <c r="H16" s="647">
        <v>-1.3581524776426792E-3</v>
      </c>
      <c r="I16" s="647">
        <v>-8.3803457498511169E-4</v>
      </c>
      <c r="J16" s="647">
        <v>-1.3058561374372181E-3</v>
      </c>
      <c r="K16" s="647">
        <v>-9.3271446397164481E-5</v>
      </c>
      <c r="L16" s="647">
        <v>0.96869845325282355</v>
      </c>
      <c r="M16" s="647">
        <v>-3.4077534293495423E-4</v>
      </c>
      <c r="N16" s="647">
        <v>-2.0405882396651202E-5</v>
      </c>
      <c r="O16" s="647">
        <v>-1.1142042426578465E-4</v>
      </c>
      <c r="P16" s="647">
        <v>-4.2445441099081836E-4</v>
      </c>
      <c r="Q16" s="647">
        <v>-1.7009472836208193E-3</v>
      </c>
      <c r="R16" s="647">
        <v>-2.156178754552064E-3</v>
      </c>
      <c r="S16" s="647">
        <v>-6.1801686113300558E-3</v>
      </c>
      <c r="T16" s="647">
        <v>-2.4714854359172531E-3</v>
      </c>
      <c r="U16" s="647">
        <v>-3.034628614188648E-3</v>
      </c>
      <c r="V16" s="647">
        <v>-5.9936630596581992E-3</v>
      </c>
      <c r="W16" s="647">
        <v>-4.2331057853287196E-3</v>
      </c>
      <c r="X16" s="647">
        <v>-5.9734533762189302E-3</v>
      </c>
      <c r="Y16" s="647">
        <v>-1.6231287331266472E-3</v>
      </c>
      <c r="Z16" s="647">
        <v>0</v>
      </c>
      <c r="AA16" s="647">
        <v>-4.7594243360637688E-3</v>
      </c>
      <c r="AB16" s="647">
        <v>-1.6547210166676695E-3</v>
      </c>
      <c r="AC16" s="647">
        <v>-6.2114900310822558E-4</v>
      </c>
      <c r="AD16" s="647">
        <v>-3.3979203495579179E-4</v>
      </c>
      <c r="AE16" s="647">
        <v>-8.9535448389735988E-5</v>
      </c>
      <c r="AF16" s="647">
        <v>-3.3226028388243017E-4</v>
      </c>
      <c r="AG16" s="647">
        <v>-1.7105151541759177E-4</v>
      </c>
      <c r="AH16" s="647">
        <v>-1.9883070655420562E-4</v>
      </c>
      <c r="AI16" s="647">
        <v>-1.2637157853522536E-4</v>
      </c>
      <c r="AJ16" s="647">
        <v>-3.046024575423051E-4</v>
      </c>
      <c r="AK16" s="647">
        <v>-1.2368495685879093E-3</v>
      </c>
      <c r="AL16" s="647">
        <v>-1.6931290194056418E-3</v>
      </c>
      <c r="AM16" s="647">
        <v>-7.2670605086022611E-4</v>
      </c>
      <c r="AN16" s="647">
        <v>-4.3185841427153849E-4</v>
      </c>
      <c r="AO16" s="647">
        <v>-1.5509002659846956E-4</v>
      </c>
      <c r="AP16" s="647">
        <v>-5.8664516316276737E-3</v>
      </c>
      <c r="AQ16" s="648">
        <v>-4.5857514547138317E-4</v>
      </c>
    </row>
    <row r="17" spans="1:43">
      <c r="A17" s="507" t="s">
        <v>353</v>
      </c>
      <c r="B17" s="504" t="s">
        <v>40</v>
      </c>
      <c r="C17" s="646">
        <v>-9.7038614892023948E-4</v>
      </c>
      <c r="D17" s="647">
        <v>-4.2524493379280363E-4</v>
      </c>
      <c r="E17" s="647">
        <v>-7.9288351320665261E-6</v>
      </c>
      <c r="F17" s="647">
        <v>-7.0728800210346476E-5</v>
      </c>
      <c r="G17" s="647">
        <v>-7.9424719044502822E-4</v>
      </c>
      <c r="H17" s="647">
        <v>-3.2318933467893462E-4</v>
      </c>
      <c r="I17" s="647">
        <v>-9.7675410545969331E-4</v>
      </c>
      <c r="J17" s="647">
        <v>-2.8625810624348753E-3</v>
      </c>
      <c r="K17" s="647">
        <v>-4.334634642624173E-3</v>
      </c>
      <c r="L17" s="647">
        <v>-1.5314261686556901E-3</v>
      </c>
      <c r="M17" s="647">
        <v>0.97097326354936131</v>
      </c>
      <c r="N17" s="647">
        <v>0</v>
      </c>
      <c r="O17" s="647">
        <v>-8.3839326877139131E-4</v>
      </c>
      <c r="P17" s="647">
        <v>-1.4869095741476867E-3</v>
      </c>
      <c r="Q17" s="647">
        <v>-5.5100532222368149E-3</v>
      </c>
      <c r="R17" s="647">
        <v>-4.7086617179721933E-3</v>
      </c>
      <c r="S17" s="647">
        <v>-2.3665159831802239E-3</v>
      </c>
      <c r="T17" s="647">
        <v>-1.7136801640917684E-2</v>
      </c>
      <c r="U17" s="647">
        <v>-3.6743076095778664E-3</v>
      </c>
      <c r="V17" s="647">
        <v>-9.3358648501905815E-4</v>
      </c>
      <c r="W17" s="647">
        <v>-6.5716259961614838E-4</v>
      </c>
      <c r="X17" s="647">
        <v>-1.6596504747554252E-3</v>
      </c>
      <c r="Y17" s="647">
        <v>-2.2232665851412859E-2</v>
      </c>
      <c r="Z17" s="647">
        <v>-1.7153826950274564E-5</v>
      </c>
      <c r="AA17" s="647">
        <v>-1.9967525438026952E-3</v>
      </c>
      <c r="AB17" s="647">
        <v>-1.959018124465837E-4</v>
      </c>
      <c r="AC17" s="647">
        <v>-7.9825552551584324E-5</v>
      </c>
      <c r="AD17" s="647">
        <v>-3.4088217741589943E-6</v>
      </c>
      <c r="AE17" s="647">
        <v>-4.4798167749408128E-5</v>
      </c>
      <c r="AF17" s="647">
        <v>-1.6503685393178733E-5</v>
      </c>
      <c r="AG17" s="647">
        <v>-1.2502270490937287E-6</v>
      </c>
      <c r="AH17" s="647">
        <v>-6.5707951970220711E-5</v>
      </c>
      <c r="AI17" s="647">
        <v>-5.5346377386777989E-4</v>
      </c>
      <c r="AJ17" s="647">
        <v>-3.7573556788841742E-4</v>
      </c>
      <c r="AK17" s="647">
        <v>-2.6782916137191109E-4</v>
      </c>
      <c r="AL17" s="647">
        <v>-4.5900561047249901E-4</v>
      </c>
      <c r="AM17" s="647">
        <v>-3.8530385234477558E-4</v>
      </c>
      <c r="AN17" s="647">
        <v>-8.8247711249814654E-4</v>
      </c>
      <c r="AO17" s="647">
        <v>-6.8325966822872417E-4</v>
      </c>
      <c r="AP17" s="647">
        <v>-2.0916854284201225E-3</v>
      </c>
      <c r="AQ17" s="648">
        <v>-1.8565109117274598E-3</v>
      </c>
    </row>
    <row r="18" spans="1:43">
      <c r="A18" s="507" t="s">
        <v>356</v>
      </c>
      <c r="B18" s="504" t="s">
        <v>41</v>
      </c>
      <c r="C18" s="646">
        <v>-5.4629317360260621E-7</v>
      </c>
      <c r="D18" s="647">
        <v>-3.4862991402436948E-7</v>
      </c>
      <c r="E18" s="647">
        <v>-7.9303652469822294E-6</v>
      </c>
      <c r="F18" s="647">
        <v>-3.3642987294646795E-5</v>
      </c>
      <c r="G18" s="647">
        <v>0</v>
      </c>
      <c r="H18" s="647">
        <v>-3.2119803963191662E-6</v>
      </c>
      <c r="I18" s="647">
        <v>-1.2999018001748176E-4</v>
      </c>
      <c r="J18" s="647">
        <v>-3.6293589803456561E-6</v>
      </c>
      <c r="K18" s="647">
        <v>0</v>
      </c>
      <c r="L18" s="647">
        <v>-4.3673158657736078E-5</v>
      </c>
      <c r="M18" s="647">
        <v>-1.4972548566848586E-4</v>
      </c>
      <c r="N18" s="647">
        <v>0.98415205729644706</v>
      </c>
      <c r="O18" s="647">
        <v>-1.2125437246936811E-5</v>
      </c>
      <c r="P18" s="647">
        <v>-6.591049459278667E-3</v>
      </c>
      <c r="Q18" s="647">
        <v>-2.8840970804108195E-3</v>
      </c>
      <c r="R18" s="647">
        <v>-3.1605323655486055E-3</v>
      </c>
      <c r="S18" s="647">
        <v>-5.8454866686404895E-4</v>
      </c>
      <c r="T18" s="647">
        <v>-2.2825383561677866E-4</v>
      </c>
      <c r="U18" s="647">
        <v>-1.8324223605537921E-3</v>
      </c>
      <c r="V18" s="647">
        <v>-1.4679885819410862E-4</v>
      </c>
      <c r="W18" s="647">
        <v>-1.665733826877974E-3</v>
      </c>
      <c r="X18" s="647">
        <v>-9.8035691755823243E-5</v>
      </c>
      <c r="Y18" s="647">
        <v>-5.850240039854094E-4</v>
      </c>
      <c r="Z18" s="647">
        <v>0</v>
      </c>
      <c r="AA18" s="647">
        <v>-7.272388761827086E-7</v>
      </c>
      <c r="AB18" s="647">
        <v>0</v>
      </c>
      <c r="AC18" s="647">
        <v>0</v>
      </c>
      <c r="AD18" s="647">
        <v>0</v>
      </c>
      <c r="AE18" s="647">
        <v>0</v>
      </c>
      <c r="AF18" s="647">
        <v>-2.225102048338637E-7</v>
      </c>
      <c r="AG18" s="647">
        <v>0</v>
      </c>
      <c r="AH18" s="647">
        <v>-7.5512306774023163E-7</v>
      </c>
      <c r="AI18" s="647">
        <v>0</v>
      </c>
      <c r="AJ18" s="647">
        <v>-8.4109198590966396E-8</v>
      </c>
      <c r="AK18" s="647">
        <v>-1.0225727332761334E-7</v>
      </c>
      <c r="AL18" s="647">
        <v>-3.4045202807897372E-6</v>
      </c>
      <c r="AM18" s="647">
        <v>-2.7429244450007695E-7</v>
      </c>
      <c r="AN18" s="647">
        <v>-6.6470637031509953E-7</v>
      </c>
      <c r="AO18" s="647">
        <v>-6.4598876174652829E-7</v>
      </c>
      <c r="AP18" s="647">
        <v>-6.3239219952593731E-7</v>
      </c>
      <c r="AQ18" s="648">
        <v>-1.2716897805540933E-4</v>
      </c>
    </row>
    <row r="19" spans="1:43">
      <c r="A19" s="507" t="s">
        <v>359</v>
      </c>
      <c r="B19" s="504" t="s">
        <v>42</v>
      </c>
      <c r="C19" s="646">
        <v>0</v>
      </c>
      <c r="D19" s="647">
        <v>0</v>
      </c>
      <c r="E19" s="647">
        <v>0</v>
      </c>
      <c r="F19" s="647">
        <v>-1.4564649064885697E-5</v>
      </c>
      <c r="G19" s="647">
        <v>-1.2963861121326017E-5</v>
      </c>
      <c r="H19" s="647">
        <v>0</v>
      </c>
      <c r="I19" s="647">
        <v>-2.7465955330964546E-5</v>
      </c>
      <c r="J19" s="647">
        <v>-1.6979362033692837E-4</v>
      </c>
      <c r="K19" s="647">
        <v>0</v>
      </c>
      <c r="L19" s="647">
        <v>-5.7484795428196461E-5</v>
      </c>
      <c r="M19" s="647">
        <v>-5.8436070674218953E-4</v>
      </c>
      <c r="N19" s="647">
        <v>5.3745505650798433E-6</v>
      </c>
      <c r="O19" s="647">
        <v>0.99627238910407157</v>
      </c>
      <c r="P19" s="647">
        <v>-1.3905144098816408E-3</v>
      </c>
      <c r="Q19" s="647">
        <v>-1.0146496591099633E-3</v>
      </c>
      <c r="R19" s="647">
        <v>-6.9020575569786816E-4</v>
      </c>
      <c r="S19" s="647">
        <v>-1.2518451349821929E-3</v>
      </c>
      <c r="T19" s="647">
        <v>-1.4004451561855746E-3</v>
      </c>
      <c r="U19" s="647">
        <v>-1.6899848803820494E-3</v>
      </c>
      <c r="V19" s="647">
        <v>-6.1435529044698485E-4</v>
      </c>
      <c r="W19" s="647">
        <v>-1.3000457777803379E-3</v>
      </c>
      <c r="X19" s="647">
        <v>-2.3324251387096177E-4</v>
      </c>
      <c r="Y19" s="647">
        <v>-2.4453743020635716E-4</v>
      </c>
      <c r="Z19" s="647">
        <v>-1.9531678465188294E-5</v>
      </c>
      <c r="AA19" s="647">
        <v>-4.1928819195816146E-6</v>
      </c>
      <c r="AB19" s="647">
        <v>-1.0019328136202658E-7</v>
      </c>
      <c r="AC19" s="647">
        <v>-2.6361495333632701E-7</v>
      </c>
      <c r="AD19" s="647">
        <v>0</v>
      </c>
      <c r="AE19" s="647">
        <v>0</v>
      </c>
      <c r="AF19" s="647">
        <v>-4.0441513473987142E-7</v>
      </c>
      <c r="AG19" s="647">
        <v>-2.1990368376400737E-6</v>
      </c>
      <c r="AH19" s="647">
        <v>-3.6870771591418425E-6</v>
      </c>
      <c r="AI19" s="647">
        <v>-1.4114873131998088E-7</v>
      </c>
      <c r="AJ19" s="647">
        <v>-3.1666178734600164E-5</v>
      </c>
      <c r="AK19" s="647">
        <v>-5.8570453507099258E-6</v>
      </c>
      <c r="AL19" s="647">
        <v>-8.1540518001141471E-6</v>
      </c>
      <c r="AM19" s="647">
        <v>-5.1310316659329768E-6</v>
      </c>
      <c r="AN19" s="647">
        <v>-1.6562924341278302E-5</v>
      </c>
      <c r="AO19" s="647">
        <v>-7.1946354807253402E-6</v>
      </c>
      <c r="AP19" s="647">
        <v>-2.1246411051237023E-5</v>
      </c>
      <c r="AQ19" s="648">
        <v>-8.0782653958977424E-5</v>
      </c>
    </row>
    <row r="20" spans="1:43">
      <c r="A20" s="507" t="s">
        <v>362</v>
      </c>
      <c r="B20" s="504" t="s">
        <v>43</v>
      </c>
      <c r="C20" s="646">
        <v>-1.8194908375397767E-4</v>
      </c>
      <c r="D20" s="647">
        <v>-3.0199383580344161E-4</v>
      </c>
      <c r="E20" s="647">
        <v>-2.1003816606755219E-4</v>
      </c>
      <c r="F20" s="647">
        <v>-1.0538261519047695E-3</v>
      </c>
      <c r="G20" s="647">
        <v>-1.0158048543549131E-3</v>
      </c>
      <c r="H20" s="647">
        <v>-6.3926584428343361E-4</v>
      </c>
      <c r="I20" s="647">
        <v>-1.0692121113986838E-3</v>
      </c>
      <c r="J20" s="647">
        <v>-1.7245447765484555E-3</v>
      </c>
      <c r="K20" s="647">
        <v>-1.1824698440546102E-5</v>
      </c>
      <c r="L20" s="647">
        <v>-4.0202098868280457E-4</v>
      </c>
      <c r="M20" s="647">
        <v>-2.4493767885522951E-3</v>
      </c>
      <c r="N20" s="647">
        <v>-1.4157715677973761E-5</v>
      </c>
      <c r="O20" s="647">
        <v>-2.0924020876102474E-5</v>
      </c>
      <c r="P20" s="647">
        <v>0.99083569188621745</v>
      </c>
      <c r="Q20" s="647">
        <v>-4.2772067421941833E-3</v>
      </c>
      <c r="R20" s="647">
        <v>-7.0007038867706426E-3</v>
      </c>
      <c r="S20" s="647">
        <v>-5.1456937478853524E-3</v>
      </c>
      <c r="T20" s="647">
        <v>-3.723516579320546E-3</v>
      </c>
      <c r="U20" s="647">
        <v>-5.0914877854064513E-3</v>
      </c>
      <c r="V20" s="647">
        <v>-5.7838960773393695E-3</v>
      </c>
      <c r="W20" s="647">
        <v>-2.6550626762040334E-3</v>
      </c>
      <c r="X20" s="647">
        <v>-1.5748131412751012E-3</v>
      </c>
      <c r="Y20" s="647">
        <v>-1.2425387631311532E-2</v>
      </c>
      <c r="Z20" s="647">
        <v>-1.0847067539350201E-4</v>
      </c>
      <c r="AA20" s="647">
        <v>-1.1111698204889858E-4</v>
      </c>
      <c r="AB20" s="647">
        <v>-2.2939833459392843E-5</v>
      </c>
      <c r="AC20" s="647">
        <v>-3.9423307682974392E-4</v>
      </c>
      <c r="AD20" s="647">
        <v>-1.6926126143289967E-5</v>
      </c>
      <c r="AE20" s="647">
        <v>-7.0912147819572624E-5</v>
      </c>
      <c r="AF20" s="647">
        <v>-1.5586244742503882E-4</v>
      </c>
      <c r="AG20" s="647">
        <v>-8.1560001951041472E-5</v>
      </c>
      <c r="AH20" s="647">
        <v>-5.6407832578585161E-4</v>
      </c>
      <c r="AI20" s="647">
        <v>-2.0551737028023702E-5</v>
      </c>
      <c r="AJ20" s="647">
        <v>-5.6736203410539314E-5</v>
      </c>
      <c r="AK20" s="647">
        <v>-4.6281467317316107E-4</v>
      </c>
      <c r="AL20" s="647">
        <v>-1.4981954276920749E-4</v>
      </c>
      <c r="AM20" s="647">
        <v>-2.9369723771804896E-4</v>
      </c>
      <c r="AN20" s="647">
        <v>-1.6658163336329056E-4</v>
      </c>
      <c r="AO20" s="647">
        <v>-3.9372406578916684E-4</v>
      </c>
      <c r="AP20" s="647">
        <v>-5.7884348535430541E-5</v>
      </c>
      <c r="AQ20" s="648">
        <v>-8.548678789636326E-4</v>
      </c>
    </row>
    <row r="21" spans="1:43">
      <c r="A21" s="507" t="s">
        <v>365</v>
      </c>
      <c r="B21" s="504" t="s">
        <v>366</v>
      </c>
      <c r="C21" s="646">
        <v>0</v>
      </c>
      <c r="D21" s="647">
        <v>-1.2967288150083194E-6</v>
      </c>
      <c r="E21" s="647">
        <v>0</v>
      </c>
      <c r="F21" s="647">
        <v>-3.3028357508936175E-5</v>
      </c>
      <c r="G21" s="647">
        <v>0</v>
      </c>
      <c r="H21" s="647">
        <v>0</v>
      </c>
      <c r="I21" s="647">
        <v>-2.0985174417076983E-5</v>
      </c>
      <c r="J21" s="647">
        <v>-7.8095697641273662E-7</v>
      </c>
      <c r="K21" s="647">
        <v>0</v>
      </c>
      <c r="L21" s="647">
        <v>-1.6715503591169801E-5</v>
      </c>
      <c r="M21" s="647">
        <v>-1.2435398880261781E-4</v>
      </c>
      <c r="N21" s="647">
        <v>0</v>
      </c>
      <c r="O21" s="647">
        <v>0</v>
      </c>
      <c r="P21" s="647">
        <v>-3.335379492053876E-5</v>
      </c>
      <c r="Q21" s="647">
        <v>0.99443369027537443</v>
      </c>
      <c r="R21" s="647">
        <v>-1.2209768629582779E-3</v>
      </c>
      <c r="S21" s="647">
        <v>-4.0682318978380977E-4</v>
      </c>
      <c r="T21" s="647">
        <v>-8.6829292802984853E-5</v>
      </c>
      <c r="U21" s="647">
        <v>-8.7666004618942883E-4</v>
      </c>
      <c r="V21" s="647">
        <v>-4.8671652710636274E-5</v>
      </c>
      <c r="W21" s="647">
        <v>-3.8810918571350478E-4</v>
      </c>
      <c r="X21" s="647">
        <v>-7.2269914617867766E-5</v>
      </c>
      <c r="Y21" s="647">
        <v>-1.7762247427033319E-4</v>
      </c>
      <c r="Z21" s="647">
        <v>0</v>
      </c>
      <c r="AA21" s="647">
        <v>-4.2020612918808054E-4</v>
      </c>
      <c r="AB21" s="647">
        <v>0</v>
      </c>
      <c r="AC21" s="647">
        <v>-1.3310851624040764E-7</v>
      </c>
      <c r="AD21" s="647">
        <v>-1.1308580940625284E-9</v>
      </c>
      <c r="AE21" s="647">
        <v>0</v>
      </c>
      <c r="AF21" s="647">
        <v>-1.9217519518673993E-6</v>
      </c>
      <c r="AG21" s="647">
        <v>-3.7149652795681476E-8</v>
      </c>
      <c r="AH21" s="647">
        <v>-9.142847538937852E-6</v>
      </c>
      <c r="AI21" s="647">
        <v>0</v>
      </c>
      <c r="AJ21" s="647">
        <v>-4.464646066152347E-9</v>
      </c>
      <c r="AK21" s="647">
        <v>0</v>
      </c>
      <c r="AL21" s="647">
        <v>-1.772160765320958E-4</v>
      </c>
      <c r="AM21" s="647">
        <v>-2.0273813784204468E-7</v>
      </c>
      <c r="AN21" s="647">
        <v>0</v>
      </c>
      <c r="AO21" s="647">
        <v>0</v>
      </c>
      <c r="AP21" s="647">
        <v>0</v>
      </c>
      <c r="AQ21" s="648">
        <v>0</v>
      </c>
    </row>
    <row r="22" spans="1:43">
      <c r="A22" s="507" t="s">
        <v>369</v>
      </c>
      <c r="B22" s="504" t="s">
        <v>370</v>
      </c>
      <c r="C22" s="646">
        <v>0</v>
      </c>
      <c r="D22" s="647">
        <v>-8.6676611120131288E-5</v>
      </c>
      <c r="E22" s="647">
        <v>0</v>
      </c>
      <c r="F22" s="647">
        <v>-3.140622885477278E-4</v>
      </c>
      <c r="G22" s="647">
        <v>0</v>
      </c>
      <c r="H22" s="647">
        <v>0</v>
      </c>
      <c r="I22" s="647">
        <v>-1.75939355520898E-5</v>
      </c>
      <c r="J22" s="647">
        <v>0</v>
      </c>
      <c r="K22" s="647">
        <v>-3.2223790116092432E-5</v>
      </c>
      <c r="L22" s="647">
        <v>-1.1115544205614651E-3</v>
      </c>
      <c r="M22" s="647">
        <v>-1.1230450296523674E-3</v>
      </c>
      <c r="N22" s="647">
        <v>-1.4975359299505416E-4</v>
      </c>
      <c r="O22" s="647">
        <v>-5.3852777483164211E-6</v>
      </c>
      <c r="P22" s="647">
        <v>-1.7304798052743102E-4</v>
      </c>
      <c r="Q22" s="647">
        <v>-2.6825470912718898E-3</v>
      </c>
      <c r="R22" s="647">
        <v>0.97681616596189824</v>
      </c>
      <c r="S22" s="647">
        <v>-4.6185862031369564E-4</v>
      </c>
      <c r="T22" s="647">
        <v>-1.0157536606568457E-3</v>
      </c>
      <c r="U22" s="647">
        <v>-7.3067850764296869E-4</v>
      </c>
      <c r="V22" s="647">
        <v>-3.4960153638370108E-4</v>
      </c>
      <c r="W22" s="647">
        <v>-6.5456033359574759E-4</v>
      </c>
      <c r="X22" s="647">
        <v>-1.2055601289909865E-4</v>
      </c>
      <c r="Y22" s="647">
        <v>-3.1851134962915081E-5</v>
      </c>
      <c r="Z22" s="647">
        <v>-1.3902233030315007E-6</v>
      </c>
      <c r="AA22" s="647">
        <v>-1.011569860831947E-4</v>
      </c>
      <c r="AB22" s="647">
        <v>0</v>
      </c>
      <c r="AC22" s="647">
        <v>-1.0054911478929975E-6</v>
      </c>
      <c r="AD22" s="647">
        <v>0</v>
      </c>
      <c r="AE22" s="647">
        <v>0</v>
      </c>
      <c r="AF22" s="647">
        <v>-2.0727372143323701E-5</v>
      </c>
      <c r="AG22" s="647">
        <v>-1.0804082649278617E-6</v>
      </c>
      <c r="AH22" s="647">
        <v>-4.5071444768795255E-6</v>
      </c>
      <c r="AI22" s="647">
        <v>0</v>
      </c>
      <c r="AJ22" s="647">
        <v>0</v>
      </c>
      <c r="AK22" s="647">
        <v>0</v>
      </c>
      <c r="AL22" s="647">
        <v>-2.5632612696782414E-3</v>
      </c>
      <c r="AM22" s="647">
        <v>-3.478325595292129E-6</v>
      </c>
      <c r="AN22" s="647">
        <v>0</v>
      </c>
      <c r="AO22" s="647">
        <v>0</v>
      </c>
      <c r="AP22" s="647">
        <v>0</v>
      </c>
      <c r="AQ22" s="648">
        <v>0</v>
      </c>
    </row>
    <row r="23" spans="1:43">
      <c r="A23" s="507" t="s">
        <v>373</v>
      </c>
      <c r="B23" s="504" t="s">
        <v>374</v>
      </c>
      <c r="C23" s="646">
        <v>-1.1263658231318532E-5</v>
      </c>
      <c r="D23" s="647">
        <v>-9.0205059415861186E-6</v>
      </c>
      <c r="E23" s="647">
        <v>-8.8939971183746573E-7</v>
      </c>
      <c r="F23" s="647">
        <v>0</v>
      </c>
      <c r="G23" s="647">
        <v>0</v>
      </c>
      <c r="H23" s="647">
        <v>0</v>
      </c>
      <c r="I23" s="647">
        <v>0</v>
      </c>
      <c r="J23" s="647">
        <v>-2.3034566637518423E-8</v>
      </c>
      <c r="K23" s="647">
        <v>0</v>
      </c>
      <c r="L23" s="647">
        <v>0</v>
      </c>
      <c r="M23" s="647">
        <v>0</v>
      </c>
      <c r="N23" s="647">
        <v>0</v>
      </c>
      <c r="O23" s="647">
        <v>0</v>
      </c>
      <c r="P23" s="647">
        <v>-1.0495159024871161E-6</v>
      </c>
      <c r="Q23" s="647">
        <v>-1.8227654768204188E-4</v>
      </c>
      <c r="R23" s="647">
        <v>-1.6429888410883297E-4</v>
      </c>
      <c r="S23" s="647">
        <v>0.99606802728285904</v>
      </c>
      <c r="T23" s="647">
        <v>-1.6479980036626402E-6</v>
      </c>
      <c r="U23" s="647">
        <v>-6.618065945990122E-6</v>
      </c>
      <c r="V23" s="647">
        <v>-1.158693696877585E-4</v>
      </c>
      <c r="W23" s="647">
        <v>-1.3427542238171243E-5</v>
      </c>
      <c r="X23" s="647">
        <v>-7.5385595763681502E-6</v>
      </c>
      <c r="Y23" s="647">
        <v>-9.3923807863897949E-6</v>
      </c>
      <c r="Z23" s="647">
        <v>0</v>
      </c>
      <c r="AA23" s="647">
        <v>-6.9745855718882415E-6</v>
      </c>
      <c r="AB23" s="647">
        <v>-1.718627532276406E-6</v>
      </c>
      <c r="AC23" s="647">
        <v>-5.7687692491595085E-5</v>
      </c>
      <c r="AD23" s="647">
        <v>-6.1359872550397123E-7</v>
      </c>
      <c r="AE23" s="647">
        <v>0</v>
      </c>
      <c r="AF23" s="647">
        <v>-2.1706666218421614E-6</v>
      </c>
      <c r="AG23" s="647">
        <v>-1.9856750709166289E-6</v>
      </c>
      <c r="AH23" s="647">
        <v>-1.6291311353331018E-4</v>
      </c>
      <c r="AI23" s="647">
        <v>0</v>
      </c>
      <c r="AJ23" s="647">
        <v>-7.5961658424366415E-4</v>
      </c>
      <c r="AK23" s="647">
        <v>0</v>
      </c>
      <c r="AL23" s="647">
        <v>-1.7608085754812852E-4</v>
      </c>
      <c r="AM23" s="647">
        <v>-2.0992306620945712E-4</v>
      </c>
      <c r="AN23" s="647">
        <v>-2.6817015827216294E-6</v>
      </c>
      <c r="AO23" s="647">
        <v>0</v>
      </c>
      <c r="AP23" s="647">
        <v>-1.5655501731570145E-3</v>
      </c>
      <c r="AQ23" s="648">
        <v>0</v>
      </c>
    </row>
    <row r="24" spans="1:43">
      <c r="A24" s="507" t="s">
        <v>377</v>
      </c>
      <c r="B24" s="504" t="s">
        <v>378</v>
      </c>
      <c r="C24" s="646">
        <v>0</v>
      </c>
      <c r="D24" s="647">
        <v>0</v>
      </c>
      <c r="E24" s="647">
        <v>-9.0042004606741871E-7</v>
      </c>
      <c r="F24" s="647">
        <v>-3.5199899487561338E-5</v>
      </c>
      <c r="G24" s="647">
        <v>-3.8517312744261375E-7</v>
      </c>
      <c r="H24" s="647">
        <v>-1.1601450398950366E-6</v>
      </c>
      <c r="I24" s="647">
        <v>-1.6912966473143289E-6</v>
      </c>
      <c r="J24" s="647">
        <v>-3.943531746573277E-5</v>
      </c>
      <c r="K24" s="647">
        <v>-1.421793549197127E-5</v>
      </c>
      <c r="L24" s="647">
        <v>-4.4620361712197701E-6</v>
      </c>
      <c r="M24" s="647">
        <v>-1.1054627959682669E-7</v>
      </c>
      <c r="N24" s="647">
        <v>-1.3870706061097617E-5</v>
      </c>
      <c r="O24" s="647">
        <v>-2.6425578371108535E-6</v>
      </c>
      <c r="P24" s="647">
        <v>-7.5386034706988842E-5</v>
      </c>
      <c r="Q24" s="647">
        <v>-5.2620358048106972E-3</v>
      </c>
      <c r="R24" s="647">
        <v>-2.9270021278042014E-3</v>
      </c>
      <c r="S24" s="647">
        <v>-6.4019360747618229E-2</v>
      </c>
      <c r="T24" s="647">
        <v>0.85837744359283641</v>
      </c>
      <c r="U24" s="647">
        <v>-3.9510101158732221E-2</v>
      </c>
      <c r="V24" s="647">
        <v>-0.16706482560013652</v>
      </c>
      <c r="W24" s="647">
        <v>-3.8760029873322974E-3</v>
      </c>
      <c r="X24" s="647">
        <v>-7.1453147029548981E-3</v>
      </c>
      <c r="Y24" s="647">
        <v>-1.2549698454240196E-4</v>
      </c>
      <c r="Z24" s="647">
        <v>-5.5525570139589927E-6</v>
      </c>
      <c r="AA24" s="647">
        <v>-1.3553145215026012E-5</v>
      </c>
      <c r="AB24" s="647">
        <v>0</v>
      </c>
      <c r="AC24" s="647">
        <v>-1.7780822115434234E-5</v>
      </c>
      <c r="AD24" s="647">
        <v>-3.6472309070411109E-5</v>
      </c>
      <c r="AE24" s="647">
        <v>0</v>
      </c>
      <c r="AF24" s="647">
        <v>-3.5287660745942918E-6</v>
      </c>
      <c r="AG24" s="647">
        <v>-1.5341227061647122E-3</v>
      </c>
      <c r="AH24" s="647">
        <v>-9.2169963609851945E-4</v>
      </c>
      <c r="AI24" s="647">
        <v>-9.0725635125085322E-4</v>
      </c>
      <c r="AJ24" s="647">
        <v>-1.8406171454900084E-6</v>
      </c>
      <c r="AK24" s="647">
        <v>0</v>
      </c>
      <c r="AL24" s="647">
        <v>-3.9180701187314856E-3</v>
      </c>
      <c r="AM24" s="647">
        <v>-1.3498631991652603E-5</v>
      </c>
      <c r="AN24" s="647">
        <v>-2.8766223913607965E-7</v>
      </c>
      <c r="AO24" s="647">
        <v>0</v>
      </c>
      <c r="AP24" s="647">
        <v>-2.0586621942562243E-2</v>
      </c>
      <c r="AQ24" s="648">
        <v>0</v>
      </c>
    </row>
    <row r="25" spans="1:43">
      <c r="A25" s="507" t="s">
        <v>381</v>
      </c>
      <c r="B25" s="504" t="s">
        <v>53</v>
      </c>
      <c r="C25" s="646">
        <v>-1.1846958011347889E-5</v>
      </c>
      <c r="D25" s="647">
        <v>0</v>
      </c>
      <c r="E25" s="647">
        <v>-6.5772233067728562E-5</v>
      </c>
      <c r="F25" s="647">
        <v>-1.7174451453522737E-4</v>
      </c>
      <c r="G25" s="647">
        <v>0</v>
      </c>
      <c r="H25" s="647">
        <v>0</v>
      </c>
      <c r="I25" s="647">
        <v>-1.3371721431197655E-5</v>
      </c>
      <c r="J25" s="647">
        <v>-6.38318894033727E-8</v>
      </c>
      <c r="K25" s="647">
        <v>0</v>
      </c>
      <c r="L25" s="647">
        <v>-4.9293323492603744E-6</v>
      </c>
      <c r="M25" s="647">
        <v>-2.4424694520486473E-6</v>
      </c>
      <c r="N25" s="647">
        <v>0</v>
      </c>
      <c r="O25" s="647">
        <v>-2.4497666830256255E-7</v>
      </c>
      <c r="P25" s="647">
        <v>-1.0155643955753301E-4</v>
      </c>
      <c r="Q25" s="647">
        <v>-2.3389726886353466E-3</v>
      </c>
      <c r="R25" s="647">
        <v>-2.9758497359939407E-3</v>
      </c>
      <c r="S25" s="647">
        <v>-2.968326479657636E-3</v>
      </c>
      <c r="T25" s="647">
        <v>-2.9978056956870918E-3</v>
      </c>
      <c r="U25" s="647">
        <v>0.96987318313446402</v>
      </c>
      <c r="V25" s="647">
        <v>-2.7442381663021426E-3</v>
      </c>
      <c r="W25" s="647">
        <v>-1.0774531036375551E-2</v>
      </c>
      <c r="X25" s="647">
        <v>-5.9192244525891041E-4</v>
      </c>
      <c r="Y25" s="647">
        <v>-1.1565176378759028E-3</v>
      </c>
      <c r="Z25" s="647">
        <v>-1.0273207114269185E-6</v>
      </c>
      <c r="AA25" s="647">
        <v>-3.9194908475871792E-5</v>
      </c>
      <c r="AB25" s="647">
        <v>0</v>
      </c>
      <c r="AC25" s="647">
        <v>-3.3837109016102177E-5</v>
      </c>
      <c r="AD25" s="647">
        <v>-3.6685952587033674E-7</v>
      </c>
      <c r="AE25" s="647">
        <v>-1.5504570689335046E-6</v>
      </c>
      <c r="AF25" s="647">
        <v>-3.3834602330644429E-5</v>
      </c>
      <c r="AG25" s="647">
        <v>-1.5331812128383209E-5</v>
      </c>
      <c r="AH25" s="647">
        <v>-2.6423222447162389E-4</v>
      </c>
      <c r="AI25" s="647">
        <v>-6.983123956301663E-5</v>
      </c>
      <c r="AJ25" s="647">
        <v>-1.4284974561125055E-5</v>
      </c>
      <c r="AK25" s="647">
        <v>0</v>
      </c>
      <c r="AL25" s="647">
        <v>-1.0088463024577692E-3</v>
      </c>
      <c r="AM25" s="647">
        <v>-6.7066433263417722E-5</v>
      </c>
      <c r="AN25" s="647">
        <v>-1.9341083365112563E-5</v>
      </c>
      <c r="AO25" s="647">
        <v>-7.1327290899329656E-6</v>
      </c>
      <c r="AP25" s="647">
        <v>0</v>
      </c>
      <c r="AQ25" s="648">
        <v>-1.9130117161506353E-4</v>
      </c>
    </row>
    <row r="26" spans="1:43">
      <c r="A26" s="507" t="s">
        <v>384</v>
      </c>
      <c r="B26" s="504" t="s">
        <v>768</v>
      </c>
      <c r="C26" s="646">
        <v>-3.8716094038286001E-7</v>
      </c>
      <c r="D26" s="647">
        <v>-2.0678537968051546E-5</v>
      </c>
      <c r="E26" s="647">
        <v>-6.7489556924966382E-6</v>
      </c>
      <c r="F26" s="647">
        <v>-1.3627854629024186E-6</v>
      </c>
      <c r="G26" s="647">
        <v>-1.4539406014236465E-6</v>
      </c>
      <c r="H26" s="647">
        <v>-1.0276716513802415E-6</v>
      </c>
      <c r="I26" s="647">
        <v>-1.301830972421961E-6</v>
      </c>
      <c r="J26" s="647">
        <v>-3.4548448388038971E-6</v>
      </c>
      <c r="K26" s="647">
        <v>-2.1192555921925421E-6</v>
      </c>
      <c r="L26" s="647">
        <v>-5.0673461605423346E-7</v>
      </c>
      <c r="M26" s="647">
        <v>-1.44374155784286E-6</v>
      </c>
      <c r="N26" s="647">
        <v>0</v>
      </c>
      <c r="O26" s="647">
        <v>-8.1846583830527267E-8</v>
      </c>
      <c r="P26" s="647">
        <v>-9.8480910239417185E-6</v>
      </c>
      <c r="Q26" s="647">
        <v>-2.4963546095548922E-4</v>
      </c>
      <c r="R26" s="647">
        <v>-1.840023787411883E-5</v>
      </c>
      <c r="S26" s="647">
        <v>-4.9013990615788065E-6</v>
      </c>
      <c r="T26" s="647">
        <v>-1.1443303897133595E-5</v>
      </c>
      <c r="U26" s="647">
        <v>-6.1218935975436064E-6</v>
      </c>
      <c r="V26" s="647">
        <v>0.99229557458147122</v>
      </c>
      <c r="W26" s="647">
        <v>-9.3883001836289335E-5</v>
      </c>
      <c r="X26" s="647">
        <v>-5.6672066220897476E-6</v>
      </c>
      <c r="Y26" s="647">
        <v>-3.9964278075271955E-4</v>
      </c>
      <c r="Z26" s="647">
        <v>-2.9693156103949814E-6</v>
      </c>
      <c r="AA26" s="647">
        <v>-1.3708263996511805E-6</v>
      </c>
      <c r="AB26" s="647">
        <v>-3.2509149564057166E-6</v>
      </c>
      <c r="AC26" s="647">
        <v>-4.8563096791823914E-5</v>
      </c>
      <c r="AD26" s="647">
        <v>-2.2622474503343204E-5</v>
      </c>
      <c r="AE26" s="647">
        <v>-8.1325434701428165E-6</v>
      </c>
      <c r="AF26" s="647">
        <v>-1.1046864678123792E-5</v>
      </c>
      <c r="AG26" s="647">
        <v>-2.2737598516380252E-5</v>
      </c>
      <c r="AH26" s="647">
        <v>-2.3588404286398456E-4</v>
      </c>
      <c r="AI26" s="647">
        <v>-7.8908193156432341E-6</v>
      </c>
      <c r="AJ26" s="647">
        <v>-4.6464161763747252E-6</v>
      </c>
      <c r="AK26" s="647">
        <v>-1.6391300966342895E-5</v>
      </c>
      <c r="AL26" s="647">
        <v>-2.0585391911735006E-4</v>
      </c>
      <c r="AM26" s="647">
        <v>-4.2006537823800276E-5</v>
      </c>
      <c r="AN26" s="647">
        <v>-2.5089474376285262E-6</v>
      </c>
      <c r="AO26" s="647">
        <v>-2.9161891607326247E-5</v>
      </c>
      <c r="AP26" s="647">
        <v>0</v>
      </c>
      <c r="AQ26" s="648">
        <v>0</v>
      </c>
    </row>
    <row r="27" spans="1:43">
      <c r="A27" s="507" t="s">
        <v>388</v>
      </c>
      <c r="B27" s="504" t="s">
        <v>54</v>
      </c>
      <c r="C27" s="646">
        <v>0</v>
      </c>
      <c r="D27" s="647">
        <v>0</v>
      </c>
      <c r="E27" s="647">
        <v>-1.0806911491834526E-3</v>
      </c>
      <c r="F27" s="647">
        <v>-7.7819695915311899E-7</v>
      </c>
      <c r="G27" s="647">
        <v>0</v>
      </c>
      <c r="H27" s="647">
        <v>0</v>
      </c>
      <c r="I27" s="647">
        <v>0</v>
      </c>
      <c r="J27" s="647">
        <v>0</v>
      </c>
      <c r="K27" s="647">
        <v>0</v>
      </c>
      <c r="L27" s="647">
        <v>0</v>
      </c>
      <c r="M27" s="647">
        <v>0</v>
      </c>
      <c r="N27" s="647">
        <v>0</v>
      </c>
      <c r="O27" s="647">
        <v>0</v>
      </c>
      <c r="P27" s="647">
        <v>0</v>
      </c>
      <c r="Q27" s="647">
        <v>0</v>
      </c>
      <c r="R27" s="647">
        <v>-8.4938726286440361E-7</v>
      </c>
      <c r="S27" s="647">
        <v>0</v>
      </c>
      <c r="T27" s="647">
        <v>0</v>
      </c>
      <c r="U27" s="647">
        <v>0</v>
      </c>
      <c r="V27" s="647">
        <v>0</v>
      </c>
      <c r="W27" s="647">
        <v>0.98362596297448779</v>
      </c>
      <c r="X27" s="647">
        <v>0</v>
      </c>
      <c r="Y27" s="647">
        <v>0</v>
      </c>
      <c r="Z27" s="647">
        <v>0</v>
      </c>
      <c r="AA27" s="647">
        <v>0</v>
      </c>
      <c r="AB27" s="647">
        <v>0</v>
      </c>
      <c r="AC27" s="647">
        <v>0</v>
      </c>
      <c r="AD27" s="647">
        <v>0</v>
      </c>
      <c r="AE27" s="647">
        <v>0</v>
      </c>
      <c r="AF27" s="647">
        <v>-7.5031434176638253E-4</v>
      </c>
      <c r="AG27" s="647">
        <v>0</v>
      </c>
      <c r="AH27" s="647">
        <v>-2.3267723980308392E-4</v>
      </c>
      <c r="AI27" s="647">
        <v>-2.742738077507252E-6</v>
      </c>
      <c r="AJ27" s="647">
        <v>0</v>
      </c>
      <c r="AK27" s="647">
        <v>0</v>
      </c>
      <c r="AL27" s="647">
        <v>-2.2132864008323717E-3</v>
      </c>
      <c r="AM27" s="647">
        <v>-1.4131012272022024E-6</v>
      </c>
      <c r="AN27" s="647">
        <v>0</v>
      </c>
      <c r="AO27" s="647">
        <v>0</v>
      </c>
      <c r="AP27" s="647">
        <v>0</v>
      </c>
      <c r="AQ27" s="648">
        <v>0</v>
      </c>
    </row>
    <row r="28" spans="1:43">
      <c r="A28" s="507" t="s">
        <v>390</v>
      </c>
      <c r="B28" s="504" t="s">
        <v>29</v>
      </c>
      <c r="C28" s="646">
        <v>-3.636789139251036E-4</v>
      </c>
      <c r="D28" s="647">
        <v>-1.4423847026998225E-3</v>
      </c>
      <c r="E28" s="647">
        <v>-5.6527258499147553E-4</v>
      </c>
      <c r="F28" s="647">
        <v>-6.3544275969605287E-4</v>
      </c>
      <c r="G28" s="647">
        <v>-8.8804531078188478E-4</v>
      </c>
      <c r="H28" s="647">
        <v>-5.5881005983839426E-3</v>
      </c>
      <c r="I28" s="647">
        <v>-2.5953597123812506E-3</v>
      </c>
      <c r="J28" s="647">
        <v>-1.9812686833887289E-3</v>
      </c>
      <c r="K28" s="647">
        <v>-2.6571136456834233E-4</v>
      </c>
      <c r="L28" s="647">
        <v>-5.0672152429977657E-4</v>
      </c>
      <c r="M28" s="647">
        <v>-3.4911537793629452E-3</v>
      </c>
      <c r="N28" s="647">
        <v>-2.2346739665434217E-5</v>
      </c>
      <c r="O28" s="647">
        <v>-1.115076709407592E-2</v>
      </c>
      <c r="P28" s="647">
        <v>-3.0743132749672981E-4</v>
      </c>
      <c r="Q28" s="647">
        <v>-2.5661154673793429E-4</v>
      </c>
      <c r="R28" s="647">
        <v>-1.887037227587839E-3</v>
      </c>
      <c r="S28" s="647">
        <v>-1.0801911886759361E-3</v>
      </c>
      <c r="T28" s="647">
        <v>-9.7468431802400282E-4</v>
      </c>
      <c r="U28" s="647">
        <v>-4.5914127241650796E-4</v>
      </c>
      <c r="V28" s="647">
        <v>-1.2223968949105902E-3</v>
      </c>
      <c r="W28" s="647">
        <v>-1.8640321889590148E-4</v>
      </c>
      <c r="X28" s="647">
        <v>0.98491857059710075</v>
      </c>
      <c r="Y28" s="647">
        <v>-7.6057398164946154E-4</v>
      </c>
      <c r="Z28" s="647">
        <v>-1.7650653484178919E-3</v>
      </c>
      <c r="AA28" s="647">
        <v>-8.3028064754962576E-4</v>
      </c>
      <c r="AB28" s="647">
        <v>-8.5163915008779436E-4</v>
      </c>
      <c r="AC28" s="647">
        <v>-1.2762143125836778E-3</v>
      </c>
      <c r="AD28" s="647">
        <v>-3.4367643249793105E-3</v>
      </c>
      <c r="AE28" s="647">
        <v>-8.5365665527019095E-6</v>
      </c>
      <c r="AF28" s="647">
        <v>-3.9090394778305203E-4</v>
      </c>
      <c r="AG28" s="647">
        <v>-3.4368102835817729E-3</v>
      </c>
      <c r="AH28" s="647">
        <v>-1.6750425482390677E-3</v>
      </c>
      <c r="AI28" s="647">
        <v>-1.901383736580019E-3</v>
      </c>
      <c r="AJ28" s="647">
        <v>-9.9344241613972249E-4</v>
      </c>
      <c r="AK28" s="647">
        <v>-9.5700399871567112E-3</v>
      </c>
      <c r="AL28" s="647">
        <v>-1.9687271433716943E-3</v>
      </c>
      <c r="AM28" s="647">
        <v>-2.8491703880117823E-3</v>
      </c>
      <c r="AN28" s="647">
        <v>-7.9309698684518724E-4</v>
      </c>
      <c r="AO28" s="647">
        <v>-5.7443649107163995E-4</v>
      </c>
      <c r="AP28" s="647">
        <v>-3.2584088546915489E-2</v>
      </c>
      <c r="AQ28" s="648">
        <v>-3.4724356143865724E-4</v>
      </c>
    </row>
    <row r="29" spans="1:43">
      <c r="A29" s="507" t="s">
        <v>392</v>
      </c>
      <c r="B29" s="504" t="s">
        <v>13</v>
      </c>
      <c r="C29" s="646">
        <v>-1.7618852808533483E-3</v>
      </c>
      <c r="D29" s="647">
        <v>-1.7502635718489781E-3</v>
      </c>
      <c r="E29" s="647">
        <v>-1.1324588407744468E-3</v>
      </c>
      <c r="F29" s="647">
        <v>-1.6725821655004E-3</v>
      </c>
      <c r="G29" s="647">
        <v>-5.738739592376493E-4</v>
      </c>
      <c r="H29" s="647">
        <v>-1.7904184184633718E-3</v>
      </c>
      <c r="I29" s="647">
        <v>-3.8270838506036095E-3</v>
      </c>
      <c r="J29" s="647">
        <v>-4.3936311622444846E-3</v>
      </c>
      <c r="K29" s="647">
        <v>-3.674453573418902E-3</v>
      </c>
      <c r="L29" s="647">
        <v>-3.4162884578441775E-3</v>
      </c>
      <c r="M29" s="647">
        <v>-4.2786257160278337E-3</v>
      </c>
      <c r="N29" s="647">
        <v>-1.8057840658492002E-3</v>
      </c>
      <c r="O29" s="647">
        <v>-3.2214542139687307E-3</v>
      </c>
      <c r="P29" s="647">
        <v>-3.7422135024046512E-3</v>
      </c>
      <c r="Q29" s="647">
        <v>-1.9380733434552777E-3</v>
      </c>
      <c r="R29" s="647">
        <v>-1.1864028488652557E-3</v>
      </c>
      <c r="S29" s="647">
        <v>-1.54460769463108E-3</v>
      </c>
      <c r="T29" s="647">
        <v>-3.8895783065337431E-3</v>
      </c>
      <c r="U29" s="647">
        <v>-1.9587050487970261E-3</v>
      </c>
      <c r="V29" s="647">
        <v>-1.4311883086820863E-3</v>
      </c>
      <c r="W29" s="647">
        <v>-7.017445065024677E-4</v>
      </c>
      <c r="X29" s="647">
        <v>-1.3625387058774853E-3</v>
      </c>
      <c r="Y29" s="647">
        <v>0.99944278850001755</v>
      </c>
      <c r="Z29" s="647">
        <v>-1.3968118928796498E-2</v>
      </c>
      <c r="AA29" s="647">
        <v>-2.6496143794511248E-2</v>
      </c>
      <c r="AB29" s="647">
        <v>-2.6524728873034494E-3</v>
      </c>
      <c r="AC29" s="647">
        <v>-2.6778058410364823E-3</v>
      </c>
      <c r="AD29" s="647">
        <v>-2.5453446740535731E-3</v>
      </c>
      <c r="AE29" s="647">
        <v>-1.2400151710718935E-2</v>
      </c>
      <c r="AF29" s="647">
        <v>-5.5153361454262275E-3</v>
      </c>
      <c r="AG29" s="647">
        <v>-4.168958900451397E-3</v>
      </c>
      <c r="AH29" s="647">
        <v>-7.2168391240821327E-3</v>
      </c>
      <c r="AI29" s="647">
        <v>-4.9199928770197058E-3</v>
      </c>
      <c r="AJ29" s="647">
        <v>-2.490114828401088E-3</v>
      </c>
      <c r="AK29" s="647">
        <v>-2.3864121869461518E-3</v>
      </c>
      <c r="AL29" s="647">
        <v>-1.1191172155196841E-3</v>
      </c>
      <c r="AM29" s="647">
        <v>-3.2391580666633569E-3</v>
      </c>
      <c r="AN29" s="647">
        <v>-1.9880441828071861E-3</v>
      </c>
      <c r="AO29" s="647">
        <v>-1.199235141144857E-3</v>
      </c>
      <c r="AP29" s="647">
        <v>0</v>
      </c>
      <c r="AQ29" s="648">
        <v>0</v>
      </c>
    </row>
    <row r="30" spans="1:43">
      <c r="A30" s="507" t="s">
        <v>395</v>
      </c>
      <c r="B30" s="504" t="s">
        <v>55</v>
      </c>
      <c r="C30" s="646">
        <v>-4.4730951955312881E-3</v>
      </c>
      <c r="D30" s="647">
        <v>-3.5065668778398898E-3</v>
      </c>
      <c r="E30" s="647">
        <v>-8.5421687940937137E-3</v>
      </c>
      <c r="F30" s="647">
        <v>-1.7440013882117238E-2</v>
      </c>
      <c r="G30" s="647">
        <v>-4.832052494255697E-3</v>
      </c>
      <c r="H30" s="647">
        <v>-1.254841642584905E-2</v>
      </c>
      <c r="I30" s="647">
        <v>-5.380436446540366E-2</v>
      </c>
      <c r="J30" s="647">
        <v>-3.9511239967896246E-2</v>
      </c>
      <c r="K30" s="647">
        <v>-1.0200160240626354E-2</v>
      </c>
      <c r="L30" s="647">
        <v>-1.6930315763615662E-2</v>
      </c>
      <c r="M30" s="647">
        <v>-2.6597139451548749E-2</v>
      </c>
      <c r="N30" s="647">
        <v>-8.4332577602726985E-3</v>
      </c>
      <c r="O30" s="647">
        <v>-2.5102705515743798E-2</v>
      </c>
      <c r="P30" s="647">
        <v>-1.2032639469242299E-2</v>
      </c>
      <c r="Q30" s="647">
        <v>-6.1993205264805392E-3</v>
      </c>
      <c r="R30" s="647">
        <v>-6.0573271754736325E-3</v>
      </c>
      <c r="S30" s="647">
        <v>-4.5738118476155174E-3</v>
      </c>
      <c r="T30" s="647">
        <v>-1.330508353774737E-2</v>
      </c>
      <c r="U30" s="647">
        <v>-6.0754529605727232E-3</v>
      </c>
      <c r="V30" s="647">
        <v>-3.3174711278108281E-3</v>
      </c>
      <c r="W30" s="647">
        <v>-9.0045437257509856E-3</v>
      </c>
      <c r="X30" s="647">
        <v>-9.3151428401783785E-3</v>
      </c>
      <c r="Y30" s="647">
        <v>-1.4894138681868614E-3</v>
      </c>
      <c r="Z30" s="647">
        <v>0.90197219553185903</v>
      </c>
      <c r="AA30" s="647">
        <v>-2.0641785118237149E-2</v>
      </c>
      <c r="AB30" s="647">
        <v>-5.396876493495173E-2</v>
      </c>
      <c r="AC30" s="647">
        <v>-1.1122245770286537E-2</v>
      </c>
      <c r="AD30" s="647">
        <v>-2.55354938832148E-3</v>
      </c>
      <c r="AE30" s="647">
        <v>-1.3375255895969346E-3</v>
      </c>
      <c r="AF30" s="647">
        <v>-3.5360431029137574E-3</v>
      </c>
      <c r="AG30" s="647">
        <v>-4.440343318346451E-3</v>
      </c>
      <c r="AH30" s="647">
        <v>-5.0107499717381128E-3</v>
      </c>
      <c r="AI30" s="647">
        <v>-1.002510969648158E-2</v>
      </c>
      <c r="AJ30" s="647">
        <v>-6.8324576136382029E-3</v>
      </c>
      <c r="AK30" s="647">
        <v>-2.2555036556777112E-3</v>
      </c>
      <c r="AL30" s="647">
        <v>-2.5890201556474281E-3</v>
      </c>
      <c r="AM30" s="647">
        <v>-1.8044374009719574E-2</v>
      </c>
      <c r="AN30" s="647">
        <v>-3.2260815673680533E-2</v>
      </c>
      <c r="AO30" s="647">
        <v>-1.7627295348984249E-2</v>
      </c>
      <c r="AP30" s="647">
        <v>0</v>
      </c>
      <c r="AQ30" s="648">
        <v>-2.0080059919972285E-3</v>
      </c>
    </row>
    <row r="31" spans="1:43">
      <c r="A31" s="507" t="s">
        <v>398</v>
      </c>
      <c r="B31" s="504" t="s">
        <v>399</v>
      </c>
      <c r="C31" s="646">
        <v>-7.8250493627855789E-4</v>
      </c>
      <c r="D31" s="647">
        <v>-2.7425637650427699E-4</v>
      </c>
      <c r="E31" s="647">
        <v>-3.2412915975962891E-4</v>
      </c>
      <c r="F31" s="647">
        <v>-1.9596735894286139E-3</v>
      </c>
      <c r="G31" s="647">
        <v>-1.148581513923735E-3</v>
      </c>
      <c r="H31" s="647">
        <v>-1.2835790178309027E-3</v>
      </c>
      <c r="I31" s="647">
        <v>-7.4527412563193626E-4</v>
      </c>
      <c r="J31" s="647">
        <v>-1.4115073234186287E-3</v>
      </c>
      <c r="K31" s="647">
        <v>-5.3111593182691411E-4</v>
      </c>
      <c r="L31" s="647">
        <v>-6.6600443323138326E-4</v>
      </c>
      <c r="M31" s="647">
        <v>-8.8487900941140957E-4</v>
      </c>
      <c r="N31" s="647">
        <v>-6.7073793593637067E-5</v>
      </c>
      <c r="O31" s="647">
        <v>-8.7729993880641152E-4</v>
      </c>
      <c r="P31" s="647">
        <v>-5.8773690020452241E-4</v>
      </c>
      <c r="Q31" s="647">
        <v>-7.5073080612137388E-4</v>
      </c>
      <c r="R31" s="647">
        <v>-5.8803781621273859E-4</v>
      </c>
      <c r="S31" s="647">
        <v>-4.0456104927804611E-4</v>
      </c>
      <c r="T31" s="647">
        <v>-1.1596376516617663E-3</v>
      </c>
      <c r="U31" s="647">
        <v>-2.5512086295505627E-4</v>
      </c>
      <c r="V31" s="647">
        <v>-2.3179980215826281E-4</v>
      </c>
      <c r="W31" s="647">
        <v>-5.4901213976757597E-4</v>
      </c>
      <c r="X31" s="647">
        <v>-6.6265159632827387E-4</v>
      </c>
      <c r="Y31" s="647">
        <v>-6.6488493418329986E-4</v>
      </c>
      <c r="Z31" s="647">
        <v>-9.5552681094241267E-4</v>
      </c>
      <c r="AA31" s="647">
        <v>0.93370689959962205</v>
      </c>
      <c r="AB31" s="647">
        <v>-8.6818336746908795E-3</v>
      </c>
      <c r="AC31" s="647">
        <v>-2.2132809618484565E-3</v>
      </c>
      <c r="AD31" s="647">
        <v>-1.1843849823463596E-3</v>
      </c>
      <c r="AE31" s="647">
        <v>-2.5154611218760974E-4</v>
      </c>
      <c r="AF31" s="647">
        <v>-3.251098346534064E-3</v>
      </c>
      <c r="AG31" s="647">
        <v>-3.4044733726586876E-3</v>
      </c>
      <c r="AH31" s="647">
        <v>-3.4465184248312019E-3</v>
      </c>
      <c r="AI31" s="647">
        <v>-7.0147744878602475E-3</v>
      </c>
      <c r="AJ31" s="647">
        <v>-5.5016355122982051E-3</v>
      </c>
      <c r="AK31" s="647">
        <v>-2.1955267210640567E-3</v>
      </c>
      <c r="AL31" s="647">
        <v>-6.6722758109153595E-4</v>
      </c>
      <c r="AM31" s="647">
        <v>-9.2421613326743798E-3</v>
      </c>
      <c r="AN31" s="647">
        <v>-1.3100517937239873E-2</v>
      </c>
      <c r="AO31" s="647">
        <v>-8.8638203870616775E-3</v>
      </c>
      <c r="AP31" s="647">
        <v>0</v>
      </c>
      <c r="AQ31" s="648">
        <v>-1.3011609454182411E-3</v>
      </c>
    </row>
    <row r="32" spans="1:43">
      <c r="A32" s="507" t="s">
        <v>402</v>
      </c>
      <c r="B32" s="504" t="s">
        <v>403</v>
      </c>
      <c r="C32" s="646">
        <v>-2.843596619997374E-4</v>
      </c>
      <c r="D32" s="647">
        <v>-1.3063058126879827E-4</v>
      </c>
      <c r="E32" s="647">
        <v>-1.0768015458454644E-4</v>
      </c>
      <c r="F32" s="647">
        <v>-1.0482223968233736E-3</v>
      </c>
      <c r="G32" s="647">
        <v>-7.4741306276555311E-4</v>
      </c>
      <c r="H32" s="647">
        <v>-2.0073625873067572E-4</v>
      </c>
      <c r="I32" s="647">
        <v>-2.0343421598638004E-4</v>
      </c>
      <c r="J32" s="647">
        <v>-1.5213925662253345E-3</v>
      </c>
      <c r="K32" s="647">
        <v>-8.599289706434127E-6</v>
      </c>
      <c r="L32" s="647">
        <v>-3.7422362675291121E-5</v>
      </c>
      <c r="M32" s="647">
        <v>-9.4760169882495641E-4</v>
      </c>
      <c r="N32" s="647">
        <v>0</v>
      </c>
      <c r="O32" s="647">
        <v>-2.7897101712705219E-6</v>
      </c>
      <c r="P32" s="647">
        <v>-6.2210561258569611E-5</v>
      </c>
      <c r="Q32" s="647">
        <v>-1.8253053810234277E-4</v>
      </c>
      <c r="R32" s="647">
        <v>-2.3582432051423781E-5</v>
      </c>
      <c r="S32" s="647">
        <v>-1.1137490147709118E-4</v>
      </c>
      <c r="T32" s="647">
        <v>-5.0585847749444804E-4</v>
      </c>
      <c r="U32" s="647">
        <v>-9.8959897417295734E-5</v>
      </c>
      <c r="V32" s="647">
        <v>-1.8418727999941422E-4</v>
      </c>
      <c r="W32" s="647">
        <v>-1.2792921510332276E-4</v>
      </c>
      <c r="X32" s="647">
        <v>-2.3174838818845387E-4</v>
      </c>
      <c r="Y32" s="647">
        <v>-1.8882397330931644E-3</v>
      </c>
      <c r="Z32" s="647">
        <v>-2.0923327943970074E-2</v>
      </c>
      <c r="AA32" s="647">
        <v>-9.3571167519324581E-4</v>
      </c>
      <c r="AB32" s="647">
        <v>1</v>
      </c>
      <c r="AC32" s="647">
        <v>-8.9035436605232787E-4</v>
      </c>
      <c r="AD32" s="647">
        <v>-1.9367480562526031E-3</v>
      </c>
      <c r="AE32" s="647">
        <v>-6.3742370941618849E-6</v>
      </c>
      <c r="AF32" s="647">
        <v>-1.5741201660890432E-3</v>
      </c>
      <c r="AG32" s="647">
        <v>-4.4711931069055591E-3</v>
      </c>
      <c r="AH32" s="647">
        <v>-1.577346281542219E-2</v>
      </c>
      <c r="AI32" s="647">
        <v>-2.6546802099828657E-3</v>
      </c>
      <c r="AJ32" s="647">
        <v>-2.5415713472618055E-3</v>
      </c>
      <c r="AK32" s="647">
        <v>-2.5648505433654005E-5</v>
      </c>
      <c r="AL32" s="647">
        <v>-2.334635681985085E-4</v>
      </c>
      <c r="AM32" s="647">
        <v>-8.8982253767182461E-3</v>
      </c>
      <c r="AN32" s="647">
        <v>-3.4680072411575329E-2</v>
      </c>
      <c r="AO32" s="647">
        <v>-1.0007849294644175E-2</v>
      </c>
      <c r="AP32" s="647">
        <v>0</v>
      </c>
      <c r="AQ32" s="648">
        <v>-1.001823120290837E-2</v>
      </c>
    </row>
    <row r="33" spans="1:43">
      <c r="A33" s="507" t="s">
        <v>406</v>
      </c>
      <c r="B33" s="504" t="s">
        <v>14</v>
      </c>
      <c r="C33" s="646">
        <v>-4.1164956897591351E-2</v>
      </c>
      <c r="D33" s="647">
        <v>-1.9723678075600774E-2</v>
      </c>
      <c r="E33" s="647">
        <v>-5.2696031449952593E-2</v>
      </c>
      <c r="F33" s="647">
        <v>-8.5507513875092978E-3</v>
      </c>
      <c r="G33" s="647">
        <v>-4.3107420876541402E-2</v>
      </c>
      <c r="H33" s="647">
        <v>-5.6349416909074933E-2</v>
      </c>
      <c r="I33" s="647">
        <v>-4.4156342574906783E-2</v>
      </c>
      <c r="J33" s="647">
        <v>-3.2642015604324906E-2</v>
      </c>
      <c r="K33" s="647">
        <v>-3.6492361348436871E-2</v>
      </c>
      <c r="L33" s="647">
        <v>-3.9848062780333766E-2</v>
      </c>
      <c r="M33" s="647">
        <v>-2.9332325994964391E-2</v>
      </c>
      <c r="N33" s="647">
        <v>-5.0659543451932486E-2</v>
      </c>
      <c r="O33" s="647">
        <v>-6.491087609616141E-3</v>
      </c>
      <c r="P33" s="647">
        <v>-3.0427758469032808E-2</v>
      </c>
      <c r="Q33" s="647">
        <v>-2.849159156521975E-2</v>
      </c>
      <c r="R33" s="647">
        <v>-3.345376738418248E-2</v>
      </c>
      <c r="S33" s="647">
        <v>-3.1230342984963799E-2</v>
      </c>
      <c r="T33" s="647">
        <v>-2.6494468161314646E-2</v>
      </c>
      <c r="U33" s="647">
        <v>-3.5078792711249827E-2</v>
      </c>
      <c r="V33" s="647">
        <v>-2.7023086765300148E-2</v>
      </c>
      <c r="W33" s="647">
        <v>-4.3216426832098254E-2</v>
      </c>
      <c r="X33" s="647">
        <v>-4.7494345356698046E-2</v>
      </c>
      <c r="Y33" s="647">
        <v>-3.3483955738654196E-2</v>
      </c>
      <c r="Z33" s="647">
        <v>-7.4281763078865738E-3</v>
      </c>
      <c r="AA33" s="647">
        <v>-1.2773357433576974E-2</v>
      </c>
      <c r="AB33" s="647">
        <v>-9.5271447027198471E-3</v>
      </c>
      <c r="AC33" s="647">
        <v>0.99349486715213198</v>
      </c>
      <c r="AD33" s="647">
        <v>-3.4226429541425194E-3</v>
      </c>
      <c r="AE33" s="647">
        <v>-9.8572581685866753E-4</v>
      </c>
      <c r="AF33" s="647">
        <v>-2.0786089617029657E-2</v>
      </c>
      <c r="AG33" s="647">
        <v>-6.4105451474829409E-3</v>
      </c>
      <c r="AH33" s="647">
        <v>-5.6087710621952405E-3</v>
      </c>
      <c r="AI33" s="647">
        <v>-6.8294822292511168E-3</v>
      </c>
      <c r="AJ33" s="647">
        <v>-3.4362995821147338E-2</v>
      </c>
      <c r="AK33" s="647">
        <v>-2.8273629667352675E-2</v>
      </c>
      <c r="AL33" s="647">
        <v>-1.3724286255543384E-2</v>
      </c>
      <c r="AM33" s="647">
        <v>-1.8295888637476387E-2</v>
      </c>
      <c r="AN33" s="647">
        <v>-3.9678615399589681E-2</v>
      </c>
      <c r="AO33" s="647">
        <v>-7.907439530669752E-2</v>
      </c>
      <c r="AP33" s="647">
        <v>-0.14872521898155319</v>
      </c>
      <c r="AQ33" s="648">
        <v>-7.9044209381771736E-3</v>
      </c>
    </row>
    <row r="34" spans="1:43">
      <c r="A34" s="507" t="s">
        <v>409</v>
      </c>
      <c r="B34" s="504" t="s">
        <v>15</v>
      </c>
      <c r="C34" s="646">
        <v>-3.4263773311078425E-3</v>
      </c>
      <c r="D34" s="647">
        <v>-2.274571242831085E-2</v>
      </c>
      <c r="E34" s="647">
        <v>-9.7461654699739914E-3</v>
      </c>
      <c r="F34" s="647">
        <v>-2.0198586753043292E-2</v>
      </c>
      <c r="G34" s="647">
        <v>-3.9001051838540401E-3</v>
      </c>
      <c r="H34" s="647">
        <v>-1.5343510555265574E-2</v>
      </c>
      <c r="I34" s="647">
        <v>-7.4745059502645166E-3</v>
      </c>
      <c r="J34" s="647">
        <v>-1.0522380127104819E-2</v>
      </c>
      <c r="K34" s="647">
        <v>-1.8369421228888268E-3</v>
      </c>
      <c r="L34" s="647">
        <v>-3.1045957318552244E-3</v>
      </c>
      <c r="M34" s="647">
        <v>-1.315582624981707E-2</v>
      </c>
      <c r="N34" s="647">
        <v>-5.5561929975697305E-3</v>
      </c>
      <c r="O34" s="647">
        <v>-6.6882953942787289E-3</v>
      </c>
      <c r="P34" s="647">
        <v>-8.9073643418756069E-3</v>
      </c>
      <c r="Q34" s="647">
        <v>-5.6232358501122201E-3</v>
      </c>
      <c r="R34" s="647">
        <v>-6.240238718759122E-3</v>
      </c>
      <c r="S34" s="647">
        <v>-1.0813588027838456E-2</v>
      </c>
      <c r="T34" s="647">
        <v>-5.1508770013531094E-3</v>
      </c>
      <c r="U34" s="647">
        <v>-4.3030501396641978E-3</v>
      </c>
      <c r="V34" s="647">
        <v>-6.950574392814152E-3</v>
      </c>
      <c r="W34" s="647">
        <v>-4.537252376181169E-3</v>
      </c>
      <c r="X34" s="647">
        <v>-1.0450470967524987E-2</v>
      </c>
      <c r="Y34" s="647">
        <v>-1.2087132259867959E-2</v>
      </c>
      <c r="Z34" s="647">
        <v>-1.6072124676985794E-2</v>
      </c>
      <c r="AA34" s="647">
        <v>-2.2549879604816806E-2</v>
      </c>
      <c r="AB34" s="647">
        <v>-2.6581172799554301E-2</v>
      </c>
      <c r="AC34" s="647">
        <v>-1.209233015843629E-2</v>
      </c>
      <c r="AD34" s="647">
        <v>0.96894399705265677</v>
      </c>
      <c r="AE34" s="647">
        <v>-8.122004254338025E-2</v>
      </c>
      <c r="AF34" s="647">
        <v>-1.9363754701341284E-2</v>
      </c>
      <c r="AG34" s="647">
        <v>-6.0368226327311338E-3</v>
      </c>
      <c r="AH34" s="647">
        <v>-1.566208068349938E-2</v>
      </c>
      <c r="AI34" s="647">
        <v>-6.7849367993824657E-3</v>
      </c>
      <c r="AJ34" s="647">
        <v>-7.6687098454232229E-3</v>
      </c>
      <c r="AK34" s="647">
        <v>-1.7617121344482092E-2</v>
      </c>
      <c r="AL34" s="647">
        <v>-7.4426420875349404E-3</v>
      </c>
      <c r="AM34" s="647">
        <v>-6.1030710636856972E-3</v>
      </c>
      <c r="AN34" s="647">
        <v>-1.7748416871330292E-2</v>
      </c>
      <c r="AO34" s="647">
        <v>-4.4233007048928973E-3</v>
      </c>
      <c r="AP34" s="647">
        <v>0</v>
      </c>
      <c r="AQ34" s="648">
        <v>-2.3802731020071736E-3</v>
      </c>
    </row>
    <row r="35" spans="1:43">
      <c r="A35" s="507" t="s">
        <v>412</v>
      </c>
      <c r="B35" s="504" t="s">
        <v>16</v>
      </c>
      <c r="C35" s="646">
        <v>-3.1744182680979929E-4</v>
      </c>
      <c r="D35" s="647">
        <v>-4.0321889771597702E-4</v>
      </c>
      <c r="E35" s="647">
        <v>-2.8065472200975545E-4</v>
      </c>
      <c r="F35" s="647">
        <v>-8.9077044658261695E-4</v>
      </c>
      <c r="G35" s="647">
        <v>-4.781048031823477E-4</v>
      </c>
      <c r="H35" s="647">
        <v>-1.3651309272045362E-3</v>
      </c>
      <c r="I35" s="647">
        <v>-6.6019991301150189E-4</v>
      </c>
      <c r="J35" s="647">
        <v>-1.0910216394032894E-3</v>
      </c>
      <c r="K35" s="647">
        <v>-4.7997882973907025E-4</v>
      </c>
      <c r="L35" s="647">
        <v>-1.0726040472407155E-3</v>
      </c>
      <c r="M35" s="647">
        <v>-1.1227258957627446E-3</v>
      </c>
      <c r="N35" s="647">
        <v>-3.3566797144841238E-4</v>
      </c>
      <c r="O35" s="647">
        <v>-6.418184909594846E-5</v>
      </c>
      <c r="P35" s="647">
        <v>-1.4173774956622526E-3</v>
      </c>
      <c r="Q35" s="647">
        <v>-1.1844500522861204E-3</v>
      </c>
      <c r="R35" s="647">
        <v>-7.3583543550604605E-4</v>
      </c>
      <c r="S35" s="647">
        <v>-5.1847122526660848E-4</v>
      </c>
      <c r="T35" s="647">
        <v>-5.5425662202605852E-4</v>
      </c>
      <c r="U35" s="647">
        <v>-4.5159497815764981E-4</v>
      </c>
      <c r="V35" s="647">
        <v>-6.972988481851977E-4</v>
      </c>
      <c r="W35" s="647">
        <v>-3.1171236971877828E-4</v>
      </c>
      <c r="X35" s="647">
        <v>-9.6413516250052028E-4</v>
      </c>
      <c r="Y35" s="647">
        <v>-1.1807840371080875E-3</v>
      </c>
      <c r="Z35" s="647">
        <v>-3.239590909348358E-3</v>
      </c>
      <c r="AA35" s="647">
        <v>-3.1834856760475387E-4</v>
      </c>
      <c r="AB35" s="647">
        <v>-5.899678548631713E-4</v>
      </c>
      <c r="AC35" s="647">
        <v>-7.7392727920255538E-3</v>
      </c>
      <c r="AD35" s="647">
        <v>-4.5910920684329526E-3</v>
      </c>
      <c r="AE35" s="647">
        <v>0.9900419227766537</v>
      </c>
      <c r="AF35" s="647">
        <v>-1.1331687475601523E-2</v>
      </c>
      <c r="AG35" s="647">
        <v>-4.017063587747542E-3</v>
      </c>
      <c r="AH35" s="647">
        <v>-4.2461203918137385E-4</v>
      </c>
      <c r="AI35" s="647">
        <v>-5.16827000469073E-4</v>
      </c>
      <c r="AJ35" s="647">
        <v>-5.31433200246045E-3</v>
      </c>
      <c r="AK35" s="647">
        <v>-6.4647307362717009E-3</v>
      </c>
      <c r="AL35" s="647">
        <v>-3.461849296790435E-3</v>
      </c>
      <c r="AM35" s="647">
        <v>-5.8354513142867886E-3</v>
      </c>
      <c r="AN35" s="647">
        <v>-3.7986757874432552E-3</v>
      </c>
      <c r="AO35" s="647">
        <v>-3.0630616108165963E-3</v>
      </c>
      <c r="AP35" s="647">
        <v>0</v>
      </c>
      <c r="AQ35" s="648">
        <v>-9.4975897294498398E-3</v>
      </c>
    </row>
    <row r="36" spans="1:43">
      <c r="A36" s="507" t="s">
        <v>415</v>
      </c>
      <c r="B36" s="504" t="s">
        <v>416</v>
      </c>
      <c r="C36" s="646">
        <v>-4.2418381440759212E-2</v>
      </c>
      <c r="D36" s="647">
        <v>-7.4113571969931263E-2</v>
      </c>
      <c r="E36" s="647">
        <v>-3.0398580037087349E-2</v>
      </c>
      <c r="F36" s="647">
        <v>-0.15258774345547468</v>
      </c>
      <c r="G36" s="647">
        <v>-2.54667653629264E-2</v>
      </c>
      <c r="H36" s="647">
        <v>-1.7397290288018296E-2</v>
      </c>
      <c r="I36" s="647">
        <v>-2.7098081950652938E-2</v>
      </c>
      <c r="J36" s="647">
        <v>-1.9652953215467298E-2</v>
      </c>
      <c r="K36" s="647">
        <v>-3.9985818193497273E-2</v>
      </c>
      <c r="L36" s="647">
        <v>-1.3412584407722115E-2</v>
      </c>
      <c r="M36" s="647">
        <v>-3.8878543538386504E-2</v>
      </c>
      <c r="N36" s="647">
        <v>-2.3731587504350324E-2</v>
      </c>
      <c r="O36" s="647">
        <v>-1.8354812693391953E-2</v>
      </c>
      <c r="P36" s="647">
        <v>-2.1930928609615593E-2</v>
      </c>
      <c r="Q36" s="647">
        <v>-1.5203189844766119E-2</v>
      </c>
      <c r="R36" s="647">
        <v>-1.4324379978389382E-2</v>
      </c>
      <c r="S36" s="647">
        <v>-1.6230229720340154E-2</v>
      </c>
      <c r="T36" s="647">
        <v>-1.3028632092936279E-2</v>
      </c>
      <c r="U36" s="647">
        <v>-1.4099977277109625E-2</v>
      </c>
      <c r="V36" s="647">
        <v>-1.701756733572949E-2</v>
      </c>
      <c r="W36" s="647">
        <v>-1.0154792743159752E-2</v>
      </c>
      <c r="X36" s="647">
        <v>-7.6851386163008947E-2</v>
      </c>
      <c r="Y36" s="647">
        <v>-3.2658405183744611E-2</v>
      </c>
      <c r="Z36" s="647">
        <v>-1.9615994873405394E-2</v>
      </c>
      <c r="AA36" s="647">
        <v>-1.5455861330068156E-2</v>
      </c>
      <c r="AB36" s="647">
        <v>-4.0941755017580045E-2</v>
      </c>
      <c r="AC36" s="647">
        <v>-3.9950391185242774E-2</v>
      </c>
      <c r="AD36" s="647">
        <v>-2.5447036977944076E-2</v>
      </c>
      <c r="AE36" s="647">
        <v>-2.178568230458932E-3</v>
      </c>
      <c r="AF36" s="647">
        <v>0.93258883394340897</v>
      </c>
      <c r="AG36" s="647">
        <v>-1.9541280229758512E-2</v>
      </c>
      <c r="AH36" s="647">
        <v>-2.1785175028601791E-2</v>
      </c>
      <c r="AI36" s="647">
        <v>-1.5073660400323128E-2</v>
      </c>
      <c r="AJ36" s="647">
        <v>-1.1642626081880087E-2</v>
      </c>
      <c r="AK36" s="647">
        <v>-3.100212776152882E-2</v>
      </c>
      <c r="AL36" s="647">
        <v>-1.2769797776093869E-2</v>
      </c>
      <c r="AM36" s="647">
        <v>-2.979263681565943E-2</v>
      </c>
      <c r="AN36" s="647">
        <v>-8.8931641583237006E-2</v>
      </c>
      <c r="AO36" s="647">
        <v>-1.6781512368388408E-2</v>
      </c>
      <c r="AP36" s="647">
        <v>-3.1915221021459377E-2</v>
      </c>
      <c r="AQ36" s="648">
        <v>-5.8939798957297181E-2</v>
      </c>
    </row>
    <row r="37" spans="1:43">
      <c r="A37" s="507" t="s">
        <v>419</v>
      </c>
      <c r="B37" s="504" t="s">
        <v>420</v>
      </c>
      <c r="C37" s="646">
        <v>-1.700604876348079E-3</v>
      </c>
      <c r="D37" s="647">
        <v>-2.0291665514280579E-3</v>
      </c>
      <c r="E37" s="647">
        <v>-1.7188181419220722E-3</v>
      </c>
      <c r="F37" s="647">
        <v>-4.0275070759052531E-3</v>
      </c>
      <c r="G37" s="647">
        <v>-1.7175471181819747E-3</v>
      </c>
      <c r="H37" s="647">
        <v>-3.2533599303292177E-3</v>
      </c>
      <c r="I37" s="647">
        <v>-3.3061148346523847E-3</v>
      </c>
      <c r="J37" s="647">
        <v>-4.8627392959853218E-3</v>
      </c>
      <c r="K37" s="647">
        <v>-2.0388376895558746E-3</v>
      </c>
      <c r="L37" s="647">
        <v>-3.0573882915146166E-3</v>
      </c>
      <c r="M37" s="647">
        <v>-5.4115398474242227E-3</v>
      </c>
      <c r="N37" s="647">
        <v>-2.3596415434080469E-3</v>
      </c>
      <c r="O37" s="647">
        <v>-1.0177834276378745E-3</v>
      </c>
      <c r="P37" s="647">
        <v>-3.6856665741740349E-3</v>
      </c>
      <c r="Q37" s="647">
        <v>-3.4570838220457489E-3</v>
      </c>
      <c r="R37" s="647">
        <v>-4.4652082262443271E-3</v>
      </c>
      <c r="S37" s="647">
        <v>-4.6679056867873188E-3</v>
      </c>
      <c r="T37" s="647">
        <v>-5.5064062273047758E-3</v>
      </c>
      <c r="U37" s="647">
        <v>-8.3665234110905182E-3</v>
      </c>
      <c r="V37" s="647">
        <v>-1.3896981226502989E-2</v>
      </c>
      <c r="W37" s="647">
        <v>-1.7126840221042684E-3</v>
      </c>
      <c r="X37" s="647">
        <v>-3.4783392059255119E-3</v>
      </c>
      <c r="Y37" s="647">
        <v>-4.6099641935734396E-3</v>
      </c>
      <c r="Z37" s="647">
        <v>-9.5864523373721186E-3</v>
      </c>
      <c r="AA37" s="647">
        <v>-2.2371218098106962E-2</v>
      </c>
      <c r="AB37" s="647">
        <v>-4.8554264237437254E-3</v>
      </c>
      <c r="AC37" s="647">
        <v>-1.832011712844437E-2</v>
      </c>
      <c r="AD37" s="647">
        <v>-2.9940892790629184E-2</v>
      </c>
      <c r="AE37" s="647">
        <v>-1.5233387302619422E-3</v>
      </c>
      <c r="AF37" s="647">
        <v>-5.0597288150371319E-3</v>
      </c>
      <c r="AG37" s="647">
        <v>0.88339114096841775</v>
      </c>
      <c r="AH37" s="647">
        <v>-1.3771587331481228E-2</v>
      </c>
      <c r="AI37" s="647">
        <v>-5.2931784659814391E-3</v>
      </c>
      <c r="AJ37" s="647">
        <v>-7.1512782211207975E-3</v>
      </c>
      <c r="AK37" s="647">
        <v>-4.159204111177333E-2</v>
      </c>
      <c r="AL37" s="647">
        <v>-3.080856479373615E-2</v>
      </c>
      <c r="AM37" s="647">
        <v>-1.2009882575841603E-2</v>
      </c>
      <c r="AN37" s="647">
        <v>-1.5402950232067428E-2</v>
      </c>
      <c r="AO37" s="647">
        <v>-8.3628035785084289E-3</v>
      </c>
      <c r="AP37" s="647">
        <v>0</v>
      </c>
      <c r="AQ37" s="648">
        <v>-3.7902190364634464E-2</v>
      </c>
    </row>
    <row r="38" spans="1:43">
      <c r="A38" s="507" t="s">
        <v>422</v>
      </c>
      <c r="B38" s="504" t="s">
        <v>17</v>
      </c>
      <c r="C38" s="646">
        <v>0</v>
      </c>
      <c r="D38" s="647">
        <v>0</v>
      </c>
      <c r="E38" s="647">
        <v>0</v>
      </c>
      <c r="F38" s="647">
        <v>0</v>
      </c>
      <c r="G38" s="647">
        <v>0</v>
      </c>
      <c r="H38" s="647">
        <v>0</v>
      </c>
      <c r="I38" s="647">
        <v>0</v>
      </c>
      <c r="J38" s="647">
        <v>0</v>
      </c>
      <c r="K38" s="647">
        <v>0</v>
      </c>
      <c r="L38" s="647">
        <v>0</v>
      </c>
      <c r="M38" s="647">
        <v>0</v>
      </c>
      <c r="N38" s="647">
        <v>0</v>
      </c>
      <c r="O38" s="647">
        <v>0</v>
      </c>
      <c r="P38" s="647">
        <v>0</v>
      </c>
      <c r="Q38" s="647">
        <v>0</v>
      </c>
      <c r="R38" s="647">
        <v>0</v>
      </c>
      <c r="S38" s="647">
        <v>0</v>
      </c>
      <c r="T38" s="647">
        <v>0</v>
      </c>
      <c r="U38" s="647">
        <v>0</v>
      </c>
      <c r="V38" s="647">
        <v>0</v>
      </c>
      <c r="W38" s="647">
        <v>0</v>
      </c>
      <c r="X38" s="647">
        <v>0</v>
      </c>
      <c r="Y38" s="647">
        <v>0</v>
      </c>
      <c r="Z38" s="647">
        <v>0</v>
      </c>
      <c r="AA38" s="647">
        <v>0</v>
      </c>
      <c r="AB38" s="647">
        <v>0</v>
      </c>
      <c r="AC38" s="647">
        <v>0</v>
      </c>
      <c r="AD38" s="647">
        <v>0</v>
      </c>
      <c r="AE38" s="647">
        <v>0</v>
      </c>
      <c r="AF38" s="647">
        <v>0</v>
      </c>
      <c r="AG38" s="647">
        <v>0</v>
      </c>
      <c r="AH38" s="647">
        <v>1</v>
      </c>
      <c r="AI38" s="647">
        <v>0</v>
      </c>
      <c r="AJ38" s="647">
        <v>0</v>
      </c>
      <c r="AK38" s="647">
        <v>0</v>
      </c>
      <c r="AL38" s="647">
        <v>0</v>
      </c>
      <c r="AM38" s="647">
        <v>0</v>
      </c>
      <c r="AN38" s="647">
        <v>0</v>
      </c>
      <c r="AO38" s="647">
        <v>0</v>
      </c>
      <c r="AP38" s="647">
        <v>0</v>
      </c>
      <c r="AQ38" s="648">
        <v>-0.23203681761083009</v>
      </c>
    </row>
    <row r="39" spans="1:43">
      <c r="A39" s="507" t="s">
        <v>424</v>
      </c>
      <c r="B39" s="504" t="s">
        <v>56</v>
      </c>
      <c r="C39" s="646">
        <v>-1.6311140367436902E-5</v>
      </c>
      <c r="D39" s="647">
        <v>-2.1018859911935429E-4</v>
      </c>
      <c r="E39" s="647">
        <v>-4.8679184508066975E-6</v>
      </c>
      <c r="F39" s="647">
        <v>-8.274114875369261E-4</v>
      </c>
      <c r="G39" s="647">
        <v>-2.1538186338132518E-4</v>
      </c>
      <c r="H39" s="647">
        <v>-6.0435809082392372E-5</v>
      </c>
      <c r="I39" s="647">
        <v>-1.6212379102238197E-4</v>
      </c>
      <c r="J39" s="647">
        <v>-2.8589585045561076E-4</v>
      </c>
      <c r="K39" s="647">
        <v>0</v>
      </c>
      <c r="L39" s="647">
        <v>-1.3572774379446459E-4</v>
      </c>
      <c r="M39" s="647">
        <v>-1.0146031686430767E-3</v>
      </c>
      <c r="N39" s="647">
        <v>0</v>
      </c>
      <c r="O39" s="647">
        <v>-1.7626071216888859E-6</v>
      </c>
      <c r="P39" s="647">
        <v>-4.2798463643810682E-4</v>
      </c>
      <c r="Q39" s="647">
        <v>-7.2966669393378849E-4</v>
      </c>
      <c r="R39" s="647">
        <v>-3.310206749743413E-4</v>
      </c>
      <c r="S39" s="647">
        <v>-3.2681167208581662E-4</v>
      </c>
      <c r="T39" s="647">
        <v>-1.3262766397057278E-3</v>
      </c>
      <c r="U39" s="647">
        <v>-6.3054476551548295E-4</v>
      </c>
      <c r="V39" s="647">
        <v>-9.9362408506489266E-4</v>
      </c>
      <c r="W39" s="647">
        <v>-4.4748436934320945E-4</v>
      </c>
      <c r="X39" s="647">
        <v>-9.5261196335633767E-5</v>
      </c>
      <c r="Y39" s="647">
        <v>-1.3556489479926549E-4</v>
      </c>
      <c r="Z39" s="647">
        <v>-1.0367325031691811E-3</v>
      </c>
      <c r="AA39" s="647">
        <v>-7.2638260785942339E-5</v>
      </c>
      <c r="AB39" s="647">
        <v>-1.2872106419154936E-4</v>
      </c>
      <c r="AC39" s="647">
        <v>-1.8370207261340335E-4</v>
      </c>
      <c r="AD39" s="647">
        <v>-1.8963940560641246E-4</v>
      </c>
      <c r="AE39" s="647">
        <v>-6.1480204569528957E-7</v>
      </c>
      <c r="AF39" s="647">
        <v>-3.9654987637208287E-4</v>
      </c>
      <c r="AG39" s="647">
        <v>-4.6529157967345816E-3</v>
      </c>
      <c r="AH39" s="647">
        <v>-9.7141373580750167E-5</v>
      </c>
      <c r="AI39" s="647">
        <v>0.99999891118609963</v>
      </c>
      <c r="AJ39" s="647">
        <v>-9.224714417892684E-5</v>
      </c>
      <c r="AK39" s="647">
        <v>0</v>
      </c>
      <c r="AL39" s="647">
        <v>-4.6703050722619362E-4</v>
      </c>
      <c r="AM39" s="647">
        <v>-4.1887832596212006E-4</v>
      </c>
      <c r="AN39" s="647">
        <v>-2.4398571231564197E-4</v>
      </c>
      <c r="AO39" s="647">
        <v>-3.9129234191855717E-4</v>
      </c>
      <c r="AP39" s="647">
        <v>0</v>
      </c>
      <c r="AQ39" s="648">
        <v>-1.3991357062732789E-4</v>
      </c>
    </row>
    <row r="40" spans="1:43">
      <c r="A40" s="507" t="s">
        <v>427</v>
      </c>
      <c r="B40" s="504" t="s">
        <v>428</v>
      </c>
      <c r="C40" s="646">
        <v>-2.350120002791524E-4</v>
      </c>
      <c r="D40" s="647">
        <v>0</v>
      </c>
      <c r="E40" s="647">
        <v>0</v>
      </c>
      <c r="F40" s="647">
        <v>0</v>
      </c>
      <c r="G40" s="647">
        <v>0</v>
      </c>
      <c r="H40" s="647">
        <v>0</v>
      </c>
      <c r="I40" s="647">
        <v>-8.4895934223955918E-7</v>
      </c>
      <c r="J40" s="647">
        <v>-1.0907372105407008E-6</v>
      </c>
      <c r="K40" s="647">
        <v>0</v>
      </c>
      <c r="L40" s="647">
        <v>-1.439841424576644E-6</v>
      </c>
      <c r="M40" s="647">
        <v>0</v>
      </c>
      <c r="N40" s="647">
        <v>0</v>
      </c>
      <c r="O40" s="647">
        <v>0</v>
      </c>
      <c r="P40" s="647">
        <v>0</v>
      </c>
      <c r="Q40" s="647">
        <v>0</v>
      </c>
      <c r="R40" s="647">
        <v>0</v>
      </c>
      <c r="S40" s="647">
        <v>0</v>
      </c>
      <c r="T40" s="647">
        <v>0</v>
      </c>
      <c r="U40" s="647">
        <v>0</v>
      </c>
      <c r="V40" s="647">
        <v>0</v>
      </c>
      <c r="W40" s="647">
        <v>0</v>
      </c>
      <c r="X40" s="647">
        <v>-1.1800572452720908E-5</v>
      </c>
      <c r="Y40" s="647">
        <v>-2.5857547304571405E-6</v>
      </c>
      <c r="Z40" s="647">
        <v>-2.0861278364606154E-4</v>
      </c>
      <c r="AA40" s="647">
        <v>-2.3431990378474589E-4</v>
      </c>
      <c r="AB40" s="647">
        <v>0</v>
      </c>
      <c r="AC40" s="647">
        <v>-2.6420855231950777E-5</v>
      </c>
      <c r="AD40" s="647">
        <v>-1.6149541639369968E-4</v>
      </c>
      <c r="AE40" s="647">
        <v>-6.3342168651276071E-6</v>
      </c>
      <c r="AF40" s="647">
        <v>-1.6528672268898354E-3</v>
      </c>
      <c r="AG40" s="647">
        <v>-1.1623788165242598E-3</v>
      </c>
      <c r="AH40" s="647">
        <v>-2.5083069919873141E-5</v>
      </c>
      <c r="AI40" s="647">
        <v>-1.7813713772384324E-5</v>
      </c>
      <c r="AJ40" s="647">
        <v>0.98185666681433115</v>
      </c>
      <c r="AK40" s="647">
        <v>-1.4502216636954985E-5</v>
      </c>
      <c r="AL40" s="647">
        <v>-4.3704471637314063E-5</v>
      </c>
      <c r="AM40" s="647">
        <v>-8.0323180129316556E-5</v>
      </c>
      <c r="AN40" s="647">
        <v>-5.0125439562257644E-6</v>
      </c>
      <c r="AO40" s="647">
        <v>-1.0481675093738033E-4</v>
      </c>
      <c r="AP40" s="647">
        <v>0</v>
      </c>
      <c r="AQ40" s="648">
        <v>-2.5181403511134251E-3</v>
      </c>
    </row>
    <row r="41" spans="1:43">
      <c r="A41" s="507" t="s">
        <v>430</v>
      </c>
      <c r="B41" s="504" t="s">
        <v>741</v>
      </c>
      <c r="C41" s="646">
        <v>-8.81947670256268E-5</v>
      </c>
      <c r="D41" s="647">
        <v>-2.3890532974615405E-4</v>
      </c>
      <c r="E41" s="647">
        <v>-1.3977303133721019E-2</v>
      </c>
      <c r="F41" s="647">
        <v>-3.6449893040687476E-3</v>
      </c>
      <c r="G41" s="647">
        <v>-2.483997078788166E-3</v>
      </c>
      <c r="H41" s="647">
        <v>-1.8380487698888947E-3</v>
      </c>
      <c r="I41" s="647">
        <v>-1.6858483403449664E-3</v>
      </c>
      <c r="J41" s="647">
        <v>-2.3225835857167859E-3</v>
      </c>
      <c r="K41" s="647">
        <v>-1.5642954797501156E-3</v>
      </c>
      <c r="L41" s="647">
        <v>-8.843015719996268E-4</v>
      </c>
      <c r="M41" s="647">
        <v>-1.5749558492830342E-3</v>
      </c>
      <c r="N41" s="647">
        <v>-1.2393320281367526E-3</v>
      </c>
      <c r="O41" s="647">
        <v>-4.8911674804578552E-4</v>
      </c>
      <c r="P41" s="647">
        <v>-1.5674185696484145E-3</v>
      </c>
      <c r="Q41" s="647">
        <v>-3.5765619481595416E-3</v>
      </c>
      <c r="R41" s="647">
        <v>-4.5048796301314399E-3</v>
      </c>
      <c r="S41" s="647">
        <v>-1.7187838858271623E-3</v>
      </c>
      <c r="T41" s="647">
        <v>-1.2514073143950839E-3</v>
      </c>
      <c r="U41" s="647">
        <v>-1.22535119225621E-3</v>
      </c>
      <c r="V41" s="647">
        <v>-8.417578451245019E-4</v>
      </c>
      <c r="W41" s="647">
        <v>-3.329992045030163E-4</v>
      </c>
      <c r="X41" s="647">
        <v>-1.4406187789275534E-3</v>
      </c>
      <c r="Y41" s="647">
        <v>-1.9581887314359752E-3</v>
      </c>
      <c r="Z41" s="647">
        <v>-3.9348459490166285E-3</v>
      </c>
      <c r="AA41" s="647">
        <v>-1.1246855938296215E-2</v>
      </c>
      <c r="AB41" s="647">
        <v>-3.0977414388299587E-3</v>
      </c>
      <c r="AC41" s="647">
        <v>-9.1451305257016203E-4</v>
      </c>
      <c r="AD41" s="647">
        <v>-5.3083040637949925E-3</v>
      </c>
      <c r="AE41" s="647">
        <v>-4.7809354913561162E-4</v>
      </c>
      <c r="AF41" s="647">
        <v>-1.6229883539027408E-3</v>
      </c>
      <c r="AG41" s="647">
        <v>-2.3876363106523075E-3</v>
      </c>
      <c r="AH41" s="647">
        <v>-3.7811489791175872E-6</v>
      </c>
      <c r="AI41" s="647">
        <v>-1.4762505685386154E-3</v>
      </c>
      <c r="AJ41" s="647">
        <v>-1.7794830687600472E-3</v>
      </c>
      <c r="AK41" s="647">
        <v>1</v>
      </c>
      <c r="AL41" s="647">
        <v>-3.9683173635684087E-3</v>
      </c>
      <c r="AM41" s="647">
        <v>-9.7186225543216959E-3</v>
      </c>
      <c r="AN41" s="647">
        <v>-2.8643297569539692E-3</v>
      </c>
      <c r="AO41" s="647">
        <v>-2.4981674108115305E-3</v>
      </c>
      <c r="AP41" s="647">
        <v>0</v>
      </c>
      <c r="AQ41" s="648">
        <v>-7.6759224231079158E-3</v>
      </c>
    </row>
    <row r="42" spans="1:43">
      <c r="A42" s="507" t="s">
        <v>434</v>
      </c>
      <c r="B42" s="504" t="s">
        <v>57</v>
      </c>
      <c r="C42" s="646">
        <v>-8.8847782222784347E-3</v>
      </c>
      <c r="D42" s="647">
        <v>-2.2851768951989222E-2</v>
      </c>
      <c r="E42" s="647">
        <v>-5.2287192270857215E-3</v>
      </c>
      <c r="F42" s="647">
        <v>-1.9259400888625121E-2</v>
      </c>
      <c r="G42" s="647">
        <v>-9.0259700542939802E-3</v>
      </c>
      <c r="H42" s="647">
        <v>-2.1964724959851568E-2</v>
      </c>
      <c r="I42" s="647">
        <v>-1.0787443401916612E-2</v>
      </c>
      <c r="J42" s="647">
        <v>-2.3717632709673041E-2</v>
      </c>
      <c r="K42" s="647">
        <v>-2.0092896586738938E-2</v>
      </c>
      <c r="L42" s="647">
        <v>-2.0701508488719909E-2</v>
      </c>
      <c r="M42" s="647">
        <v>-2.391019413014598E-2</v>
      </c>
      <c r="N42" s="647">
        <v>-5.6491348590372243E-3</v>
      </c>
      <c r="O42" s="647">
        <v>-3.9398218646305681E-3</v>
      </c>
      <c r="P42" s="647">
        <v>-1.6196277429576789E-2</v>
      </c>
      <c r="Q42" s="647">
        <v>-2.5769472052942229E-2</v>
      </c>
      <c r="R42" s="647">
        <v>-1.6151558532836063E-2</v>
      </c>
      <c r="S42" s="647">
        <v>-1.7597320324194959E-2</v>
      </c>
      <c r="T42" s="647">
        <v>-2.4298507997855701E-2</v>
      </c>
      <c r="U42" s="647">
        <v>-2.2661393757336293E-2</v>
      </c>
      <c r="V42" s="647">
        <v>-2.062544314400927E-2</v>
      </c>
      <c r="W42" s="647">
        <v>-1.4511945386181647E-2</v>
      </c>
      <c r="X42" s="647">
        <v>-2.3869833661889269E-2</v>
      </c>
      <c r="Y42" s="647">
        <v>-6.1522541604093782E-2</v>
      </c>
      <c r="Z42" s="647">
        <v>-9.6420399949044222E-2</v>
      </c>
      <c r="AA42" s="647">
        <v>-8.8720001872399396E-2</v>
      </c>
      <c r="AB42" s="647">
        <v>-3.4274515137499434E-2</v>
      </c>
      <c r="AC42" s="647">
        <v>-4.4413902072020728E-2</v>
      </c>
      <c r="AD42" s="647">
        <v>-6.3081089164053999E-2</v>
      </c>
      <c r="AE42" s="647">
        <v>-9.8839683040113126E-3</v>
      </c>
      <c r="AF42" s="647">
        <v>-6.9018705874606234E-2</v>
      </c>
      <c r="AG42" s="647">
        <v>-7.5675806991596151E-2</v>
      </c>
      <c r="AH42" s="647">
        <v>-4.10094004056459E-2</v>
      </c>
      <c r="AI42" s="647">
        <v>-2.4156269149958526E-2</v>
      </c>
      <c r="AJ42" s="647">
        <v>-2.6481782894302513E-2</v>
      </c>
      <c r="AK42" s="647">
        <v>-5.3151837981442969E-2</v>
      </c>
      <c r="AL42" s="647">
        <v>0.92599197628000163</v>
      </c>
      <c r="AM42" s="647">
        <v>-2.5952383175813994E-2</v>
      </c>
      <c r="AN42" s="647">
        <v>-1.6522056615356506E-2</v>
      </c>
      <c r="AO42" s="647">
        <v>-1.7597830225646798E-2</v>
      </c>
      <c r="AP42" s="647">
        <v>0</v>
      </c>
      <c r="AQ42" s="648">
        <v>-2.1493871347125233E-2</v>
      </c>
    </row>
    <row r="43" spans="1:43">
      <c r="A43" s="507">
        <v>67</v>
      </c>
      <c r="B43" s="504" t="s">
        <v>871</v>
      </c>
      <c r="C43" s="646">
        <v>-4.354856646741676E-5</v>
      </c>
      <c r="D43" s="647">
        <v>-1.1280366475179592E-4</v>
      </c>
      <c r="E43" s="647">
        <v>-5.4452160546336831E-4</v>
      </c>
      <c r="F43" s="647">
        <v>-1.4663624496941133E-4</v>
      </c>
      <c r="G43" s="647">
        <v>-1.4891481208310542E-4</v>
      </c>
      <c r="H43" s="647">
        <v>-1.5553073657315354E-4</v>
      </c>
      <c r="I43" s="647">
        <v>-7.1604454123747342E-5</v>
      </c>
      <c r="J43" s="647">
        <v>-7.4473695104132948E-5</v>
      </c>
      <c r="K43" s="647">
        <v>-7.6010908204556779E-5</v>
      </c>
      <c r="L43" s="647">
        <v>-7.0551840299590472E-5</v>
      </c>
      <c r="M43" s="647">
        <v>-7.8168885870575884E-5</v>
      </c>
      <c r="N43" s="647">
        <v>-7.819937010071814E-5</v>
      </c>
      <c r="O43" s="647">
        <v>-3.7361860245324753E-5</v>
      </c>
      <c r="P43" s="647">
        <v>-7.9660624354343636E-5</v>
      </c>
      <c r="Q43" s="647">
        <v>-1.1846829468988247E-4</v>
      </c>
      <c r="R43" s="647">
        <v>-7.8787618704338104E-5</v>
      </c>
      <c r="S43" s="647">
        <v>-7.0564862896911067E-5</v>
      </c>
      <c r="T43" s="647">
        <v>-1.4855281917909596E-4</v>
      </c>
      <c r="U43" s="647">
        <v>-6.6718333021699268E-5</v>
      </c>
      <c r="V43" s="647">
        <v>-7.8799666558253799E-5</v>
      </c>
      <c r="W43" s="647">
        <v>-1.1830453720980325E-4</v>
      </c>
      <c r="X43" s="647">
        <v>-9.9727989494813766E-5</v>
      </c>
      <c r="Y43" s="647">
        <v>-2.1353621717512143E-4</v>
      </c>
      <c r="Z43" s="647">
        <v>-1.1319121297210209E-4</v>
      </c>
      <c r="AA43" s="647">
        <v>-2.2576897023050254E-4</v>
      </c>
      <c r="AB43" s="647">
        <v>-3.8508829012173889E-5</v>
      </c>
      <c r="AC43" s="647">
        <v>-6.0056540569577077E-4</v>
      </c>
      <c r="AD43" s="647">
        <v>-1.5993835200040082E-4</v>
      </c>
      <c r="AE43" s="647">
        <v>-4.2550905849587169E-4</v>
      </c>
      <c r="AF43" s="647">
        <v>-2.338475405055322E-4</v>
      </c>
      <c r="AG43" s="647">
        <v>-5.1920973943053441E-3</v>
      </c>
      <c r="AH43" s="647">
        <v>-3.2814603016436268E-4</v>
      </c>
      <c r="AI43" s="647">
        <v>-6.4583069614325298E-4</v>
      </c>
      <c r="AJ43" s="647">
        <v>-9.6391889448873089E-3</v>
      </c>
      <c r="AK43" s="647">
        <v>-2.1340543180291506E-3</v>
      </c>
      <c r="AL43" s="647">
        <v>-9.7485622352391852E-4</v>
      </c>
      <c r="AM43" s="647">
        <v>0.98893742521166594</v>
      </c>
      <c r="AN43" s="647">
        <v>-1.4660921705623406E-2</v>
      </c>
      <c r="AO43" s="647">
        <v>-2.6478625432970037E-3</v>
      </c>
      <c r="AP43" s="647">
        <v>0</v>
      </c>
      <c r="AQ43" s="648">
        <v>-1.2581335788146224E-3</v>
      </c>
    </row>
    <row r="44" spans="1:43">
      <c r="A44" s="507" t="s">
        <v>556</v>
      </c>
      <c r="B44" s="504" t="s">
        <v>557</v>
      </c>
      <c r="C44" s="646">
        <v>0</v>
      </c>
      <c r="D44" s="647">
        <v>0</v>
      </c>
      <c r="E44" s="647">
        <v>0</v>
      </c>
      <c r="F44" s="647">
        <v>0</v>
      </c>
      <c r="G44" s="647">
        <v>0</v>
      </c>
      <c r="H44" s="647">
        <v>0</v>
      </c>
      <c r="I44" s="647">
        <v>0</v>
      </c>
      <c r="J44" s="647">
        <v>0</v>
      </c>
      <c r="K44" s="647">
        <v>0</v>
      </c>
      <c r="L44" s="647">
        <v>0</v>
      </c>
      <c r="M44" s="647">
        <v>0</v>
      </c>
      <c r="N44" s="647">
        <v>0</v>
      </c>
      <c r="O44" s="647">
        <v>0</v>
      </c>
      <c r="P44" s="647">
        <v>0</v>
      </c>
      <c r="Q44" s="647">
        <v>0</v>
      </c>
      <c r="R44" s="647">
        <v>0</v>
      </c>
      <c r="S44" s="647">
        <v>0</v>
      </c>
      <c r="T44" s="647">
        <v>0</v>
      </c>
      <c r="U44" s="647">
        <v>0</v>
      </c>
      <c r="V44" s="647">
        <v>0</v>
      </c>
      <c r="W44" s="647">
        <v>0</v>
      </c>
      <c r="X44" s="647">
        <v>0</v>
      </c>
      <c r="Y44" s="647">
        <v>0</v>
      </c>
      <c r="Z44" s="647">
        <v>0</v>
      </c>
      <c r="AA44" s="647">
        <v>0</v>
      </c>
      <c r="AB44" s="647">
        <v>0</v>
      </c>
      <c r="AC44" s="647">
        <v>0</v>
      </c>
      <c r="AD44" s="647">
        <v>0</v>
      </c>
      <c r="AE44" s="647">
        <v>0</v>
      </c>
      <c r="AF44" s="647">
        <v>0</v>
      </c>
      <c r="AG44" s="647">
        <v>0</v>
      </c>
      <c r="AH44" s="647">
        <v>0</v>
      </c>
      <c r="AI44" s="647">
        <v>0</v>
      </c>
      <c r="AJ44" s="647">
        <v>0</v>
      </c>
      <c r="AK44" s="647">
        <v>0</v>
      </c>
      <c r="AL44" s="647">
        <v>0</v>
      </c>
      <c r="AM44" s="647">
        <v>0</v>
      </c>
      <c r="AN44" s="647">
        <v>1</v>
      </c>
      <c r="AO44" s="647">
        <v>0</v>
      </c>
      <c r="AP44" s="647">
        <v>0</v>
      </c>
      <c r="AQ44" s="648">
        <v>0</v>
      </c>
    </row>
    <row r="45" spans="1:43">
      <c r="A45" s="507" t="s">
        <v>558</v>
      </c>
      <c r="B45" s="504" t="s">
        <v>933</v>
      </c>
      <c r="C45" s="646">
        <v>0</v>
      </c>
      <c r="D45" s="647">
        <v>0</v>
      </c>
      <c r="E45" s="647">
        <v>0</v>
      </c>
      <c r="F45" s="647">
        <v>0</v>
      </c>
      <c r="G45" s="647">
        <v>0</v>
      </c>
      <c r="H45" s="647">
        <v>0</v>
      </c>
      <c r="I45" s="647">
        <v>0</v>
      </c>
      <c r="J45" s="647">
        <v>0</v>
      </c>
      <c r="K45" s="647">
        <v>0</v>
      </c>
      <c r="L45" s="647">
        <v>0</v>
      </c>
      <c r="M45" s="647">
        <v>0</v>
      </c>
      <c r="N45" s="647">
        <v>0</v>
      </c>
      <c r="O45" s="647">
        <v>0</v>
      </c>
      <c r="P45" s="647">
        <v>0</v>
      </c>
      <c r="Q45" s="647">
        <v>0</v>
      </c>
      <c r="R45" s="647">
        <v>0</v>
      </c>
      <c r="S45" s="647">
        <v>0</v>
      </c>
      <c r="T45" s="647">
        <v>0</v>
      </c>
      <c r="U45" s="647">
        <v>0</v>
      </c>
      <c r="V45" s="647">
        <v>0</v>
      </c>
      <c r="W45" s="647">
        <v>0</v>
      </c>
      <c r="X45" s="647">
        <v>0</v>
      </c>
      <c r="Y45" s="647">
        <v>0</v>
      </c>
      <c r="Z45" s="647">
        <v>0</v>
      </c>
      <c r="AA45" s="647">
        <v>0</v>
      </c>
      <c r="AB45" s="647">
        <v>0</v>
      </c>
      <c r="AC45" s="647">
        <v>0</v>
      </c>
      <c r="AD45" s="647">
        <v>0</v>
      </c>
      <c r="AE45" s="647">
        <v>0</v>
      </c>
      <c r="AF45" s="647">
        <v>0</v>
      </c>
      <c r="AG45" s="647">
        <v>0</v>
      </c>
      <c r="AH45" s="647">
        <v>0</v>
      </c>
      <c r="AI45" s="647">
        <v>-1.5300862992686768E-3</v>
      </c>
      <c r="AJ45" s="647">
        <v>-2.0800384957227083E-3</v>
      </c>
      <c r="AK45" s="647">
        <v>0</v>
      </c>
      <c r="AL45" s="647">
        <v>0</v>
      </c>
      <c r="AM45" s="647">
        <v>0</v>
      </c>
      <c r="AN45" s="647">
        <v>-1.2656518642504489E-2</v>
      </c>
      <c r="AO45" s="647">
        <v>0.99484943017012217</v>
      </c>
      <c r="AP45" s="647">
        <v>0</v>
      </c>
      <c r="AQ45" s="648">
        <v>0</v>
      </c>
    </row>
    <row r="46" spans="1:43">
      <c r="A46" s="507" t="s">
        <v>443</v>
      </c>
      <c r="B46" s="504" t="s">
        <v>30</v>
      </c>
      <c r="C46" s="646">
        <v>-6.0674119717403518E-4</v>
      </c>
      <c r="D46" s="647">
        <v>-4.7849153021718143E-3</v>
      </c>
      <c r="E46" s="647">
        <v>-6.734820480790943E-4</v>
      </c>
      <c r="F46" s="647">
        <v>-1.5376285293929564E-3</v>
      </c>
      <c r="G46" s="647">
        <v>-4.714508150539011E-4</v>
      </c>
      <c r="H46" s="647">
        <v>-9.9641953844840686E-4</v>
      </c>
      <c r="I46" s="647">
        <v>-6.7747826241985876E-4</v>
      </c>
      <c r="J46" s="647">
        <v>-5.4792070093128342E-4</v>
      </c>
      <c r="K46" s="647">
        <v>-2.6323667557886263E-4</v>
      </c>
      <c r="L46" s="647">
        <v>-1.2958739373833715E-4</v>
      </c>
      <c r="M46" s="647">
        <v>-1.2618724597744711E-3</v>
      </c>
      <c r="N46" s="647">
        <v>-6.1432484692233323E-4</v>
      </c>
      <c r="O46" s="647">
        <v>-1.2418853028223355E-4</v>
      </c>
      <c r="P46" s="647">
        <v>-4.3765155503977591E-4</v>
      </c>
      <c r="Q46" s="647">
        <v>-7.7955642537093307E-4</v>
      </c>
      <c r="R46" s="647">
        <v>-7.7999903934723215E-4</v>
      </c>
      <c r="S46" s="647">
        <v>-1.1420196821628524E-3</v>
      </c>
      <c r="T46" s="647">
        <v>-6.8955945221294164E-4</v>
      </c>
      <c r="U46" s="647">
        <v>-6.4352543378085947E-4</v>
      </c>
      <c r="V46" s="647">
        <v>-8.2574058608814779E-4</v>
      </c>
      <c r="W46" s="647">
        <v>-2.6464034392821242E-4</v>
      </c>
      <c r="X46" s="647">
        <v>-1.0438723879527391E-3</v>
      </c>
      <c r="Y46" s="647">
        <v>-1.1855420754134773E-3</v>
      </c>
      <c r="Z46" s="647">
        <v>-9.702728405866898E-5</v>
      </c>
      <c r="AA46" s="647">
        <v>-1.0365150134771552E-3</v>
      </c>
      <c r="AB46" s="647">
        <v>-3.2403062669384697E-3</v>
      </c>
      <c r="AC46" s="647">
        <v>-2.0176781633603883E-3</v>
      </c>
      <c r="AD46" s="647">
        <v>-3.3664714423245158E-3</v>
      </c>
      <c r="AE46" s="647">
        <v>-2.3346615185891833E-4</v>
      </c>
      <c r="AF46" s="647">
        <v>-1.8518910952491873E-3</v>
      </c>
      <c r="AG46" s="647">
        <v>-2.4724622506450515E-3</v>
      </c>
      <c r="AH46" s="647">
        <v>-2.5611080267635982E-3</v>
      </c>
      <c r="AI46" s="647">
        <v>-1.9226949589292162E-3</v>
      </c>
      <c r="AJ46" s="647">
        <v>-2.6489185999499119E-3</v>
      </c>
      <c r="AK46" s="647">
        <v>-5.8039360637391771E-3</v>
      </c>
      <c r="AL46" s="647">
        <v>-1.6371954981701244E-3</v>
      </c>
      <c r="AM46" s="647">
        <v>-2.7159654322953205E-3</v>
      </c>
      <c r="AN46" s="647">
        <v>-2.6351839215128007E-3</v>
      </c>
      <c r="AO46" s="647">
        <v>-8.4282890337634942E-4</v>
      </c>
      <c r="AP46" s="647">
        <v>1</v>
      </c>
      <c r="AQ46" s="648">
        <v>-1.9565609210022252E-4</v>
      </c>
    </row>
    <row r="47" spans="1:43">
      <c r="A47" s="476" t="s">
        <v>446</v>
      </c>
      <c r="B47" s="639" t="s">
        <v>18</v>
      </c>
      <c r="C47" s="649">
        <v>-7.060995232432254E-4</v>
      </c>
      <c r="D47" s="650">
        <v>-2.2685298237383185E-3</v>
      </c>
      <c r="E47" s="650">
        <v>-4.1440867186939845E-3</v>
      </c>
      <c r="F47" s="650">
        <v>-6.6933442932830441E-3</v>
      </c>
      <c r="G47" s="650">
        <v>-6.5847174227251747E-3</v>
      </c>
      <c r="H47" s="650">
        <v>-1.468794766861313E-3</v>
      </c>
      <c r="I47" s="650">
        <v>-1.2584483925918378E-3</v>
      </c>
      <c r="J47" s="650">
        <v>-2.2434432530608907E-3</v>
      </c>
      <c r="K47" s="650">
        <v>-2.4496693295067581E-3</v>
      </c>
      <c r="L47" s="650">
        <v>-8.3448432270663531E-4</v>
      </c>
      <c r="M47" s="650">
        <v>-2.4080357705245255E-3</v>
      </c>
      <c r="N47" s="650">
        <v>-2.6605379431330974E-3</v>
      </c>
      <c r="O47" s="650">
        <v>-1.8076765605889028E-3</v>
      </c>
      <c r="P47" s="650">
        <v>-1.9670999435481935E-3</v>
      </c>
      <c r="Q47" s="650">
        <v>-4.1481688942207589E-3</v>
      </c>
      <c r="R47" s="650">
        <v>-2.8989330538006473E-3</v>
      </c>
      <c r="S47" s="650">
        <v>-1.1584086912146637E-3</v>
      </c>
      <c r="T47" s="650">
        <v>-3.005682353581276E-4</v>
      </c>
      <c r="U47" s="650">
        <v>-1.9332292828358861E-3</v>
      </c>
      <c r="V47" s="650">
        <v>-5.9789267295061921E-4</v>
      </c>
      <c r="W47" s="650">
        <v>-1.598111158386824E-3</v>
      </c>
      <c r="X47" s="650">
        <v>-1.0494960785700173E-3</v>
      </c>
      <c r="Y47" s="650">
        <v>-6.1761963190130383E-3</v>
      </c>
      <c r="Z47" s="650">
        <v>-2.936310056743662E-3</v>
      </c>
      <c r="AA47" s="650">
        <v>-5.2234988435257753E-3</v>
      </c>
      <c r="AB47" s="650">
        <v>-1.0283651592695215E-2</v>
      </c>
      <c r="AC47" s="650">
        <v>-3.57946837903644E-3</v>
      </c>
      <c r="AD47" s="650">
        <v>-2.6342640897199093E-3</v>
      </c>
      <c r="AE47" s="650">
        <v>-5.934587505845749E-4</v>
      </c>
      <c r="AF47" s="650">
        <v>-2.0525591474146823E-3</v>
      </c>
      <c r="AG47" s="650">
        <v>-1.9007720624308474E-3</v>
      </c>
      <c r="AH47" s="650">
        <v>-4.3247676087028805E-4</v>
      </c>
      <c r="AI47" s="650">
        <v>-4.1016467797696278E-3</v>
      </c>
      <c r="AJ47" s="650">
        <v>-2.3322601210901575E-3</v>
      </c>
      <c r="AK47" s="650">
        <v>-3.467340059879559E-3</v>
      </c>
      <c r="AL47" s="650">
        <v>-2.01555829147798E-3</v>
      </c>
      <c r="AM47" s="650">
        <v>-2.6486226358587439E-3</v>
      </c>
      <c r="AN47" s="650">
        <v>-1.2510653809869924E-3</v>
      </c>
      <c r="AO47" s="650">
        <v>-8.2801751277857233E-4</v>
      </c>
      <c r="AP47" s="650">
        <v>0</v>
      </c>
      <c r="AQ47" s="651">
        <v>1</v>
      </c>
    </row>
    <row r="48" spans="1:43">
      <c r="C48" s="653">
        <f>SUM(C7:C47)</f>
        <v>0.69837640421034652</v>
      </c>
      <c r="D48" s="653">
        <f>SUM(D7:D47)</f>
        <v>0.65449426239610986</v>
      </c>
      <c r="E48" s="653">
        <f t="shared" ref="E48:AQ48" si="0">SUM(E7:E47)</f>
        <v>0.73095675104315316</v>
      </c>
      <c r="F48" s="653">
        <f t="shared" si="0"/>
        <v>0.7536852592274772</v>
      </c>
      <c r="G48" s="653">
        <f>SUM(G7:G47)</f>
        <v>0.60355003399337526</v>
      </c>
      <c r="H48" s="653">
        <f t="shared" si="0"/>
        <v>0.82940546382717151</v>
      </c>
      <c r="I48" s="653">
        <f t="shared" si="0"/>
        <v>0.69399991376320136</v>
      </c>
      <c r="J48" s="653">
        <f t="shared" si="0"/>
        <v>0.81641100987845405</v>
      </c>
      <c r="K48" s="653">
        <f t="shared" si="0"/>
        <v>0.84296433981291641</v>
      </c>
      <c r="L48" s="653">
        <f t="shared" si="0"/>
        <v>0.8461204793104351</v>
      </c>
      <c r="M48" s="653">
        <f t="shared" si="0"/>
        <v>0.77931209615822417</v>
      </c>
      <c r="N48" s="653">
        <f t="shared" si="0"/>
        <v>0.88054905944625228</v>
      </c>
      <c r="O48" s="653">
        <f t="shared" si="0"/>
        <v>0.8203399385687794</v>
      </c>
      <c r="P48" s="653">
        <f t="shared" si="0"/>
        <v>0.87520131433643467</v>
      </c>
      <c r="Q48" s="653">
        <f t="shared" si="0"/>
        <v>0.86913134268884551</v>
      </c>
      <c r="R48" s="653">
        <f t="shared" si="0"/>
        <v>0.85701778171374177</v>
      </c>
      <c r="S48" s="653">
        <f t="shared" si="0"/>
        <v>0.81637558910827057</v>
      </c>
      <c r="T48" s="653">
        <f t="shared" si="0"/>
        <v>0.72766115889555882</v>
      </c>
      <c r="U48" s="653">
        <f t="shared" si="0"/>
        <v>0.81334646011400358</v>
      </c>
      <c r="V48" s="653">
        <f t="shared" si="0"/>
        <v>0.710675752064861</v>
      </c>
      <c r="W48" s="653">
        <f t="shared" si="0"/>
        <v>0.86850637350237481</v>
      </c>
      <c r="X48" s="653">
        <f t="shared" si="0"/>
        <v>0.76165537186093502</v>
      </c>
      <c r="Y48" s="653">
        <f t="shared" si="0"/>
        <v>0.78685565367850041</v>
      </c>
      <c r="Z48" s="653">
        <f t="shared" si="0"/>
        <v>0.65884440572486602</v>
      </c>
      <c r="AA48" s="653">
        <f t="shared" si="0"/>
        <v>0.69540182032098075</v>
      </c>
      <c r="AB48" s="653">
        <f t="shared" si="0"/>
        <v>0.79644124435973729</v>
      </c>
      <c r="AC48" s="653">
        <f t="shared" si="0"/>
        <v>0.84190637267453516</v>
      </c>
      <c r="AD48" s="653">
        <f t="shared" si="0"/>
        <v>0.81734006417783567</v>
      </c>
      <c r="AE48" s="653">
        <f t="shared" si="0"/>
        <v>0.87814605775192911</v>
      </c>
      <c r="AF48" s="653">
        <f t="shared" si="0"/>
        <v>0.78035082270712164</v>
      </c>
      <c r="AG48" s="653">
        <f t="shared" si="0"/>
        <v>0.72852408445373207</v>
      </c>
      <c r="AH48" s="653">
        <f t="shared" si="0"/>
        <v>0.86165160973503674</v>
      </c>
      <c r="AI48" s="653">
        <f t="shared" si="0"/>
        <v>0.89822315994517443</v>
      </c>
      <c r="AJ48" s="653">
        <f t="shared" si="0"/>
        <v>0.83531551162156581</v>
      </c>
      <c r="AK48" s="653">
        <f t="shared" si="0"/>
        <v>0.78309352997793569</v>
      </c>
      <c r="AL48" s="653">
        <f t="shared" si="0"/>
        <v>0.8279119703379102</v>
      </c>
      <c r="AM48" s="653">
        <f t="shared" si="0"/>
        <v>0.82604025467961883</v>
      </c>
      <c r="AN48" s="653">
        <f t="shared" si="0"/>
        <v>0.64685719594244384</v>
      </c>
      <c r="AO48" s="653">
        <f>SUM(AO7:AO47)</f>
        <v>0.6879523286909095</v>
      </c>
      <c r="AP48" s="653">
        <f t="shared" si="0"/>
        <v>0.63952051109480024</v>
      </c>
      <c r="AQ48" s="653">
        <f t="shared" si="0"/>
        <v>0.59834920803789882</v>
      </c>
    </row>
  </sheetData>
  <phoneticPr fontId="5"/>
  <pageMargins left="0.70866141732283472" right="0.70866141732283472" top="0.74803149606299213" bottom="0.74803149606299213" header="0.31496062992125984" footer="0.31496062992125984"/>
  <pageSetup paperSize="9" scale="5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8"/>
  <sheetViews>
    <sheetView workbookViewId="0">
      <pane xSplit="2" ySplit="6" topLeftCell="C7" activePane="bottomRight" state="frozen"/>
      <selection pane="topRight" activeCell="C1" sqref="C1"/>
      <selection pane="bottomLeft" activeCell="A7" sqref="A7"/>
      <selection pane="bottomRight" activeCell="B25" sqref="B25"/>
    </sheetView>
  </sheetViews>
  <sheetFormatPr defaultRowHeight="13.5"/>
  <cols>
    <col min="1" max="1" width="5.875" customWidth="1"/>
    <col min="2" max="2" width="23.625" customWidth="1"/>
    <col min="3" max="43" width="12.625" customWidth="1"/>
    <col min="44" max="44" width="2.25" customWidth="1"/>
  </cols>
  <sheetData>
    <row r="1" spans="1:43">
      <c r="A1" s="467" t="s">
        <v>743</v>
      </c>
    </row>
    <row r="3" spans="1:43">
      <c r="B3" s="467" t="s">
        <v>936</v>
      </c>
    </row>
    <row r="5" spans="1:43" ht="13.5" customHeight="1">
      <c r="A5" s="468"/>
      <c r="B5" s="469"/>
      <c r="C5" s="470" t="s">
        <v>329</v>
      </c>
      <c r="D5" s="470" t="s">
        <v>332</v>
      </c>
      <c r="E5" s="470" t="s">
        <v>335</v>
      </c>
      <c r="F5" s="470" t="s">
        <v>337</v>
      </c>
      <c r="G5" s="471" t="s">
        <v>339</v>
      </c>
      <c r="H5" s="471" t="s">
        <v>342</v>
      </c>
      <c r="I5" s="471" t="s">
        <v>345</v>
      </c>
      <c r="J5" s="471" t="s">
        <v>346</v>
      </c>
      <c r="K5" s="471" t="s">
        <v>348</v>
      </c>
      <c r="L5" s="471" t="s">
        <v>350</v>
      </c>
      <c r="M5" s="471" t="s">
        <v>353</v>
      </c>
      <c r="N5" s="471" t="s">
        <v>356</v>
      </c>
      <c r="O5" s="471" t="s">
        <v>359</v>
      </c>
      <c r="P5" s="471" t="s">
        <v>362</v>
      </c>
      <c r="Q5" s="471" t="s">
        <v>365</v>
      </c>
      <c r="R5" s="471" t="s">
        <v>369</v>
      </c>
      <c r="S5" s="471" t="s">
        <v>373</v>
      </c>
      <c r="T5" s="471" t="s">
        <v>377</v>
      </c>
      <c r="U5" s="471" t="s">
        <v>381</v>
      </c>
      <c r="V5" s="471" t="s">
        <v>384</v>
      </c>
      <c r="W5" s="471" t="s">
        <v>388</v>
      </c>
      <c r="X5" s="471" t="s">
        <v>390</v>
      </c>
      <c r="Y5" s="471" t="s">
        <v>392</v>
      </c>
      <c r="Z5" s="471" t="s">
        <v>395</v>
      </c>
      <c r="AA5" s="471" t="s">
        <v>398</v>
      </c>
      <c r="AB5" s="471" t="s">
        <v>402</v>
      </c>
      <c r="AC5" s="471" t="s">
        <v>406</v>
      </c>
      <c r="AD5" s="471" t="s">
        <v>409</v>
      </c>
      <c r="AE5" s="471" t="s">
        <v>412</v>
      </c>
      <c r="AF5" s="471" t="s">
        <v>415</v>
      </c>
      <c r="AG5" s="471" t="s">
        <v>419</v>
      </c>
      <c r="AH5" s="471" t="s">
        <v>422</v>
      </c>
      <c r="AI5" s="471" t="s">
        <v>424</v>
      </c>
      <c r="AJ5" s="471" t="s">
        <v>427</v>
      </c>
      <c r="AK5" s="471" t="s">
        <v>430</v>
      </c>
      <c r="AL5" s="471" t="s">
        <v>434</v>
      </c>
      <c r="AM5" s="471" t="s">
        <v>437</v>
      </c>
      <c r="AN5" s="471" t="s">
        <v>556</v>
      </c>
      <c r="AO5" s="471" t="s">
        <v>558</v>
      </c>
      <c r="AP5" s="471" t="s">
        <v>443</v>
      </c>
      <c r="AQ5" s="636" t="s">
        <v>446</v>
      </c>
    </row>
    <row r="6" spans="1:43" ht="27">
      <c r="A6" s="476"/>
      <c r="B6" s="477"/>
      <c r="C6" s="478" t="s">
        <v>745</v>
      </c>
      <c r="D6" s="478" t="s">
        <v>746</v>
      </c>
      <c r="E6" s="478" t="s">
        <v>747</v>
      </c>
      <c r="F6" s="478" t="s">
        <v>12</v>
      </c>
      <c r="G6" s="478" t="s">
        <v>340</v>
      </c>
      <c r="H6" s="478" t="s">
        <v>36</v>
      </c>
      <c r="I6" s="479" t="s">
        <v>37</v>
      </c>
      <c r="J6" s="478" t="s">
        <v>38</v>
      </c>
      <c r="K6" s="479" t="s">
        <v>907</v>
      </c>
      <c r="L6" s="480" t="s">
        <v>918</v>
      </c>
      <c r="M6" s="478" t="s">
        <v>919</v>
      </c>
      <c r="N6" s="478" t="s">
        <v>41</v>
      </c>
      <c r="O6" s="478" t="s">
        <v>42</v>
      </c>
      <c r="P6" s="478" t="s">
        <v>43</v>
      </c>
      <c r="Q6" s="478" t="s">
        <v>920</v>
      </c>
      <c r="R6" s="478" t="s">
        <v>921</v>
      </c>
      <c r="S6" s="478" t="s">
        <v>922</v>
      </c>
      <c r="T6" s="478" t="s">
        <v>923</v>
      </c>
      <c r="U6" s="478" t="s">
        <v>53</v>
      </c>
      <c r="V6" s="478" t="s">
        <v>924</v>
      </c>
      <c r="W6" s="478" t="s">
        <v>54</v>
      </c>
      <c r="X6" s="480" t="s">
        <v>925</v>
      </c>
      <c r="Y6" s="478" t="s">
        <v>13</v>
      </c>
      <c r="Z6" s="481" t="s">
        <v>926</v>
      </c>
      <c r="AA6" s="478" t="s">
        <v>399</v>
      </c>
      <c r="AB6" s="478" t="s">
        <v>403</v>
      </c>
      <c r="AC6" s="478" t="s">
        <v>14</v>
      </c>
      <c r="AD6" s="478" t="s">
        <v>927</v>
      </c>
      <c r="AE6" s="478" t="s">
        <v>16</v>
      </c>
      <c r="AF6" s="478" t="s">
        <v>928</v>
      </c>
      <c r="AG6" s="478" t="s">
        <v>420</v>
      </c>
      <c r="AH6" s="478" t="s">
        <v>17</v>
      </c>
      <c r="AI6" s="478" t="s">
        <v>929</v>
      </c>
      <c r="AJ6" s="478" t="s">
        <v>930</v>
      </c>
      <c r="AK6" s="480" t="s">
        <v>741</v>
      </c>
      <c r="AL6" s="479" t="s">
        <v>931</v>
      </c>
      <c r="AM6" s="479" t="s">
        <v>932</v>
      </c>
      <c r="AN6" s="479" t="s">
        <v>557</v>
      </c>
      <c r="AO6" s="479" t="s">
        <v>933</v>
      </c>
      <c r="AP6" s="478" t="s">
        <v>30</v>
      </c>
      <c r="AQ6" s="477" t="s">
        <v>18</v>
      </c>
    </row>
    <row r="7" spans="1:43">
      <c r="A7" s="489" t="s">
        <v>329</v>
      </c>
      <c r="B7" s="490" t="s">
        <v>9</v>
      </c>
      <c r="C7" s="643">
        <f t="array" ref="C7:AQ47">MINVERSE('I-(I-M)A'!C7:AQ47)</f>
        <v>1.1236311058600976</v>
      </c>
      <c r="D7" s="644">
        <v>5.5018657097482097E-3</v>
      </c>
      <c r="E7" s="644">
        <v>1.7010616409609335E-2</v>
      </c>
      <c r="F7" s="644">
        <v>3.3459997752919415E-5</v>
      </c>
      <c r="G7" s="644">
        <v>0.24299233317532284</v>
      </c>
      <c r="H7" s="644">
        <v>5.3082321099407323E-3</v>
      </c>
      <c r="I7" s="644">
        <v>1.3805588614660322E-3</v>
      </c>
      <c r="J7" s="644">
        <v>1.085138896745189E-3</v>
      </c>
      <c r="K7" s="644">
        <v>2.0845937359777723E-5</v>
      </c>
      <c r="L7" s="644">
        <v>1.7667833980247246E-3</v>
      </c>
      <c r="M7" s="644">
        <v>2.6950571905035215E-4</v>
      </c>
      <c r="N7" s="644">
        <v>1.4133267387984784E-5</v>
      </c>
      <c r="O7" s="644">
        <v>4.7810331917786772E-5</v>
      </c>
      <c r="P7" s="644">
        <v>1.8919754139838603E-5</v>
      </c>
      <c r="Q7" s="644">
        <v>2.3617418048952336E-5</v>
      </c>
      <c r="R7" s="644">
        <v>2.9929914299996428E-5</v>
      </c>
      <c r="S7" s="644">
        <v>3.3936898837066295E-5</v>
      </c>
      <c r="T7" s="644">
        <v>3.7151177409176817E-5</v>
      </c>
      <c r="U7" s="644">
        <v>2.5692885835789051E-5</v>
      </c>
      <c r="V7" s="644">
        <v>3.6102568428318962E-5</v>
      </c>
      <c r="W7" s="644">
        <v>2.0604996283379784E-5</v>
      </c>
      <c r="X7" s="644">
        <v>3.18780706838342E-3</v>
      </c>
      <c r="Y7" s="644">
        <v>8.1821097272626563E-4</v>
      </c>
      <c r="Z7" s="644">
        <v>4.1543362149976835E-5</v>
      </c>
      <c r="AA7" s="644">
        <v>6.7687334334478808E-5</v>
      </c>
      <c r="AB7" s="644">
        <v>2.9731040785908102E-5</v>
      </c>
      <c r="AC7" s="644">
        <v>1.1938833492906444E-4</v>
      </c>
      <c r="AD7" s="644">
        <v>3.4174206920161413E-5</v>
      </c>
      <c r="AE7" s="644">
        <v>1.8254021128321974E-5</v>
      </c>
      <c r="AF7" s="644">
        <v>8.7390824943493753E-5</v>
      </c>
      <c r="AG7" s="644">
        <v>6.0405362606177793E-5</v>
      </c>
      <c r="AH7" s="644">
        <v>6.8178573913912566E-5</v>
      </c>
      <c r="AI7" s="644">
        <v>2.1831353073318437E-3</v>
      </c>
      <c r="AJ7" s="644">
        <v>3.1998858161217942E-3</v>
      </c>
      <c r="AK7" s="644">
        <v>1.340924312473553E-3</v>
      </c>
      <c r="AL7" s="644">
        <v>3.855719189036762E-5</v>
      </c>
      <c r="AM7" s="644">
        <v>1.6816997165755689E-3</v>
      </c>
      <c r="AN7" s="644">
        <v>1.9487743813537989E-2</v>
      </c>
      <c r="AO7" s="644">
        <v>4.5060172334676171E-2</v>
      </c>
      <c r="AP7" s="644">
        <v>3.0218785556846025E-4</v>
      </c>
      <c r="AQ7" s="645">
        <v>3.618090513524055E-4</v>
      </c>
    </row>
    <row r="8" spans="1:43">
      <c r="A8" s="503" t="s">
        <v>332</v>
      </c>
      <c r="B8" s="504" t="s">
        <v>746</v>
      </c>
      <c r="C8" s="646">
        <v>4.2638561132671304E-4</v>
      </c>
      <c r="D8" s="647">
        <v>1.2022837130332245</v>
      </c>
      <c r="E8" s="647">
        <v>4.5225730490720725E-4</v>
      </c>
      <c r="F8" s="647">
        <v>1.261430233195872E-4</v>
      </c>
      <c r="G8" s="647">
        <v>5.0484971296278259E-4</v>
      </c>
      <c r="H8" s="647">
        <v>1.6085738960568334E-4</v>
      </c>
      <c r="I8" s="647">
        <v>6.6333127718257459E-2</v>
      </c>
      <c r="J8" s="647">
        <v>2.6111638557297913E-4</v>
      </c>
      <c r="K8" s="647">
        <v>3.0109604730886449E-5</v>
      </c>
      <c r="L8" s="647">
        <v>1.5425910709900614E-4</v>
      </c>
      <c r="M8" s="647">
        <v>9.5697662054473214E-4</v>
      </c>
      <c r="N8" s="647">
        <v>2.861668394882438E-5</v>
      </c>
      <c r="O8" s="647">
        <v>4.3680603303593371E-5</v>
      </c>
      <c r="P8" s="647">
        <v>7.6970119362334053E-5</v>
      </c>
      <c r="Q8" s="647">
        <v>5.5405030073522457E-5</v>
      </c>
      <c r="R8" s="647">
        <v>7.902196237225841E-5</v>
      </c>
      <c r="S8" s="647">
        <v>1.9290626710133515E-4</v>
      </c>
      <c r="T8" s="647">
        <v>2.0129164780808295E-4</v>
      </c>
      <c r="U8" s="647">
        <v>1.257906337291336E-4</v>
      </c>
      <c r="V8" s="647">
        <v>1.4242793087504039E-4</v>
      </c>
      <c r="W8" s="647">
        <v>4.4031000212510943E-5</v>
      </c>
      <c r="X8" s="647">
        <v>1.6657247528007423E-3</v>
      </c>
      <c r="Y8" s="647">
        <v>7.85801793445101E-4</v>
      </c>
      <c r="Z8" s="647">
        <v>1.1077339693517064E-4</v>
      </c>
      <c r="AA8" s="647">
        <v>1.3311028111178368E-4</v>
      </c>
      <c r="AB8" s="647">
        <v>1.1139448993969805E-4</v>
      </c>
      <c r="AC8" s="647">
        <v>1.6742566095771227E-4</v>
      </c>
      <c r="AD8" s="647">
        <v>1.3667687034115593E-4</v>
      </c>
      <c r="AE8" s="647">
        <v>3.4582885749214577E-5</v>
      </c>
      <c r="AF8" s="647">
        <v>7.2993592162946713E-5</v>
      </c>
      <c r="AG8" s="647">
        <v>3.185911632842421E-4</v>
      </c>
      <c r="AH8" s="647">
        <v>6.8721764342775523E-5</v>
      </c>
      <c r="AI8" s="647">
        <v>1.8098537942875037E-4</v>
      </c>
      <c r="AJ8" s="647">
        <v>2.4423800828947748E-4</v>
      </c>
      <c r="AK8" s="647">
        <v>4.3406100803893152E-4</v>
      </c>
      <c r="AL8" s="647">
        <v>1.2594196587805608E-4</v>
      </c>
      <c r="AM8" s="647">
        <v>2.0758028884387513E-4</v>
      </c>
      <c r="AN8" s="647">
        <v>1.5311842173431594E-3</v>
      </c>
      <c r="AO8" s="647">
        <v>2.2258415990221111E-3</v>
      </c>
      <c r="AP8" s="647">
        <v>7.7445980637402311E-3</v>
      </c>
      <c r="AQ8" s="648">
        <v>6.7782213749254146E-5</v>
      </c>
    </row>
    <row r="9" spans="1:43">
      <c r="A9" s="503" t="s">
        <v>335</v>
      </c>
      <c r="B9" s="504" t="s">
        <v>747</v>
      </c>
      <c r="C9" s="646">
        <v>2.3993294364665105E-3</v>
      </c>
      <c r="D9" s="647">
        <v>3.3683725371311122E-4</v>
      </c>
      <c r="E9" s="647">
        <v>1.0748350911471025</v>
      </c>
      <c r="F9" s="647">
        <v>3.0662052600623399E-6</v>
      </c>
      <c r="G9" s="647">
        <v>2.2435922164327351E-2</v>
      </c>
      <c r="H9" s="647">
        <v>2.7934327449188299E-5</v>
      </c>
      <c r="I9" s="647">
        <v>4.6504293290577155E-5</v>
      </c>
      <c r="J9" s="647">
        <v>8.0583466578428763E-5</v>
      </c>
      <c r="K9" s="647">
        <v>1.4084891474877657E-6</v>
      </c>
      <c r="L9" s="647">
        <v>6.0859961024382518E-6</v>
      </c>
      <c r="M9" s="647">
        <v>1.3276687311544465E-5</v>
      </c>
      <c r="N9" s="647">
        <v>7.4435261731139682E-7</v>
      </c>
      <c r="O9" s="647">
        <v>1.2454644983519138E-5</v>
      </c>
      <c r="P9" s="647">
        <v>1.1834956190022117E-6</v>
      </c>
      <c r="Q9" s="647">
        <v>1.2687026901174998E-6</v>
      </c>
      <c r="R9" s="647">
        <v>2.9277666593326087E-6</v>
      </c>
      <c r="S9" s="647">
        <v>2.2033227676052714E-6</v>
      </c>
      <c r="T9" s="647">
        <v>2.5309911050584976E-6</v>
      </c>
      <c r="U9" s="647">
        <v>1.5066834583648853E-6</v>
      </c>
      <c r="V9" s="647">
        <v>2.6123854441315522E-6</v>
      </c>
      <c r="W9" s="647">
        <v>9.0085860563176387E-7</v>
      </c>
      <c r="X9" s="647">
        <v>1.0438444418159783E-3</v>
      </c>
      <c r="Y9" s="647">
        <v>5.2813959448734439E-6</v>
      </c>
      <c r="Z9" s="647">
        <v>3.7211949074651819E-6</v>
      </c>
      <c r="AA9" s="647">
        <v>2.9296577902696712E-6</v>
      </c>
      <c r="AB9" s="647">
        <v>2.5536064772388812E-6</v>
      </c>
      <c r="AC9" s="647">
        <v>4.0859271462392768E-6</v>
      </c>
      <c r="AD9" s="647">
        <v>5.0658686939286064E-6</v>
      </c>
      <c r="AE9" s="647">
        <v>6.9567706709106662E-7</v>
      </c>
      <c r="AF9" s="647">
        <v>9.4911786189235505E-6</v>
      </c>
      <c r="AG9" s="647">
        <v>7.6574381776316008E-6</v>
      </c>
      <c r="AH9" s="647">
        <v>9.4764669337373083E-6</v>
      </c>
      <c r="AI9" s="647">
        <v>1.2763236800259977E-4</v>
      </c>
      <c r="AJ9" s="647">
        <v>6.8142239916712687E-4</v>
      </c>
      <c r="AK9" s="647">
        <v>2.5991992812549497E-5</v>
      </c>
      <c r="AL9" s="647">
        <v>3.4821821903300657E-6</v>
      </c>
      <c r="AM9" s="647">
        <v>1.5757615992202854E-4</v>
      </c>
      <c r="AN9" s="647">
        <v>4.6056397148584276E-3</v>
      </c>
      <c r="AO9" s="647">
        <v>7.7062743200841857E-3</v>
      </c>
      <c r="AP9" s="647">
        <v>4.0482090368127887E-5</v>
      </c>
      <c r="AQ9" s="648">
        <v>3.4576994773009208E-5</v>
      </c>
    </row>
    <row r="10" spans="1:43">
      <c r="A10" s="507" t="s">
        <v>337</v>
      </c>
      <c r="B10" s="504" t="s">
        <v>12</v>
      </c>
      <c r="C10" s="646">
        <v>4.1990735051814794E-4</v>
      </c>
      <c r="D10" s="647">
        <v>8.1081912582415823E-4</v>
      </c>
      <c r="E10" s="647">
        <v>5.6531535098045124E-4</v>
      </c>
      <c r="F10" s="647">
        <v>1.0022497384190849</v>
      </c>
      <c r="G10" s="647">
        <v>5.1419384586043229E-4</v>
      </c>
      <c r="H10" s="647">
        <v>7.6120565649084935E-4</v>
      </c>
      <c r="I10" s="647">
        <v>6.1201245247398299E-3</v>
      </c>
      <c r="J10" s="647">
        <v>8.549593962376369E-3</v>
      </c>
      <c r="K10" s="647">
        <v>2.396540862186319E-2</v>
      </c>
      <c r="L10" s="647">
        <v>1.0441136439120929E-3</v>
      </c>
      <c r="M10" s="647">
        <v>1.8735078793127521E-2</v>
      </c>
      <c r="N10" s="647">
        <v>4.6110988791869811E-4</v>
      </c>
      <c r="O10" s="647">
        <v>9.7248169031511608E-2</v>
      </c>
      <c r="P10" s="647">
        <v>8.8647991552211311E-4</v>
      </c>
      <c r="Q10" s="647">
        <v>5.8523046498325845E-4</v>
      </c>
      <c r="R10" s="647">
        <v>5.3320537422212825E-4</v>
      </c>
      <c r="S10" s="647">
        <v>5.983506129339564E-4</v>
      </c>
      <c r="T10" s="647">
        <v>1.4248303801085048E-3</v>
      </c>
      <c r="U10" s="647">
        <v>6.6958248853867723E-4</v>
      </c>
      <c r="V10" s="647">
        <v>5.6859982767050563E-4</v>
      </c>
      <c r="W10" s="647">
        <v>7.0898138493299479E-4</v>
      </c>
      <c r="X10" s="647">
        <v>8.29042836196713E-4</v>
      </c>
      <c r="Y10" s="647">
        <v>2.9738082406113291E-3</v>
      </c>
      <c r="Z10" s="647">
        <v>4.7779071122963472E-2</v>
      </c>
      <c r="AA10" s="647">
        <v>1.2617702495123354E-3</v>
      </c>
      <c r="AB10" s="647">
        <v>2.6624249152642581E-3</v>
      </c>
      <c r="AC10" s="647">
        <v>6.0167747490209953E-4</v>
      </c>
      <c r="AD10" s="647">
        <v>1.9337890792523379E-4</v>
      </c>
      <c r="AE10" s="647">
        <v>1.2513255320442589E-4</v>
      </c>
      <c r="AF10" s="647">
        <v>3.2050418754564887E-4</v>
      </c>
      <c r="AG10" s="647">
        <v>3.4940487149746045E-4</v>
      </c>
      <c r="AH10" s="647">
        <v>3.5234968595018181E-4</v>
      </c>
      <c r="AI10" s="647">
        <v>5.5891232958779808E-4</v>
      </c>
      <c r="AJ10" s="647">
        <v>4.9400083528488583E-4</v>
      </c>
      <c r="AK10" s="647">
        <v>2.6458084848600275E-4</v>
      </c>
      <c r="AL10" s="647">
        <v>2.089831860915142E-4</v>
      </c>
      <c r="AM10" s="647">
        <v>1.0084094208507757E-3</v>
      </c>
      <c r="AN10" s="647">
        <v>1.8236760124801807E-3</v>
      </c>
      <c r="AO10" s="647">
        <v>1.0402893802496161E-3</v>
      </c>
      <c r="AP10" s="647">
        <v>9.1587206199757534E-4</v>
      </c>
      <c r="AQ10" s="648">
        <v>3.7474418133091235E-4</v>
      </c>
    </row>
    <row r="11" spans="1:43">
      <c r="A11" s="507" t="s">
        <v>339</v>
      </c>
      <c r="B11" s="504" t="s">
        <v>340</v>
      </c>
      <c r="C11" s="646">
        <v>0.11766639962973992</v>
      </c>
      <c r="D11" s="647">
        <v>1.6384669374475257E-2</v>
      </c>
      <c r="E11" s="647">
        <v>7.6896038439412451E-2</v>
      </c>
      <c r="F11" s="647">
        <v>4.7114016062382425E-5</v>
      </c>
      <c r="G11" s="647">
        <v>1.1007996780159484</v>
      </c>
      <c r="H11" s="647">
        <v>1.0597529330986103E-3</v>
      </c>
      <c r="I11" s="647">
        <v>2.098670969036937E-3</v>
      </c>
      <c r="J11" s="647">
        <v>3.3559552882475312E-3</v>
      </c>
      <c r="K11" s="647">
        <v>2.6370374195413899E-5</v>
      </c>
      <c r="L11" s="647">
        <v>2.4652850308075455E-4</v>
      </c>
      <c r="M11" s="647">
        <v>4.3111756104077158E-4</v>
      </c>
      <c r="N11" s="647">
        <v>1.5181440575562455E-5</v>
      </c>
      <c r="O11" s="647">
        <v>3.1402789297091243E-5</v>
      </c>
      <c r="P11" s="647">
        <v>1.896561340065281E-5</v>
      </c>
      <c r="Q11" s="647">
        <v>2.3807312923164659E-5</v>
      </c>
      <c r="R11" s="647">
        <v>2.4496848606980202E-5</v>
      </c>
      <c r="S11" s="647">
        <v>2.5351127927420381E-5</v>
      </c>
      <c r="T11" s="647">
        <v>3.4362640271039652E-5</v>
      </c>
      <c r="U11" s="647">
        <v>2.2664878541765844E-5</v>
      </c>
      <c r="V11" s="647">
        <v>2.6535985925489174E-5</v>
      </c>
      <c r="W11" s="647">
        <v>1.5903450208150792E-5</v>
      </c>
      <c r="X11" s="647">
        <v>1.5976693808632768E-3</v>
      </c>
      <c r="Y11" s="647">
        <v>1.7989121586787287E-4</v>
      </c>
      <c r="Z11" s="647">
        <v>3.2614435094296979E-5</v>
      </c>
      <c r="AA11" s="647">
        <v>4.1431284603875884E-5</v>
      </c>
      <c r="AB11" s="647">
        <v>3.6800276103093276E-5</v>
      </c>
      <c r="AC11" s="647">
        <v>9.6353139226663365E-5</v>
      </c>
      <c r="AD11" s="647">
        <v>2.7980078052068372E-5</v>
      </c>
      <c r="AE11" s="647">
        <v>7.9748369014784891E-6</v>
      </c>
      <c r="AF11" s="647">
        <v>1.444313245351685E-4</v>
      </c>
      <c r="AG11" s="647">
        <v>6.1625784725233125E-5</v>
      </c>
      <c r="AH11" s="647">
        <v>1.4780046699134112E-4</v>
      </c>
      <c r="AI11" s="647">
        <v>3.1292726292434219E-3</v>
      </c>
      <c r="AJ11" s="647">
        <v>5.7345618461465651E-3</v>
      </c>
      <c r="AK11" s="647">
        <v>7.36039267970058E-4</v>
      </c>
      <c r="AL11" s="647">
        <v>2.9703823592023959E-5</v>
      </c>
      <c r="AM11" s="647">
        <v>1.4357632000866175E-3</v>
      </c>
      <c r="AN11" s="647">
        <v>4.3240334913898337E-2</v>
      </c>
      <c r="AO11" s="647">
        <v>0.1188797996970599</v>
      </c>
      <c r="AP11" s="647">
        <v>3.1919575501725741E-4</v>
      </c>
      <c r="AQ11" s="648">
        <v>1.4854737001877298E-3</v>
      </c>
    </row>
    <row r="12" spans="1:43">
      <c r="A12" s="507" t="s">
        <v>342</v>
      </c>
      <c r="B12" s="504" t="s">
        <v>36</v>
      </c>
      <c r="C12" s="646">
        <v>1.9781709410045085E-4</v>
      </c>
      <c r="D12" s="647">
        <v>2.0237053516839436E-4</v>
      </c>
      <c r="E12" s="647">
        <v>6.4948578290786017E-4</v>
      </c>
      <c r="F12" s="647">
        <v>1.8149875009702886E-4</v>
      </c>
      <c r="G12" s="647">
        <v>1.3725558105059872E-4</v>
      </c>
      <c r="H12" s="647">
        <v>1.0155092616538965</v>
      </c>
      <c r="I12" s="647">
        <v>2.6286142788668537E-4</v>
      </c>
      <c r="J12" s="647">
        <v>1.2491310720738868E-4</v>
      </c>
      <c r="K12" s="647">
        <v>4.4173985558939213E-5</v>
      </c>
      <c r="L12" s="647">
        <v>1.3590913990838688E-4</v>
      </c>
      <c r="M12" s="647">
        <v>2.9577198672480799E-4</v>
      </c>
      <c r="N12" s="647">
        <v>5.5145282014677976E-5</v>
      </c>
      <c r="O12" s="647">
        <v>4.335703214627626E-5</v>
      </c>
      <c r="P12" s="647">
        <v>9.9209434008472138E-5</v>
      </c>
      <c r="Q12" s="647">
        <v>1.1688408050818363E-4</v>
      </c>
      <c r="R12" s="647">
        <v>1.7362708690800451E-4</v>
      </c>
      <c r="S12" s="647">
        <v>1.2373568589036974E-4</v>
      </c>
      <c r="T12" s="647">
        <v>3.1336169863612769E-4</v>
      </c>
      <c r="U12" s="647">
        <v>1.0296525759193108E-4</v>
      </c>
      <c r="V12" s="647">
        <v>1.8487736020570311E-4</v>
      </c>
      <c r="W12" s="647">
        <v>7.0746923987651396E-5</v>
      </c>
      <c r="X12" s="647">
        <v>2.7936835230001815E-4</v>
      </c>
      <c r="Y12" s="647">
        <v>2.014558887083109E-4</v>
      </c>
      <c r="Z12" s="647">
        <v>7.1319168505654891E-5</v>
      </c>
      <c r="AA12" s="647">
        <v>1.2422080602265343E-4</v>
      </c>
      <c r="AB12" s="647">
        <v>1.4622841250057982E-4</v>
      </c>
      <c r="AC12" s="647">
        <v>2.5828428280753223E-4</v>
      </c>
      <c r="AD12" s="647">
        <v>1.180723703285012E-4</v>
      </c>
      <c r="AE12" s="647">
        <v>1.7243667696217703E-5</v>
      </c>
      <c r="AF12" s="647">
        <v>1.5524847136495561E-4</v>
      </c>
      <c r="AG12" s="647">
        <v>8.0612767354761405E-5</v>
      </c>
      <c r="AH12" s="647">
        <v>1.9804616218253285E-4</v>
      </c>
      <c r="AI12" s="647">
        <v>4.1611881637086441E-5</v>
      </c>
      <c r="AJ12" s="647">
        <v>2.4204806168035394E-4</v>
      </c>
      <c r="AK12" s="647">
        <v>2.1279458388561057E-3</v>
      </c>
      <c r="AL12" s="647">
        <v>1.4823266828419614E-4</v>
      </c>
      <c r="AM12" s="647">
        <v>4.7195229434707057E-4</v>
      </c>
      <c r="AN12" s="647">
        <v>7.5007365799010129E-4</v>
      </c>
      <c r="AO12" s="647">
        <v>1.0069496131841858E-4</v>
      </c>
      <c r="AP12" s="647">
        <v>1.2684231310011935E-3</v>
      </c>
      <c r="AQ12" s="648">
        <v>1.1351060166410514E-4</v>
      </c>
    </row>
    <row r="13" spans="1:43">
      <c r="A13" s="507" t="s">
        <v>345</v>
      </c>
      <c r="B13" s="504" t="s">
        <v>37</v>
      </c>
      <c r="C13" s="646">
        <v>5.174653454824288E-3</v>
      </c>
      <c r="D13" s="647">
        <v>6.070304356105562E-3</v>
      </c>
      <c r="E13" s="647">
        <v>1.9557749067151912E-3</v>
      </c>
      <c r="F13" s="647">
        <v>9.2218363131211752E-4</v>
      </c>
      <c r="G13" s="647">
        <v>4.3760016515120206E-3</v>
      </c>
      <c r="H13" s="647">
        <v>2.6077009713066069E-3</v>
      </c>
      <c r="I13" s="647">
        <v>1.0968647531299875</v>
      </c>
      <c r="J13" s="647">
        <v>3.061480709230774E-3</v>
      </c>
      <c r="K13" s="647">
        <v>4.5857206815685096E-4</v>
      </c>
      <c r="L13" s="647">
        <v>2.5228224117396906E-3</v>
      </c>
      <c r="M13" s="647">
        <v>1.5754697426919696E-2</v>
      </c>
      <c r="N13" s="647">
        <v>4.6779214366040293E-4</v>
      </c>
      <c r="O13" s="647">
        <v>5.6121376226017704E-4</v>
      </c>
      <c r="P13" s="647">
        <v>1.2614281566099602E-3</v>
      </c>
      <c r="Q13" s="647">
        <v>9.0774797523675581E-4</v>
      </c>
      <c r="R13" s="647">
        <v>1.2939223244666242E-3</v>
      </c>
      <c r="S13" s="647">
        <v>3.1781242839619014E-3</v>
      </c>
      <c r="T13" s="647">
        <v>3.3093129712188033E-3</v>
      </c>
      <c r="U13" s="647">
        <v>2.0701271910363024E-3</v>
      </c>
      <c r="V13" s="647">
        <v>2.3406299868610554E-3</v>
      </c>
      <c r="W13" s="647">
        <v>7.1491021007335349E-4</v>
      </c>
      <c r="X13" s="647">
        <v>2.3841010578527277E-2</v>
      </c>
      <c r="Y13" s="647">
        <v>1.148955620495359E-2</v>
      </c>
      <c r="Z13" s="647">
        <v>1.7403323503345635E-3</v>
      </c>
      <c r="AA13" s="647">
        <v>2.1472514698639348E-3</v>
      </c>
      <c r="AB13" s="647">
        <v>1.8252422514536363E-3</v>
      </c>
      <c r="AC13" s="647">
        <v>2.7544946539011816E-3</v>
      </c>
      <c r="AD13" s="647">
        <v>2.2384760558969365E-3</v>
      </c>
      <c r="AE13" s="647">
        <v>5.50390396356944E-4</v>
      </c>
      <c r="AF13" s="647">
        <v>1.1893018039745699E-3</v>
      </c>
      <c r="AG13" s="647">
        <v>5.2305218588595478E-3</v>
      </c>
      <c r="AH13" s="647">
        <v>1.0568669630971993E-3</v>
      </c>
      <c r="AI13" s="647">
        <v>1.8095566676235308E-3</v>
      </c>
      <c r="AJ13" s="647">
        <v>2.5563607639178128E-3</v>
      </c>
      <c r="AK13" s="647">
        <v>7.1275191218327719E-3</v>
      </c>
      <c r="AL13" s="647">
        <v>2.0680192790861118E-3</v>
      </c>
      <c r="AM13" s="647">
        <v>2.6681967689285088E-3</v>
      </c>
      <c r="AN13" s="647">
        <v>2.8678383331406953E-3</v>
      </c>
      <c r="AO13" s="647">
        <v>2.9695714493022823E-3</v>
      </c>
      <c r="AP13" s="647">
        <v>0.12793764090536519</v>
      </c>
      <c r="AQ13" s="648">
        <v>1.0864470637443223E-3</v>
      </c>
    </row>
    <row r="14" spans="1:43">
      <c r="A14" s="507" t="s">
        <v>346</v>
      </c>
      <c r="B14" s="504" t="s">
        <v>38</v>
      </c>
      <c r="C14" s="646">
        <v>2.7177565864524283E-3</v>
      </c>
      <c r="D14" s="647">
        <v>2.4930546133647489E-4</v>
      </c>
      <c r="E14" s="647">
        <v>1.0847486393864496E-3</v>
      </c>
      <c r="F14" s="647">
        <v>9.5976971726751434E-4</v>
      </c>
      <c r="G14" s="647">
        <v>9.9488133813903736E-4</v>
      </c>
      <c r="H14" s="647">
        <v>4.8607028085950006E-3</v>
      </c>
      <c r="I14" s="647">
        <v>2.0778071540982178E-3</v>
      </c>
      <c r="J14" s="647">
        <v>1.0187085774783911</v>
      </c>
      <c r="K14" s="647">
        <v>2.0664889375135321E-3</v>
      </c>
      <c r="L14" s="647">
        <v>1.1648239558044985E-2</v>
      </c>
      <c r="M14" s="647">
        <v>1.1544026165218803E-3</v>
      </c>
      <c r="N14" s="647">
        <v>3.0008859626759378E-5</v>
      </c>
      <c r="O14" s="647">
        <v>2.081007251323118E-4</v>
      </c>
      <c r="P14" s="647">
        <v>5.6939486949475287E-4</v>
      </c>
      <c r="Q14" s="647">
        <v>3.3874654707651079E-4</v>
      </c>
      <c r="R14" s="647">
        <v>2.6087152762420271E-4</v>
      </c>
      <c r="S14" s="647">
        <v>8.7070609054764486E-4</v>
      </c>
      <c r="T14" s="647">
        <v>9.7819762180168814E-4</v>
      </c>
      <c r="U14" s="647">
        <v>4.6756356034561859E-4</v>
      </c>
      <c r="V14" s="647">
        <v>8.0497639572359961E-4</v>
      </c>
      <c r="W14" s="647">
        <v>5.9038529185216442E-4</v>
      </c>
      <c r="X14" s="647">
        <v>1.6883290919756555E-3</v>
      </c>
      <c r="Y14" s="647">
        <v>3.6364053211708838E-4</v>
      </c>
      <c r="Z14" s="647">
        <v>1.4877188287615225E-4</v>
      </c>
      <c r="AA14" s="647">
        <v>6.2100690253514765E-4</v>
      </c>
      <c r="AB14" s="647">
        <v>7.9698932520251098E-4</v>
      </c>
      <c r="AC14" s="647">
        <v>4.4338652107013443E-5</v>
      </c>
      <c r="AD14" s="647">
        <v>5.0454208893596202E-5</v>
      </c>
      <c r="AE14" s="647">
        <v>1.7444242013163529E-5</v>
      </c>
      <c r="AF14" s="647">
        <v>7.5201001616114374E-5</v>
      </c>
      <c r="AG14" s="647">
        <v>1.4727070770649702E-4</v>
      </c>
      <c r="AH14" s="647">
        <v>8.8575074562970813E-5</v>
      </c>
      <c r="AI14" s="647">
        <v>1.1095274366116506E-4</v>
      </c>
      <c r="AJ14" s="647">
        <v>7.0113650429892843E-3</v>
      </c>
      <c r="AK14" s="647">
        <v>2.421669255877283E-4</v>
      </c>
      <c r="AL14" s="647">
        <v>2.9088637153595187E-4</v>
      </c>
      <c r="AM14" s="647">
        <v>6.3749255671561504E-4</v>
      </c>
      <c r="AN14" s="647">
        <v>3.4724770017192957E-4</v>
      </c>
      <c r="AO14" s="647">
        <v>3.3042720041048833E-4</v>
      </c>
      <c r="AP14" s="647">
        <v>9.0773946823748217E-4</v>
      </c>
      <c r="AQ14" s="648">
        <v>4.5126743410529353E-4</v>
      </c>
    </row>
    <row r="15" spans="1:43">
      <c r="A15" s="507" t="s">
        <v>348</v>
      </c>
      <c r="B15" s="504" t="s">
        <v>39</v>
      </c>
      <c r="C15" s="646">
        <v>2.7437741763110935E-4</v>
      </c>
      <c r="D15" s="647">
        <v>6.130904692100861E-4</v>
      </c>
      <c r="E15" s="647">
        <v>7.1166707215147048E-4</v>
      </c>
      <c r="F15" s="647">
        <v>7.9685684110756313E-4</v>
      </c>
      <c r="G15" s="647">
        <v>2.679593763762673E-4</v>
      </c>
      <c r="H15" s="647">
        <v>1.4899920374088649E-4</v>
      </c>
      <c r="I15" s="647">
        <v>3.4393170214115453E-4</v>
      </c>
      <c r="J15" s="647">
        <v>5.759578177170656E-4</v>
      </c>
      <c r="K15" s="647">
        <v>1.00769320176413</v>
      </c>
      <c r="L15" s="647">
        <v>1.1201471981236206E-4</v>
      </c>
      <c r="M15" s="647">
        <v>1.0182995081907424E-3</v>
      </c>
      <c r="N15" s="647">
        <v>1.2329703630963197E-4</v>
      </c>
      <c r="O15" s="647">
        <v>2.0554499422702847E-4</v>
      </c>
      <c r="P15" s="647">
        <v>1.665562842075823E-4</v>
      </c>
      <c r="Q15" s="647">
        <v>9.7611099462512605E-5</v>
      </c>
      <c r="R15" s="647">
        <v>9.6419799391276223E-5</v>
      </c>
      <c r="S15" s="647">
        <v>1.1474002208353331E-4</v>
      </c>
      <c r="T15" s="647">
        <v>1.3569809690795357E-4</v>
      </c>
      <c r="U15" s="647">
        <v>1.0650632801980672E-4</v>
      </c>
      <c r="V15" s="647">
        <v>1.0200824553080027E-4</v>
      </c>
      <c r="W15" s="647">
        <v>1.2833614849649987E-4</v>
      </c>
      <c r="X15" s="647">
        <v>3.1322379581665103E-4</v>
      </c>
      <c r="Y15" s="647">
        <v>5.3749193096367331E-4</v>
      </c>
      <c r="Z15" s="647">
        <v>1.2207994381377501E-3</v>
      </c>
      <c r="AA15" s="647">
        <v>4.6160286000586505E-4</v>
      </c>
      <c r="AB15" s="647">
        <v>4.5534393209326637E-4</v>
      </c>
      <c r="AC15" s="647">
        <v>1.7730038558009699E-4</v>
      </c>
      <c r="AD15" s="647">
        <v>1.0739137937719104E-4</v>
      </c>
      <c r="AE15" s="647">
        <v>3.318926022050239E-5</v>
      </c>
      <c r="AF15" s="647">
        <v>2.8038396973200075E-3</v>
      </c>
      <c r="AG15" s="647">
        <v>1.1451995109212397E-4</v>
      </c>
      <c r="AH15" s="647">
        <v>2.9678061192345702E-4</v>
      </c>
      <c r="AI15" s="647">
        <v>1.3507449466269026E-4</v>
      </c>
      <c r="AJ15" s="647">
        <v>1.315737337913318E-4</v>
      </c>
      <c r="AK15" s="647">
        <v>2.0867376956030956E-4</v>
      </c>
      <c r="AL15" s="647">
        <v>1.0977357482705593E-4</v>
      </c>
      <c r="AM15" s="647">
        <v>3.3262392114487028E-4</v>
      </c>
      <c r="AN15" s="647">
        <v>4.1655020966892937E-4</v>
      </c>
      <c r="AO15" s="647">
        <v>2.3350500550493679E-4</v>
      </c>
      <c r="AP15" s="647">
        <v>1.719862414973029E-4</v>
      </c>
      <c r="AQ15" s="648">
        <v>6.8030801503622998E-4</v>
      </c>
    </row>
    <row r="16" spans="1:43">
      <c r="A16" s="507" t="s">
        <v>350</v>
      </c>
      <c r="B16" s="504" t="s">
        <v>767</v>
      </c>
      <c r="C16" s="646">
        <v>1.0197156738545219E-3</v>
      </c>
      <c r="D16" s="647">
        <v>2.5156111885489166E-3</v>
      </c>
      <c r="E16" s="647">
        <v>1.4404212696400062E-3</v>
      </c>
      <c r="F16" s="647">
        <v>6.8064380832783954E-4</v>
      </c>
      <c r="G16" s="647">
        <v>1.3901077838461423E-3</v>
      </c>
      <c r="H16" s="647">
        <v>1.6181729805795177E-3</v>
      </c>
      <c r="I16" s="647">
        <v>1.2490775042424968E-3</v>
      </c>
      <c r="J16" s="647">
        <v>1.5441471335970172E-3</v>
      </c>
      <c r="K16" s="647">
        <v>2.3922517398513018E-4</v>
      </c>
      <c r="L16" s="647">
        <v>1.0324525211079496</v>
      </c>
      <c r="M16" s="647">
        <v>5.724135037121265E-4</v>
      </c>
      <c r="N16" s="647">
        <v>1.1170913576301675E-4</v>
      </c>
      <c r="O16" s="647">
        <v>3.0735541984074804E-4</v>
      </c>
      <c r="P16" s="647">
        <v>5.5191252417948963E-4</v>
      </c>
      <c r="Q16" s="647">
        <v>1.9253027234512499E-3</v>
      </c>
      <c r="R16" s="647">
        <v>2.4244002686187533E-3</v>
      </c>
      <c r="S16" s="647">
        <v>6.7356789826631064E-3</v>
      </c>
      <c r="T16" s="647">
        <v>3.1456906590872848E-3</v>
      </c>
      <c r="U16" s="647">
        <v>3.482987259105333E-3</v>
      </c>
      <c r="V16" s="647">
        <v>6.8918061193023556E-3</v>
      </c>
      <c r="W16" s="647">
        <v>4.5905186952424747E-3</v>
      </c>
      <c r="X16" s="647">
        <v>6.4906048739610516E-3</v>
      </c>
      <c r="Y16" s="647">
        <v>1.930133382831349E-3</v>
      </c>
      <c r="Z16" s="647">
        <v>3.9081722411570311E-4</v>
      </c>
      <c r="AA16" s="647">
        <v>5.6096838391258902E-3</v>
      </c>
      <c r="AB16" s="647">
        <v>1.9464222172930333E-3</v>
      </c>
      <c r="AC16" s="647">
        <v>8.3316984395281587E-4</v>
      </c>
      <c r="AD16" s="647">
        <v>6.0487202945655298E-4</v>
      </c>
      <c r="AE16" s="647">
        <v>1.9578891195951267E-4</v>
      </c>
      <c r="AF16" s="647">
        <v>6.1631725556576464E-4</v>
      </c>
      <c r="AG16" s="647">
        <v>5.0863291128948047E-4</v>
      </c>
      <c r="AH16" s="647">
        <v>4.2599659198266443E-4</v>
      </c>
      <c r="AI16" s="647">
        <v>3.0103379531041066E-4</v>
      </c>
      <c r="AJ16" s="647">
        <v>5.3253540606433027E-4</v>
      </c>
      <c r="AK16" s="647">
        <v>1.5952460710722365E-3</v>
      </c>
      <c r="AL16" s="647">
        <v>2.0148836700031362E-3</v>
      </c>
      <c r="AM16" s="647">
        <v>1.003894269790749E-3</v>
      </c>
      <c r="AN16" s="647">
        <v>8.6530750681713942E-4</v>
      </c>
      <c r="AO16" s="647">
        <v>5.5542273274003507E-4</v>
      </c>
      <c r="AP16" s="647">
        <v>6.6352441869656498E-3</v>
      </c>
      <c r="AQ16" s="648">
        <v>7.3228460848241955E-4</v>
      </c>
    </row>
    <row r="17" spans="1:43">
      <c r="A17" s="507" t="s">
        <v>353</v>
      </c>
      <c r="B17" s="504" t="s">
        <v>40</v>
      </c>
      <c r="C17" s="646">
        <v>1.3309353894119271E-3</v>
      </c>
      <c r="D17" s="647">
        <v>6.9142684701961198E-4</v>
      </c>
      <c r="E17" s="647">
        <v>1.8859020492458046E-4</v>
      </c>
      <c r="F17" s="647">
        <v>2.1982582395858332E-4</v>
      </c>
      <c r="G17" s="647">
        <v>1.2449230508889816E-3</v>
      </c>
      <c r="H17" s="647">
        <v>4.7430643874669948E-4</v>
      </c>
      <c r="I17" s="647">
        <v>1.3256301720252104E-3</v>
      </c>
      <c r="J17" s="647">
        <v>3.1944964579476869E-3</v>
      </c>
      <c r="K17" s="647">
        <v>4.6445348557268519E-3</v>
      </c>
      <c r="L17" s="647">
        <v>1.8025914121305576E-3</v>
      </c>
      <c r="M17" s="647">
        <v>1.0301118642434679</v>
      </c>
      <c r="N17" s="647">
        <v>8.0351177951256151E-5</v>
      </c>
      <c r="O17" s="647">
        <v>1.0163830547519487E-3</v>
      </c>
      <c r="P17" s="647">
        <v>1.6844482337256238E-3</v>
      </c>
      <c r="Q17" s="647">
        <v>5.9530824631260186E-3</v>
      </c>
      <c r="R17" s="647">
        <v>5.1432171469213651E-3</v>
      </c>
      <c r="S17" s="647">
        <v>3.9035463759020911E-3</v>
      </c>
      <c r="T17" s="647">
        <v>2.0767181960587779E-2</v>
      </c>
      <c r="U17" s="647">
        <v>4.8677253958573207E-3</v>
      </c>
      <c r="V17" s="647">
        <v>4.5799094810809052E-3</v>
      </c>
      <c r="W17" s="647">
        <v>8.9830214262333775E-4</v>
      </c>
      <c r="X17" s="647">
        <v>2.0390905571565378E-3</v>
      </c>
      <c r="Y17" s="647">
        <v>2.3052582765256412E-2</v>
      </c>
      <c r="Z17" s="647">
        <v>5.0944333424642377E-4</v>
      </c>
      <c r="AA17" s="647">
        <v>2.9930010613003024E-3</v>
      </c>
      <c r="AB17" s="647">
        <v>4.0058317923436339E-4</v>
      </c>
      <c r="AC17" s="647">
        <v>2.3167262932396107E-4</v>
      </c>
      <c r="AD17" s="647">
        <v>1.6193881661091906E-4</v>
      </c>
      <c r="AE17" s="647">
        <v>3.6122001530328212E-4</v>
      </c>
      <c r="AF17" s="647">
        <v>2.6269499561606643E-4</v>
      </c>
      <c r="AG17" s="647">
        <v>2.6871820851404477E-4</v>
      </c>
      <c r="AH17" s="647">
        <v>3.3260785632019873E-4</v>
      </c>
      <c r="AI17" s="647">
        <v>7.8263976585267448E-4</v>
      </c>
      <c r="AJ17" s="647">
        <v>5.6916122480406468E-4</v>
      </c>
      <c r="AK17" s="647">
        <v>4.6498616226785131E-4</v>
      </c>
      <c r="AL17" s="647">
        <v>6.965812539642132E-4</v>
      </c>
      <c r="AM17" s="647">
        <v>5.9049443234837477E-4</v>
      </c>
      <c r="AN17" s="647">
        <v>1.1743978842238927E-3</v>
      </c>
      <c r="AO17" s="647">
        <v>9.8342826633446788E-4</v>
      </c>
      <c r="AP17" s="647">
        <v>2.8634086382244416E-3</v>
      </c>
      <c r="AQ17" s="648">
        <v>2.0603762603023865E-3</v>
      </c>
    </row>
    <row r="18" spans="1:43">
      <c r="A18" s="507" t="s">
        <v>356</v>
      </c>
      <c r="B18" s="504" t="s">
        <v>41</v>
      </c>
      <c r="C18" s="646">
        <v>7.0163053511047531E-6</v>
      </c>
      <c r="D18" s="647">
        <v>8.7009910388887655E-6</v>
      </c>
      <c r="E18" s="647">
        <v>1.6408645770671017E-5</v>
      </c>
      <c r="F18" s="647">
        <v>4.7895444381389604E-5</v>
      </c>
      <c r="G18" s="647">
        <v>1.2529356940379011E-5</v>
      </c>
      <c r="H18" s="647">
        <v>1.2091825296762482E-5</v>
      </c>
      <c r="I18" s="647">
        <v>1.5944414867699952E-4</v>
      </c>
      <c r="J18" s="647">
        <v>2.2679696392103875E-5</v>
      </c>
      <c r="K18" s="647">
        <v>6.5916161629722292E-6</v>
      </c>
      <c r="L18" s="647">
        <v>5.7443817658916552E-5</v>
      </c>
      <c r="M18" s="647">
        <v>1.8694087481591298E-4</v>
      </c>
      <c r="N18" s="647">
        <v>1.0161064727378195</v>
      </c>
      <c r="O18" s="647">
        <v>2.2032921804757687E-5</v>
      </c>
      <c r="P18" s="647">
        <v>6.7647285978695709E-3</v>
      </c>
      <c r="Q18" s="647">
        <v>2.9961259068613539E-3</v>
      </c>
      <c r="R18" s="647">
        <v>3.3507741083761504E-3</v>
      </c>
      <c r="S18" s="647">
        <v>6.6419030907882357E-4</v>
      </c>
      <c r="T18" s="647">
        <v>3.1995556142541215E-4</v>
      </c>
      <c r="U18" s="647">
        <v>1.9777362745122241E-3</v>
      </c>
      <c r="V18" s="647">
        <v>2.5367077009540607E-4</v>
      </c>
      <c r="W18" s="647">
        <v>1.7676551826155639E-3</v>
      </c>
      <c r="X18" s="647">
        <v>1.2347305154651139E-4</v>
      </c>
      <c r="Y18" s="647">
        <v>6.9123399290346439E-4</v>
      </c>
      <c r="Z18" s="647">
        <v>1.8118388424141658E-5</v>
      </c>
      <c r="AA18" s="647">
        <v>2.8367766826462891E-5</v>
      </c>
      <c r="AB18" s="647">
        <v>6.7525685894506967E-6</v>
      </c>
      <c r="AC18" s="647">
        <v>7.9057611747707252E-6</v>
      </c>
      <c r="AD18" s="647">
        <v>5.513772023282241E-6</v>
      </c>
      <c r="AE18" s="647">
        <v>1.0064554102325147E-5</v>
      </c>
      <c r="AF18" s="647">
        <v>1.0130761553427121E-5</v>
      </c>
      <c r="AG18" s="647">
        <v>8.8981800883743364E-6</v>
      </c>
      <c r="AH18" s="647">
        <v>1.325204260382111E-5</v>
      </c>
      <c r="AI18" s="647">
        <v>6.5254832084972326E-6</v>
      </c>
      <c r="AJ18" s="647">
        <v>5.573504500186979E-6</v>
      </c>
      <c r="AK18" s="647">
        <v>1.0263874814425725E-5</v>
      </c>
      <c r="AL18" s="647">
        <v>2.5237999930480636E-5</v>
      </c>
      <c r="AM18" s="647">
        <v>8.1855948190376006E-6</v>
      </c>
      <c r="AN18" s="647">
        <v>7.9597123327235292E-6</v>
      </c>
      <c r="AO18" s="647">
        <v>8.424057655612397E-6</v>
      </c>
      <c r="AP18" s="647">
        <v>3.3338148894099054E-5</v>
      </c>
      <c r="AQ18" s="648">
        <v>1.4085006694520991E-4</v>
      </c>
    </row>
    <row r="19" spans="1:43">
      <c r="A19" s="507" t="s">
        <v>359</v>
      </c>
      <c r="B19" s="504" t="s">
        <v>42</v>
      </c>
      <c r="C19" s="646">
        <v>5.5286334846946837E-6</v>
      </c>
      <c r="D19" s="647">
        <v>5.0600024076966776E-6</v>
      </c>
      <c r="E19" s="647">
        <v>5.8862499292111101E-6</v>
      </c>
      <c r="F19" s="647">
        <v>2.0746268355517693E-5</v>
      </c>
      <c r="G19" s="647">
        <v>1.9617170237243453E-5</v>
      </c>
      <c r="H19" s="647">
        <v>5.9378532108279644E-6</v>
      </c>
      <c r="I19" s="647">
        <v>3.8236544037766745E-5</v>
      </c>
      <c r="J19" s="647">
        <v>1.827608288520378E-4</v>
      </c>
      <c r="K19" s="647">
        <v>6.3415566150337892E-6</v>
      </c>
      <c r="L19" s="647">
        <v>6.6896216073861268E-5</v>
      </c>
      <c r="M19" s="647">
        <v>6.14374010905922E-4</v>
      </c>
      <c r="N19" s="647">
        <v>-3.5889260847630029E-6</v>
      </c>
      <c r="O19" s="647">
        <v>1.0037492285360401</v>
      </c>
      <c r="P19" s="647">
        <v>1.4127921370545591E-3</v>
      </c>
      <c r="Q19" s="647">
        <v>1.0517262856069068E-3</v>
      </c>
      <c r="R19" s="647">
        <v>7.368954672655535E-4</v>
      </c>
      <c r="S19" s="647">
        <v>1.3861991619363667E-3</v>
      </c>
      <c r="T19" s="647">
        <v>1.6671753015618245E-3</v>
      </c>
      <c r="U19" s="647">
        <v>1.8306815639305841E-3</v>
      </c>
      <c r="V19" s="647">
        <v>9.1900493446684165E-4</v>
      </c>
      <c r="W19" s="647">
        <v>1.3603394496920498E-3</v>
      </c>
      <c r="X19" s="647">
        <v>2.5831019692714743E-4</v>
      </c>
      <c r="Y19" s="647">
        <v>2.8338944779115669E-4</v>
      </c>
      <c r="Z19" s="647">
        <v>3.164613117190743E-5</v>
      </c>
      <c r="AA19" s="647">
        <v>1.9951711448623707E-5</v>
      </c>
      <c r="AB19" s="647">
        <v>6.0012521546060321E-6</v>
      </c>
      <c r="AC19" s="647">
        <v>4.9657384429533992E-6</v>
      </c>
      <c r="AD19" s="647">
        <v>4.8408428848653606E-6</v>
      </c>
      <c r="AE19" s="647">
        <v>4.5324367015269452E-6</v>
      </c>
      <c r="AF19" s="647">
        <v>6.6652376802953964E-6</v>
      </c>
      <c r="AG19" s="647">
        <v>1.1467438216539306E-5</v>
      </c>
      <c r="AH19" s="647">
        <v>1.1898144099459236E-5</v>
      </c>
      <c r="AI19" s="647">
        <v>6.0682029814623956E-6</v>
      </c>
      <c r="AJ19" s="647">
        <v>3.8246069460899563E-5</v>
      </c>
      <c r="AK19" s="647">
        <v>1.3419692948584267E-5</v>
      </c>
      <c r="AL19" s="647">
        <v>2.659378993090145E-5</v>
      </c>
      <c r="AM19" s="647">
        <v>1.0855254808988332E-5</v>
      </c>
      <c r="AN19" s="647">
        <v>2.2801613539572341E-5</v>
      </c>
      <c r="AO19" s="647">
        <v>1.3189746854375824E-5</v>
      </c>
      <c r="AP19" s="647">
        <v>7.3455587342360492E-5</v>
      </c>
      <c r="AQ19" s="648">
        <v>8.8643310927440721E-5</v>
      </c>
    </row>
    <row r="20" spans="1:43">
      <c r="A20" s="507" t="s">
        <v>362</v>
      </c>
      <c r="B20" s="504" t="s">
        <v>43</v>
      </c>
      <c r="C20" s="646">
        <v>4.1863983035535246E-4</v>
      </c>
      <c r="D20" s="647">
        <v>4.8261431350143409E-4</v>
      </c>
      <c r="E20" s="647">
        <v>3.9901300019449116E-4</v>
      </c>
      <c r="F20" s="647">
        <v>1.1705103187862923E-3</v>
      </c>
      <c r="G20" s="647">
        <v>1.2629637709846075E-3</v>
      </c>
      <c r="H20" s="647">
        <v>7.5516224264096697E-4</v>
      </c>
      <c r="I20" s="647">
        <v>1.3468455378823287E-3</v>
      </c>
      <c r="J20" s="647">
        <v>1.9108000735859939E-3</v>
      </c>
      <c r="K20" s="647">
        <v>1.4725485538622104E-4</v>
      </c>
      <c r="L20" s="647">
        <v>5.4330304954435817E-4</v>
      </c>
      <c r="M20" s="647">
        <v>2.7123168730249403E-3</v>
      </c>
      <c r="N20" s="647">
        <v>8.1824818196078131E-5</v>
      </c>
      <c r="O20" s="647">
        <v>2.2114795480063552E-4</v>
      </c>
      <c r="P20" s="647">
        <v>1.0093443702964229</v>
      </c>
      <c r="Q20" s="647">
        <v>4.4812645104349742E-3</v>
      </c>
      <c r="R20" s="647">
        <v>7.3428381706358951E-3</v>
      </c>
      <c r="S20" s="647">
        <v>5.5981163081648862E-3</v>
      </c>
      <c r="T20" s="647">
        <v>4.5665587999953539E-3</v>
      </c>
      <c r="U20" s="647">
        <v>5.5728037361926696E-3</v>
      </c>
      <c r="V20" s="647">
        <v>6.7314556385159657E-3</v>
      </c>
      <c r="W20" s="647">
        <v>2.862217660706933E-3</v>
      </c>
      <c r="X20" s="647">
        <v>1.7738375467014375E-3</v>
      </c>
      <c r="Y20" s="647">
        <v>1.2693625704109561E-2</v>
      </c>
      <c r="Z20" s="647">
        <v>4.3322935001628953E-4</v>
      </c>
      <c r="AA20" s="647">
        <v>5.6467744639692613E-4</v>
      </c>
      <c r="AB20" s="647">
        <v>1.3526031076012521E-4</v>
      </c>
      <c r="AC20" s="647">
        <v>4.8456946206362278E-4</v>
      </c>
      <c r="AD20" s="647">
        <v>1.0460423099289672E-4</v>
      </c>
      <c r="AE20" s="647">
        <v>2.4643568259805944E-4</v>
      </c>
      <c r="AF20" s="647">
        <v>2.9472818493561317E-4</v>
      </c>
      <c r="AG20" s="647">
        <v>2.2259545766708253E-4</v>
      </c>
      <c r="AH20" s="647">
        <v>7.0707118552030385E-4</v>
      </c>
      <c r="AI20" s="647">
        <v>1.3061855729922531E-4</v>
      </c>
      <c r="AJ20" s="647">
        <v>1.6864434331793343E-4</v>
      </c>
      <c r="AK20" s="647">
        <v>5.8527012075236106E-4</v>
      </c>
      <c r="AL20" s="647">
        <v>2.7133783680611748E-4</v>
      </c>
      <c r="AM20" s="647">
        <v>4.0970926178378835E-4</v>
      </c>
      <c r="AN20" s="647">
        <v>3.5286330138752868E-4</v>
      </c>
      <c r="AO20" s="647">
        <v>6.3339664265126884E-4</v>
      </c>
      <c r="AP20" s="647">
        <v>4.6660000309078903E-4</v>
      </c>
      <c r="AQ20" s="648">
        <v>1.0833639873814459E-3</v>
      </c>
    </row>
    <row r="21" spans="1:43">
      <c r="A21" s="507" t="s">
        <v>365</v>
      </c>
      <c r="B21" s="504" t="s">
        <v>366</v>
      </c>
      <c r="C21" s="646">
        <v>5.6286630280986778E-6</v>
      </c>
      <c r="D21" s="647">
        <v>1.1307433800595279E-5</v>
      </c>
      <c r="E21" s="647">
        <v>4.8661834232128498E-6</v>
      </c>
      <c r="F21" s="647">
        <v>4.360661857465862E-5</v>
      </c>
      <c r="G21" s="647">
        <v>5.9462609818569457E-6</v>
      </c>
      <c r="H21" s="647">
        <v>8.0864506995141037E-6</v>
      </c>
      <c r="I21" s="647">
        <v>3.127375488654868E-5</v>
      </c>
      <c r="J21" s="647">
        <v>1.0722546827629835E-5</v>
      </c>
      <c r="K21" s="647">
        <v>8.5567691761410411E-6</v>
      </c>
      <c r="L21" s="647">
        <v>2.610930333735106E-5</v>
      </c>
      <c r="M21" s="647">
        <v>1.4063465881096303E-4</v>
      </c>
      <c r="N21" s="647">
        <v>3.3935968122516817E-6</v>
      </c>
      <c r="O21" s="647">
        <v>8.4905994994852885E-6</v>
      </c>
      <c r="P21" s="647">
        <v>4.0338872953616178E-5</v>
      </c>
      <c r="Q21" s="647">
        <v>1.0056119801302952</v>
      </c>
      <c r="R21" s="647">
        <v>1.2665676480390711E-3</v>
      </c>
      <c r="S21" s="647">
        <v>4.2784572783522183E-4</v>
      </c>
      <c r="T21" s="647">
        <v>1.1842009144841071E-4</v>
      </c>
      <c r="U21" s="647">
        <v>9.2219465876763667E-4</v>
      </c>
      <c r="V21" s="647">
        <v>7.8855140596539432E-5</v>
      </c>
      <c r="W21" s="647">
        <v>4.1316196137205108E-4</v>
      </c>
      <c r="X21" s="647">
        <v>8.4881975868827576E-5</v>
      </c>
      <c r="Y21" s="647">
        <v>1.9837082315680976E-4</v>
      </c>
      <c r="Z21" s="647">
        <v>2.8957857961855356E-5</v>
      </c>
      <c r="AA21" s="647">
        <v>4.8042513489949059E-4</v>
      </c>
      <c r="AB21" s="647">
        <v>1.5102117985224455E-5</v>
      </c>
      <c r="AC21" s="647">
        <v>1.2952380562144986E-5</v>
      </c>
      <c r="AD21" s="647">
        <v>1.6148650005324971E-5</v>
      </c>
      <c r="AE21" s="647">
        <v>6.1150063682233161E-6</v>
      </c>
      <c r="AF21" s="647">
        <v>2.1354238576800862E-5</v>
      </c>
      <c r="AG21" s="647">
        <v>2.1930587796239987E-5</v>
      </c>
      <c r="AH21" s="647">
        <v>2.278616707807753E-5</v>
      </c>
      <c r="AI21" s="647">
        <v>1.0779121825693533E-5</v>
      </c>
      <c r="AJ21" s="647">
        <v>1.0803168973341236E-5</v>
      </c>
      <c r="AK21" s="647">
        <v>1.5785368325963576E-5</v>
      </c>
      <c r="AL21" s="647">
        <v>2.0108040650399406E-4</v>
      </c>
      <c r="AM21" s="647">
        <v>1.3375396841232706E-5</v>
      </c>
      <c r="AN21" s="647">
        <v>1.554905638422415E-5</v>
      </c>
      <c r="AO21" s="647">
        <v>1.1505656574954947E-5</v>
      </c>
      <c r="AP21" s="647">
        <v>1.2555170939008622E-5</v>
      </c>
      <c r="AQ21" s="648">
        <v>1.3443795756680972E-5</v>
      </c>
    </row>
    <row r="22" spans="1:43">
      <c r="A22" s="507" t="s">
        <v>369</v>
      </c>
      <c r="B22" s="504" t="s">
        <v>370</v>
      </c>
      <c r="C22" s="646">
        <v>6.1081621725500191E-5</v>
      </c>
      <c r="D22" s="647">
        <v>2.2693920806026452E-4</v>
      </c>
      <c r="E22" s="647">
        <v>5.0654230259272241E-5</v>
      </c>
      <c r="F22" s="647">
        <v>4.3344425459374805E-4</v>
      </c>
      <c r="G22" s="647">
        <v>6.4942035348415387E-5</v>
      </c>
      <c r="H22" s="647">
        <v>9.2534380224027412E-5</v>
      </c>
      <c r="I22" s="647">
        <v>1.1216987170745226E-4</v>
      </c>
      <c r="J22" s="647">
        <v>1.0997122846599442E-4</v>
      </c>
      <c r="K22" s="647">
        <v>1.2979583220509649E-4</v>
      </c>
      <c r="L22" s="647">
        <v>1.2591962031929351E-3</v>
      </c>
      <c r="M22" s="647">
        <v>1.2978274583593423E-3</v>
      </c>
      <c r="N22" s="647">
        <v>1.9243973245420469E-4</v>
      </c>
      <c r="O22" s="647">
        <v>8.0283499667979386E-5</v>
      </c>
      <c r="P22" s="647">
        <v>2.4962579274836479E-4</v>
      </c>
      <c r="Q22" s="647">
        <v>2.8718350579436374E-3</v>
      </c>
      <c r="R22" s="647">
        <v>1.0238199175305027</v>
      </c>
      <c r="S22" s="647">
        <v>6.4429244370318767E-4</v>
      </c>
      <c r="T22" s="647">
        <v>1.3472207653267337E-3</v>
      </c>
      <c r="U22" s="647">
        <v>9.2282912879187507E-4</v>
      </c>
      <c r="V22" s="647">
        <v>6.7667363285144728E-4</v>
      </c>
      <c r="W22" s="647">
        <v>7.6271273456935968E-4</v>
      </c>
      <c r="X22" s="647">
        <v>2.5346488418912172E-4</v>
      </c>
      <c r="Y22" s="647">
        <v>2.6737552865745736E-4</v>
      </c>
      <c r="Z22" s="647">
        <v>3.5228932973542255E-4</v>
      </c>
      <c r="AA22" s="647">
        <v>4.3076257171242231E-4</v>
      </c>
      <c r="AB22" s="647">
        <v>1.4541154002186473E-4</v>
      </c>
      <c r="AC22" s="647">
        <v>1.5555718417048183E-4</v>
      </c>
      <c r="AD22" s="647">
        <v>2.080658294420025E-4</v>
      </c>
      <c r="AE22" s="647">
        <v>5.1201390027660511E-5</v>
      </c>
      <c r="AF22" s="647">
        <v>2.5220184719734035E-4</v>
      </c>
      <c r="AG22" s="647">
        <v>2.6702891813229154E-4</v>
      </c>
      <c r="AH22" s="647">
        <v>1.4626080537976375E-4</v>
      </c>
      <c r="AI22" s="647">
        <v>8.9492828708357866E-5</v>
      </c>
      <c r="AJ22" s="647">
        <v>1.0082184125021434E-4</v>
      </c>
      <c r="AK22" s="647">
        <v>1.8865764353892341E-4</v>
      </c>
      <c r="AL22" s="647">
        <v>2.8667428154000489E-3</v>
      </c>
      <c r="AM22" s="647">
        <v>1.1224430509711156E-4</v>
      </c>
      <c r="AN22" s="647">
        <v>1.1590643231572646E-4</v>
      </c>
      <c r="AO22" s="647">
        <v>9.364373150192911E-5</v>
      </c>
      <c r="AP22" s="647">
        <v>9.14119041358546E-5</v>
      </c>
      <c r="AQ22" s="648">
        <v>1.310875488237142E-4</v>
      </c>
    </row>
    <row r="23" spans="1:43">
      <c r="A23" s="507" t="s">
        <v>373</v>
      </c>
      <c r="B23" s="504" t="s">
        <v>374</v>
      </c>
      <c r="C23" s="646">
        <v>2.1901720956523677E-5</v>
      </c>
      <c r="D23" s="647">
        <v>3.0745831671111798E-5</v>
      </c>
      <c r="E23" s="647">
        <v>1.0423271876846728E-5</v>
      </c>
      <c r="F23" s="647">
        <v>1.2344830394049744E-5</v>
      </c>
      <c r="G23" s="647">
        <v>1.2625136207850956E-5</v>
      </c>
      <c r="H23" s="647">
        <v>1.1962006775278812E-5</v>
      </c>
      <c r="I23" s="647">
        <v>1.1721588220417972E-5</v>
      </c>
      <c r="J23" s="647">
        <v>1.0661826975827124E-5</v>
      </c>
      <c r="K23" s="647">
        <v>9.1383992812909675E-6</v>
      </c>
      <c r="L23" s="647">
        <v>9.0168933585542635E-6</v>
      </c>
      <c r="M23" s="647">
        <v>1.237000046565745E-5</v>
      </c>
      <c r="N23" s="647">
        <v>7.1573209103040619E-6</v>
      </c>
      <c r="O23" s="647">
        <v>4.3825515016748976E-6</v>
      </c>
      <c r="P23" s="647">
        <v>8.8279391934285682E-6</v>
      </c>
      <c r="Q23" s="647">
        <v>1.9444653411051781E-4</v>
      </c>
      <c r="R23" s="647">
        <v>1.7759301033170704E-4</v>
      </c>
      <c r="S23" s="647">
        <v>1.003957416207683</v>
      </c>
      <c r="T23" s="647">
        <v>1.3097923436805462E-5</v>
      </c>
      <c r="U23" s="647">
        <v>1.7261074040952148E-5</v>
      </c>
      <c r="V23" s="647">
        <v>1.283285489600071E-4</v>
      </c>
      <c r="W23" s="647">
        <v>2.1609393140603787E-5</v>
      </c>
      <c r="X23" s="647">
        <v>2.093988804448452E-5</v>
      </c>
      <c r="Y23" s="647">
        <v>2.8346668255861369E-5</v>
      </c>
      <c r="Z23" s="647">
        <v>2.5192047623843236E-5</v>
      </c>
      <c r="AA23" s="647">
        <v>3.3093567091561593E-5</v>
      </c>
      <c r="AB23" s="647">
        <v>1.8453398262681281E-5</v>
      </c>
      <c r="AC23" s="647">
        <v>7.3048474103520693E-5</v>
      </c>
      <c r="AD23" s="647">
        <v>2.1573315022241452E-5</v>
      </c>
      <c r="AE23" s="647">
        <v>4.8356528856498651E-6</v>
      </c>
      <c r="AF23" s="647">
        <v>2.4508345056345808E-5</v>
      </c>
      <c r="AG23" s="647">
        <v>2.812102781489807E-5</v>
      </c>
      <c r="AH23" s="647">
        <v>1.7835703272038378E-4</v>
      </c>
      <c r="AI23" s="647">
        <v>1.0237043477813979E-5</v>
      </c>
      <c r="AJ23" s="647">
        <v>7.9271043069017782E-4</v>
      </c>
      <c r="AK23" s="647">
        <v>2.5326802971840049E-5</v>
      </c>
      <c r="AL23" s="647">
        <v>1.9766601238060659E-4</v>
      </c>
      <c r="AM23" s="647">
        <v>2.2688905265377942E-4</v>
      </c>
      <c r="AN23" s="647">
        <v>2.2439458891011527E-5</v>
      </c>
      <c r="AO23" s="647">
        <v>1.5030786474959358E-5</v>
      </c>
      <c r="AP23" s="647">
        <v>1.5857953142389756E-3</v>
      </c>
      <c r="AQ23" s="648">
        <v>5.1960390313629077E-5</v>
      </c>
    </row>
    <row r="24" spans="1:43">
      <c r="A24" s="507" t="s">
        <v>377</v>
      </c>
      <c r="B24" s="504" t="s">
        <v>378</v>
      </c>
      <c r="C24" s="646">
        <v>1.4820077238282187E-4</v>
      </c>
      <c r="D24" s="647">
        <v>3.9610372950917662E-4</v>
      </c>
      <c r="E24" s="647">
        <v>1.4925401794585122E-4</v>
      </c>
      <c r="F24" s="647">
        <v>3.2293733847155572E-4</v>
      </c>
      <c r="G24" s="647">
        <v>1.6163278189938331E-4</v>
      </c>
      <c r="H24" s="647">
        <v>2.6091295245737699E-4</v>
      </c>
      <c r="I24" s="647">
        <v>2.2954452462253623E-4</v>
      </c>
      <c r="J24" s="647">
        <v>2.9006624977971461E-4</v>
      </c>
      <c r="K24" s="647">
        <v>1.9687985857779852E-4</v>
      </c>
      <c r="L24" s="647">
        <v>1.8593458535492803E-4</v>
      </c>
      <c r="M24" s="647">
        <v>2.9143400898578328E-4</v>
      </c>
      <c r="N24" s="647">
        <v>1.163085637091695E-4</v>
      </c>
      <c r="O24" s="647">
        <v>1.9647081449571544E-4</v>
      </c>
      <c r="P24" s="647">
        <v>2.5173129887542489E-4</v>
      </c>
      <c r="Q24" s="647">
        <v>6.5584278478808501E-3</v>
      </c>
      <c r="R24" s="647">
        <v>3.838432878905606E-3</v>
      </c>
      <c r="S24" s="647">
        <v>7.5232758725316165E-2</v>
      </c>
      <c r="T24" s="647">
        <v>1.1654095653661016</v>
      </c>
      <c r="U24" s="647">
        <v>4.769029193706778E-2</v>
      </c>
      <c r="V24" s="647">
        <v>0.19656381988744867</v>
      </c>
      <c r="W24" s="647">
        <v>5.2680845515193243E-3</v>
      </c>
      <c r="X24" s="647">
        <v>8.7330112641612959E-3</v>
      </c>
      <c r="Y24" s="647">
        <v>7.1199105356022432E-4</v>
      </c>
      <c r="Z24" s="647">
        <v>6.8476181759563192E-4</v>
      </c>
      <c r="AA24" s="647">
        <v>6.9785318493503301E-4</v>
      </c>
      <c r="AB24" s="647">
        <v>3.756974047165318E-4</v>
      </c>
      <c r="AC24" s="647">
        <v>4.2465685169862881E-4</v>
      </c>
      <c r="AD24" s="647">
        <v>6.1386896152896544E-4</v>
      </c>
      <c r="AE24" s="647">
        <v>1.2678765780522062E-4</v>
      </c>
      <c r="AF24" s="647">
        <v>5.058257893281121E-4</v>
      </c>
      <c r="AG24" s="647">
        <v>2.6257371524332162E-3</v>
      </c>
      <c r="AH24" s="647">
        <v>1.5161292164385871E-3</v>
      </c>
      <c r="AI24" s="647">
        <v>1.3028072038465779E-3</v>
      </c>
      <c r="AJ24" s="647">
        <v>3.4596400501808885E-4</v>
      </c>
      <c r="AK24" s="647">
        <v>6.6641822057144707E-4</v>
      </c>
      <c r="AL24" s="647">
        <v>5.2430610995600549E-3</v>
      </c>
      <c r="AM24" s="647">
        <v>3.6801386221589454E-4</v>
      </c>
      <c r="AN24" s="647">
        <v>3.4000968456607012E-4</v>
      </c>
      <c r="AO24" s="647">
        <v>2.4064994073808049E-4</v>
      </c>
      <c r="AP24" s="647">
        <v>2.4502141948198979E-2</v>
      </c>
      <c r="AQ24" s="648">
        <v>6.308419539111167E-4</v>
      </c>
    </row>
    <row r="25" spans="1:43">
      <c r="A25" s="507" t="s">
        <v>381</v>
      </c>
      <c r="B25" s="504" t="s">
        <v>53</v>
      </c>
      <c r="C25" s="646">
        <v>4.6616499256721131E-5</v>
      </c>
      <c r="D25" s="647">
        <v>5.9975719910228281E-5</v>
      </c>
      <c r="E25" s="647">
        <v>1.146923619803819E-4</v>
      </c>
      <c r="F25" s="647">
        <v>2.3739652560424585E-4</v>
      </c>
      <c r="G25" s="647">
        <v>3.9590054585005202E-5</v>
      </c>
      <c r="H25" s="647">
        <v>4.788628669614175E-5</v>
      </c>
      <c r="I25" s="647">
        <v>6.342897986035387E-5</v>
      </c>
      <c r="J25" s="647">
        <v>5.5402435922119253E-5</v>
      </c>
      <c r="K25" s="647">
        <v>4.8618128107690134E-5</v>
      </c>
      <c r="L25" s="647">
        <v>5.12648180070765E-5</v>
      </c>
      <c r="M25" s="647">
        <v>6.7362343593871193E-5</v>
      </c>
      <c r="N25" s="647">
        <v>2.2450333150413554E-5</v>
      </c>
      <c r="O25" s="647">
        <v>4.9288465187768439E-5</v>
      </c>
      <c r="P25" s="647">
        <v>1.4292422008310379E-4</v>
      </c>
      <c r="Q25" s="647">
        <v>2.4995005640777628E-3</v>
      </c>
      <c r="R25" s="647">
        <v>3.1906568755672316E-3</v>
      </c>
      <c r="S25" s="647">
        <v>3.3454111535550744E-3</v>
      </c>
      <c r="T25" s="647">
        <v>3.6591753415180952E-3</v>
      </c>
      <c r="U25" s="647">
        <v>1.0312584712858865</v>
      </c>
      <c r="V25" s="647">
        <v>3.507969121314165E-3</v>
      </c>
      <c r="W25" s="647">
        <v>1.1343037704789264E-2</v>
      </c>
      <c r="X25" s="647">
        <v>7.0103461350341095E-4</v>
      </c>
      <c r="Y25" s="647">
        <v>1.287641408248288E-3</v>
      </c>
      <c r="Z25" s="647">
        <v>1.7241742588447809E-4</v>
      </c>
      <c r="AA25" s="647">
        <v>2.1258232621429923E-4</v>
      </c>
      <c r="AB25" s="647">
        <v>7.0810299280246332E-5</v>
      </c>
      <c r="AC25" s="647">
        <v>1.0777149176545138E-4</v>
      </c>
      <c r="AD25" s="647">
        <v>9.5960214377500556E-5</v>
      </c>
      <c r="AE25" s="647">
        <v>3.8850786608466618E-5</v>
      </c>
      <c r="AF25" s="647">
        <v>1.5151670152799339E-4</v>
      </c>
      <c r="AG25" s="647">
        <v>1.4533382949406546E-4</v>
      </c>
      <c r="AH25" s="647">
        <v>3.5006849639041703E-4</v>
      </c>
      <c r="AI25" s="647">
        <v>1.2189872615459765E-4</v>
      </c>
      <c r="AJ25" s="647">
        <v>6.7428341410088127E-5</v>
      </c>
      <c r="AK25" s="647">
        <v>9.2587132629717308E-5</v>
      </c>
      <c r="AL25" s="647">
        <v>1.1917789172017029E-3</v>
      </c>
      <c r="AM25" s="647">
        <v>1.2589065102502144E-4</v>
      </c>
      <c r="AN25" s="647">
        <v>8.1583569937476223E-5</v>
      </c>
      <c r="AO25" s="647">
        <v>5.5968720914224005E-5</v>
      </c>
      <c r="AP25" s="647">
        <v>1.3212834560561999E-4</v>
      </c>
      <c r="AQ25" s="648">
        <v>3.2307543574243631E-4</v>
      </c>
    </row>
    <row r="26" spans="1:43">
      <c r="A26" s="507" t="s">
        <v>384</v>
      </c>
      <c r="B26" s="504" t="s">
        <v>768</v>
      </c>
      <c r="C26" s="646">
        <v>1.0007967128026729E-5</v>
      </c>
      <c r="D26" s="647">
        <v>3.9020665314049881E-5</v>
      </c>
      <c r="E26" s="647">
        <v>1.6753073865002043E-5</v>
      </c>
      <c r="F26" s="647">
        <v>1.5011222438656123E-5</v>
      </c>
      <c r="G26" s="647">
        <v>1.1787718596188072E-5</v>
      </c>
      <c r="H26" s="647">
        <v>1.3168356763721577E-5</v>
      </c>
      <c r="I26" s="647">
        <v>1.5512152244530422E-5</v>
      </c>
      <c r="J26" s="647">
        <v>1.6788685711164722E-5</v>
      </c>
      <c r="K26" s="647">
        <v>1.3453571564177606E-5</v>
      </c>
      <c r="L26" s="647">
        <v>1.1507843292612994E-5</v>
      </c>
      <c r="M26" s="647">
        <v>1.5344340063964897E-5</v>
      </c>
      <c r="N26" s="647">
        <v>7.2245503348744276E-6</v>
      </c>
      <c r="O26" s="647">
        <v>6.6008446675949059E-6</v>
      </c>
      <c r="P26" s="647">
        <v>1.9568321321199049E-5</v>
      </c>
      <c r="Q26" s="647">
        <v>2.6380278486465422E-4</v>
      </c>
      <c r="R26" s="647">
        <v>2.7987189061937914E-5</v>
      </c>
      <c r="S26" s="647">
        <v>1.5506592260511095E-5</v>
      </c>
      <c r="T26" s="647">
        <v>2.6394473380795438E-5</v>
      </c>
      <c r="U26" s="647">
        <v>1.8114563997278404E-5</v>
      </c>
      <c r="V26" s="647">
        <v>1.0077780299972567</v>
      </c>
      <c r="W26" s="647">
        <v>1.0446972584944173E-4</v>
      </c>
      <c r="X26" s="647">
        <v>1.9766750056246103E-5</v>
      </c>
      <c r="Y26" s="647">
        <v>4.2273018218314743E-4</v>
      </c>
      <c r="Z26" s="647">
        <v>3.873047116946916E-5</v>
      </c>
      <c r="AA26" s="647">
        <v>4.0983134971996948E-5</v>
      </c>
      <c r="AB26" s="647">
        <v>1.9099495829623661E-5</v>
      </c>
      <c r="AC26" s="647">
        <v>6.4638322611574215E-5</v>
      </c>
      <c r="AD26" s="647">
        <v>4.3106806802808898E-5</v>
      </c>
      <c r="AE26" s="647">
        <v>1.9772069259048627E-5</v>
      </c>
      <c r="AF26" s="647">
        <v>3.5021845645098599E-5</v>
      </c>
      <c r="AG26" s="647">
        <v>5.0574341786947798E-5</v>
      </c>
      <c r="AH26" s="647">
        <v>2.5351690068384962E-4</v>
      </c>
      <c r="AI26" s="647">
        <v>1.8443208189677655E-5</v>
      </c>
      <c r="AJ26" s="647">
        <v>1.7240087855884894E-5</v>
      </c>
      <c r="AK26" s="647">
        <v>3.6577136709665072E-5</v>
      </c>
      <c r="AL26" s="647">
        <v>2.292465634398235E-4</v>
      </c>
      <c r="AM26" s="647">
        <v>5.5464330026031463E-5</v>
      </c>
      <c r="AN26" s="647">
        <v>1.9196954484300175E-5</v>
      </c>
      <c r="AO26" s="647">
        <v>4.370061541079015E-5</v>
      </c>
      <c r="AP26" s="647">
        <v>1.3857537614818091E-5</v>
      </c>
      <c r="AQ26" s="648">
        <v>6.935194298551657E-5</v>
      </c>
    </row>
    <row r="27" spans="1:43">
      <c r="A27" s="507" t="s">
        <v>388</v>
      </c>
      <c r="B27" s="504" t="s">
        <v>54</v>
      </c>
      <c r="C27" s="646">
        <v>9.5354294346646539E-5</v>
      </c>
      <c r="D27" s="647">
        <v>1.7398427372839002E-4</v>
      </c>
      <c r="E27" s="647">
        <v>1.2535634103785064E-3</v>
      </c>
      <c r="F27" s="647">
        <v>2.1915132505342016E-4</v>
      </c>
      <c r="G27" s="647">
        <v>1.118138258857571E-4</v>
      </c>
      <c r="H27" s="647">
        <v>9.4053603973752849E-5</v>
      </c>
      <c r="I27" s="647">
        <v>1.0151578948287792E-4</v>
      </c>
      <c r="J27" s="647">
        <v>1.0685051780297679E-4</v>
      </c>
      <c r="K27" s="647">
        <v>1.0856748016804349E-4</v>
      </c>
      <c r="L27" s="647">
        <v>8.3639684504140438E-5</v>
      </c>
      <c r="M27" s="647">
        <v>1.2762361825904923E-4</v>
      </c>
      <c r="N27" s="647">
        <v>5.2798501696932043E-5</v>
      </c>
      <c r="O27" s="647">
        <v>6.32888769927652E-5</v>
      </c>
      <c r="P27" s="647">
        <v>7.699452374213892E-5</v>
      </c>
      <c r="Q27" s="647">
        <v>9.286399410852874E-5</v>
      </c>
      <c r="R27" s="647">
        <v>7.1199832982015484E-5</v>
      </c>
      <c r="S27" s="647">
        <v>7.9954599201747492E-5</v>
      </c>
      <c r="T27" s="647">
        <v>1.0396053346272815E-4</v>
      </c>
      <c r="U27" s="647">
        <v>9.0468944235350189E-5</v>
      </c>
      <c r="V27" s="647">
        <v>9.9092848046681252E-5</v>
      </c>
      <c r="W27" s="647">
        <v>1.0167081373275804</v>
      </c>
      <c r="X27" s="647">
        <v>1.5951469365878989E-4</v>
      </c>
      <c r="Y27" s="647">
        <v>2.0248932407222609E-4</v>
      </c>
      <c r="Z27" s="647">
        <v>3.1253506908254254E-4</v>
      </c>
      <c r="AA27" s="647">
        <v>2.8110427184717607E-4</v>
      </c>
      <c r="AB27" s="647">
        <v>1.5742485514590488E-4</v>
      </c>
      <c r="AC27" s="647">
        <v>1.6469849506141714E-4</v>
      </c>
      <c r="AD27" s="647">
        <v>1.9990294857764394E-4</v>
      </c>
      <c r="AE27" s="647">
        <v>4.7098309535675007E-5</v>
      </c>
      <c r="AF27" s="647">
        <v>1.0151619318430256E-3</v>
      </c>
      <c r="AG27" s="647">
        <v>2.4419279885607754E-4</v>
      </c>
      <c r="AH27" s="647">
        <v>3.7444670981091253E-4</v>
      </c>
      <c r="AI27" s="647">
        <v>9.0507297370035788E-5</v>
      </c>
      <c r="AJ27" s="647">
        <v>9.7475349614766063E-5</v>
      </c>
      <c r="AK27" s="647">
        <v>1.8677551619292562E-4</v>
      </c>
      <c r="AL27" s="647">
        <v>2.4609419880637804E-3</v>
      </c>
      <c r="AM27" s="647">
        <v>1.1853462522882542E-4</v>
      </c>
      <c r="AN27" s="647">
        <v>1.7866084321209208E-4</v>
      </c>
      <c r="AO27" s="647">
        <v>1.08120867412618E-4</v>
      </c>
      <c r="AP27" s="647">
        <v>7.6998330632607946E-5</v>
      </c>
      <c r="AQ27" s="648">
        <v>2.1622175810871006E-4</v>
      </c>
    </row>
    <row r="28" spans="1:43">
      <c r="A28" s="507" t="s">
        <v>390</v>
      </c>
      <c r="B28" s="504" t="s">
        <v>29</v>
      </c>
      <c r="C28" s="646">
        <v>7.9177313529945909E-4</v>
      </c>
      <c r="D28" s="647">
        <v>2.3347215413225229E-3</v>
      </c>
      <c r="E28" s="647">
        <v>1.1334897911941309E-3</v>
      </c>
      <c r="F28" s="647">
        <v>1.1075795874971575E-3</v>
      </c>
      <c r="G28" s="647">
        <v>1.4052307047459603E-3</v>
      </c>
      <c r="H28" s="647">
        <v>6.1333183026309902E-3</v>
      </c>
      <c r="I28" s="647">
        <v>3.4321545419560714E-3</v>
      </c>
      <c r="J28" s="647">
        <v>2.4514440063112893E-3</v>
      </c>
      <c r="K28" s="647">
        <v>5.4935732751027974E-4</v>
      </c>
      <c r="L28" s="647">
        <v>8.0961765534662668E-4</v>
      </c>
      <c r="M28" s="647">
        <v>4.1124802068689924E-3</v>
      </c>
      <c r="N28" s="647">
        <v>2.4542113938890976E-4</v>
      </c>
      <c r="O28" s="647">
        <v>1.1631624454751134E-2</v>
      </c>
      <c r="P28" s="647">
        <v>5.8581323929133991E-4</v>
      </c>
      <c r="Q28" s="647">
        <v>5.8046924258072625E-4</v>
      </c>
      <c r="R28" s="647">
        <v>2.2687323049972907E-3</v>
      </c>
      <c r="S28" s="647">
        <v>1.5016430477648303E-3</v>
      </c>
      <c r="T28" s="647">
        <v>1.5647518079468293E-3</v>
      </c>
      <c r="U28" s="647">
        <v>8.4515211878943776E-4</v>
      </c>
      <c r="V28" s="647">
        <v>1.8013319132385982E-3</v>
      </c>
      <c r="W28" s="647">
        <v>4.2723495191936584E-4</v>
      </c>
      <c r="X28" s="647">
        <v>1.0157775164461762</v>
      </c>
      <c r="Y28" s="647">
        <v>1.3070126273154374E-3</v>
      </c>
      <c r="Z28" s="647">
        <v>2.5833591480566871E-3</v>
      </c>
      <c r="AA28" s="647">
        <v>1.6743395757640605E-3</v>
      </c>
      <c r="AB28" s="647">
        <v>1.45701657520549E-3</v>
      </c>
      <c r="AC28" s="647">
        <v>1.7215543647940152E-3</v>
      </c>
      <c r="AD28" s="647">
        <v>4.1357223508636893E-3</v>
      </c>
      <c r="AE28" s="647">
        <v>4.2015013634789494E-4</v>
      </c>
      <c r="AF28" s="647">
        <v>8.8969313202202959E-4</v>
      </c>
      <c r="AG28" s="647">
        <v>4.440414268705054E-3</v>
      </c>
      <c r="AH28" s="647">
        <v>2.1057412979832097E-3</v>
      </c>
      <c r="AI28" s="647">
        <v>2.2199374287126131E-3</v>
      </c>
      <c r="AJ28" s="647">
        <v>1.4534676017665018E-3</v>
      </c>
      <c r="AK28" s="647">
        <v>1.0447288815302243E-2</v>
      </c>
      <c r="AL28" s="647">
        <v>2.5277368356489711E-3</v>
      </c>
      <c r="AM28" s="647">
        <v>3.4291287319582805E-3</v>
      </c>
      <c r="AN28" s="647">
        <v>1.5618073506998909E-3</v>
      </c>
      <c r="AO28" s="647">
        <v>1.1644389158250977E-3</v>
      </c>
      <c r="AP28" s="647">
        <v>3.3835244143010548E-2</v>
      </c>
      <c r="AQ28" s="648">
        <v>1.2747641188263217E-3</v>
      </c>
    </row>
    <row r="29" spans="1:43">
      <c r="A29" s="507" t="s">
        <v>392</v>
      </c>
      <c r="B29" s="504" t="s">
        <v>13</v>
      </c>
      <c r="C29" s="646">
        <v>2.8096637820088192E-3</v>
      </c>
      <c r="D29" s="647">
        <v>3.1190598490223385E-3</v>
      </c>
      <c r="E29" s="647">
        <v>2.0761916228392266E-3</v>
      </c>
      <c r="F29" s="647">
        <v>3.2575509214984714E-3</v>
      </c>
      <c r="G29" s="647">
        <v>1.8514978270570749E-3</v>
      </c>
      <c r="H29" s="647">
        <v>2.6067462621468048E-3</v>
      </c>
      <c r="I29" s="647">
        <v>5.871161166684128E-3</v>
      </c>
      <c r="J29" s="647">
        <v>5.6571731341567948E-3</v>
      </c>
      <c r="K29" s="647">
        <v>4.4746345211121377E-3</v>
      </c>
      <c r="L29" s="647">
        <v>4.2591155630685908E-3</v>
      </c>
      <c r="M29" s="647">
        <v>5.5947966979362869E-3</v>
      </c>
      <c r="N29" s="647">
        <v>2.3844269507184248E-3</v>
      </c>
      <c r="O29" s="647">
        <v>4.2114532948543731E-3</v>
      </c>
      <c r="P29" s="647">
        <v>4.4092916283152454E-3</v>
      </c>
      <c r="Q29" s="647">
        <v>2.5233155612656428E-3</v>
      </c>
      <c r="R29" s="647">
        <v>1.7853462380298154E-3</v>
      </c>
      <c r="S29" s="647">
        <v>2.417506291042943E-3</v>
      </c>
      <c r="T29" s="647">
        <v>5.3599359487214943E-3</v>
      </c>
      <c r="U29" s="647">
        <v>2.7859277623104419E-3</v>
      </c>
      <c r="V29" s="647">
        <v>2.8597379545795103E-3</v>
      </c>
      <c r="W29" s="647">
        <v>1.274812753403334E-3</v>
      </c>
      <c r="X29" s="647">
        <v>2.5999219613074627E-3</v>
      </c>
      <c r="Y29" s="647">
        <v>1.0014288314118105</v>
      </c>
      <c r="Z29" s="647">
        <v>1.6369034714306972E-2</v>
      </c>
      <c r="AA29" s="647">
        <v>2.9434677028568067E-2</v>
      </c>
      <c r="AB29" s="647">
        <v>4.349180814295554E-3</v>
      </c>
      <c r="AC29" s="647">
        <v>3.5798439427870738E-3</v>
      </c>
      <c r="AD29" s="647">
        <v>3.3026738245712636E-3</v>
      </c>
      <c r="AE29" s="647">
        <v>1.2895043242487768E-2</v>
      </c>
      <c r="AF29" s="647">
        <v>6.6056331305420005E-3</v>
      </c>
      <c r="AG29" s="647">
        <v>5.4736422633248601E-3</v>
      </c>
      <c r="AH29" s="647">
        <v>7.8747748403513521E-3</v>
      </c>
      <c r="AI29" s="647">
        <v>5.590423836074737E-3</v>
      </c>
      <c r="AJ29" s="647">
        <v>3.3560223519640028E-3</v>
      </c>
      <c r="AK29" s="647">
        <v>3.36406028466473E-3</v>
      </c>
      <c r="AL29" s="647">
        <v>1.7722919107826664E-3</v>
      </c>
      <c r="AM29" s="647">
        <v>4.4513159254550511E-3</v>
      </c>
      <c r="AN29" s="647">
        <v>4.2483342829421709E-3</v>
      </c>
      <c r="AO29" s="647">
        <v>2.6357885885456623E-3</v>
      </c>
      <c r="AP29" s="647">
        <v>1.6625272044235337E-3</v>
      </c>
      <c r="AQ29" s="648">
        <v>2.8030592173923469E-3</v>
      </c>
    </row>
    <row r="30" spans="1:43">
      <c r="A30" s="507" t="s">
        <v>395</v>
      </c>
      <c r="B30" s="504" t="s">
        <v>55</v>
      </c>
      <c r="C30" s="646">
        <v>7.8562721141478883E-3</v>
      </c>
      <c r="D30" s="647">
        <v>6.3982577484300038E-3</v>
      </c>
      <c r="E30" s="647">
        <v>1.2152708215712439E-2</v>
      </c>
      <c r="F30" s="647">
        <v>2.0862473332846177E-2</v>
      </c>
      <c r="G30" s="647">
        <v>8.9751890707301368E-3</v>
      </c>
      <c r="H30" s="647">
        <v>1.5807716082051473E-2</v>
      </c>
      <c r="I30" s="647">
        <v>6.7222643609066754E-2</v>
      </c>
      <c r="J30" s="647">
        <v>4.6192128864010411E-2</v>
      </c>
      <c r="K30" s="647">
        <v>1.3031976508756628E-2</v>
      </c>
      <c r="L30" s="647">
        <v>2.0989904850756112E-2</v>
      </c>
      <c r="M30" s="647">
        <v>3.2911590946048404E-2</v>
      </c>
      <c r="N30" s="647">
        <v>1.0465820923943863E-2</v>
      </c>
      <c r="O30" s="647">
        <v>3.0500345116164451E-2</v>
      </c>
      <c r="P30" s="647">
        <v>1.4499285711101944E-2</v>
      </c>
      <c r="Q30" s="647">
        <v>8.1904884281476971E-3</v>
      </c>
      <c r="R30" s="647">
        <v>8.1849635675195348E-3</v>
      </c>
      <c r="S30" s="647">
        <v>7.6176316799003944E-3</v>
      </c>
      <c r="T30" s="647">
        <v>1.9146879759933289E-2</v>
      </c>
      <c r="U30" s="647">
        <v>9.0122118377772495E-3</v>
      </c>
      <c r="V30" s="647">
        <v>8.087880592206843E-3</v>
      </c>
      <c r="W30" s="647">
        <v>1.1412466647967405E-2</v>
      </c>
      <c r="X30" s="647">
        <v>1.3721658266615835E-2</v>
      </c>
      <c r="Y30" s="647">
        <v>4.5267914595077891E-3</v>
      </c>
      <c r="Z30" s="647">
        <v>1.1121767807194272</v>
      </c>
      <c r="AA30" s="647">
        <v>2.610611884047279E-2</v>
      </c>
      <c r="AB30" s="647">
        <v>6.1153539116722173E-2</v>
      </c>
      <c r="AC30" s="647">
        <v>1.3412197617405997E-2</v>
      </c>
      <c r="AD30" s="647">
        <v>4.0098004810612152E-3</v>
      </c>
      <c r="AE30" s="647">
        <v>2.0043059964216653E-3</v>
      </c>
      <c r="AF30" s="647">
        <v>5.3561708031709433E-3</v>
      </c>
      <c r="AG30" s="647">
        <v>7.2547959036332356E-3</v>
      </c>
      <c r="AH30" s="647">
        <v>7.315409101516678E-3</v>
      </c>
      <c r="AI30" s="647">
        <v>1.2136536986098017E-2</v>
      </c>
      <c r="AJ30" s="647">
        <v>9.6455601147956548E-3</v>
      </c>
      <c r="AK30" s="647">
        <v>4.4286538869360553E-3</v>
      </c>
      <c r="AL30" s="647">
        <v>4.1179363050792986E-3</v>
      </c>
      <c r="AM30" s="647">
        <v>2.2083001580846764E-2</v>
      </c>
      <c r="AN30" s="647">
        <v>4.0908163491516429E-2</v>
      </c>
      <c r="AO30" s="647">
        <v>2.327723848289371E-2</v>
      </c>
      <c r="AP30" s="647">
        <v>1.1011698582056712E-2</v>
      </c>
      <c r="AQ30" s="648">
        <v>5.6305258171496534E-3</v>
      </c>
    </row>
    <row r="31" spans="1:43">
      <c r="A31" s="507" t="s">
        <v>398</v>
      </c>
      <c r="B31" s="504" t="s">
        <v>399</v>
      </c>
      <c r="C31" s="646">
        <v>1.5042856646456347E-3</v>
      </c>
      <c r="D31" s="647">
        <v>9.3896858243829951E-4</v>
      </c>
      <c r="E31" s="647">
        <v>9.2325852707541678E-4</v>
      </c>
      <c r="F31" s="647">
        <v>2.9037787503441103E-3</v>
      </c>
      <c r="G31" s="647">
        <v>1.9896978082273998E-3</v>
      </c>
      <c r="H31" s="647">
        <v>1.7628668799326336E-3</v>
      </c>
      <c r="I31" s="647">
        <v>1.3771490880478286E-3</v>
      </c>
      <c r="J31" s="647">
        <v>1.9327021040963139E-3</v>
      </c>
      <c r="K31" s="647">
        <v>9.8669349949946682E-4</v>
      </c>
      <c r="L31" s="647">
        <v>1.0261705912199659E-3</v>
      </c>
      <c r="M31" s="647">
        <v>1.4671287696022565E-3</v>
      </c>
      <c r="N31" s="647">
        <v>3.7092034142619581E-4</v>
      </c>
      <c r="O31" s="647">
        <v>1.4086591959110268E-3</v>
      </c>
      <c r="P31" s="647">
        <v>9.1353604372967543E-4</v>
      </c>
      <c r="Q31" s="647">
        <v>1.0819443212023675E-3</v>
      </c>
      <c r="R31" s="647">
        <v>9.1958040130647582E-4</v>
      </c>
      <c r="S31" s="647">
        <v>8.1057420987917491E-4</v>
      </c>
      <c r="T31" s="647">
        <v>1.7736090519469665E-3</v>
      </c>
      <c r="U31" s="647">
        <v>6.3801265006060363E-4</v>
      </c>
      <c r="V31" s="647">
        <v>8.3594647273652176E-4</v>
      </c>
      <c r="W31" s="647">
        <v>8.5079751781941238E-4</v>
      </c>
      <c r="X31" s="647">
        <v>1.3241116633550193E-3</v>
      </c>
      <c r="Y31" s="647">
        <v>1.1672361602987707E-3</v>
      </c>
      <c r="Z31" s="647">
        <v>1.8649158583811764E-3</v>
      </c>
      <c r="AA31" s="647">
        <v>1.0715136824381377</v>
      </c>
      <c r="AB31" s="647">
        <v>9.7522650357500656E-3</v>
      </c>
      <c r="AC31" s="647">
        <v>2.7679626998298205E-3</v>
      </c>
      <c r="AD31" s="647">
        <v>1.7049772823547233E-3</v>
      </c>
      <c r="AE31" s="647">
        <v>4.6727036052313065E-4</v>
      </c>
      <c r="AF31" s="647">
        <v>4.0110782563265411E-3</v>
      </c>
      <c r="AG31" s="647">
        <v>4.5523385990038807E-3</v>
      </c>
      <c r="AH31" s="647">
        <v>4.1165777451845024E-3</v>
      </c>
      <c r="AI31" s="647">
        <v>7.7633542133835722E-3</v>
      </c>
      <c r="AJ31" s="647">
        <v>6.4394715512315877E-3</v>
      </c>
      <c r="AK31" s="647">
        <v>2.909125783192283E-3</v>
      </c>
      <c r="AL31" s="647">
        <v>1.1014681704298391E-3</v>
      </c>
      <c r="AM31" s="647">
        <v>1.046583443089774E-2</v>
      </c>
      <c r="AN31" s="647">
        <v>1.5422190335741912E-2</v>
      </c>
      <c r="AO31" s="647">
        <v>1.0323250388741144E-2</v>
      </c>
      <c r="AP31" s="647">
        <v>7.9171768692688055E-4</v>
      </c>
      <c r="AQ31" s="648">
        <v>2.975854688485444E-3</v>
      </c>
    </row>
    <row r="32" spans="1:43">
      <c r="A32" s="507" t="s">
        <v>402</v>
      </c>
      <c r="B32" s="504" t="s">
        <v>403</v>
      </c>
      <c r="C32" s="646">
        <v>7.9903040082075229E-4</v>
      </c>
      <c r="D32" s="647">
        <v>6.5317749406863497E-4</v>
      </c>
      <c r="E32" s="647">
        <v>7.0651232100740508E-4</v>
      </c>
      <c r="F32" s="647">
        <v>1.982561152410718E-3</v>
      </c>
      <c r="G32" s="647">
        <v>1.3820068263279942E-3</v>
      </c>
      <c r="H32" s="647">
        <v>7.5443013965849673E-4</v>
      </c>
      <c r="I32" s="647">
        <v>1.8858923444561386E-3</v>
      </c>
      <c r="J32" s="647">
        <v>2.7424805991018313E-3</v>
      </c>
      <c r="K32" s="647">
        <v>5.2290073319482904E-4</v>
      </c>
      <c r="L32" s="647">
        <v>6.4378896395765519E-4</v>
      </c>
      <c r="M32" s="647">
        <v>1.9523292334985014E-3</v>
      </c>
      <c r="N32" s="647">
        <v>4.0283745514751247E-4</v>
      </c>
      <c r="O32" s="647">
        <v>9.0668029805221278E-4</v>
      </c>
      <c r="P32" s="647">
        <v>5.4512385194842262E-4</v>
      </c>
      <c r="Q32" s="647">
        <v>5.5211308063799868E-4</v>
      </c>
      <c r="R32" s="647">
        <v>3.7950248872200616E-4</v>
      </c>
      <c r="S32" s="647">
        <v>4.850492763186227E-4</v>
      </c>
      <c r="T32" s="647">
        <v>1.1818157509912569E-3</v>
      </c>
      <c r="U32" s="647">
        <v>5.1078784348498277E-4</v>
      </c>
      <c r="V32" s="647">
        <v>6.7876302263436376E-4</v>
      </c>
      <c r="W32" s="647">
        <v>5.1207861550192255E-4</v>
      </c>
      <c r="X32" s="647">
        <v>8.3655545214715479E-4</v>
      </c>
      <c r="Y32" s="647">
        <v>2.3081578717713326E-3</v>
      </c>
      <c r="Z32" s="647">
        <v>2.3652310394573609E-2</v>
      </c>
      <c r="AA32" s="647">
        <v>1.9976563582960738E-3</v>
      </c>
      <c r="AB32" s="647">
        <v>1.0016652982825323</v>
      </c>
      <c r="AC32" s="647">
        <v>1.479999747340231E-3</v>
      </c>
      <c r="AD32" s="647">
        <v>2.3947490584830472E-3</v>
      </c>
      <c r="AE32" s="647">
        <v>2.9854491728181743E-4</v>
      </c>
      <c r="AF32" s="647">
        <v>2.0106231630124516E-3</v>
      </c>
      <c r="AG32" s="647">
        <v>5.4595147312294316E-3</v>
      </c>
      <c r="AH32" s="647">
        <v>1.6148624414221671E-2</v>
      </c>
      <c r="AI32" s="647">
        <v>3.1169299362001084E-3</v>
      </c>
      <c r="AJ32" s="647">
        <v>3.1151721461553233E-3</v>
      </c>
      <c r="AK32" s="647">
        <v>5.9432653212033841E-4</v>
      </c>
      <c r="AL32" s="647">
        <v>6.3649982629928247E-4</v>
      </c>
      <c r="AM32" s="647">
        <v>9.7168844538326471E-3</v>
      </c>
      <c r="AN32" s="647">
        <v>3.6277696762391988E-2</v>
      </c>
      <c r="AO32" s="647">
        <v>1.094773345751301E-2</v>
      </c>
      <c r="AP32" s="647">
        <v>5.6442694383094019E-4</v>
      </c>
      <c r="AQ32" s="648">
        <v>1.4225221381647711E-2</v>
      </c>
    </row>
    <row r="33" spans="1:43">
      <c r="A33" s="507" t="s">
        <v>406</v>
      </c>
      <c r="B33" s="504" t="s">
        <v>14</v>
      </c>
      <c r="C33" s="646">
        <v>5.4259682699376581E-2</v>
      </c>
      <c r="D33" s="647">
        <v>2.9454450113246128E-2</v>
      </c>
      <c r="E33" s="647">
        <v>6.3550974868766402E-2</v>
      </c>
      <c r="F33" s="647">
        <v>1.3982776584092266E-2</v>
      </c>
      <c r="G33" s="647">
        <v>6.1362263836806583E-2</v>
      </c>
      <c r="H33" s="647">
        <v>6.0192583697495305E-2</v>
      </c>
      <c r="I33" s="647">
        <v>5.318068841142809E-2</v>
      </c>
      <c r="J33" s="647">
        <v>3.6321751912096127E-2</v>
      </c>
      <c r="K33" s="647">
        <v>3.9496394517572399E-2</v>
      </c>
      <c r="L33" s="647">
        <v>4.3495059009868164E-2</v>
      </c>
      <c r="M33" s="647">
        <v>3.4378291536630273E-2</v>
      </c>
      <c r="N33" s="647">
        <v>5.3118032041782351E-2</v>
      </c>
      <c r="O33" s="647">
        <v>9.67481241363277E-3</v>
      </c>
      <c r="P33" s="647">
        <v>3.2953024548589525E-2</v>
      </c>
      <c r="Q33" s="647">
        <v>3.1323193734494055E-2</v>
      </c>
      <c r="R33" s="647">
        <v>3.6890309999783884E-2</v>
      </c>
      <c r="S33" s="647">
        <v>3.6000986625168117E-2</v>
      </c>
      <c r="T33" s="647">
        <v>3.4151823840101229E-2</v>
      </c>
      <c r="U33" s="647">
        <v>3.9872485591122282E-2</v>
      </c>
      <c r="V33" s="647">
        <v>3.5307417539888995E-2</v>
      </c>
      <c r="W33" s="647">
        <v>4.6228499692289038E-2</v>
      </c>
      <c r="X33" s="647">
        <v>5.3722851618444194E-2</v>
      </c>
      <c r="Y33" s="647">
        <v>3.8242313605413976E-2</v>
      </c>
      <c r="Z33" s="647">
        <v>1.2950198621194862E-2</v>
      </c>
      <c r="AA33" s="647">
        <v>1.8783797671046567E-2</v>
      </c>
      <c r="AB33" s="647">
        <v>1.3405660913440812E-2</v>
      </c>
      <c r="AC33" s="647">
        <v>1.0095900351533813</v>
      </c>
      <c r="AD33" s="647">
        <v>6.9340540044645297E-3</v>
      </c>
      <c r="AE33" s="647">
        <v>2.4055919287326996E-3</v>
      </c>
      <c r="AF33" s="647">
        <v>2.5077309527660178E-2</v>
      </c>
      <c r="AG33" s="647">
        <v>1.1081428408270148E-2</v>
      </c>
      <c r="AH33" s="647">
        <v>8.4430281899566945E-3</v>
      </c>
      <c r="AI33" s="647">
        <v>9.2985180119996048E-3</v>
      </c>
      <c r="AJ33" s="647">
        <v>3.8373946673512148E-2</v>
      </c>
      <c r="AK33" s="647">
        <v>3.3095510050210053E-2</v>
      </c>
      <c r="AL33" s="647">
        <v>1.7051210301526946E-2</v>
      </c>
      <c r="AM33" s="647">
        <v>2.2045622342000623E-2</v>
      </c>
      <c r="AN33" s="647">
        <v>4.9279298976500865E-2</v>
      </c>
      <c r="AO33" s="647">
        <v>8.9932230216273792E-2</v>
      </c>
      <c r="AP33" s="647">
        <v>0.16001635344922982</v>
      </c>
      <c r="AQ33" s="648">
        <v>1.3112187593107661E-2</v>
      </c>
    </row>
    <row r="34" spans="1:43">
      <c r="A34" s="507" t="s">
        <v>409</v>
      </c>
      <c r="B34" s="504" t="s">
        <v>15</v>
      </c>
      <c r="C34" s="646">
        <v>7.0362475777466715E-3</v>
      </c>
      <c r="D34" s="647">
        <v>3.1606890073467377E-2</v>
      </c>
      <c r="E34" s="647">
        <v>1.3836223168023715E-2</v>
      </c>
      <c r="F34" s="647">
        <v>2.5776919814813594E-2</v>
      </c>
      <c r="G34" s="647">
        <v>8.0834341078196686E-3</v>
      </c>
      <c r="H34" s="647">
        <v>1.8454771847788026E-2</v>
      </c>
      <c r="I34" s="647">
        <v>1.3607812299218735E-2</v>
      </c>
      <c r="J34" s="647">
        <v>1.3967580198993515E-2</v>
      </c>
      <c r="K34" s="647">
        <v>4.7935290182409343E-3</v>
      </c>
      <c r="L34" s="647">
        <v>5.3774366237568068E-3</v>
      </c>
      <c r="M34" s="647">
        <v>1.7433000732643141E-2</v>
      </c>
      <c r="N34" s="647">
        <v>7.6138266725520858E-3</v>
      </c>
      <c r="O34" s="647">
        <v>1.0880132335445927E-2</v>
      </c>
      <c r="P34" s="647">
        <v>1.1168827857317066E-2</v>
      </c>
      <c r="Q34" s="647">
        <v>7.6748236283985622E-3</v>
      </c>
      <c r="R34" s="647">
        <v>8.3888292248428011E-3</v>
      </c>
      <c r="S34" s="647">
        <v>1.3359260391995215E-2</v>
      </c>
      <c r="T34" s="647">
        <v>8.5174492917620623E-3</v>
      </c>
      <c r="U34" s="647">
        <v>6.6630306752016519E-3</v>
      </c>
      <c r="V34" s="647">
        <v>1.0255620869780982E-2</v>
      </c>
      <c r="W34" s="647">
        <v>6.3848539036337783E-3</v>
      </c>
      <c r="X34" s="647">
        <v>1.4785383811000962E-2</v>
      </c>
      <c r="Y34" s="647">
        <v>1.5573520543611398E-2</v>
      </c>
      <c r="Z34" s="647">
        <v>2.295787766859636E-2</v>
      </c>
      <c r="AA34" s="647">
        <v>2.8215069101913341E-2</v>
      </c>
      <c r="AB34" s="647">
        <v>3.0838060425430566E-2</v>
      </c>
      <c r="AC34" s="647">
        <v>1.5376425466216091E-2</v>
      </c>
      <c r="AD34" s="647">
        <v>1.0345304309134429</v>
      </c>
      <c r="AE34" s="647">
        <v>8.5311993876754269E-2</v>
      </c>
      <c r="AF34" s="647">
        <v>2.4112102681965387E-2</v>
      </c>
      <c r="AG34" s="647">
        <v>9.7497416855278213E-3</v>
      </c>
      <c r="AH34" s="647">
        <v>1.8285084942316503E-2</v>
      </c>
      <c r="AI34" s="647">
        <v>8.6104862162993644E-3</v>
      </c>
      <c r="AJ34" s="647">
        <v>1.055053506217477E-2</v>
      </c>
      <c r="AK34" s="647">
        <v>2.1412505704785041E-2</v>
      </c>
      <c r="AL34" s="647">
        <v>9.932430429118403E-3</v>
      </c>
      <c r="AM34" s="647">
        <v>9.6669936159409081E-3</v>
      </c>
      <c r="AN34" s="647">
        <v>2.4818559538975108E-2</v>
      </c>
      <c r="AO34" s="647">
        <v>8.9814746851512271E-3</v>
      </c>
      <c r="AP34" s="647">
        <v>5.4021227826959659E-3</v>
      </c>
      <c r="AQ34" s="648">
        <v>1.0314743223162596E-2</v>
      </c>
    </row>
    <row r="35" spans="1:43">
      <c r="A35" s="507" t="s">
        <v>412</v>
      </c>
      <c r="B35" s="504" t="s">
        <v>16</v>
      </c>
      <c r="C35" s="646">
        <v>1.7079336303077598E-3</v>
      </c>
      <c r="D35" s="647">
        <v>2.2858123606018339E-3</v>
      </c>
      <c r="E35" s="647">
        <v>1.6999784438795546E-3</v>
      </c>
      <c r="F35" s="647">
        <v>3.4132618514472047E-3</v>
      </c>
      <c r="G35" s="647">
        <v>1.9192803191062455E-3</v>
      </c>
      <c r="H35" s="647">
        <v>2.4974629394108358E-3</v>
      </c>
      <c r="I35" s="647">
        <v>2.16734031393098E-3</v>
      </c>
      <c r="J35" s="647">
        <v>2.1939995344240622E-3</v>
      </c>
      <c r="K35" s="647">
        <v>1.6526080367226471E-3</v>
      </c>
      <c r="L35" s="647">
        <v>1.9523118031184096E-3</v>
      </c>
      <c r="M35" s="647">
        <v>2.4872830130441329E-3</v>
      </c>
      <c r="N35" s="647">
        <v>1.2794891421272602E-3</v>
      </c>
      <c r="O35" s="647">
        <v>9.4582604119767427E-4</v>
      </c>
      <c r="P35" s="647">
        <v>2.2802700812428779E-3</v>
      </c>
      <c r="Q35" s="647">
        <v>1.9915586647375988E-3</v>
      </c>
      <c r="R35" s="647">
        <v>1.5572109817614066E-3</v>
      </c>
      <c r="S35" s="647">
        <v>1.387309674485026E-3</v>
      </c>
      <c r="T35" s="647">
        <v>1.5183021541260446E-3</v>
      </c>
      <c r="U35" s="647">
        <v>1.3331646434705769E-3</v>
      </c>
      <c r="V35" s="647">
        <v>1.7209616483735716E-3</v>
      </c>
      <c r="W35" s="647">
        <v>1.0643871961743309E-3</v>
      </c>
      <c r="X35" s="647">
        <v>2.7958574734662438E-3</v>
      </c>
      <c r="Y35" s="647">
        <v>2.5134930292398791E-3</v>
      </c>
      <c r="Z35" s="647">
        <v>4.9571915985078983E-3</v>
      </c>
      <c r="AA35" s="647">
        <v>1.7458448221841743E-3</v>
      </c>
      <c r="AB35" s="647">
        <v>1.9943864123404464E-3</v>
      </c>
      <c r="AC35" s="647">
        <v>8.9050233693540627E-3</v>
      </c>
      <c r="AD35" s="647">
        <v>5.7469230363137377E-3</v>
      </c>
      <c r="AE35" s="647">
        <v>1.0106737122486626</v>
      </c>
      <c r="AF35" s="647">
        <v>1.3065738725889439E-2</v>
      </c>
      <c r="AG35" s="647">
        <v>5.5528800335253731E-3</v>
      </c>
      <c r="AH35" s="647">
        <v>1.2166417399816656E-3</v>
      </c>
      <c r="AI35" s="647">
        <v>1.1272130714777482E-3</v>
      </c>
      <c r="AJ35" s="647">
        <v>6.3609399486572391E-3</v>
      </c>
      <c r="AK35" s="647">
        <v>7.8965183147633906E-3</v>
      </c>
      <c r="AL35" s="647">
        <v>4.4410667373331351E-3</v>
      </c>
      <c r="AM35" s="647">
        <v>7.0112955046657439E-3</v>
      </c>
      <c r="AN35" s="647">
        <v>6.1810565473831795E-3</v>
      </c>
      <c r="AO35" s="647">
        <v>4.6211292073846093E-3</v>
      </c>
      <c r="AP35" s="647">
        <v>2.1368506971053657E-3</v>
      </c>
      <c r="AQ35" s="648">
        <v>1.1173413597960416E-2</v>
      </c>
    </row>
    <row r="36" spans="1:43">
      <c r="A36" s="507" t="s">
        <v>415</v>
      </c>
      <c r="B36" s="504" t="s">
        <v>416</v>
      </c>
      <c r="C36" s="646">
        <v>5.8337098712084638E-2</v>
      </c>
      <c r="D36" s="647">
        <v>0.10053134657093112</v>
      </c>
      <c r="E36" s="647">
        <v>4.312274028036224E-2</v>
      </c>
      <c r="F36" s="647">
        <v>0.16773583683537191</v>
      </c>
      <c r="G36" s="647">
        <v>4.6710476460188083E-2</v>
      </c>
      <c r="H36" s="647">
        <v>2.4575305531940268E-2</v>
      </c>
      <c r="I36" s="647">
        <v>4.3998909681174356E-2</v>
      </c>
      <c r="J36" s="647">
        <v>2.7886683678488986E-2</v>
      </c>
      <c r="K36" s="647">
        <v>5.0582190347843711E-2</v>
      </c>
      <c r="L36" s="647">
        <v>1.8987286781707913E-2</v>
      </c>
      <c r="M36" s="647">
        <v>5.1185233473729705E-2</v>
      </c>
      <c r="N36" s="647">
        <v>2.9392333402010664E-2</v>
      </c>
      <c r="O36" s="647">
        <v>3.8821473079508041E-2</v>
      </c>
      <c r="P36" s="647">
        <v>2.7254115071094726E-2</v>
      </c>
      <c r="Q36" s="647">
        <v>2.0219317123397921E-2</v>
      </c>
      <c r="R36" s="647">
        <v>1.9732147106549695E-2</v>
      </c>
      <c r="S36" s="647">
        <v>2.2381567164785347E-2</v>
      </c>
      <c r="T36" s="647">
        <v>2.1251136801239235E-2</v>
      </c>
      <c r="U36" s="647">
        <v>2.0240773589545912E-2</v>
      </c>
      <c r="V36" s="647">
        <v>2.5240381921919824E-2</v>
      </c>
      <c r="W36" s="647">
        <v>1.4844524541429337E-2</v>
      </c>
      <c r="X36" s="647">
        <v>8.9437550209592778E-2</v>
      </c>
      <c r="Y36" s="647">
        <v>4.1661355797024902E-2</v>
      </c>
      <c r="Z36" s="647">
        <v>3.711228787672468E-2</v>
      </c>
      <c r="AA36" s="647">
        <v>2.4985808969421958E-2</v>
      </c>
      <c r="AB36" s="647">
        <v>4.9685663729492603E-2</v>
      </c>
      <c r="AC36" s="647">
        <v>4.6347823896256544E-2</v>
      </c>
      <c r="AD36" s="647">
        <v>3.1820030960874268E-2</v>
      </c>
      <c r="AE36" s="647">
        <v>5.9308681156421648E-3</v>
      </c>
      <c r="AF36" s="647">
        <v>1.0766984132801551</v>
      </c>
      <c r="AG36" s="647">
        <v>2.7984974109012697E-2</v>
      </c>
      <c r="AH36" s="647">
        <v>2.7115188545174657E-2</v>
      </c>
      <c r="AI36" s="647">
        <v>1.9236176223724592E-2</v>
      </c>
      <c r="AJ36" s="647">
        <v>1.7557064579956604E-2</v>
      </c>
      <c r="AK36" s="647">
        <v>3.9547113224413996E-2</v>
      </c>
      <c r="AL36" s="647">
        <v>1.793716618965074E-2</v>
      </c>
      <c r="AM36" s="647">
        <v>3.7113402629252834E-2</v>
      </c>
      <c r="AN36" s="647">
        <v>0.10621787630718708</v>
      </c>
      <c r="AO36" s="647">
        <v>3.080240810613534E-2</v>
      </c>
      <c r="AP36" s="647">
        <v>4.9984002576708854E-2</v>
      </c>
      <c r="AQ36" s="648">
        <v>7.2993061432212583E-2</v>
      </c>
    </row>
    <row r="37" spans="1:43">
      <c r="A37" s="507" t="s">
        <v>419</v>
      </c>
      <c r="B37" s="504" t="s">
        <v>420</v>
      </c>
      <c r="C37" s="646">
        <v>5.182017046290701E-3</v>
      </c>
      <c r="D37" s="647">
        <v>6.9511322179642903E-3</v>
      </c>
      <c r="E37" s="647">
        <v>6.1343472727831694E-3</v>
      </c>
      <c r="F37" s="647">
        <v>9.0226214457499575E-3</v>
      </c>
      <c r="G37" s="647">
        <v>6.022994283217697E-3</v>
      </c>
      <c r="H37" s="647">
        <v>7.4599261899170304E-3</v>
      </c>
      <c r="I37" s="647">
        <v>8.248541069816314E-3</v>
      </c>
      <c r="J37" s="647">
        <v>9.3067369009881586E-3</v>
      </c>
      <c r="K37" s="647">
        <v>5.2753445124791767E-3</v>
      </c>
      <c r="L37" s="647">
        <v>6.3551144050754413E-3</v>
      </c>
      <c r="M37" s="647">
        <v>1.0183590811939499E-2</v>
      </c>
      <c r="N37" s="647">
        <v>5.0781592589233607E-3</v>
      </c>
      <c r="O37" s="647">
        <v>3.5573102368811282E-3</v>
      </c>
      <c r="P37" s="647">
        <v>6.7694231368874503E-3</v>
      </c>
      <c r="Q37" s="647">
        <v>6.8683737561968305E-3</v>
      </c>
      <c r="R37" s="647">
        <v>7.8723455074275334E-3</v>
      </c>
      <c r="S37" s="647">
        <v>8.5162328539295905E-3</v>
      </c>
      <c r="T37" s="647">
        <v>1.0413167426843487E-2</v>
      </c>
      <c r="U37" s="647">
        <v>1.2827235861648367E-2</v>
      </c>
      <c r="V37" s="647">
        <v>1.9949540711572285E-2</v>
      </c>
      <c r="W37" s="647">
        <v>4.4936444321976689E-3</v>
      </c>
      <c r="X37" s="647">
        <v>8.1401880498390249E-3</v>
      </c>
      <c r="Y37" s="647">
        <v>1.0269924256511773E-2</v>
      </c>
      <c r="Z37" s="647">
        <v>1.873629735268028E-2</v>
      </c>
      <c r="AA37" s="647">
        <v>3.4137155939303089E-2</v>
      </c>
      <c r="AB37" s="647">
        <v>1.0645730295132529E-2</v>
      </c>
      <c r="AC37" s="647">
        <v>2.4291562372764752E-2</v>
      </c>
      <c r="AD37" s="647">
        <v>3.8716251329996391E-2</v>
      </c>
      <c r="AE37" s="647">
        <v>5.595445598083248E-3</v>
      </c>
      <c r="AF37" s="647">
        <v>1.1028027732621357E-2</v>
      </c>
      <c r="AG37" s="647">
        <v>1.1369153456064831</v>
      </c>
      <c r="AH37" s="647">
        <v>1.8794815406870276E-2</v>
      </c>
      <c r="AI37" s="647">
        <v>8.46128680358719E-3</v>
      </c>
      <c r="AJ37" s="647">
        <v>1.1599270855881109E-2</v>
      </c>
      <c r="AK37" s="647">
        <v>5.1665344499670245E-2</v>
      </c>
      <c r="AL37" s="647">
        <v>3.9272880591640413E-2</v>
      </c>
      <c r="AM37" s="647">
        <v>1.7417870709697286E-2</v>
      </c>
      <c r="AN37" s="647">
        <v>2.3253116207815464E-2</v>
      </c>
      <c r="AO37" s="647">
        <v>1.4339730318217074E-2</v>
      </c>
      <c r="AP37" s="647">
        <v>5.4819542520146061E-3</v>
      </c>
      <c r="AQ37" s="648">
        <v>4.9973196517566709E-2</v>
      </c>
    </row>
    <row r="38" spans="1:43">
      <c r="A38" s="507" t="s">
        <v>422</v>
      </c>
      <c r="B38" s="504" t="s">
        <v>17</v>
      </c>
      <c r="C38" s="646">
        <v>4.7557265831339333E-4</v>
      </c>
      <c r="D38" s="647">
        <v>7.928403243385603E-4</v>
      </c>
      <c r="E38" s="647">
        <v>1.2784274080449019E-3</v>
      </c>
      <c r="F38" s="647">
        <v>1.7222909717387754E-3</v>
      </c>
      <c r="G38" s="647">
        <v>1.8581499659410892E-3</v>
      </c>
      <c r="H38" s="647">
        <v>4.6882167390609067E-4</v>
      </c>
      <c r="I38" s="647">
        <v>5.2679821038760998E-4</v>
      </c>
      <c r="J38" s="647">
        <v>6.7985035372136889E-4</v>
      </c>
      <c r="K38" s="647">
        <v>7.1094222254003674E-4</v>
      </c>
      <c r="L38" s="647">
        <v>3.0217555450160865E-4</v>
      </c>
      <c r="M38" s="647">
        <v>7.4256891074285741E-4</v>
      </c>
      <c r="N38" s="647">
        <v>7.1356237257596872E-4</v>
      </c>
      <c r="O38" s="647">
        <v>6.5008952278515237E-4</v>
      </c>
      <c r="P38" s="647">
        <v>5.5223105402005669E-4</v>
      </c>
      <c r="Q38" s="647">
        <v>1.0570504051957792E-3</v>
      </c>
      <c r="R38" s="647">
        <v>7.7793246454461919E-4</v>
      </c>
      <c r="S38" s="647">
        <v>3.6641362298259802E-4</v>
      </c>
      <c r="T38" s="647">
        <v>1.9942197017990899E-4</v>
      </c>
      <c r="U38" s="647">
        <v>5.6044118881379322E-4</v>
      </c>
      <c r="V38" s="647">
        <v>2.5415576563986162E-4</v>
      </c>
      <c r="W38" s="647">
        <v>4.6463232055018116E-4</v>
      </c>
      <c r="X38" s="647">
        <v>4.0408296931389011E-4</v>
      </c>
      <c r="Y38" s="647">
        <v>1.5798631616213074E-3</v>
      </c>
      <c r="Z38" s="647">
        <v>1.0339496981259732E-3</v>
      </c>
      <c r="AA38" s="647">
        <v>1.4972838714128176E-3</v>
      </c>
      <c r="AB38" s="647">
        <v>2.5440068994980656E-3</v>
      </c>
      <c r="AC38" s="647">
        <v>9.3562623073868885E-4</v>
      </c>
      <c r="AD38" s="647">
        <v>7.3145220610576782E-4</v>
      </c>
      <c r="AE38" s="647">
        <v>2.3083909317221771E-4</v>
      </c>
      <c r="AF38" s="647">
        <v>6.2596598009459926E-4</v>
      </c>
      <c r="AG38" s="647">
        <v>6.2528322743471095E-4</v>
      </c>
      <c r="AH38" s="647">
        <v>1.0002282732973158</v>
      </c>
      <c r="AI38" s="647">
        <v>1.0368080002194295E-3</v>
      </c>
      <c r="AJ38" s="647">
        <v>6.7323629588774163E-4</v>
      </c>
      <c r="AK38" s="647">
        <v>9.4454051277620085E-4</v>
      </c>
      <c r="AL38" s="647">
        <v>5.7574917327468374E-4</v>
      </c>
      <c r="AM38" s="647">
        <v>7.645217424903782E-4</v>
      </c>
      <c r="AN38" s="647">
        <v>6.628197743461466E-4</v>
      </c>
      <c r="AO38" s="647">
        <v>5.762182841010299E-4</v>
      </c>
      <c r="AP38" s="647">
        <v>2.4202531880419939E-4</v>
      </c>
      <c r="AQ38" s="648">
        <v>0.23221928501671019</v>
      </c>
    </row>
    <row r="39" spans="1:43">
      <c r="A39" s="507" t="s">
        <v>424</v>
      </c>
      <c r="B39" s="504" t="s">
        <v>56</v>
      </c>
      <c r="C39" s="646">
        <v>1.2551436393858168E-4</v>
      </c>
      <c r="D39" s="647">
        <v>3.7190311767102617E-4</v>
      </c>
      <c r="E39" s="647">
        <v>1.0722962052279176E-4</v>
      </c>
      <c r="F39" s="647">
        <v>9.9007945157102237E-4</v>
      </c>
      <c r="G39" s="647">
        <v>3.2644266848036907E-4</v>
      </c>
      <c r="H39" s="647">
        <v>1.5828354600117871E-4</v>
      </c>
      <c r="I39" s="647">
        <v>3.543567170679989E-4</v>
      </c>
      <c r="J39" s="647">
        <v>4.357700765694232E-4</v>
      </c>
      <c r="K39" s="647">
        <v>1.0787497706668206E-4</v>
      </c>
      <c r="L39" s="647">
        <v>2.3099900084534855E-4</v>
      </c>
      <c r="M39" s="647">
        <v>1.1980386439787746E-3</v>
      </c>
      <c r="N39" s="647">
        <v>6.5487927818803481E-5</v>
      </c>
      <c r="O39" s="647">
        <v>1.6068907082224482E-4</v>
      </c>
      <c r="P39" s="647">
        <v>5.1389891055920837E-4</v>
      </c>
      <c r="Q39" s="647">
        <v>8.2741866629986902E-4</v>
      </c>
      <c r="R39" s="647">
        <v>4.3044622874243208E-4</v>
      </c>
      <c r="S39" s="647">
        <v>5.1867270473806573E-4</v>
      </c>
      <c r="T39" s="647">
        <v>1.6783459230115267E-3</v>
      </c>
      <c r="U39" s="647">
        <v>8.2565739518622515E-4</v>
      </c>
      <c r="V39" s="647">
        <v>1.4114452304073365E-3</v>
      </c>
      <c r="W39" s="647">
        <v>5.3290188667209622E-4</v>
      </c>
      <c r="X39" s="647">
        <v>2.384414039774E-4</v>
      </c>
      <c r="Y39" s="647">
        <v>2.881329098454772E-4</v>
      </c>
      <c r="Z39" s="647">
        <v>1.3691569671893484E-3</v>
      </c>
      <c r="AA39" s="647">
        <v>3.4989233275885078E-4</v>
      </c>
      <c r="AB39" s="647">
        <v>3.020789423695356E-4</v>
      </c>
      <c r="AC39" s="647">
        <v>3.6499272896573989E-4</v>
      </c>
      <c r="AD39" s="647">
        <v>4.3478124005788831E-4</v>
      </c>
      <c r="AE39" s="647">
        <v>5.9733056722113354E-5</v>
      </c>
      <c r="AF39" s="647">
        <v>5.3792584071344219E-4</v>
      </c>
      <c r="AG39" s="647">
        <v>5.3695821259818902E-3</v>
      </c>
      <c r="AH39" s="647">
        <v>2.4030998627959279E-4</v>
      </c>
      <c r="AI39" s="647">
        <v>1.0000870141132496</v>
      </c>
      <c r="AJ39" s="647">
        <v>2.039615777400785E-4</v>
      </c>
      <c r="AK39" s="647">
        <v>3.1067578581626802E-4</v>
      </c>
      <c r="AL39" s="647">
        <v>7.2058525624661132E-4</v>
      </c>
      <c r="AM39" s="647">
        <v>5.735999994032103E-4</v>
      </c>
      <c r="AN39" s="647">
        <v>5.0217904512058755E-4</v>
      </c>
      <c r="AO39" s="647">
        <v>5.6478322770589561E-4</v>
      </c>
      <c r="AP39" s="647">
        <v>1.5977461084016749E-4</v>
      </c>
      <c r="AQ39" s="648">
        <v>4.645959667981475E-4</v>
      </c>
    </row>
    <row r="40" spans="1:43">
      <c r="A40" s="507" t="s">
        <v>427</v>
      </c>
      <c r="B40" s="504" t="s">
        <v>428</v>
      </c>
      <c r="C40" s="646">
        <v>3.8421780043827665E-4</v>
      </c>
      <c r="D40" s="647">
        <v>1.9715770280728559E-4</v>
      </c>
      <c r="E40" s="647">
        <v>1.0598826097066003E-4</v>
      </c>
      <c r="F40" s="647">
        <v>3.2381660427376361E-4</v>
      </c>
      <c r="G40" s="647">
        <v>1.7100787773483746E-4</v>
      </c>
      <c r="H40" s="647">
        <v>6.6755815677805322E-5</v>
      </c>
      <c r="I40" s="647">
        <v>1.1070719635317193E-4</v>
      </c>
      <c r="J40" s="647">
        <v>8.2257266120831435E-5</v>
      </c>
      <c r="K40" s="647">
        <v>1.0559318503701361E-4</v>
      </c>
      <c r="L40" s="647">
        <v>5.2984480816640191E-5</v>
      </c>
      <c r="M40" s="647">
        <v>1.195672234418669E-4</v>
      </c>
      <c r="N40" s="647">
        <v>6.9047215056554357E-5</v>
      </c>
      <c r="O40" s="647">
        <v>8.6493826119993757E-5</v>
      </c>
      <c r="P40" s="647">
        <v>6.7237002988518741E-5</v>
      </c>
      <c r="Q40" s="647">
        <v>5.9639161286259972E-5</v>
      </c>
      <c r="R40" s="647">
        <v>5.6727180895227557E-5</v>
      </c>
      <c r="S40" s="647">
        <v>5.8151880822547745E-5</v>
      </c>
      <c r="T40" s="647">
        <v>5.9002385327501876E-5</v>
      </c>
      <c r="U40" s="647">
        <v>6.1283240452940385E-5</v>
      </c>
      <c r="V40" s="647">
        <v>7.5189768444266621E-5</v>
      </c>
      <c r="W40" s="647">
        <v>4.143446692983047E-5</v>
      </c>
      <c r="X40" s="647">
        <v>1.8664849870621075E-4</v>
      </c>
      <c r="Y40" s="647">
        <v>1.1094991513341754E-4</v>
      </c>
      <c r="Z40" s="647">
        <v>3.4285649078436643E-4</v>
      </c>
      <c r="AA40" s="647">
        <v>3.710338866419279E-4</v>
      </c>
      <c r="AB40" s="647">
        <v>1.4767078177200377E-4</v>
      </c>
      <c r="AC40" s="647">
        <v>1.5312278779103372E-4</v>
      </c>
      <c r="AD40" s="647">
        <v>2.8282289831282897E-4</v>
      </c>
      <c r="AE40" s="647">
        <v>4.126388805543024E-5</v>
      </c>
      <c r="AF40" s="647">
        <v>1.8433007859798112E-3</v>
      </c>
      <c r="AG40" s="647">
        <v>1.4096913221261901E-3</v>
      </c>
      <c r="AH40" s="647">
        <v>1.0418673544573343E-4</v>
      </c>
      <c r="AI40" s="647">
        <v>8.0393635049330329E-5</v>
      </c>
      <c r="AJ40" s="647">
        <v>1.018539276923804</v>
      </c>
      <c r="AK40" s="647">
        <v>1.6285382518322204E-4</v>
      </c>
      <c r="AL40" s="647">
        <v>1.3497347990602322E-4</v>
      </c>
      <c r="AM40" s="647">
        <v>1.8609751818436432E-4</v>
      </c>
      <c r="AN40" s="647">
        <v>2.4579904998568188E-4</v>
      </c>
      <c r="AO40" s="647">
        <v>2.0647064360907518E-4</v>
      </c>
      <c r="AP40" s="647">
        <v>1.0245157621089153E-4</v>
      </c>
      <c r="AQ40" s="648">
        <v>2.7611621956977936E-3</v>
      </c>
    </row>
    <row r="41" spans="1:43">
      <c r="A41" s="507" t="s">
        <v>430</v>
      </c>
      <c r="B41" s="504" t="s">
        <v>741</v>
      </c>
      <c r="C41" s="646">
        <v>8.0161110971598091E-4</v>
      </c>
      <c r="D41" s="647">
        <v>9.7732710876334344E-4</v>
      </c>
      <c r="E41" s="647">
        <v>1.5631980028444608E-2</v>
      </c>
      <c r="F41" s="647">
        <v>4.459221263233018E-3</v>
      </c>
      <c r="G41" s="647">
        <v>3.500794497823563E-3</v>
      </c>
      <c r="H41" s="647">
        <v>2.3545155364213155E-3</v>
      </c>
      <c r="I41" s="647">
        <v>2.5608766468311573E-3</v>
      </c>
      <c r="J41" s="647">
        <v>3.002003130484121E-3</v>
      </c>
      <c r="K41" s="647">
        <v>2.0575814183305063E-3</v>
      </c>
      <c r="L41" s="647">
        <v>1.3142243649681615E-3</v>
      </c>
      <c r="M41" s="647">
        <v>2.3218664298419538E-3</v>
      </c>
      <c r="N41" s="647">
        <v>1.5434477146307132E-3</v>
      </c>
      <c r="O41" s="647">
        <v>1.2347102134824118E-3</v>
      </c>
      <c r="P41" s="647">
        <v>1.9525233998546076E-3</v>
      </c>
      <c r="Q41" s="647">
        <v>3.9948304911805212E-3</v>
      </c>
      <c r="R41" s="647">
        <v>4.9632102605313361E-3</v>
      </c>
      <c r="S41" s="647">
        <v>2.195087937282065E-3</v>
      </c>
      <c r="T41" s="647">
        <v>1.942401242124825E-3</v>
      </c>
      <c r="U41" s="647">
        <v>1.7020970337888333E-3</v>
      </c>
      <c r="V41" s="647">
        <v>1.5171235679254144E-3</v>
      </c>
      <c r="W41" s="647">
        <v>6.5975131544476686E-4</v>
      </c>
      <c r="X41" s="647">
        <v>2.1015614306166457E-3</v>
      </c>
      <c r="Y41" s="647">
        <v>2.6659471842832984E-3</v>
      </c>
      <c r="Z41" s="647">
        <v>5.4733034458835398E-3</v>
      </c>
      <c r="AA41" s="647">
        <v>1.3054521617605694E-2</v>
      </c>
      <c r="AB41" s="647">
        <v>4.0631387352135584E-3</v>
      </c>
      <c r="AC41" s="647">
        <v>1.5194527040406805E-3</v>
      </c>
      <c r="AD41" s="647">
        <v>6.0471915200494952E-3</v>
      </c>
      <c r="AE41" s="647">
        <v>1.0920679175610681E-3</v>
      </c>
      <c r="AF41" s="647">
        <v>2.4008111927375344E-3</v>
      </c>
      <c r="AG41" s="647">
        <v>3.4388251712029077E-3</v>
      </c>
      <c r="AH41" s="647">
        <v>5.7156189411839049E-4</v>
      </c>
      <c r="AI41" s="647">
        <v>1.9346839111096241E-3</v>
      </c>
      <c r="AJ41" s="647">
        <v>2.4152252831964806E-3</v>
      </c>
      <c r="AK41" s="647">
        <v>1.0007666345486208</v>
      </c>
      <c r="AL41" s="647">
        <v>4.6117255974684121E-3</v>
      </c>
      <c r="AM41" s="647">
        <v>1.0457762782147792E-2</v>
      </c>
      <c r="AN41" s="647">
        <v>4.2867604164219713E-3</v>
      </c>
      <c r="AO41" s="647">
        <v>3.5801304898714845E-3</v>
      </c>
      <c r="AP41" s="647">
        <v>7.2698007553043717E-4</v>
      </c>
      <c r="AQ41" s="648">
        <v>8.3260159107415403E-3</v>
      </c>
    </row>
    <row r="42" spans="1:43">
      <c r="A42" s="507" t="s">
        <v>434</v>
      </c>
      <c r="B42" s="504" t="s">
        <v>57</v>
      </c>
      <c r="C42" s="646">
        <v>2.1378722671223843E-2</v>
      </c>
      <c r="D42" s="647">
        <v>4.2992451139304291E-2</v>
      </c>
      <c r="E42" s="647">
        <v>1.753855149137154E-2</v>
      </c>
      <c r="F42" s="647">
        <v>3.999518455248241E-2</v>
      </c>
      <c r="G42" s="647">
        <v>2.2706050215515507E-2</v>
      </c>
      <c r="H42" s="647">
        <v>3.3404431026633652E-2</v>
      </c>
      <c r="I42" s="647">
        <v>3.0118818509237602E-2</v>
      </c>
      <c r="J42" s="647">
        <v>3.7918113757785234E-2</v>
      </c>
      <c r="K42" s="647">
        <v>3.1017668110462266E-2</v>
      </c>
      <c r="L42" s="647">
        <v>3.0698274920114836E-2</v>
      </c>
      <c r="M42" s="647">
        <v>3.9273031512416685E-2</v>
      </c>
      <c r="N42" s="647">
        <v>1.3424701584667515E-2</v>
      </c>
      <c r="O42" s="647">
        <v>1.4857183481508631E-2</v>
      </c>
      <c r="P42" s="647">
        <v>2.491874453849249E-2</v>
      </c>
      <c r="Q42" s="647">
        <v>3.4301828517244608E-2</v>
      </c>
      <c r="R42" s="647">
        <v>2.4476284267644224E-2</v>
      </c>
      <c r="S42" s="647">
        <v>2.790504568114675E-2</v>
      </c>
      <c r="T42" s="647">
        <v>3.8972279465367167E-2</v>
      </c>
      <c r="U42" s="647">
        <v>3.3282972360342888E-2</v>
      </c>
      <c r="V42" s="647">
        <v>3.5451724660605165E-2</v>
      </c>
      <c r="W42" s="647">
        <v>2.2261259439111444E-2</v>
      </c>
      <c r="X42" s="647">
        <v>4.0018563862165867E-2</v>
      </c>
      <c r="Y42" s="647">
        <v>7.5696229815675961E-2</v>
      </c>
      <c r="Z42" s="647">
        <v>0.12618580072993188</v>
      </c>
      <c r="AA42" s="647">
        <v>0.116297432539112</v>
      </c>
      <c r="AB42" s="647">
        <v>5.284869456254021E-2</v>
      </c>
      <c r="AC42" s="647">
        <v>5.7381363621076001E-2</v>
      </c>
      <c r="AD42" s="647">
        <v>7.7973114250906278E-2</v>
      </c>
      <c r="AE42" s="647">
        <v>1.8895711227850592E-2</v>
      </c>
      <c r="AF42" s="647">
        <v>8.6079635728728759E-2</v>
      </c>
      <c r="AG42" s="647">
        <v>9.895656293911452E-2</v>
      </c>
      <c r="AH42" s="647">
        <v>5.2062048423267747E-2</v>
      </c>
      <c r="AI42" s="647">
        <v>3.229062929263489E-2</v>
      </c>
      <c r="AJ42" s="647">
        <v>3.695754995012443E-2</v>
      </c>
      <c r="AK42" s="647">
        <v>6.9485720560041306E-2</v>
      </c>
      <c r="AL42" s="647">
        <v>1.0875428322872072</v>
      </c>
      <c r="AM42" s="647">
        <v>3.9293244060540272E-2</v>
      </c>
      <c r="AN42" s="647">
        <v>4.1062416788197595E-2</v>
      </c>
      <c r="AO42" s="647">
        <v>3.378246857818152E-2</v>
      </c>
      <c r="AP42" s="647">
        <v>1.7228812418586668E-2</v>
      </c>
      <c r="AQ42" s="648">
        <v>4.6916634778189595E-2</v>
      </c>
    </row>
    <row r="43" spans="1:43">
      <c r="A43" s="507">
        <v>67</v>
      </c>
      <c r="B43" s="504" t="s">
        <v>871</v>
      </c>
      <c r="C43" s="646">
        <v>1.7670308154304421E-4</v>
      </c>
      <c r="D43" s="647">
        <v>2.7847120981982224E-4</v>
      </c>
      <c r="E43" s="647">
        <v>7.5071678060962231E-4</v>
      </c>
      <c r="F43" s="647">
        <v>3.1713830737149762E-4</v>
      </c>
      <c r="G43" s="647">
        <v>3.1649506684704604E-4</v>
      </c>
      <c r="H43" s="647">
        <v>2.9159833868023892E-4</v>
      </c>
      <c r="I43" s="647">
        <v>2.2732865973620981E-4</v>
      </c>
      <c r="J43" s="647">
        <v>2.1641226049019907E-4</v>
      </c>
      <c r="K43" s="647">
        <v>1.8980525543985284E-4</v>
      </c>
      <c r="L43" s="647">
        <v>1.8054113772739759E-4</v>
      </c>
      <c r="M43" s="647">
        <v>2.3236254913979216E-4</v>
      </c>
      <c r="N43" s="647">
        <v>1.7145849000619866E-4</v>
      </c>
      <c r="O43" s="647">
        <v>1.1647687184708113E-4</v>
      </c>
      <c r="P43" s="647">
        <v>1.8312282697322983E-4</v>
      </c>
      <c r="Q43" s="647">
        <v>2.3683200557806942E-4</v>
      </c>
      <c r="R43" s="647">
        <v>1.9664025529221086E-4</v>
      </c>
      <c r="S43" s="647">
        <v>1.9671965687572258E-4</v>
      </c>
      <c r="T43" s="647">
        <v>3.1025400224266215E-4</v>
      </c>
      <c r="U43" s="647">
        <v>2.1933245986464198E-4</v>
      </c>
      <c r="V43" s="647">
        <v>2.8982332536227058E-4</v>
      </c>
      <c r="W43" s="647">
        <v>2.0968449827839987E-4</v>
      </c>
      <c r="X43" s="647">
        <v>2.5870538938055197E-4</v>
      </c>
      <c r="Y43" s="647">
        <v>4.0353851597224437E-4</v>
      </c>
      <c r="Z43" s="647">
        <v>4.0739127490075239E-4</v>
      </c>
      <c r="AA43" s="647">
        <v>6.1283954170555206E-4</v>
      </c>
      <c r="AB43" s="647">
        <v>2.0918327433129376E-4</v>
      </c>
      <c r="AC43" s="647">
        <v>8.2872830144420026E-4</v>
      </c>
      <c r="AD43" s="647">
        <v>4.8452467983841106E-4</v>
      </c>
      <c r="AE43" s="647">
        <v>5.0700950461189036E-4</v>
      </c>
      <c r="AF43" s="647">
        <v>4.5312014650082585E-4</v>
      </c>
      <c r="AG43" s="647">
        <v>6.1169692758912585E-3</v>
      </c>
      <c r="AH43" s="647">
        <v>5.0557306208315973E-4</v>
      </c>
      <c r="AI43" s="647">
        <v>7.6247629338503241E-4</v>
      </c>
      <c r="AJ43" s="647">
        <v>1.0077951849888243E-2</v>
      </c>
      <c r="AK43" s="647">
        <v>2.5474058361145014E-3</v>
      </c>
      <c r="AL43" s="647">
        <v>1.314763125622538E-3</v>
      </c>
      <c r="AM43" s="647">
        <v>1.0113802082980463</v>
      </c>
      <c r="AN43" s="647">
        <v>1.5120796810238634E-2</v>
      </c>
      <c r="AO43" s="647">
        <v>2.9099116404208165E-3</v>
      </c>
      <c r="AP43" s="647">
        <v>1.8107861428234319E-4</v>
      </c>
      <c r="AQ43" s="648">
        <v>1.7393753425764601E-3</v>
      </c>
    </row>
    <row r="44" spans="1:43">
      <c r="A44" s="507" t="s">
        <v>556</v>
      </c>
      <c r="B44" s="504" t="s">
        <v>557</v>
      </c>
      <c r="C44" s="646">
        <v>0</v>
      </c>
      <c r="D44" s="647">
        <v>0</v>
      </c>
      <c r="E44" s="647">
        <v>0</v>
      </c>
      <c r="F44" s="647">
        <v>0</v>
      </c>
      <c r="G44" s="647">
        <v>0</v>
      </c>
      <c r="H44" s="647">
        <v>0</v>
      </c>
      <c r="I44" s="647">
        <v>0</v>
      </c>
      <c r="J44" s="647">
        <v>0</v>
      </c>
      <c r="K44" s="647">
        <v>0</v>
      </c>
      <c r="L44" s="647">
        <v>0</v>
      </c>
      <c r="M44" s="647">
        <v>0</v>
      </c>
      <c r="N44" s="647">
        <v>0</v>
      </c>
      <c r="O44" s="647">
        <v>0</v>
      </c>
      <c r="P44" s="647">
        <v>0</v>
      </c>
      <c r="Q44" s="647">
        <v>0</v>
      </c>
      <c r="R44" s="647">
        <v>0</v>
      </c>
      <c r="S44" s="647">
        <v>0</v>
      </c>
      <c r="T44" s="647">
        <v>0</v>
      </c>
      <c r="U44" s="647">
        <v>0</v>
      </c>
      <c r="V44" s="647">
        <v>0</v>
      </c>
      <c r="W44" s="647">
        <v>0</v>
      </c>
      <c r="X44" s="647">
        <v>0</v>
      </c>
      <c r="Y44" s="647">
        <v>0</v>
      </c>
      <c r="Z44" s="647">
        <v>0</v>
      </c>
      <c r="AA44" s="647">
        <v>0</v>
      </c>
      <c r="AB44" s="647">
        <v>0</v>
      </c>
      <c r="AC44" s="647">
        <v>0</v>
      </c>
      <c r="AD44" s="647">
        <v>0</v>
      </c>
      <c r="AE44" s="647">
        <v>0</v>
      </c>
      <c r="AF44" s="647">
        <v>0</v>
      </c>
      <c r="AG44" s="647">
        <v>0</v>
      </c>
      <c r="AH44" s="647">
        <v>0</v>
      </c>
      <c r="AI44" s="647">
        <v>0</v>
      </c>
      <c r="AJ44" s="647">
        <v>0</v>
      </c>
      <c r="AK44" s="647">
        <v>0</v>
      </c>
      <c r="AL44" s="647">
        <v>0</v>
      </c>
      <c r="AM44" s="647">
        <v>0</v>
      </c>
      <c r="AN44" s="647">
        <v>1</v>
      </c>
      <c r="AO44" s="647">
        <v>0</v>
      </c>
      <c r="AP44" s="647">
        <v>0</v>
      </c>
      <c r="AQ44" s="648">
        <v>0</v>
      </c>
    </row>
    <row r="45" spans="1:43">
      <c r="A45" s="507" t="s">
        <v>558</v>
      </c>
      <c r="B45" s="504" t="s">
        <v>933</v>
      </c>
      <c r="C45" s="646">
        <v>9.9636748458293093E-7</v>
      </c>
      <c r="D45" s="647">
        <v>9.8420871227088017E-7</v>
      </c>
      <c r="E45" s="647">
        <v>3.8652103975736785E-7</v>
      </c>
      <c r="F45" s="647">
        <v>2.1997881690555614E-6</v>
      </c>
      <c r="G45" s="647">
        <v>8.5961593519994667E-7</v>
      </c>
      <c r="H45" s="647">
        <v>3.8301489652973135E-7</v>
      </c>
      <c r="I45" s="647">
        <v>7.7647085536914601E-7</v>
      </c>
      <c r="J45" s="647">
        <v>8.4220192369321266E-7</v>
      </c>
      <c r="K45" s="647">
        <v>3.8668757556691584E-7</v>
      </c>
      <c r="L45" s="647">
        <v>4.6605863365014681E-7</v>
      </c>
      <c r="M45" s="647">
        <v>2.0925849476298272E-6</v>
      </c>
      <c r="N45" s="647">
        <v>2.450853758054929E-7</v>
      </c>
      <c r="O45" s="647">
        <v>4.2798298995502747E-7</v>
      </c>
      <c r="P45" s="647">
        <v>9.309602123916468E-7</v>
      </c>
      <c r="Q45" s="647">
        <v>1.3972704554446199E-6</v>
      </c>
      <c r="R45" s="647">
        <v>7.80635313882385E-7</v>
      </c>
      <c r="S45" s="647">
        <v>9.1930710547577658E-7</v>
      </c>
      <c r="T45" s="647">
        <v>2.7046719367310915E-6</v>
      </c>
      <c r="U45" s="647">
        <v>1.3979990593262168E-6</v>
      </c>
      <c r="V45" s="647">
        <v>2.3280212581183155E-6</v>
      </c>
      <c r="W45" s="647">
        <v>9.062388081792731E-7</v>
      </c>
      <c r="X45" s="647">
        <v>7.5697081894412752E-7</v>
      </c>
      <c r="Y45" s="647">
        <v>6.7512559381252672E-7</v>
      </c>
      <c r="Z45" s="647">
        <v>2.8226211235848677E-6</v>
      </c>
      <c r="AA45" s="647">
        <v>1.3138975531028619E-6</v>
      </c>
      <c r="AB45" s="647">
        <v>7.7335095991849676E-7</v>
      </c>
      <c r="AC45" s="647">
        <v>8.8151195598607183E-7</v>
      </c>
      <c r="AD45" s="647">
        <v>1.2600251822427195E-6</v>
      </c>
      <c r="AE45" s="647">
        <v>1.7814475433948362E-7</v>
      </c>
      <c r="AF45" s="647">
        <v>4.6813210237611117E-6</v>
      </c>
      <c r="AG45" s="647">
        <v>1.120585278816033E-5</v>
      </c>
      <c r="AH45" s="647">
        <v>5.874330530145817E-7</v>
      </c>
      <c r="AI45" s="647">
        <v>1.5383098324388807E-3</v>
      </c>
      <c r="AJ45" s="647">
        <v>2.1298830958373484E-3</v>
      </c>
      <c r="AK45" s="647">
        <v>8.1831779187890332E-7</v>
      </c>
      <c r="AL45" s="647">
        <v>1.3904693717395839E-6</v>
      </c>
      <c r="AM45" s="647">
        <v>1.2712953978503384E-6</v>
      </c>
      <c r="AN45" s="647">
        <v>1.2723330694477926E-2</v>
      </c>
      <c r="AO45" s="647">
        <v>1.0051785358744816</v>
      </c>
      <c r="AP45" s="647">
        <v>4.5994112436230868E-7</v>
      </c>
      <c r="AQ45" s="648">
        <v>6.4876104742556803E-6</v>
      </c>
    </row>
    <row r="46" spans="1:43">
      <c r="A46" s="507" t="s">
        <v>443</v>
      </c>
      <c r="B46" s="504" t="s">
        <v>30</v>
      </c>
      <c r="C46" s="646">
        <v>1.0555272310425849E-3</v>
      </c>
      <c r="D46" s="647">
        <v>6.2323257333624276E-3</v>
      </c>
      <c r="E46" s="647">
        <v>1.1820471470963569E-3</v>
      </c>
      <c r="F46" s="647">
        <v>2.1110676341295018E-3</v>
      </c>
      <c r="G46" s="647">
        <v>1.0206967515909568E-3</v>
      </c>
      <c r="H46" s="647">
        <v>1.3581451397159515E-3</v>
      </c>
      <c r="I46" s="647">
        <v>1.4238078278765599E-3</v>
      </c>
      <c r="J46" s="647">
        <v>8.8627206520971254E-4</v>
      </c>
      <c r="K46" s="647">
        <v>5.8899215865895586E-4</v>
      </c>
      <c r="L46" s="647">
        <v>3.7761124061093664E-4</v>
      </c>
      <c r="M46" s="647">
        <v>1.7025013483740194E-3</v>
      </c>
      <c r="N46" s="647">
        <v>8.6595073973126993E-4</v>
      </c>
      <c r="O46" s="647">
        <v>4.7284273034805358E-4</v>
      </c>
      <c r="P46" s="647">
        <v>6.8933136501413519E-4</v>
      </c>
      <c r="Q46" s="647">
        <v>1.0431616561205155E-3</v>
      </c>
      <c r="R46" s="647">
        <v>1.0586706107597332E-3</v>
      </c>
      <c r="S46" s="647">
        <v>1.4643137511573675E-3</v>
      </c>
      <c r="T46" s="647">
        <v>1.1010529475390203E-3</v>
      </c>
      <c r="U46" s="647">
        <v>9.6033746759879629E-4</v>
      </c>
      <c r="V46" s="647">
        <v>1.2672116364018135E-3</v>
      </c>
      <c r="W46" s="647">
        <v>4.9027692292812649E-4</v>
      </c>
      <c r="X46" s="647">
        <v>1.5353548944050735E-3</v>
      </c>
      <c r="Y46" s="647">
        <v>1.6318888974283033E-3</v>
      </c>
      <c r="Z46" s="647">
        <v>7.5235614608805564E-4</v>
      </c>
      <c r="AA46" s="647">
        <v>1.7057690156734367E-3</v>
      </c>
      <c r="AB46" s="647">
        <v>3.6463244503510978E-3</v>
      </c>
      <c r="AC46" s="647">
        <v>2.3664099374568798E-3</v>
      </c>
      <c r="AD46" s="647">
        <v>3.8427811954556659E-3</v>
      </c>
      <c r="AE46" s="647">
        <v>6.1143264626435916E-4</v>
      </c>
      <c r="AF46" s="647">
        <v>2.3443557630221682E-3</v>
      </c>
      <c r="AG46" s="647">
        <v>3.176944593998708E-3</v>
      </c>
      <c r="AH46" s="647">
        <v>2.9016831685101338E-3</v>
      </c>
      <c r="AI46" s="647">
        <v>2.1350607913010479E-3</v>
      </c>
      <c r="AJ46" s="647">
        <v>3.0182903813256888E-3</v>
      </c>
      <c r="AK46" s="647">
        <v>6.3079006836329861E-3</v>
      </c>
      <c r="AL46" s="647">
        <v>2.033921067280414E-3</v>
      </c>
      <c r="AM46" s="647">
        <v>3.1287817116658046E-3</v>
      </c>
      <c r="AN46" s="647">
        <v>3.4164148606318956E-3</v>
      </c>
      <c r="AO46" s="647">
        <v>1.3979612438600355E-3</v>
      </c>
      <c r="AP46" s="647">
        <v>1.0006739146195973</v>
      </c>
      <c r="AQ46" s="648">
        <v>1.3128359191554506E-3</v>
      </c>
    </row>
    <row r="47" spans="1:43">
      <c r="A47" s="476" t="s">
        <v>446</v>
      </c>
      <c r="B47" s="639" t="s">
        <v>18</v>
      </c>
      <c r="C47" s="649">
        <v>2.0495568901958447E-3</v>
      </c>
      <c r="D47" s="650">
        <v>3.4168729450009283E-3</v>
      </c>
      <c r="E47" s="650">
        <v>5.5095886127393282E-3</v>
      </c>
      <c r="F47" s="650">
        <v>7.4224900577087955E-3</v>
      </c>
      <c r="G47" s="650">
        <v>8.007996252808295E-3</v>
      </c>
      <c r="H47" s="650">
        <v>2.0204624366655204E-3</v>
      </c>
      <c r="I47" s="650">
        <v>2.2703216490029218E-3</v>
      </c>
      <c r="J47" s="650">
        <v>2.9299244866459397E-3</v>
      </c>
      <c r="K47" s="650">
        <v>3.0639198979724941E-3</v>
      </c>
      <c r="L47" s="650">
        <v>1.3022741718877327E-3</v>
      </c>
      <c r="M47" s="650">
        <v>3.2002201994869917E-3</v>
      </c>
      <c r="N47" s="650">
        <v>3.0752118561320242E-3</v>
      </c>
      <c r="O47" s="650">
        <v>2.8016653972365553E-3</v>
      </c>
      <c r="P47" s="650">
        <v>2.3799285807576164E-3</v>
      </c>
      <c r="Q47" s="650">
        <v>4.5555287996090947E-3</v>
      </c>
      <c r="R47" s="650">
        <v>3.3526251245582931E-3</v>
      </c>
      <c r="S47" s="650">
        <v>1.5791184638514714E-3</v>
      </c>
      <c r="T47" s="650">
        <v>8.5944106729811127E-4</v>
      </c>
      <c r="U47" s="650">
        <v>2.4153114776542047E-3</v>
      </c>
      <c r="V47" s="650">
        <v>1.0953251654490851E-3</v>
      </c>
      <c r="W47" s="650">
        <v>2.0024077443152061E-3</v>
      </c>
      <c r="X47" s="650">
        <v>1.741460572828637E-3</v>
      </c>
      <c r="Y47" s="650">
        <v>6.8086744935066243E-3</v>
      </c>
      <c r="Z47" s="650">
        <v>4.4559725856096839E-3</v>
      </c>
      <c r="AA47" s="650">
        <v>6.452785755422864E-3</v>
      </c>
      <c r="AB47" s="650">
        <v>1.0963807061708842E-2</v>
      </c>
      <c r="AC47" s="650">
        <v>4.0322317827505812E-3</v>
      </c>
      <c r="AD47" s="650">
        <v>3.1523109721861139E-3</v>
      </c>
      <c r="AE47" s="650">
        <v>9.9483821381906212E-4</v>
      </c>
      <c r="AF47" s="650">
        <v>2.6977011085562437E-3</v>
      </c>
      <c r="AG47" s="650">
        <v>2.6947586761141931E-3</v>
      </c>
      <c r="AH47" s="650">
        <v>9.837805037414668E-4</v>
      </c>
      <c r="AI47" s="650">
        <v>4.4682908983795571E-3</v>
      </c>
      <c r="AJ47" s="650">
        <v>2.9014201402162267E-3</v>
      </c>
      <c r="AK47" s="650">
        <v>4.0706493154908504E-3</v>
      </c>
      <c r="AL47" s="650">
        <v>2.4812836997287419E-3</v>
      </c>
      <c r="AM47" s="650">
        <v>3.2948294600929524E-3</v>
      </c>
      <c r="AN47" s="650">
        <v>2.8565284646241852E-3</v>
      </c>
      <c r="AO47" s="650">
        <v>2.4833054083143722E-3</v>
      </c>
      <c r="AP47" s="650">
        <v>1.0430470530332903E-3</v>
      </c>
      <c r="AQ47" s="651">
        <v>1.0007863726444746</v>
      </c>
    </row>
    <row r="48" spans="1:43">
      <c r="C48" s="653">
        <f>SUM(C7:C47)</f>
        <v>1.4228107867490647</v>
      </c>
      <c r="D48" s="653">
        <f>SUM(D7:D47)</f>
        <v>1.4766286155645891</v>
      </c>
      <c r="E48" s="653">
        <f t="shared" ref="E48:AQ48" si="0">SUM(E7:E47)</f>
        <v>1.3652528613558439</v>
      </c>
      <c r="F48" s="653">
        <f t="shared" si="0"/>
        <v>1.3161321932869532</v>
      </c>
      <c r="G48" s="653">
        <f>SUM(G7:G47)</f>
        <v>1.5549721179648053</v>
      </c>
      <c r="H48" s="653">
        <f t="shared" si="0"/>
        <v>1.2142074468337589</v>
      </c>
      <c r="I48" s="653">
        <f t="shared" si="0"/>
        <v>1.4187988247619223</v>
      </c>
      <c r="J48" s="653">
        <f t="shared" si="0"/>
        <v>1.2380627913255449</v>
      </c>
      <c r="K48" s="653">
        <f t="shared" si="0"/>
        <v>1.1990739308156282</v>
      </c>
      <c r="L48" s="653">
        <f t="shared" si="0"/>
        <v>1.1925415385901115</v>
      </c>
      <c r="M48" s="653">
        <f t="shared" si="0"/>
        <v>1.2852776076782089</v>
      </c>
      <c r="N48" s="653">
        <f t="shared" si="0"/>
        <v>1.1482549508107893</v>
      </c>
      <c r="O48" s="653">
        <f t="shared" si="0"/>
        <v>1.2370455830175693</v>
      </c>
      <c r="P48" s="653">
        <f t="shared" si="0"/>
        <v>1.1562840302089246</v>
      </c>
      <c r="Q48" s="653">
        <f t="shared" si="0"/>
        <v>1.163733961947794</v>
      </c>
      <c r="R48" s="653">
        <f t="shared" si="0"/>
        <v>1.1771771875809813</v>
      </c>
      <c r="S48" s="653">
        <f t="shared" si="0"/>
        <v>1.2358931751205824</v>
      </c>
      <c r="T48" s="653">
        <f t="shared" si="0"/>
        <v>1.3575849095112387</v>
      </c>
      <c r="U48" s="653">
        <f t="shared" si="0"/>
        <v>1.2370015789256563</v>
      </c>
      <c r="V48" s="653">
        <f t="shared" si="0"/>
        <v>1.3805192965950257</v>
      </c>
      <c r="W48" s="653">
        <f t="shared" si="0"/>
        <v>1.1625516018797264</v>
      </c>
      <c r="X48" s="653">
        <f t="shared" si="0"/>
        <v>1.304731121538613</v>
      </c>
      <c r="Y48" s="653">
        <f t="shared" si="0"/>
        <v>1.2673095852379304</v>
      </c>
      <c r="Z48" s="653">
        <f t="shared" si="0"/>
        <v>1.4475309487110193</v>
      </c>
      <c r="AA48" s="653">
        <f t="shared" si="0"/>
        <v>1.3951905200655448</v>
      </c>
      <c r="AB48" s="653">
        <f t="shared" si="0"/>
        <v>1.2690362065481808</v>
      </c>
      <c r="AC48" s="653">
        <f t="shared" si="0"/>
        <v>1.201844193382839</v>
      </c>
      <c r="AD48" s="653">
        <f t="shared" si="0"/>
        <v>1.2312379185946738</v>
      </c>
      <c r="AE48" s="653">
        <f t="shared" si="0"/>
        <v>1.15035361012724</v>
      </c>
      <c r="AF48" s="653">
        <f t="shared" si="0"/>
        <v>1.2738968175173304</v>
      </c>
      <c r="AG48" s="653">
        <f t="shared" si="0"/>
        <v>1.351038739550761</v>
      </c>
      <c r="AH48" s="653">
        <f t="shared" si="0"/>
        <v>1.1756330776462984</v>
      </c>
      <c r="AI48" s="653">
        <f t="shared" si="0"/>
        <v>1.1330427145307289</v>
      </c>
      <c r="AJ48" s="653">
        <f t="shared" si="0"/>
        <v>1.2084103066644636</v>
      </c>
      <c r="AK48" s="653">
        <f t="shared" si="0"/>
        <v>1.2763468633099406</v>
      </c>
      <c r="AL48" s="653">
        <f t="shared" si="0"/>
        <v>1.2166566440501765</v>
      </c>
      <c r="AM48" s="653">
        <f t="shared" si="0"/>
        <v>1.2241265121565705</v>
      </c>
      <c r="AN48" s="653">
        <f t="shared" si="0"/>
        <v>1.4673121102963802</v>
      </c>
      <c r="AO48" s="653">
        <f>SUM(AO7:AO47)</f>
        <v>1.4290142654701179</v>
      </c>
      <c r="AP48" s="653">
        <f t="shared" si="0"/>
        <v>1.4673405032346889</v>
      </c>
      <c r="AQ48" s="653">
        <f t="shared" si="0"/>
        <v>1.4892062132879533</v>
      </c>
    </row>
  </sheetData>
  <phoneticPr fontId="5"/>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37</vt:i4>
      </vt:variant>
    </vt:vector>
  </HeadingPairs>
  <TitlesOfParts>
    <vt:vector size="63" baseType="lpstr">
      <vt:lpstr>フロー</vt:lpstr>
      <vt:lpstr>来場者数</vt:lpstr>
      <vt:lpstr>表4-2-2</vt:lpstr>
      <vt:lpstr>県内需要増加額</vt:lpstr>
      <vt:lpstr>支出費用積算考え方</vt:lpstr>
      <vt:lpstr>マージンはぎ概念図</vt:lpstr>
      <vt:lpstr>表4-2-4,5</vt:lpstr>
      <vt:lpstr>自給率調整</vt:lpstr>
      <vt:lpstr>波及効果測定</vt:lpstr>
      <vt:lpstr>測定結果 表4-2-15</vt:lpstr>
      <vt:lpstr>グラフ</vt:lpstr>
      <vt:lpstr>39部門表</vt:lpstr>
      <vt:lpstr>106部門表</vt:lpstr>
      <vt:lpstr>106部門の対個人サービス行統合</vt:lpstr>
      <vt:lpstr>41部門表</vt:lpstr>
      <vt:lpstr>消費性向</vt:lpstr>
      <vt:lpstr>106部門雇用表</vt:lpstr>
      <vt:lpstr>39部門雇用表</vt:lpstr>
      <vt:lpstr>41部門雇用表</vt:lpstr>
      <vt:lpstr>投入係数A</vt:lpstr>
      <vt:lpstr>単位行列I</vt:lpstr>
      <vt:lpstr>移輸入係数M</vt:lpstr>
      <vt:lpstr>I-M</vt:lpstr>
      <vt:lpstr>(I-M)A</vt:lpstr>
      <vt:lpstr>I-(I-M)A</vt:lpstr>
      <vt:lpstr>逆行列係数{I-(I-M)A}^(-1)</vt:lpstr>
      <vt:lpstr>'(I-M)A'!Print_Area</vt:lpstr>
      <vt:lpstr>'106部門の対個人サービス行統合'!Print_Area</vt:lpstr>
      <vt:lpstr>'106部門雇用表'!Print_Area</vt:lpstr>
      <vt:lpstr>'106部門表'!Print_Area</vt:lpstr>
      <vt:lpstr>'39部門雇用表'!Print_Area</vt:lpstr>
      <vt:lpstr>'39部門表'!Print_Area</vt:lpstr>
      <vt:lpstr>'41部門雇用表'!Print_Area</vt:lpstr>
      <vt:lpstr>'41部門表'!Print_Area</vt:lpstr>
      <vt:lpstr>'I-(I-M)A'!Print_Area</vt:lpstr>
      <vt:lpstr>'I-M'!Print_Area</vt:lpstr>
      <vt:lpstr>グラフ!Print_Area</vt:lpstr>
      <vt:lpstr>フロー!Print_Area</vt:lpstr>
      <vt:lpstr>マージンはぎ概念図!Print_Area</vt:lpstr>
      <vt:lpstr>移輸入係数M!Print_Area</vt:lpstr>
      <vt:lpstr>'逆行列係数{I-(I-M)A}^(-1)'!Print_Area</vt:lpstr>
      <vt:lpstr>県内需要増加額!Print_Area</vt:lpstr>
      <vt:lpstr>支出費用積算考え方!Print_Area</vt:lpstr>
      <vt:lpstr>自給率調整!Print_Area</vt:lpstr>
      <vt:lpstr>消費性向!Print_Area</vt:lpstr>
      <vt:lpstr>'測定結果 表4-2-15'!Print_Area</vt:lpstr>
      <vt:lpstr>単位行列I!Print_Area</vt:lpstr>
      <vt:lpstr>投入係数A!Print_Area</vt:lpstr>
      <vt:lpstr>波及効果測定!Print_Area</vt:lpstr>
      <vt:lpstr>'表4-2-2'!Print_Area</vt:lpstr>
      <vt:lpstr>'表4-2-4,5'!Print_Area</vt:lpstr>
      <vt:lpstr>来場者数!Print_Area</vt:lpstr>
      <vt:lpstr>'(I-M)A'!Print_Titles</vt:lpstr>
      <vt:lpstr>'106部門の対個人サービス行統合'!Print_Titles</vt:lpstr>
      <vt:lpstr>'106部門表'!Print_Titles</vt:lpstr>
      <vt:lpstr>'39部門表'!Print_Titles</vt:lpstr>
      <vt:lpstr>'41部門表'!Print_Titles</vt:lpstr>
      <vt:lpstr>'I-(I-M)A'!Print_Titles</vt:lpstr>
      <vt:lpstr>'I-M'!Print_Titles</vt:lpstr>
      <vt:lpstr>移輸入係数M!Print_Titles</vt:lpstr>
      <vt:lpstr>'逆行列係数{I-(I-M)A}^(-1)'!Print_Titles</vt:lpstr>
      <vt:lpstr>単位行列I!Print_Titles</vt:lpstr>
      <vt:lpstr>投入係数A!Print_Titles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鹿児島県統計協会</dc:creator>
  <cp:lastModifiedBy>鹿児島県</cp:lastModifiedBy>
  <cp:lastPrinted>2020-06-15T01:10:52Z</cp:lastPrinted>
  <dcterms:created xsi:type="dcterms:W3CDTF">1999-12-22T06:09:19Z</dcterms:created>
  <dcterms:modified xsi:type="dcterms:W3CDTF">2021-02-03T02:36:06Z</dcterms:modified>
</cp:coreProperties>
</file>