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15.xml" ContentType="application/vnd.openxmlformats-officedocument.drawing+xml"/>
  <Override PartName="/xl/drawings/drawing16.xml" ContentType="application/vnd.openxmlformats-officedocument.drawing+xml"/>
  <Override PartName="/xl/charts/chart7.xml" ContentType="application/vnd.openxmlformats-officedocument.drawingml.chart+xml"/>
  <Override PartName="/xl/drawings/drawing1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7.1.50\share\統計課\2．企画分析係\産業連関表\平成２７年表関係\H27年表産業連関表利用の手引き\01原稿作成\04HP用（R3.1修正）\"/>
    </mc:Choice>
  </mc:AlternateContent>
  <bookViews>
    <workbookView xWindow="0" yWindow="0" windowWidth="20460" windowHeight="2220"/>
  </bookViews>
  <sheets>
    <sheet name="フロー図" sheetId="63" r:id="rId1"/>
    <sheet name="測定　建設投資" sheetId="64" r:id="rId2"/>
    <sheet name="逆行列係数" sheetId="66" r:id="rId3"/>
    <sheet name="取引表" sheetId="75" r:id="rId4"/>
    <sheet name="建設IO" sheetId="76" r:id="rId5"/>
    <sheet name="雇用表" sheetId="77" r:id="rId6"/>
    <sheet name="消費性向" sheetId="65" r:id="rId7"/>
    <sheet name="グラフ 建設投資" sheetId="67" r:id="rId8"/>
    <sheet name="表4-3-4" sheetId="68" r:id="rId9"/>
    <sheet name="測定　機械設備投資" sheetId="69" r:id="rId10"/>
    <sheet name="グラフ 機械設備投資" sheetId="70" r:id="rId11"/>
    <sheet name="図4-3-2" sheetId="79" r:id="rId12"/>
    <sheet name="外生化波及係数" sheetId="71" r:id="rId13"/>
    <sheet name="測定　操業後" sheetId="72" r:id="rId14"/>
    <sheet name="グラフ 操業後" sheetId="73" r:id="rId15"/>
    <sheet name="図4-3-3" sheetId="78" r:id="rId16"/>
    <sheet name="測定結果表" sheetId="74" r:id="rId17"/>
  </sheets>
  <externalReferences>
    <externalReference r:id="rId18"/>
  </externalReferences>
  <definedNames>
    <definedName name="_1__123Graph_Aｸﾞﾗﾌ_1" localSheetId="10" hidden="1">#REF!</definedName>
    <definedName name="_1__123Graph_Aｸﾞﾗﾌ_1" localSheetId="7" hidden="1">#REF!</definedName>
    <definedName name="_1__123Graph_Aｸﾞﾗﾌ_1" localSheetId="14" hidden="1">#REF!</definedName>
    <definedName name="_1__123Graph_Aｸﾞﾗﾌ_1" localSheetId="0" hidden="1">#REF!</definedName>
    <definedName name="_1__123Graph_Aｸﾞﾗﾌ_1" localSheetId="12" hidden="1">#REF!</definedName>
    <definedName name="_1__123Graph_Aｸﾞﾗﾌ_1" localSheetId="2" hidden="1">#REF!</definedName>
    <definedName name="_1__123Graph_Aｸﾞﾗﾌ_1" localSheetId="4" hidden="1">#REF!</definedName>
    <definedName name="_1__123Graph_Aｸﾞﾗﾌ_1" localSheetId="5" hidden="1">#REF!</definedName>
    <definedName name="_1__123Graph_Aｸﾞﾗﾌ_1" localSheetId="3" hidden="1">#REF!</definedName>
    <definedName name="_1__123Graph_Aｸﾞﾗﾌ_1" localSheetId="6" hidden="1">#REF!</definedName>
    <definedName name="_1__123Graph_Aｸﾞﾗﾌ_1" localSheetId="11" hidden="1">#REF!</definedName>
    <definedName name="_1__123Graph_Aｸﾞﾗﾌ_1" localSheetId="15" hidden="1">#REF!</definedName>
    <definedName name="_1__123Graph_Aｸﾞﾗﾌ_1" localSheetId="9" hidden="1">#REF!</definedName>
    <definedName name="_1__123Graph_Aｸﾞﾗﾌ_1" localSheetId="1" hidden="1">#REF!</definedName>
    <definedName name="_1__123Graph_Aｸﾞﾗﾌ_1" localSheetId="13" hidden="1">#REF!</definedName>
    <definedName name="_1__123Graph_Aｸﾞﾗﾌ_1" localSheetId="16" hidden="1">#REF!</definedName>
    <definedName name="_1__123Graph_Aｸﾞﾗﾌ_1" localSheetId="8" hidden="1">#REF!</definedName>
    <definedName name="_1__123Graph_Aｸﾞﾗﾌ_1" hidden="1">#REF!</definedName>
    <definedName name="_2__123Graph_Bｸﾞﾗﾌ_1" localSheetId="10" hidden="1">#REF!</definedName>
    <definedName name="_2__123Graph_Bｸﾞﾗﾌ_1" localSheetId="7" hidden="1">#REF!</definedName>
    <definedName name="_2__123Graph_Bｸﾞﾗﾌ_1" localSheetId="14" hidden="1">#REF!</definedName>
    <definedName name="_2__123Graph_Bｸﾞﾗﾌ_1" localSheetId="0" hidden="1">#REF!</definedName>
    <definedName name="_2__123Graph_Bｸﾞﾗﾌ_1" localSheetId="12" hidden="1">#REF!</definedName>
    <definedName name="_2__123Graph_Bｸﾞﾗﾌ_1" localSheetId="2" hidden="1">#REF!</definedName>
    <definedName name="_2__123Graph_Bｸﾞﾗﾌ_1" localSheetId="4" hidden="1">#REF!</definedName>
    <definedName name="_2__123Graph_Bｸﾞﾗﾌ_1" localSheetId="5" hidden="1">#REF!</definedName>
    <definedName name="_2__123Graph_Bｸﾞﾗﾌ_1" localSheetId="3" hidden="1">#REF!</definedName>
    <definedName name="_2__123Graph_Bｸﾞﾗﾌ_1" localSheetId="6" hidden="1">#REF!</definedName>
    <definedName name="_2__123Graph_Bｸﾞﾗﾌ_1" localSheetId="11" hidden="1">#REF!</definedName>
    <definedName name="_2__123Graph_Bｸﾞﾗﾌ_1" localSheetId="15" hidden="1">#REF!</definedName>
    <definedName name="_2__123Graph_Bｸﾞﾗﾌ_1" localSheetId="9" hidden="1">#REF!</definedName>
    <definedName name="_2__123Graph_Bｸﾞﾗﾌ_1" localSheetId="1" hidden="1">#REF!</definedName>
    <definedName name="_2__123Graph_Bｸﾞﾗﾌ_1" localSheetId="13" hidden="1">#REF!</definedName>
    <definedName name="_2__123Graph_Bｸﾞﾗﾌ_1" localSheetId="16" hidden="1">#REF!</definedName>
    <definedName name="_2__123Graph_Bｸﾞﾗﾌ_1" localSheetId="8" hidden="1">#REF!</definedName>
    <definedName name="_2__123Graph_Bｸﾞﾗﾌ_1" hidden="1">#REF!</definedName>
    <definedName name="_Key1" localSheetId="10" hidden="1">#REF!</definedName>
    <definedName name="_Key1" localSheetId="7" hidden="1">#REF!</definedName>
    <definedName name="_Key1" localSheetId="14" hidden="1">#REF!</definedName>
    <definedName name="_Key1" localSheetId="0" hidden="1">#REF!</definedName>
    <definedName name="_Key1" localSheetId="12" hidden="1">#REF!</definedName>
    <definedName name="_Key1" localSheetId="2" hidden="1">#REF!</definedName>
    <definedName name="_Key1" localSheetId="4" hidden="1">#REF!</definedName>
    <definedName name="_Key1" localSheetId="5" hidden="1">#REF!</definedName>
    <definedName name="_Key1" localSheetId="3" hidden="1">#REF!</definedName>
    <definedName name="_Key1" localSheetId="6" hidden="1">#REF!</definedName>
    <definedName name="_Key1" localSheetId="11" hidden="1">#REF!</definedName>
    <definedName name="_Key1" localSheetId="15" hidden="1">#REF!</definedName>
    <definedName name="_Key1" localSheetId="9" hidden="1">#REF!</definedName>
    <definedName name="_Key1" localSheetId="1" hidden="1">#REF!</definedName>
    <definedName name="_Key1" localSheetId="13" hidden="1">#REF!</definedName>
    <definedName name="_Key1" localSheetId="16" hidden="1">#REF!</definedName>
    <definedName name="_Key1" localSheetId="8" hidden="1">#REF!</definedName>
    <definedName name="_Key1" hidden="1">#REF!</definedName>
    <definedName name="_MatInverse_Out" localSheetId="10" hidden="1">#REF!</definedName>
    <definedName name="_MatInverse_Out" localSheetId="7" hidden="1">#REF!</definedName>
    <definedName name="_MatInverse_Out" localSheetId="14" hidden="1">#REF!</definedName>
    <definedName name="_MatInverse_Out" localSheetId="0" hidden="1">#REF!</definedName>
    <definedName name="_MatInverse_Out" localSheetId="12" hidden="1">#REF!</definedName>
    <definedName name="_MatInverse_Out" localSheetId="2" hidden="1">#REF!</definedName>
    <definedName name="_MatInverse_Out" localSheetId="4" hidden="1">#REF!</definedName>
    <definedName name="_MatInverse_Out" localSheetId="5" hidden="1">#REF!</definedName>
    <definedName name="_MatInverse_Out" localSheetId="3" hidden="1">#REF!</definedName>
    <definedName name="_MatInverse_Out" localSheetId="6" hidden="1">#REF!</definedName>
    <definedName name="_MatInverse_Out" localSheetId="11" hidden="1">#REF!</definedName>
    <definedName name="_MatInverse_Out" localSheetId="15" hidden="1">#REF!</definedName>
    <definedName name="_MatInverse_Out" localSheetId="9" hidden="1">#REF!</definedName>
    <definedName name="_MatInverse_Out" localSheetId="1" hidden="1">#REF!</definedName>
    <definedName name="_MatInverse_Out" localSheetId="13" hidden="1">#REF!</definedName>
    <definedName name="_MatInverse_Out" localSheetId="16" hidden="1">#REF!</definedName>
    <definedName name="_MatInverse_Out" localSheetId="8" hidden="1">#REF!</definedName>
    <definedName name="_MatInverse_Out" hidden="1">#REF!</definedName>
    <definedName name="_MatMult_A" localSheetId="10" hidden="1">#REF!</definedName>
    <definedName name="_MatMult_A" localSheetId="7" hidden="1">#REF!</definedName>
    <definedName name="_MatMult_A" localSheetId="14" hidden="1">#REF!</definedName>
    <definedName name="_MatMult_A" localSheetId="0" hidden="1">#REF!</definedName>
    <definedName name="_MatMult_A" localSheetId="12" hidden="1">#REF!</definedName>
    <definedName name="_MatMult_A" localSheetId="2" hidden="1">#REF!</definedName>
    <definedName name="_MatMult_A" localSheetId="4" hidden="1">#REF!</definedName>
    <definedName name="_MatMult_A" localSheetId="5" hidden="1">#REF!</definedName>
    <definedName name="_MatMult_A" localSheetId="3" hidden="1">#REF!</definedName>
    <definedName name="_MatMult_A" localSheetId="6" hidden="1">#REF!</definedName>
    <definedName name="_MatMult_A" localSheetId="11" hidden="1">#REF!</definedName>
    <definedName name="_MatMult_A" localSheetId="15" hidden="1">#REF!</definedName>
    <definedName name="_MatMult_A" localSheetId="9" hidden="1">#REF!</definedName>
    <definedName name="_MatMult_A" localSheetId="1" hidden="1">#REF!</definedName>
    <definedName name="_MatMult_A" localSheetId="13" hidden="1">#REF!</definedName>
    <definedName name="_MatMult_A" localSheetId="16" hidden="1">#REF!</definedName>
    <definedName name="_MatMult_A" localSheetId="8" hidden="1">#REF!</definedName>
    <definedName name="_MatMult_A" hidden="1">#REF!</definedName>
    <definedName name="_MatMult_AxB" localSheetId="10" hidden="1">[1]Ⅰ需要構成算出!#REF!</definedName>
    <definedName name="_MatMult_AxB" localSheetId="7" hidden="1">[1]Ⅰ需要構成算出!#REF!</definedName>
    <definedName name="_MatMult_AxB" localSheetId="14" hidden="1">[1]Ⅰ需要構成算出!#REF!</definedName>
    <definedName name="_MatMult_AxB" localSheetId="0" hidden="1">[1]Ⅰ需要構成算出!#REF!</definedName>
    <definedName name="_MatMult_AxB" localSheetId="12" hidden="1">[1]Ⅰ需要構成算出!#REF!</definedName>
    <definedName name="_MatMult_AxB" localSheetId="2" hidden="1">[1]Ⅰ需要構成算出!#REF!</definedName>
    <definedName name="_MatMult_AxB" localSheetId="4" hidden="1">[1]Ⅰ需要構成算出!#REF!</definedName>
    <definedName name="_MatMult_AxB" localSheetId="5" hidden="1">[1]Ⅰ需要構成算出!#REF!</definedName>
    <definedName name="_MatMult_AxB" localSheetId="3" hidden="1">[1]Ⅰ需要構成算出!#REF!</definedName>
    <definedName name="_MatMult_AxB" localSheetId="6" hidden="1">[1]Ⅰ需要構成算出!#REF!</definedName>
    <definedName name="_MatMult_AxB" localSheetId="11" hidden="1">[1]Ⅰ需要構成算出!#REF!</definedName>
    <definedName name="_MatMult_AxB" localSheetId="15" hidden="1">[1]Ⅰ需要構成算出!#REF!</definedName>
    <definedName name="_MatMult_AxB" localSheetId="9" hidden="1">[1]Ⅰ需要構成算出!#REF!</definedName>
    <definedName name="_MatMult_AxB" localSheetId="1" hidden="1">[1]Ⅰ需要構成算出!#REF!</definedName>
    <definedName name="_MatMult_AxB" localSheetId="13" hidden="1">[1]Ⅰ需要構成算出!#REF!</definedName>
    <definedName name="_MatMult_AxB" localSheetId="16" hidden="1">[1]Ⅰ需要構成算出!#REF!</definedName>
    <definedName name="_MatMult_AxB" localSheetId="8" hidden="1">[1]Ⅰ需要構成算出!#REF!</definedName>
    <definedName name="_MatMult_AxB" hidden="1">[1]Ⅰ需要構成算出!#REF!</definedName>
    <definedName name="_MatMult_B" localSheetId="10" hidden="1">[1]Ⅰ需要構成算出!#REF!</definedName>
    <definedName name="_MatMult_B" localSheetId="7" hidden="1">[1]Ⅰ需要構成算出!#REF!</definedName>
    <definedName name="_MatMult_B" localSheetId="14" hidden="1">[1]Ⅰ需要構成算出!#REF!</definedName>
    <definedName name="_MatMult_B" localSheetId="0" hidden="1">[1]Ⅰ需要構成算出!#REF!</definedName>
    <definedName name="_MatMult_B" localSheetId="12" hidden="1">[1]Ⅰ需要構成算出!#REF!</definedName>
    <definedName name="_MatMult_B" localSheetId="2" hidden="1">[1]Ⅰ需要構成算出!#REF!</definedName>
    <definedName name="_MatMult_B" localSheetId="4" hidden="1">[1]Ⅰ需要構成算出!#REF!</definedName>
    <definedName name="_MatMult_B" localSheetId="5" hidden="1">[1]Ⅰ需要構成算出!#REF!</definedName>
    <definedName name="_MatMult_B" localSheetId="3" hidden="1">[1]Ⅰ需要構成算出!#REF!</definedName>
    <definedName name="_MatMult_B" localSheetId="6" hidden="1">[1]Ⅰ需要構成算出!#REF!</definedName>
    <definedName name="_MatMult_B" localSheetId="11" hidden="1">[1]Ⅰ需要構成算出!#REF!</definedName>
    <definedName name="_MatMult_B" localSheetId="15" hidden="1">[1]Ⅰ需要構成算出!#REF!</definedName>
    <definedName name="_MatMult_B" localSheetId="9" hidden="1">[1]Ⅰ需要構成算出!#REF!</definedName>
    <definedName name="_MatMult_B" localSheetId="1" hidden="1">[1]Ⅰ需要構成算出!#REF!</definedName>
    <definedName name="_MatMult_B" localSheetId="13" hidden="1">[1]Ⅰ需要構成算出!#REF!</definedName>
    <definedName name="_MatMult_B" localSheetId="16" hidden="1">[1]Ⅰ需要構成算出!#REF!</definedName>
    <definedName name="_MatMult_B" localSheetId="8" hidden="1">[1]Ⅰ需要構成算出!#REF!</definedName>
    <definedName name="_MatMult_B" hidden="1">[1]Ⅰ需要構成算出!#REF!</definedName>
    <definedName name="_Order1" hidden="1">0</definedName>
    <definedName name="_Order2" hidden="1">0</definedName>
    <definedName name="_Sort" localSheetId="10" hidden="1">#REF!</definedName>
    <definedName name="_Sort" localSheetId="7" hidden="1">#REF!</definedName>
    <definedName name="_Sort" localSheetId="14" hidden="1">#REF!</definedName>
    <definedName name="_Sort" localSheetId="0" hidden="1">#REF!</definedName>
    <definedName name="_Sort" localSheetId="12" hidden="1">#REF!</definedName>
    <definedName name="_Sort" localSheetId="2" hidden="1">#REF!</definedName>
    <definedName name="_Sort" localSheetId="4" hidden="1">#REF!</definedName>
    <definedName name="_Sort" localSheetId="5" hidden="1">#REF!</definedName>
    <definedName name="_Sort" localSheetId="3" hidden="1">#REF!</definedName>
    <definedName name="_Sort" localSheetId="6" hidden="1">#REF!</definedName>
    <definedName name="_Sort" localSheetId="11" hidden="1">#REF!</definedName>
    <definedName name="_Sort" localSheetId="15" hidden="1">#REF!</definedName>
    <definedName name="_Sort" localSheetId="9" hidden="1">#REF!</definedName>
    <definedName name="_Sort" localSheetId="1" hidden="1">#REF!</definedName>
    <definedName name="_Sort" localSheetId="13" hidden="1">#REF!</definedName>
    <definedName name="_Sort" localSheetId="16" hidden="1">#REF!</definedName>
    <definedName name="_Sort" localSheetId="8" hidden="1">#REF!</definedName>
    <definedName name="_Sort" hidden="1">#REF!</definedName>
    <definedName name="_xlnm.Print_Area" localSheetId="10">'グラフ 機械設備投資'!$A$1:$X$47</definedName>
    <definedName name="_xlnm.Print_Area" localSheetId="7">'グラフ 建設投資'!$A$1:$X$46</definedName>
    <definedName name="_xlnm.Print_Area" localSheetId="14">'グラフ 操業後'!$K$43</definedName>
    <definedName name="_xlnm.Print_Area" localSheetId="0">フロー図!$A$1:$AH$77</definedName>
    <definedName name="_xlnm.Print_Area" localSheetId="12">外生化波及係数!$B$1:$O$47</definedName>
    <definedName name="_xlnm.Print_Area" localSheetId="2">逆行列係数!$D$1:$AS$48</definedName>
    <definedName name="_xlnm.Print_Area" localSheetId="4">建設IO!$F$1:$BZ$122</definedName>
    <definedName name="_xlnm.Print_Area" localSheetId="5">雇用表!$B$1:$Q$49</definedName>
    <definedName name="_xlnm.Print_Area" localSheetId="3">取引表!$C$1:$BT$59</definedName>
    <definedName name="_xlnm.Print_Area" localSheetId="6">消費性向!$A$1:$P$29</definedName>
    <definedName name="_xlnm.Print_Area" localSheetId="11">'図4-3-2'!$A$1:$N$35</definedName>
    <definedName name="_xlnm.Print_Area" localSheetId="9">'測定　機械設備投資'!$A$1:$DV$65</definedName>
    <definedName name="_xlnm.Print_Area" localSheetId="1">'測定　建設投資'!$B$10:$EB$65</definedName>
    <definedName name="_xlnm.Print_Area" localSheetId="13">'測定　操業後'!$A$1:$DN$62</definedName>
    <definedName name="_xlnm.Print_Area" localSheetId="16">測定結果表!$A$1:$P$46</definedName>
    <definedName name="_xlnm.Print_Area" localSheetId="8">'表4-3-4'!$A$1:$J$58</definedName>
    <definedName name="_xlnm.Print_Titles" localSheetId="2">逆行列係数!$B:$C</definedName>
    <definedName name="_xlnm.Print_Titles" localSheetId="4">建設IO!$A:$E</definedName>
    <definedName name="_xlnm.Print_Titles" localSheetId="3">取引表!$A:$B</definedName>
  </definedNames>
  <calcPr calcId="162913"/>
</workbook>
</file>

<file path=xl/calcChain.xml><?xml version="1.0" encoding="utf-8"?>
<calcChain xmlns="http://schemas.openxmlformats.org/spreadsheetml/2006/main">
  <c r="B8" i="71" l="1"/>
  <c r="C8" i="71"/>
  <c r="B9" i="71"/>
  <c r="C9" i="71"/>
  <c r="B10" i="71"/>
  <c r="C10" i="71"/>
  <c r="B11" i="71"/>
  <c r="C11" i="71"/>
  <c r="B12" i="71"/>
  <c r="C12" i="71"/>
  <c r="B13" i="71"/>
  <c r="C13" i="71"/>
  <c r="B14" i="71"/>
  <c r="C14" i="71"/>
  <c r="B15" i="71"/>
  <c r="C15" i="71"/>
  <c r="B16" i="71"/>
  <c r="C16" i="71"/>
  <c r="B17" i="71"/>
  <c r="C17" i="71"/>
  <c r="B18" i="71"/>
  <c r="C18" i="71"/>
  <c r="B19" i="71"/>
  <c r="C19" i="71"/>
  <c r="B20" i="71"/>
  <c r="C20" i="71"/>
  <c r="B21" i="71"/>
  <c r="C21" i="71"/>
  <c r="B22" i="71"/>
  <c r="C22" i="71"/>
  <c r="B23" i="71"/>
  <c r="C23" i="71"/>
  <c r="B24" i="71"/>
  <c r="C24" i="71"/>
  <c r="B25" i="71"/>
  <c r="C25" i="71"/>
  <c r="B26" i="71"/>
  <c r="C26" i="71"/>
  <c r="B27" i="71"/>
  <c r="C27" i="71"/>
  <c r="B28" i="71"/>
  <c r="C28" i="71"/>
  <c r="B29" i="71"/>
  <c r="C29" i="71"/>
  <c r="B30" i="71"/>
  <c r="C30" i="71"/>
  <c r="B31" i="71"/>
  <c r="C31" i="71"/>
  <c r="B32" i="71"/>
  <c r="C32" i="71"/>
  <c r="B33" i="71"/>
  <c r="C33" i="71"/>
  <c r="B34" i="71"/>
  <c r="C34" i="71"/>
  <c r="B35" i="71"/>
  <c r="C35" i="71"/>
  <c r="B36" i="71"/>
  <c r="C36" i="71"/>
  <c r="B37" i="71"/>
  <c r="C37" i="71"/>
  <c r="B38" i="71"/>
  <c r="C38" i="71"/>
  <c r="B39" i="71"/>
  <c r="C39" i="71"/>
  <c r="B40" i="71"/>
  <c r="C40" i="71"/>
  <c r="B41" i="71"/>
  <c r="C41" i="71"/>
  <c r="B42" i="71"/>
  <c r="C42" i="71"/>
  <c r="B43" i="71"/>
  <c r="C43" i="71"/>
  <c r="B44" i="71"/>
  <c r="C44" i="71"/>
  <c r="B45" i="71"/>
  <c r="C45" i="71"/>
  <c r="C7" i="71"/>
  <c r="B7" i="71"/>
  <c r="N16" i="65" l="1"/>
  <c r="V16" i="72" l="1"/>
  <c r="J9" i="71"/>
  <c r="J8" i="71"/>
  <c r="J7" i="71"/>
  <c r="N25" i="71"/>
  <c r="L25" i="71"/>
  <c r="I12" i="68"/>
  <c r="I8" i="68"/>
  <c r="I7" i="68"/>
  <c r="E46" i="68" l="1"/>
  <c r="DX60" i="64" l="1"/>
  <c r="DT60" i="64"/>
  <c r="DX55" i="64"/>
  <c r="AM55" i="72" l="1"/>
  <c r="Q47" i="77" l="1"/>
  <c r="Q46" i="77"/>
  <c r="Q45" i="77"/>
  <c r="Q44" i="77"/>
  <c r="Q43" i="77"/>
  <c r="Q42" i="77"/>
  <c r="Q41" i="77"/>
  <c r="Q40" i="77"/>
  <c r="Q39" i="77"/>
  <c r="Q38" i="77"/>
  <c r="Q37" i="77"/>
  <c r="Q36" i="77"/>
  <c r="Q35" i="77"/>
  <c r="Q34" i="77"/>
  <c r="Q33" i="77"/>
  <c r="Q32" i="77"/>
  <c r="Q31" i="77"/>
  <c r="Q30" i="77"/>
  <c r="Q29" i="77"/>
  <c r="Q28" i="77"/>
  <c r="Q27" i="77"/>
  <c r="Q26" i="77"/>
  <c r="Q25" i="77"/>
  <c r="Q24" i="77"/>
  <c r="Q23" i="77"/>
  <c r="Q22" i="77"/>
  <c r="Q21" i="77"/>
  <c r="Q20" i="77"/>
  <c r="Q19" i="77"/>
  <c r="Q18" i="77"/>
  <c r="Q17" i="77"/>
  <c r="Q16" i="77"/>
  <c r="Q15" i="77"/>
  <c r="Q14" i="77"/>
  <c r="Q13" i="77"/>
  <c r="Q12" i="77"/>
  <c r="Q11" i="77"/>
  <c r="Q10" i="77"/>
  <c r="Q9" i="77"/>
  <c r="Q8" i="77"/>
  <c r="AP58" i="75" l="1"/>
  <c r="AO58" i="75"/>
  <c r="AN58" i="75"/>
  <c r="AM58" i="75"/>
  <c r="AL58" i="75"/>
  <c r="AK58" i="75"/>
  <c r="AJ58" i="75"/>
  <c r="AI58" i="75"/>
  <c r="AH58" i="75"/>
  <c r="AG58" i="75"/>
  <c r="AF58" i="75"/>
  <c r="AE58" i="75"/>
  <c r="AD58" i="75"/>
  <c r="AC58" i="75"/>
  <c r="AB58" i="75"/>
  <c r="AA58" i="75"/>
  <c r="Z58" i="75"/>
  <c r="Y58" i="75"/>
  <c r="X58" i="75"/>
  <c r="W58" i="75"/>
  <c r="V58" i="75"/>
  <c r="U58" i="75"/>
  <c r="T58" i="75"/>
  <c r="S58" i="75"/>
  <c r="R58" i="75"/>
  <c r="Q58" i="75"/>
  <c r="P58" i="75"/>
  <c r="O58" i="75"/>
  <c r="N58" i="75"/>
  <c r="M58" i="75"/>
  <c r="L58" i="75"/>
  <c r="K58" i="75"/>
  <c r="J58" i="75"/>
  <c r="I58" i="75"/>
  <c r="H58" i="75"/>
  <c r="G58" i="75"/>
  <c r="F58" i="75"/>
  <c r="E58" i="75"/>
  <c r="D58" i="75"/>
  <c r="C58" i="75"/>
  <c r="BP7" i="75" s="1" a="1"/>
  <c r="AP56" i="75"/>
  <c r="AO56" i="75"/>
  <c r="AN56" i="75"/>
  <c r="AM56" i="75"/>
  <c r="AL56" i="75"/>
  <c r="AK56" i="75"/>
  <c r="AJ56" i="75"/>
  <c r="AI56" i="75"/>
  <c r="AH56" i="75"/>
  <c r="AG56" i="75"/>
  <c r="AF56" i="75"/>
  <c r="AE56" i="75"/>
  <c r="AD56" i="75"/>
  <c r="AC56" i="75"/>
  <c r="AB56" i="75"/>
  <c r="AA56" i="75"/>
  <c r="Z56" i="75"/>
  <c r="Y56" i="75"/>
  <c r="X56" i="75"/>
  <c r="W56" i="75"/>
  <c r="V56" i="75"/>
  <c r="U56" i="75"/>
  <c r="T56" i="75"/>
  <c r="S56" i="75"/>
  <c r="R56" i="75"/>
  <c r="Q56" i="75"/>
  <c r="P56" i="75"/>
  <c r="O56" i="75"/>
  <c r="N56" i="75"/>
  <c r="M56" i="75"/>
  <c r="L56" i="75"/>
  <c r="K56" i="75"/>
  <c r="J56" i="75"/>
  <c r="I56" i="75"/>
  <c r="H56" i="75"/>
  <c r="G56" i="75"/>
  <c r="F56" i="75"/>
  <c r="E56" i="75"/>
  <c r="D56" i="75"/>
  <c r="C56" i="75"/>
  <c r="BN7" i="75" s="1" a="1"/>
  <c r="BJ46" i="75"/>
  <c r="BH46" i="75"/>
  <c r="BF46" i="75"/>
  <c r="BJ45" i="75"/>
  <c r="BH45" i="75"/>
  <c r="BF45" i="75"/>
  <c r="BJ44" i="75"/>
  <c r="BH44" i="75"/>
  <c r="BF44" i="75"/>
  <c r="BJ43" i="75"/>
  <c r="BH43" i="75"/>
  <c r="BF43" i="75"/>
  <c r="BJ42" i="75"/>
  <c r="BH42" i="75"/>
  <c r="BF42" i="75"/>
  <c r="BJ41" i="75"/>
  <c r="BL41" i="75" s="1"/>
  <c r="BH41" i="75"/>
  <c r="BF41" i="75"/>
  <c r="BJ40" i="75"/>
  <c r="BH40" i="75"/>
  <c r="BF40" i="75"/>
  <c r="BJ39" i="75"/>
  <c r="BH39" i="75"/>
  <c r="BF39" i="75"/>
  <c r="BJ38" i="75"/>
  <c r="BH38" i="75"/>
  <c r="BF38" i="75"/>
  <c r="BJ37" i="75"/>
  <c r="BL37" i="75" s="1"/>
  <c r="BH37" i="75"/>
  <c r="BF37" i="75"/>
  <c r="BJ36" i="75"/>
  <c r="BH36" i="75"/>
  <c r="BF36" i="75"/>
  <c r="BJ35" i="75"/>
  <c r="BH35" i="75"/>
  <c r="BF35" i="75"/>
  <c r="BJ34" i="75"/>
  <c r="BH34" i="75"/>
  <c r="BF34" i="75"/>
  <c r="BJ33" i="75"/>
  <c r="BL33" i="75" s="1"/>
  <c r="BH33" i="75"/>
  <c r="BF33" i="75"/>
  <c r="BJ32" i="75"/>
  <c r="BH32" i="75"/>
  <c r="BF32" i="75"/>
  <c r="BJ31" i="75"/>
  <c r="BH31" i="75"/>
  <c r="BF31" i="75"/>
  <c r="BJ30" i="75"/>
  <c r="BH30" i="75"/>
  <c r="BF30" i="75"/>
  <c r="BJ29" i="75"/>
  <c r="BL29" i="75" s="1"/>
  <c r="BH29" i="75"/>
  <c r="BF29" i="75"/>
  <c r="BJ28" i="75"/>
  <c r="BH28" i="75"/>
  <c r="BF28" i="75"/>
  <c r="BJ27" i="75"/>
  <c r="BH27" i="75"/>
  <c r="BF27" i="75"/>
  <c r="BJ26" i="75"/>
  <c r="BH26" i="75"/>
  <c r="BF26" i="75"/>
  <c r="BJ25" i="75"/>
  <c r="BL25" i="75" s="1"/>
  <c r="BH25" i="75"/>
  <c r="BF25" i="75"/>
  <c r="BJ24" i="75"/>
  <c r="BH24" i="75"/>
  <c r="BF24" i="75"/>
  <c r="BJ23" i="75"/>
  <c r="BH23" i="75"/>
  <c r="BF23" i="75"/>
  <c r="BJ22" i="75"/>
  <c r="BH22" i="75"/>
  <c r="BF22" i="75"/>
  <c r="BJ21" i="75"/>
  <c r="BL21" i="75" s="1"/>
  <c r="BH21" i="75"/>
  <c r="BF21" i="75"/>
  <c r="BJ20" i="75"/>
  <c r="BH20" i="75"/>
  <c r="BF20" i="75"/>
  <c r="BJ19" i="75"/>
  <c r="BH19" i="75"/>
  <c r="BF19" i="75"/>
  <c r="BJ18" i="75"/>
  <c r="BJ48" i="75" s="1"/>
  <c r="BF18" i="75"/>
  <c r="BH18" i="75" s="1"/>
  <c r="BJ17" i="75"/>
  <c r="BF17" i="75"/>
  <c r="BH17" i="75" s="1"/>
  <c r="BJ16" i="75"/>
  <c r="BF16" i="75"/>
  <c r="BH16" i="75" s="1"/>
  <c r="BJ15" i="75"/>
  <c r="BF15" i="75"/>
  <c r="BH15" i="75" s="1"/>
  <c r="BJ14" i="75"/>
  <c r="BF14" i="75"/>
  <c r="BH14" i="75" s="1"/>
  <c r="BJ13" i="75"/>
  <c r="BF13" i="75"/>
  <c r="BH13" i="75" s="1"/>
  <c r="BJ12" i="75"/>
  <c r="BL12" i="75" s="1"/>
  <c r="BF12" i="75"/>
  <c r="BH12" i="75" s="1"/>
  <c r="BJ11" i="75"/>
  <c r="BF11" i="75"/>
  <c r="BH11" i="75" s="1"/>
  <c r="BJ10" i="75"/>
  <c r="BL10" i="75" s="1"/>
  <c r="BF10" i="75"/>
  <c r="BH10" i="75" s="1"/>
  <c r="BJ9" i="75"/>
  <c r="BF9" i="75"/>
  <c r="BH9" i="75" s="1"/>
  <c r="BJ8" i="75"/>
  <c r="BL8" i="75" s="1"/>
  <c r="BF8" i="75"/>
  <c r="BH8" i="75" s="1"/>
  <c r="BJ7" i="75"/>
  <c r="BF7" i="75"/>
  <c r="BH7" i="75" s="1"/>
  <c r="O12" i="74"/>
  <c r="N12" i="74"/>
  <c r="M12" i="74"/>
  <c r="L12" i="74"/>
  <c r="K12" i="74"/>
  <c r="J12" i="74"/>
  <c r="I12" i="74"/>
  <c r="H12" i="74"/>
  <c r="G12" i="74"/>
  <c r="F12" i="74"/>
  <c r="E12" i="74"/>
  <c r="D12" i="74"/>
  <c r="L10" i="74"/>
  <c r="K10" i="74"/>
  <c r="J10" i="74"/>
  <c r="N10" i="74" s="1"/>
  <c r="I10" i="74"/>
  <c r="H10" i="74"/>
  <c r="G10" i="74"/>
  <c r="F10" i="74"/>
  <c r="E10" i="74"/>
  <c r="D10" i="74"/>
  <c r="E21" i="74"/>
  <c r="O10" i="74"/>
  <c r="M10" i="74"/>
  <c r="D7" i="73"/>
  <c r="E7" i="73"/>
  <c r="D8" i="73"/>
  <c r="E8" i="73"/>
  <c r="F8" i="73" s="1"/>
  <c r="D9" i="73"/>
  <c r="E9" i="73"/>
  <c r="D10" i="73"/>
  <c r="E10" i="73"/>
  <c r="F10" i="73" s="1"/>
  <c r="D11" i="73"/>
  <c r="E11" i="73"/>
  <c r="D12" i="73"/>
  <c r="E12" i="73"/>
  <c r="F12" i="73" s="1"/>
  <c r="D13" i="73"/>
  <c r="E13" i="73"/>
  <c r="D14" i="73"/>
  <c r="E14" i="73"/>
  <c r="F14" i="73" s="1"/>
  <c r="D15" i="73"/>
  <c r="E15" i="73"/>
  <c r="D16" i="73"/>
  <c r="E16" i="73"/>
  <c r="F16" i="73" s="1"/>
  <c r="D17" i="73"/>
  <c r="E17" i="73"/>
  <c r="D18" i="73"/>
  <c r="E18" i="73"/>
  <c r="F18" i="73" s="1"/>
  <c r="D19" i="73"/>
  <c r="E19" i="73"/>
  <c r="D20" i="73"/>
  <c r="E20" i="73"/>
  <c r="F20" i="73" s="1"/>
  <c r="D21" i="73"/>
  <c r="E21" i="73"/>
  <c r="D22" i="73"/>
  <c r="E22" i="73"/>
  <c r="F22" i="73" s="1"/>
  <c r="D23" i="73"/>
  <c r="E23" i="73"/>
  <c r="D24" i="73"/>
  <c r="E24" i="73"/>
  <c r="F24" i="73" s="1"/>
  <c r="D25" i="73"/>
  <c r="E25" i="73"/>
  <c r="D26" i="73"/>
  <c r="E26" i="73"/>
  <c r="F26" i="73" s="1"/>
  <c r="D27" i="73"/>
  <c r="E27" i="73"/>
  <c r="D28" i="73"/>
  <c r="E28" i="73"/>
  <c r="F28" i="73" s="1"/>
  <c r="D29" i="73"/>
  <c r="E29" i="73"/>
  <c r="D30" i="73"/>
  <c r="E30" i="73"/>
  <c r="F30" i="73" s="1"/>
  <c r="D31" i="73"/>
  <c r="E31" i="73"/>
  <c r="D32" i="73"/>
  <c r="E32" i="73"/>
  <c r="F32" i="73" s="1"/>
  <c r="D33" i="73"/>
  <c r="E33" i="73"/>
  <c r="D34" i="73"/>
  <c r="E34" i="73"/>
  <c r="F34" i="73" s="1"/>
  <c r="D35" i="73"/>
  <c r="E35" i="73"/>
  <c r="D36" i="73"/>
  <c r="E36" i="73"/>
  <c r="F36" i="73" s="1"/>
  <c r="D37" i="73"/>
  <c r="E37" i="73"/>
  <c r="D38" i="73"/>
  <c r="E38" i="73"/>
  <c r="F38" i="73" s="1"/>
  <c r="D39" i="73"/>
  <c r="E39" i="73"/>
  <c r="D40" i="73"/>
  <c r="E40" i="73"/>
  <c r="F40" i="73" s="1"/>
  <c r="D41" i="73"/>
  <c r="E41" i="73"/>
  <c r="D42" i="73"/>
  <c r="E42" i="73"/>
  <c r="F42" i="73" s="1"/>
  <c r="D43" i="73"/>
  <c r="E43" i="73"/>
  <c r="D44" i="73"/>
  <c r="E44" i="73"/>
  <c r="F44" i="73" s="1"/>
  <c r="E6" i="73"/>
  <c r="D6" i="73"/>
  <c r="B7" i="73"/>
  <c r="C7" i="73"/>
  <c r="B8" i="73"/>
  <c r="C8" i="73"/>
  <c r="B9" i="73"/>
  <c r="C9" i="73"/>
  <c r="B10" i="73"/>
  <c r="C10" i="73"/>
  <c r="B11" i="73"/>
  <c r="C11" i="73"/>
  <c r="B12" i="73"/>
  <c r="C12" i="73"/>
  <c r="B13" i="73"/>
  <c r="C13" i="73"/>
  <c r="B14" i="73"/>
  <c r="C14" i="73"/>
  <c r="B15" i="73"/>
  <c r="C15" i="73"/>
  <c r="B16" i="73"/>
  <c r="C16" i="73"/>
  <c r="B17" i="73"/>
  <c r="C17" i="73"/>
  <c r="B18" i="73"/>
  <c r="C18" i="73"/>
  <c r="B19" i="73"/>
  <c r="C19" i="73"/>
  <c r="B20" i="73"/>
  <c r="C20" i="73"/>
  <c r="B21" i="73"/>
  <c r="C21" i="73"/>
  <c r="B22" i="73"/>
  <c r="C22" i="73"/>
  <c r="B23" i="73"/>
  <c r="C23" i="73"/>
  <c r="B24" i="73"/>
  <c r="C24" i="73"/>
  <c r="B25" i="73"/>
  <c r="C25" i="73"/>
  <c r="B26" i="73"/>
  <c r="C26" i="73"/>
  <c r="B27" i="73"/>
  <c r="C27" i="73"/>
  <c r="B28" i="73"/>
  <c r="C28" i="73"/>
  <c r="B29" i="73"/>
  <c r="C29" i="73"/>
  <c r="B30" i="73"/>
  <c r="C30" i="73"/>
  <c r="B31" i="73"/>
  <c r="C31" i="73"/>
  <c r="B32" i="73"/>
  <c r="C32" i="73"/>
  <c r="B33" i="73"/>
  <c r="C33" i="73"/>
  <c r="B34" i="73"/>
  <c r="C34" i="73"/>
  <c r="B35" i="73"/>
  <c r="C35" i="73"/>
  <c r="B36" i="73"/>
  <c r="C36" i="73"/>
  <c r="B37" i="73"/>
  <c r="C37" i="73"/>
  <c r="B38" i="73"/>
  <c r="C38" i="73"/>
  <c r="B39" i="73"/>
  <c r="C39" i="73"/>
  <c r="B40" i="73"/>
  <c r="C40" i="73"/>
  <c r="B41" i="73"/>
  <c r="C41" i="73"/>
  <c r="B42" i="73"/>
  <c r="C42" i="73"/>
  <c r="B43" i="73"/>
  <c r="C43" i="73"/>
  <c r="B44" i="73"/>
  <c r="C44" i="73"/>
  <c r="C6" i="73"/>
  <c r="B6" i="73"/>
  <c r="F43" i="73"/>
  <c r="F41" i="73"/>
  <c r="F39" i="73"/>
  <c r="F37" i="73"/>
  <c r="F35" i="73"/>
  <c r="F33" i="73"/>
  <c r="F31" i="73"/>
  <c r="F29" i="73"/>
  <c r="F27" i="73"/>
  <c r="F25" i="73"/>
  <c r="F23" i="73"/>
  <c r="F21" i="73"/>
  <c r="F19" i="73"/>
  <c r="F17" i="73"/>
  <c r="F15" i="73"/>
  <c r="F13" i="73"/>
  <c r="F11" i="73"/>
  <c r="F9" i="73"/>
  <c r="F7" i="73"/>
  <c r="DK60" i="72"/>
  <c r="DJ60" i="72"/>
  <c r="DI60" i="72"/>
  <c r="DL55" i="72"/>
  <c r="DL16" i="72"/>
  <c r="DK55" i="72"/>
  <c r="DK16" i="72"/>
  <c r="DJ55" i="72"/>
  <c r="DJ17" i="72"/>
  <c r="DJ16" i="72"/>
  <c r="DI16" i="72"/>
  <c r="DC55" i="72"/>
  <c r="DB55" i="72"/>
  <c r="CZ55" i="72"/>
  <c r="CY55" i="72"/>
  <c r="CX55" i="72"/>
  <c r="BD55" i="72"/>
  <c r="AW55" i="72"/>
  <c r="CV55" i="72"/>
  <c r="CU55" i="72"/>
  <c r="CU16" i="72"/>
  <c r="BP46" i="75" l="1"/>
  <c r="BP42" i="75"/>
  <c r="BP38" i="75"/>
  <c r="BP34" i="75"/>
  <c r="BP30" i="75"/>
  <c r="BP26" i="75"/>
  <c r="BP22" i="75"/>
  <c r="BP18" i="75"/>
  <c r="BP14" i="75"/>
  <c r="BP10" i="75"/>
  <c r="BP45" i="75"/>
  <c r="BP41" i="75"/>
  <c r="BP37" i="75"/>
  <c r="BP33" i="75"/>
  <c r="BP29" i="75"/>
  <c r="BP25" i="75"/>
  <c r="BP21" i="75"/>
  <c r="BP17" i="75"/>
  <c r="BP13" i="75"/>
  <c r="BP9" i="75"/>
  <c r="BP44" i="75"/>
  <c r="BP40" i="75"/>
  <c r="BP36" i="75"/>
  <c r="BP32" i="75"/>
  <c r="BP28" i="75"/>
  <c r="BP24" i="75"/>
  <c r="BP20" i="75"/>
  <c r="BP16" i="75"/>
  <c r="BP12" i="75"/>
  <c r="BP8" i="75"/>
  <c r="BP35" i="75"/>
  <c r="BP23" i="75"/>
  <c r="BP15" i="75"/>
  <c r="BP11" i="75"/>
  <c r="BP7" i="75"/>
  <c r="BP43" i="75"/>
  <c r="BP39" i="75"/>
  <c r="BP31" i="75"/>
  <c r="BP27" i="75"/>
  <c r="BP19" i="75"/>
  <c r="BL7" i="75"/>
  <c r="BL9" i="75"/>
  <c r="BL11" i="75"/>
  <c r="BL20" i="75"/>
  <c r="BL24" i="75"/>
  <c r="BL28" i="75"/>
  <c r="BL32" i="75"/>
  <c r="BL36" i="75"/>
  <c r="BL40" i="75"/>
  <c r="BN46" i="75"/>
  <c r="BN42" i="75"/>
  <c r="BN38" i="75"/>
  <c r="BN34" i="75"/>
  <c r="BN30" i="75"/>
  <c r="BN26" i="75"/>
  <c r="BN22" i="75"/>
  <c r="BN18" i="75"/>
  <c r="BN14" i="75"/>
  <c r="BN10" i="75"/>
  <c r="BN45" i="75"/>
  <c r="BN41" i="75"/>
  <c r="BN37" i="75"/>
  <c r="BN33" i="75"/>
  <c r="BN29" i="75"/>
  <c r="BN25" i="75"/>
  <c r="BN21" i="75"/>
  <c r="BN17" i="75"/>
  <c r="BN13" i="75"/>
  <c r="BN9" i="75"/>
  <c r="BN40" i="75"/>
  <c r="BN36" i="75"/>
  <c r="BN32" i="75"/>
  <c r="BN24" i="75"/>
  <c r="BN20" i="75"/>
  <c r="BN12" i="75"/>
  <c r="BN8" i="75"/>
  <c r="BN43" i="75"/>
  <c r="BN35" i="75"/>
  <c r="BN31" i="75"/>
  <c r="BN27" i="75"/>
  <c r="BN23" i="75"/>
  <c r="BN19" i="75"/>
  <c r="BN15" i="75"/>
  <c r="BN11" i="75"/>
  <c r="BN7" i="75"/>
  <c r="BN44" i="75"/>
  <c r="BN28" i="75"/>
  <c r="BN16" i="75"/>
  <c r="BN39" i="75"/>
  <c r="BL19" i="75"/>
  <c r="BL23" i="75"/>
  <c r="BL27" i="75"/>
  <c r="BL31" i="75"/>
  <c r="BL35" i="75"/>
  <c r="BL39" i="75"/>
  <c r="BL43" i="75"/>
  <c r="BL17" i="75"/>
  <c r="BL16" i="75"/>
  <c r="BL15" i="75"/>
  <c r="BL14" i="75"/>
  <c r="BL13" i="75"/>
  <c r="BL45" i="75"/>
  <c r="BL44" i="75"/>
  <c r="BL22" i="75"/>
  <c r="BL26" i="75"/>
  <c r="BL30" i="75"/>
  <c r="BL34" i="75"/>
  <c r="BL38" i="75"/>
  <c r="BL42" i="75"/>
  <c r="D22" i="74"/>
  <c r="D21" i="74"/>
  <c r="F21" i="74" s="1"/>
  <c r="E22" i="74"/>
  <c r="E45" i="73"/>
  <c r="F6" i="73"/>
  <c r="F45" i="73" s="1"/>
  <c r="D45" i="73"/>
  <c r="BL46" i="75" l="1"/>
  <c r="F22" i="74"/>
  <c r="BI55" i="72" l="1"/>
  <c r="BG8" i="72"/>
  <c r="BK8" i="72" s="1"/>
  <c r="BG55" i="72" s="1"/>
  <c r="BI8" i="72"/>
  <c r="O58" i="72"/>
  <c r="BD16" i="72"/>
  <c r="AW16" i="72"/>
  <c r="AM18" i="72"/>
  <c r="AM17" i="72"/>
  <c r="AM16" i="72"/>
  <c r="AF55" i="72"/>
  <c r="AF16" i="72"/>
  <c r="BK17" i="72" l="1"/>
  <c r="BK16" i="72"/>
  <c r="BO16" i="72" l="1"/>
  <c r="BT16" i="72" l="1"/>
  <c r="Q55" i="72" l="1"/>
  <c r="K17" i="72"/>
  <c r="M17" i="72"/>
  <c r="O17" i="72"/>
  <c r="Q17" i="72"/>
  <c r="K18" i="72"/>
  <c r="M18" i="72"/>
  <c r="O18" i="72"/>
  <c r="Q18" i="72"/>
  <c r="K19" i="72"/>
  <c r="M19" i="72"/>
  <c r="O19" i="72"/>
  <c r="Q19" i="72"/>
  <c r="K20" i="72"/>
  <c r="M20" i="72"/>
  <c r="O20" i="72"/>
  <c r="Q20" i="72"/>
  <c r="K21" i="72"/>
  <c r="M21" i="72"/>
  <c r="O21" i="72"/>
  <c r="Q21" i="72"/>
  <c r="K22" i="72"/>
  <c r="M22" i="72"/>
  <c r="O22" i="72"/>
  <c r="Q22" i="72"/>
  <c r="K23" i="72"/>
  <c r="M23" i="72"/>
  <c r="O23" i="72"/>
  <c r="Q23" i="72"/>
  <c r="K24" i="72"/>
  <c r="M24" i="72"/>
  <c r="O24" i="72"/>
  <c r="Q24" i="72"/>
  <c r="K25" i="72"/>
  <c r="M25" i="72"/>
  <c r="O25" i="72"/>
  <c r="Q25" i="72"/>
  <c r="K26" i="72"/>
  <c r="M26" i="72"/>
  <c r="O26" i="72"/>
  <c r="Q26" i="72"/>
  <c r="K27" i="72"/>
  <c r="M27" i="72"/>
  <c r="O27" i="72"/>
  <c r="Q27" i="72"/>
  <c r="K28" i="72"/>
  <c r="M28" i="72"/>
  <c r="O28" i="72"/>
  <c r="Q28" i="72"/>
  <c r="K29" i="72"/>
  <c r="M29" i="72"/>
  <c r="O29" i="72"/>
  <c r="Q29" i="72"/>
  <c r="K30" i="72"/>
  <c r="M30" i="72"/>
  <c r="O30" i="72"/>
  <c r="Q30" i="72"/>
  <c r="K31" i="72"/>
  <c r="M31" i="72"/>
  <c r="O31" i="72"/>
  <c r="Q31" i="72"/>
  <c r="K32" i="72"/>
  <c r="M32" i="72"/>
  <c r="O32" i="72"/>
  <c r="Q32" i="72"/>
  <c r="K33" i="72"/>
  <c r="M33" i="72"/>
  <c r="O33" i="72"/>
  <c r="Q33" i="72"/>
  <c r="K34" i="72"/>
  <c r="M34" i="72"/>
  <c r="O34" i="72"/>
  <c r="Q34" i="72"/>
  <c r="K35" i="72"/>
  <c r="M35" i="72"/>
  <c r="O35" i="72"/>
  <c r="Q35" i="72"/>
  <c r="K36" i="72"/>
  <c r="M36" i="72"/>
  <c r="O36" i="72"/>
  <c r="Q36" i="72"/>
  <c r="K37" i="72"/>
  <c r="M37" i="72"/>
  <c r="O37" i="72"/>
  <c r="Q37" i="72"/>
  <c r="K38" i="72"/>
  <c r="M38" i="72"/>
  <c r="O38" i="72"/>
  <c r="Q38" i="72"/>
  <c r="K39" i="72"/>
  <c r="M39" i="72"/>
  <c r="O39" i="72"/>
  <c r="Q39" i="72"/>
  <c r="K40" i="72"/>
  <c r="M40" i="72"/>
  <c r="O40" i="72"/>
  <c r="Q40" i="72"/>
  <c r="K41" i="72"/>
  <c r="M41" i="72"/>
  <c r="O41" i="72"/>
  <c r="Q41" i="72"/>
  <c r="K42" i="72"/>
  <c r="M42" i="72"/>
  <c r="O42" i="72"/>
  <c r="Q42" i="72"/>
  <c r="K43" i="72"/>
  <c r="M43" i="72"/>
  <c r="O43" i="72"/>
  <c r="Q43" i="72"/>
  <c r="K44" i="72"/>
  <c r="M44" i="72"/>
  <c r="O44" i="72"/>
  <c r="Q44" i="72"/>
  <c r="K45" i="72"/>
  <c r="M45" i="72"/>
  <c r="O45" i="72"/>
  <c r="Q45" i="72"/>
  <c r="K46" i="72"/>
  <c r="M46" i="72"/>
  <c r="O46" i="72"/>
  <c r="Q46" i="72"/>
  <c r="K47" i="72"/>
  <c r="M47" i="72"/>
  <c r="O47" i="72"/>
  <c r="Q47" i="72"/>
  <c r="K48" i="72"/>
  <c r="M48" i="72"/>
  <c r="O48" i="72"/>
  <c r="Q48" i="72"/>
  <c r="K49" i="72"/>
  <c r="M49" i="72"/>
  <c r="O49" i="72"/>
  <c r="Q49" i="72"/>
  <c r="K50" i="72"/>
  <c r="M50" i="72"/>
  <c r="O50" i="72"/>
  <c r="Q50" i="72"/>
  <c r="K51" i="72"/>
  <c r="M51" i="72"/>
  <c r="O51" i="72"/>
  <c r="Q51" i="72"/>
  <c r="K52" i="72"/>
  <c r="M52" i="72"/>
  <c r="O52" i="72"/>
  <c r="Q52" i="72"/>
  <c r="K53" i="72"/>
  <c r="M53" i="72"/>
  <c r="O53" i="72"/>
  <c r="Q53" i="72"/>
  <c r="K54" i="72"/>
  <c r="M54" i="72"/>
  <c r="O54" i="72"/>
  <c r="Q54" i="72"/>
  <c r="K55" i="72"/>
  <c r="M55" i="72"/>
  <c r="O55" i="72"/>
  <c r="G16" i="72"/>
  <c r="K16" i="72"/>
  <c r="M16" i="72"/>
  <c r="O16" i="72"/>
  <c r="Q16" i="72"/>
  <c r="G17" i="72"/>
  <c r="G18" i="72"/>
  <c r="G19" i="72"/>
  <c r="G20" i="72"/>
  <c r="G21" i="72"/>
  <c r="G22" i="72"/>
  <c r="G23" i="72"/>
  <c r="G24" i="72"/>
  <c r="G25" i="72"/>
  <c r="G26" i="72"/>
  <c r="G27" i="72"/>
  <c r="G28" i="72"/>
  <c r="G29" i="72"/>
  <c r="G30" i="72"/>
  <c r="G31" i="72"/>
  <c r="G32" i="72"/>
  <c r="G33" i="72"/>
  <c r="G34" i="72"/>
  <c r="G35" i="72"/>
  <c r="G36" i="72"/>
  <c r="G37" i="72"/>
  <c r="G38" i="72"/>
  <c r="G39" i="72"/>
  <c r="G40" i="72"/>
  <c r="G41" i="72"/>
  <c r="G42" i="72"/>
  <c r="G43" i="72"/>
  <c r="G44" i="72"/>
  <c r="G45" i="72"/>
  <c r="G46" i="72"/>
  <c r="G47" i="72"/>
  <c r="G48" i="72"/>
  <c r="G49" i="72"/>
  <c r="G50" i="72"/>
  <c r="G51" i="72"/>
  <c r="G52" i="72"/>
  <c r="G53" i="72"/>
  <c r="G54" i="72"/>
  <c r="G55" i="72"/>
  <c r="G55" i="69"/>
  <c r="G54" i="69"/>
  <c r="G53" i="69"/>
  <c r="G52" i="69"/>
  <c r="G51" i="69"/>
  <c r="G50" i="69"/>
  <c r="G49" i="69"/>
  <c r="G48" i="69"/>
  <c r="G47" i="69"/>
  <c r="G46" i="69"/>
  <c r="G45" i="69"/>
  <c r="G44" i="69"/>
  <c r="G43" i="69"/>
  <c r="G42" i="69"/>
  <c r="G41" i="69"/>
  <c r="G40" i="69"/>
  <c r="G39" i="69"/>
  <c r="G38" i="69"/>
  <c r="G37" i="69"/>
  <c r="G36" i="69"/>
  <c r="G35" i="69"/>
  <c r="G34" i="69"/>
  <c r="G33" i="69"/>
  <c r="G32" i="69"/>
  <c r="G31" i="69"/>
  <c r="G30" i="69"/>
  <c r="G29" i="69"/>
  <c r="G28" i="69"/>
  <c r="G27" i="69"/>
  <c r="G26" i="69"/>
  <c r="G25" i="69"/>
  <c r="G24" i="69"/>
  <c r="G23" i="69"/>
  <c r="G22" i="69"/>
  <c r="G21" i="69"/>
  <c r="G20" i="69"/>
  <c r="G19" i="69"/>
  <c r="G18" i="69"/>
  <c r="G17" i="69"/>
  <c r="G16" i="69"/>
  <c r="B17" i="72"/>
  <c r="C17" i="72"/>
  <c r="B18" i="72"/>
  <c r="C18" i="72"/>
  <c r="B19" i="72"/>
  <c r="C19" i="72"/>
  <c r="B20" i="72"/>
  <c r="C20" i="72"/>
  <c r="B21" i="72"/>
  <c r="C21" i="72"/>
  <c r="B22" i="72"/>
  <c r="C22" i="72"/>
  <c r="B23" i="72"/>
  <c r="C23" i="72"/>
  <c r="B24" i="72"/>
  <c r="C24" i="72"/>
  <c r="B25" i="72"/>
  <c r="C25" i="72"/>
  <c r="B26" i="72"/>
  <c r="C26" i="72"/>
  <c r="B27" i="72"/>
  <c r="C27" i="72"/>
  <c r="B28" i="72"/>
  <c r="C28" i="72"/>
  <c r="B29" i="72"/>
  <c r="C29" i="72"/>
  <c r="B30" i="72"/>
  <c r="C30" i="72"/>
  <c r="B31" i="72"/>
  <c r="C31" i="72"/>
  <c r="B32" i="72"/>
  <c r="C32" i="72"/>
  <c r="B33" i="72"/>
  <c r="C33" i="72"/>
  <c r="B34" i="72"/>
  <c r="C34" i="72"/>
  <c r="B35" i="72"/>
  <c r="C35" i="72"/>
  <c r="B36" i="72"/>
  <c r="C36" i="72"/>
  <c r="B37" i="72"/>
  <c r="C37" i="72"/>
  <c r="B38" i="72"/>
  <c r="C38" i="72"/>
  <c r="B39" i="72"/>
  <c r="C39" i="72"/>
  <c r="B40" i="72"/>
  <c r="C40" i="72"/>
  <c r="B41" i="72"/>
  <c r="C41" i="72"/>
  <c r="B42" i="72"/>
  <c r="C42" i="72"/>
  <c r="B43" i="72"/>
  <c r="C43" i="72"/>
  <c r="B44" i="72"/>
  <c r="C44" i="72"/>
  <c r="B45" i="72"/>
  <c r="C45" i="72"/>
  <c r="B46" i="72"/>
  <c r="C46" i="72"/>
  <c r="B47" i="72"/>
  <c r="C47" i="72"/>
  <c r="B48" i="72"/>
  <c r="C48" i="72"/>
  <c r="B49" i="72"/>
  <c r="C49" i="72"/>
  <c r="B50" i="72"/>
  <c r="C50" i="72"/>
  <c r="B51" i="72"/>
  <c r="C51" i="72"/>
  <c r="B52" i="72"/>
  <c r="C52" i="72"/>
  <c r="B53" i="72"/>
  <c r="C53" i="72"/>
  <c r="B54" i="72"/>
  <c r="C54" i="72"/>
  <c r="C16" i="72"/>
  <c r="B16" i="72"/>
  <c r="BB55" i="72" l="1"/>
  <c r="CG55" i="72"/>
  <c r="BZ55" i="72"/>
  <c r="CN55" i="72"/>
  <c r="BM55" i="72"/>
  <c r="CG54" i="72"/>
  <c r="BI54" i="72"/>
  <c r="AQ54" i="72"/>
  <c r="V54" i="72"/>
  <c r="AD54" i="72" s="1"/>
  <c r="AF54" i="72" s="1"/>
  <c r="AI54" i="72" s="1"/>
  <c r="AU54" i="72"/>
  <c r="CN54" i="72"/>
  <c r="BM54" i="72"/>
  <c r="DH54" i="72"/>
  <c r="DH53" i="72"/>
  <c r="CT53" i="72"/>
  <c r="CN53" i="72"/>
  <c r="CG53" i="72"/>
  <c r="BI53" i="72"/>
  <c r="AU53" i="72"/>
  <c r="AQ53" i="72"/>
  <c r="AP53" i="72"/>
  <c r="V53" i="72"/>
  <c r="AD53" i="72" s="1"/>
  <c r="AF53" i="72" s="1"/>
  <c r="BZ53" i="72"/>
  <c r="BB53" i="72"/>
  <c r="BM53" i="72"/>
  <c r="Z53" i="72"/>
  <c r="DG53" i="72"/>
  <c r="DG52" i="72"/>
  <c r="CT52" i="72"/>
  <c r="CS52" i="72"/>
  <c r="BZ52" i="72"/>
  <c r="BB52" i="72"/>
  <c r="AP52" i="72"/>
  <c r="AK52" i="72"/>
  <c r="V52" i="72"/>
  <c r="AD52" i="72" s="1"/>
  <c r="AF52" i="72" s="1"/>
  <c r="AS52" i="72" s="1"/>
  <c r="BI52" i="72"/>
  <c r="CG52" i="72"/>
  <c r="CN52" i="72"/>
  <c r="BM52" i="72"/>
  <c r="AQ52" i="72"/>
  <c r="Y52" i="72"/>
  <c r="DG51" i="72"/>
  <c r="CG51" i="72"/>
  <c r="BM51" i="72"/>
  <c r="BB51" i="72"/>
  <c r="V51" i="72"/>
  <c r="AD51" i="72" s="1"/>
  <c r="AF51" i="72" s="1"/>
  <c r="BI51" i="72"/>
  <c r="AU51" i="72"/>
  <c r="BZ51" i="72"/>
  <c r="CN51" i="72"/>
  <c r="Z51" i="72"/>
  <c r="AP51" i="72"/>
  <c r="CG50" i="72"/>
  <c r="BM50" i="72"/>
  <c r="BI50" i="72"/>
  <c r="AQ50" i="72"/>
  <c r="AP50" i="72"/>
  <c r="V50" i="72"/>
  <c r="AD50" i="72" s="1"/>
  <c r="AF50" i="72" s="1"/>
  <c r="AZ50" i="72" s="1"/>
  <c r="AU50" i="72"/>
  <c r="BB50" i="72"/>
  <c r="DH50" i="72"/>
  <c r="DH49" i="72"/>
  <c r="CT49" i="72"/>
  <c r="CN49" i="72"/>
  <c r="CG49" i="72"/>
  <c r="AU49" i="72"/>
  <c r="AQ49" i="72"/>
  <c r="AP49" i="72"/>
  <c r="V49" i="72"/>
  <c r="AD49" i="72" s="1"/>
  <c r="AF49" i="72" s="1"/>
  <c r="BI49" i="72"/>
  <c r="BZ49" i="72"/>
  <c r="BB49" i="72"/>
  <c r="BM49" i="72"/>
  <c r="Z49" i="72"/>
  <c r="DG48" i="72"/>
  <c r="CT48" i="72"/>
  <c r="CS48" i="72"/>
  <c r="CN48" i="72"/>
  <c r="BZ48" i="72"/>
  <c r="BB48" i="72"/>
  <c r="AP48" i="72"/>
  <c r="AK48" i="72"/>
  <c r="Z48" i="72"/>
  <c r="V48" i="72"/>
  <c r="AD48" i="72" s="1"/>
  <c r="AF48" i="72" s="1"/>
  <c r="BI48" i="72"/>
  <c r="CG48" i="72"/>
  <c r="BM48" i="72"/>
  <c r="AQ48" i="72"/>
  <c r="Y48" i="72"/>
  <c r="CS47" i="72"/>
  <c r="CG47" i="72"/>
  <c r="BB47" i="72"/>
  <c r="AQ47" i="72"/>
  <c r="V47" i="72"/>
  <c r="AD47" i="72" s="1"/>
  <c r="AF47" i="72" s="1"/>
  <c r="BI47" i="72"/>
  <c r="AU47" i="72"/>
  <c r="BZ47" i="72"/>
  <c r="CN47" i="72"/>
  <c r="BM47" i="72"/>
  <c r="Z47" i="72"/>
  <c r="AP47" i="72"/>
  <c r="BM46" i="72"/>
  <c r="BI46" i="72"/>
  <c r="AP46" i="72"/>
  <c r="V46" i="72"/>
  <c r="AD46" i="72" s="1"/>
  <c r="AF46" i="72" s="1"/>
  <c r="AZ46" i="72" s="1"/>
  <c r="BZ46" i="72"/>
  <c r="Y46" i="72"/>
  <c r="DH45" i="72"/>
  <c r="CT45" i="72"/>
  <c r="CG45" i="72"/>
  <c r="AU45" i="72"/>
  <c r="AQ45" i="72"/>
  <c r="V45" i="72"/>
  <c r="AD45" i="72" s="1"/>
  <c r="AF45" i="72" s="1"/>
  <c r="BI45" i="72"/>
  <c r="BB45" i="72"/>
  <c r="BM45" i="72"/>
  <c r="Z45" i="72"/>
  <c r="DG44" i="72"/>
  <c r="CS44" i="72"/>
  <c r="BZ44" i="72"/>
  <c r="AU44" i="72"/>
  <c r="AP44" i="72"/>
  <c r="AK44" i="72"/>
  <c r="V44" i="72"/>
  <c r="AD44" i="72" s="1"/>
  <c r="AF44" i="72" s="1"/>
  <c r="CU44" i="72" s="1"/>
  <c r="BI44" i="72"/>
  <c r="CG44" i="72"/>
  <c r="CN44" i="72"/>
  <c r="BM44" i="72"/>
  <c r="Y44" i="72"/>
  <c r="BM43" i="72"/>
  <c r="BB43" i="72"/>
  <c r="Z43" i="72"/>
  <c r="V43" i="72"/>
  <c r="AD43" i="72" s="1"/>
  <c r="AF43" i="72" s="1"/>
  <c r="BI43" i="72"/>
  <c r="BZ43" i="72"/>
  <c r="CN43" i="72"/>
  <c r="AP43" i="72"/>
  <c r="CN42" i="72"/>
  <c r="BZ42" i="72"/>
  <c r="BM42" i="72"/>
  <c r="BI42" i="72"/>
  <c r="AK42" i="72"/>
  <c r="V42" i="72"/>
  <c r="AD42" i="72" s="1"/>
  <c r="AF42" i="72" s="1"/>
  <c r="AU42" i="72"/>
  <c r="BB42" i="72"/>
  <c r="DH41" i="72"/>
  <c r="CU41" i="72"/>
  <c r="CT41" i="72"/>
  <c r="CG41" i="72"/>
  <c r="BI41" i="72"/>
  <c r="AU41" i="72"/>
  <c r="AQ41" i="72"/>
  <c r="AI41" i="72"/>
  <c r="V41" i="72"/>
  <c r="AD41" i="72" s="1"/>
  <c r="AF41" i="72" s="1"/>
  <c r="BM41" i="72"/>
  <c r="Z41" i="72"/>
  <c r="DG40" i="72"/>
  <c r="CT40" i="72"/>
  <c r="CS40" i="72"/>
  <c r="BZ40" i="72"/>
  <c r="AP40" i="72"/>
  <c r="AK40" i="72"/>
  <c r="AD40" i="72"/>
  <c r="AF40" i="72" s="1"/>
  <c r="AS40" i="72" s="1"/>
  <c r="V40" i="72"/>
  <c r="BI40" i="72"/>
  <c r="CG40" i="72"/>
  <c r="BB40" i="72"/>
  <c r="BM40" i="72"/>
  <c r="AQ40" i="72"/>
  <c r="Y40" i="72"/>
  <c r="DG39" i="72"/>
  <c r="CS39" i="72"/>
  <c r="CG39" i="72"/>
  <c r="BB39" i="72"/>
  <c r="AQ39" i="72"/>
  <c r="V39" i="72"/>
  <c r="AD39" i="72" s="1"/>
  <c r="AF39" i="72" s="1"/>
  <c r="BI39" i="72"/>
  <c r="AU39" i="72"/>
  <c r="BZ39" i="72"/>
  <c r="CN39" i="72"/>
  <c r="BM39" i="72"/>
  <c r="Z39" i="72"/>
  <c r="AP39" i="72"/>
  <c r="CN38" i="72"/>
  <c r="BM38" i="72"/>
  <c r="BI38" i="72"/>
  <c r="BB38" i="72"/>
  <c r="AP38" i="72"/>
  <c r="AF38" i="72"/>
  <c r="CU38" i="72" s="1"/>
  <c r="V38" i="72"/>
  <c r="AD38" i="72" s="1"/>
  <c r="BZ38" i="72"/>
  <c r="Z38" i="72"/>
  <c r="Y38" i="72"/>
  <c r="DH37" i="72"/>
  <c r="CT37" i="72"/>
  <c r="CN37" i="72"/>
  <c r="CG37" i="72"/>
  <c r="BI37" i="72"/>
  <c r="AU37" i="72"/>
  <c r="AQ37" i="72"/>
  <c r="V37" i="72"/>
  <c r="AD37" i="72" s="1"/>
  <c r="AF37" i="72" s="1"/>
  <c r="BB37" i="72"/>
  <c r="BM37" i="72"/>
  <c r="Z37" i="72"/>
  <c r="DH36" i="72"/>
  <c r="DG36" i="72"/>
  <c r="CT36" i="72"/>
  <c r="CS36" i="72"/>
  <c r="BZ36" i="72"/>
  <c r="BI36" i="72"/>
  <c r="AU36" i="72"/>
  <c r="AP36" i="72"/>
  <c r="AK36" i="72"/>
  <c r="V36" i="72"/>
  <c r="AD36" i="72" s="1"/>
  <c r="AF36" i="72" s="1"/>
  <c r="CU36" i="72" s="1"/>
  <c r="CG36" i="72"/>
  <c r="BM36" i="72"/>
  <c r="AQ36" i="72"/>
  <c r="Y36" i="72"/>
  <c r="DG35" i="72"/>
  <c r="CT35" i="72"/>
  <c r="CS35" i="72"/>
  <c r="CG35" i="72"/>
  <c r="BB35" i="72"/>
  <c r="AQ35" i="72"/>
  <c r="V35" i="72"/>
  <c r="AD35" i="72" s="1"/>
  <c r="AF35" i="72" s="1"/>
  <c r="BI35" i="72"/>
  <c r="AU35" i="72"/>
  <c r="BZ35" i="72"/>
  <c r="CN35" i="72"/>
  <c r="BM35" i="72"/>
  <c r="Z35" i="72"/>
  <c r="AP35" i="72"/>
  <c r="CS34" i="72"/>
  <c r="BZ34" i="72"/>
  <c r="BM34" i="72"/>
  <c r="BB34" i="72"/>
  <c r="AK34" i="72"/>
  <c r="V34" i="72"/>
  <c r="AD34" i="72" s="1"/>
  <c r="AF34" i="72" s="1"/>
  <c r="BI34" i="72"/>
  <c r="CG34" i="72"/>
  <c r="CN34" i="72"/>
  <c r="Y34" i="72"/>
  <c r="DG33" i="72"/>
  <c r="BM33" i="72"/>
  <c r="V33" i="72"/>
  <c r="AD33" i="72" s="1"/>
  <c r="AF33" i="72" s="1"/>
  <c r="CU33" i="72" s="1"/>
  <c r="BI33" i="72"/>
  <c r="BZ33" i="72"/>
  <c r="CN33" i="72"/>
  <c r="AP33" i="72"/>
  <c r="DH32" i="72"/>
  <c r="CT32" i="72"/>
  <c r="CG32" i="72"/>
  <c r="AZ32" i="72"/>
  <c r="AU32" i="72"/>
  <c r="AQ32" i="72"/>
  <c r="V32" i="72"/>
  <c r="AD32" i="72" s="1"/>
  <c r="AF32" i="72" s="1"/>
  <c r="AI32" i="72" s="1"/>
  <c r="BI32" i="72"/>
  <c r="CN32" i="72"/>
  <c r="BM32" i="72"/>
  <c r="Z32" i="72"/>
  <c r="DG31" i="72"/>
  <c r="CS31" i="72"/>
  <c r="BZ31" i="72"/>
  <c r="BI31" i="72"/>
  <c r="AP31" i="72"/>
  <c r="AK31" i="72"/>
  <c r="V31" i="72"/>
  <c r="AD31" i="72" s="1"/>
  <c r="AF31" i="72" s="1"/>
  <c r="AU31" i="72"/>
  <c r="BB31" i="72"/>
  <c r="BM31" i="72"/>
  <c r="DH31" i="72"/>
  <c r="Y31" i="72"/>
  <c r="DH30" i="72"/>
  <c r="CT30" i="72"/>
  <c r="BB30" i="72"/>
  <c r="AU30" i="72"/>
  <c r="AD30" i="72"/>
  <c r="AF30" i="72" s="1"/>
  <c r="V30" i="72"/>
  <c r="BI30" i="72"/>
  <c r="CG30" i="72"/>
  <c r="BZ30" i="72"/>
  <c r="CN30" i="72"/>
  <c r="BM30" i="72"/>
  <c r="Z30" i="72"/>
  <c r="DG30" i="72"/>
  <c r="DG29" i="72"/>
  <c r="CS29" i="72"/>
  <c r="BZ29" i="72"/>
  <c r="BM29" i="72"/>
  <c r="BI29" i="72"/>
  <c r="BB29" i="72"/>
  <c r="AK29" i="72"/>
  <c r="V29" i="72"/>
  <c r="AD29" i="72" s="1"/>
  <c r="AF29" i="72" s="1"/>
  <c r="AS29" i="72" s="1"/>
  <c r="CN29" i="72"/>
  <c r="Y29" i="72"/>
  <c r="DH28" i="72"/>
  <c r="CT28" i="72"/>
  <c r="CG28" i="72"/>
  <c r="AU28" i="72"/>
  <c r="AQ28" i="72"/>
  <c r="AD28" i="72"/>
  <c r="AF28" i="72" s="1"/>
  <c r="AI28" i="72" s="1"/>
  <c r="V28" i="72"/>
  <c r="BI28" i="72"/>
  <c r="CN28" i="72"/>
  <c r="BM28" i="72"/>
  <c r="Z28" i="72"/>
  <c r="DG27" i="72"/>
  <c r="CS27" i="72"/>
  <c r="CN27" i="72"/>
  <c r="BZ27" i="72"/>
  <c r="BM27" i="72"/>
  <c r="BI27" i="72"/>
  <c r="AP27" i="72"/>
  <c r="AK27" i="72"/>
  <c r="V27" i="72"/>
  <c r="AD27" i="72" s="1"/>
  <c r="AF27" i="72" s="1"/>
  <c r="AU27" i="72"/>
  <c r="BB27" i="72"/>
  <c r="DH27" i="72"/>
  <c r="Y27" i="72"/>
  <c r="DH26" i="72"/>
  <c r="CT26" i="72"/>
  <c r="CG26" i="72"/>
  <c r="BB26" i="72"/>
  <c r="AU26" i="72"/>
  <c r="AQ26" i="72"/>
  <c r="V26" i="72"/>
  <c r="AD26" i="72" s="1"/>
  <c r="AF26" i="72" s="1"/>
  <c r="BI26" i="72"/>
  <c r="BZ26" i="72"/>
  <c r="CN26" i="72"/>
  <c r="BM26" i="72"/>
  <c r="Z26" i="72"/>
  <c r="DG26" i="72"/>
  <c r="DG25" i="72"/>
  <c r="CS25" i="72"/>
  <c r="BZ25" i="72"/>
  <c r="BM25" i="72"/>
  <c r="BI25" i="72"/>
  <c r="BB25" i="72"/>
  <c r="AP25" i="72"/>
  <c r="AK25" i="72"/>
  <c r="Z25" i="72"/>
  <c r="V25" i="72"/>
  <c r="AD25" i="72" s="1"/>
  <c r="AF25" i="72" s="1"/>
  <c r="CN25" i="72"/>
  <c r="Y25" i="72"/>
  <c r="DH24" i="72"/>
  <c r="CT24" i="72"/>
  <c r="CG24" i="72"/>
  <c r="AU24" i="72"/>
  <c r="AQ24" i="72"/>
  <c r="V24" i="72"/>
  <c r="AD24" i="72" s="1"/>
  <c r="AF24" i="72" s="1"/>
  <c r="AI24" i="72" s="1"/>
  <c r="BI24" i="72"/>
  <c r="CN24" i="72"/>
  <c r="BM24" i="72"/>
  <c r="Z24" i="72"/>
  <c r="DG23" i="72"/>
  <c r="CS23" i="72"/>
  <c r="CN23" i="72"/>
  <c r="BZ23" i="72"/>
  <c r="BM23" i="72"/>
  <c r="BI23" i="72"/>
  <c r="AP23" i="72"/>
  <c r="AK23" i="72"/>
  <c r="V23" i="72"/>
  <c r="AD23" i="72" s="1"/>
  <c r="AF23" i="72" s="1"/>
  <c r="CU23" i="72" s="1"/>
  <c r="AU23" i="72"/>
  <c r="BB23" i="72"/>
  <c r="DH23" i="72"/>
  <c r="Y23" i="72"/>
  <c r="DH22" i="72"/>
  <c r="CT22" i="72"/>
  <c r="CG22" i="72"/>
  <c r="BB22" i="72"/>
  <c r="AU22" i="72"/>
  <c r="AQ22" i="72"/>
  <c r="V22" i="72"/>
  <c r="AD22" i="72" s="1"/>
  <c r="AF22" i="72" s="1"/>
  <c r="BI22" i="72"/>
  <c r="BZ22" i="72"/>
  <c r="CN22" i="72"/>
  <c r="BM22" i="72"/>
  <c r="Z22" i="72"/>
  <c r="DG22" i="72"/>
  <c r="DG21" i="72"/>
  <c r="CS21" i="72"/>
  <c r="BZ21" i="72"/>
  <c r="BM21" i="72"/>
  <c r="BI21" i="72"/>
  <c r="AP21" i="72"/>
  <c r="AK21" i="72"/>
  <c r="AF21" i="72"/>
  <c r="V21" i="72"/>
  <c r="AD21" i="72" s="1"/>
  <c r="CN21" i="72"/>
  <c r="Y21" i="72"/>
  <c r="DH20" i="72"/>
  <c r="CT20" i="72"/>
  <c r="CN20" i="72"/>
  <c r="CG20" i="72"/>
  <c r="AU20" i="72"/>
  <c r="AQ20" i="72"/>
  <c r="V20" i="72"/>
  <c r="AD20" i="72" s="1"/>
  <c r="AF20" i="72" s="1"/>
  <c r="AS20" i="72" s="1"/>
  <c r="BI20" i="72"/>
  <c r="BB20" i="72"/>
  <c r="BM20" i="72"/>
  <c r="Z20" i="72"/>
  <c r="DG19" i="72"/>
  <c r="CS19" i="72"/>
  <c r="BZ19" i="72"/>
  <c r="BM19" i="72"/>
  <c r="BI19" i="72"/>
  <c r="BB19" i="72"/>
  <c r="AP19" i="72"/>
  <c r="AK19" i="72"/>
  <c r="V19" i="72"/>
  <c r="AD19" i="72" s="1"/>
  <c r="AF19" i="72" s="1"/>
  <c r="CG19" i="72"/>
  <c r="CN19" i="72"/>
  <c r="AQ19" i="72"/>
  <c r="Y19" i="72"/>
  <c r="DG18" i="72"/>
  <c r="BM18" i="72"/>
  <c r="BB18" i="72"/>
  <c r="V18" i="72"/>
  <c r="AD18" i="72" s="1"/>
  <c r="AF18" i="72" s="1"/>
  <c r="BI18" i="72"/>
  <c r="AU18" i="72"/>
  <c r="BZ18" i="72"/>
  <c r="CN18" i="72"/>
  <c r="DH18" i="72"/>
  <c r="AP18" i="72"/>
  <c r="CN17" i="72"/>
  <c r="CG17" i="72"/>
  <c r="BM17" i="72"/>
  <c r="BI17" i="72"/>
  <c r="BB17" i="72"/>
  <c r="AQ17" i="72"/>
  <c r="V17" i="72"/>
  <c r="AD17" i="72" s="1"/>
  <c r="AF17" i="72" s="1"/>
  <c r="CU17" i="72" s="1"/>
  <c r="AU17" i="72"/>
  <c r="AK17" i="72"/>
  <c r="DG17" i="72"/>
  <c r="DH16" i="72"/>
  <c r="CT16" i="72"/>
  <c r="CG16" i="72"/>
  <c r="BI16" i="72"/>
  <c r="AU16" i="72"/>
  <c r="AQ16" i="72"/>
  <c r="AP16" i="72"/>
  <c r="AD16" i="72"/>
  <c r="BB16" i="72"/>
  <c r="BM16" i="72"/>
  <c r="Z16" i="72"/>
  <c r="N7" i="71"/>
  <c r="L7" i="71"/>
  <c r="L45" i="71"/>
  <c r="L44" i="71"/>
  <c r="L43" i="71"/>
  <c r="L42" i="71"/>
  <c r="L41" i="71"/>
  <c r="L40" i="71"/>
  <c r="L39" i="71"/>
  <c r="L38" i="71"/>
  <c r="L37" i="71"/>
  <c r="L36" i="71"/>
  <c r="L35" i="71"/>
  <c r="L34" i="71"/>
  <c r="L33" i="71"/>
  <c r="L32" i="71"/>
  <c r="L31" i="71"/>
  <c r="L30" i="71"/>
  <c r="L29" i="71"/>
  <c r="L28" i="71"/>
  <c r="L27" i="71"/>
  <c r="L26" i="71"/>
  <c r="N43" i="71"/>
  <c r="J43" i="71" s="1"/>
  <c r="N24" i="71"/>
  <c r="J24" i="71" s="1"/>
  <c r="L24" i="71"/>
  <c r="L23" i="71"/>
  <c r="L22" i="71"/>
  <c r="L21" i="71"/>
  <c r="N20" i="71"/>
  <c r="J20" i="71" s="1"/>
  <c r="L20" i="71"/>
  <c r="L19" i="71"/>
  <c r="L18" i="71"/>
  <c r="L17" i="71"/>
  <c r="N16" i="71"/>
  <c r="J16" i="71" s="1"/>
  <c r="L16" i="71"/>
  <c r="L15" i="71"/>
  <c r="L14" i="71"/>
  <c r="L13" i="71"/>
  <c r="N12" i="71"/>
  <c r="L12" i="71"/>
  <c r="L11" i="71"/>
  <c r="L10" i="71"/>
  <c r="L9" i="71"/>
  <c r="N8" i="71"/>
  <c r="L8" i="71"/>
  <c r="B7" i="70"/>
  <c r="B8" i="70"/>
  <c r="B9" i="70"/>
  <c r="B10" i="70"/>
  <c r="B11" i="70"/>
  <c r="B12" i="70"/>
  <c r="B13" i="70"/>
  <c r="B14" i="70"/>
  <c r="B15" i="70"/>
  <c r="B16" i="70"/>
  <c r="B17" i="70"/>
  <c r="B18" i="70"/>
  <c r="B19" i="70"/>
  <c r="B20" i="70"/>
  <c r="B21" i="70"/>
  <c r="B22" i="70"/>
  <c r="B23" i="70"/>
  <c r="B24" i="70"/>
  <c r="B25" i="70"/>
  <c r="B26" i="70"/>
  <c r="B27" i="70"/>
  <c r="B28" i="70"/>
  <c r="B29" i="70"/>
  <c r="B30" i="70"/>
  <c r="B31" i="70"/>
  <c r="B32" i="70"/>
  <c r="B33" i="70"/>
  <c r="B34" i="70"/>
  <c r="B35" i="70"/>
  <c r="B36" i="70"/>
  <c r="B37" i="70"/>
  <c r="B38" i="70"/>
  <c r="B39" i="70"/>
  <c r="B40" i="70"/>
  <c r="B41" i="70"/>
  <c r="B42" i="70"/>
  <c r="B43" i="70"/>
  <c r="B44" i="70"/>
  <c r="B6" i="70"/>
  <c r="C7" i="70"/>
  <c r="C8" i="70"/>
  <c r="C9" i="70"/>
  <c r="C10" i="70"/>
  <c r="C11" i="70"/>
  <c r="C12" i="70"/>
  <c r="C13" i="70"/>
  <c r="C14" i="70"/>
  <c r="C15" i="70"/>
  <c r="C16" i="70"/>
  <c r="C17" i="70"/>
  <c r="C18" i="70"/>
  <c r="C19" i="70"/>
  <c r="C20" i="70"/>
  <c r="C21" i="70"/>
  <c r="C22" i="70"/>
  <c r="C23" i="70"/>
  <c r="C24" i="70"/>
  <c r="C25" i="70"/>
  <c r="C26" i="70"/>
  <c r="C27" i="70"/>
  <c r="C28" i="70"/>
  <c r="C29" i="70"/>
  <c r="C30" i="70"/>
  <c r="C31" i="70"/>
  <c r="C32" i="70"/>
  <c r="C33" i="70"/>
  <c r="C34" i="70"/>
  <c r="C35" i="70"/>
  <c r="C36" i="70"/>
  <c r="C37" i="70"/>
  <c r="C38" i="70"/>
  <c r="C39" i="70"/>
  <c r="C40" i="70"/>
  <c r="C41" i="70"/>
  <c r="C42" i="70"/>
  <c r="C43" i="70"/>
  <c r="C44" i="70"/>
  <c r="C6" i="70"/>
  <c r="DS60" i="69"/>
  <c r="CW16" i="69"/>
  <c r="CP55" i="69"/>
  <c r="CP16" i="69"/>
  <c r="CI55" i="69"/>
  <c r="CI16" i="69"/>
  <c r="BV55" i="69"/>
  <c r="BV16" i="69"/>
  <c r="BR55" i="69"/>
  <c r="BR16" i="69"/>
  <c r="BR8" i="69"/>
  <c r="BK55" i="69"/>
  <c r="CU35" i="72" l="1"/>
  <c r="AI35" i="72"/>
  <c r="AS35" i="72"/>
  <c r="CU43" i="72"/>
  <c r="AZ43" i="72"/>
  <c r="AI43" i="72"/>
  <c r="CU18" i="72"/>
  <c r="AI18" i="72"/>
  <c r="AZ18" i="72"/>
  <c r="AS18" i="72"/>
  <c r="CU51" i="72"/>
  <c r="AI51" i="72"/>
  <c r="AS51" i="72"/>
  <c r="AS33" i="72"/>
  <c r="AZ38" i="72"/>
  <c r="BD18" i="72"/>
  <c r="CX18" i="72" s="1"/>
  <c r="AW20" i="72"/>
  <c r="CW20" i="72" s="1"/>
  <c r="AW35" i="72"/>
  <c r="CW35" i="72" s="1"/>
  <c r="BD43" i="72"/>
  <c r="CX43" i="72" s="1"/>
  <c r="BD50" i="72"/>
  <c r="CX50" i="72" s="1"/>
  <c r="BD38" i="72"/>
  <c r="CX38" i="72" s="1"/>
  <c r="AS31" i="72"/>
  <c r="AW31" i="72" s="1"/>
  <c r="CW31" i="72" s="1"/>
  <c r="AZ31" i="72"/>
  <c r="BD31" i="72" s="1"/>
  <c r="CX31" i="72" s="1"/>
  <c r="AI31" i="72"/>
  <c r="AM31" i="72" s="1"/>
  <c r="CV31" i="72" s="1"/>
  <c r="CU31" i="72"/>
  <c r="AS16" i="72"/>
  <c r="AI16" i="72"/>
  <c r="AZ16" i="72"/>
  <c r="AS27" i="72"/>
  <c r="AW27" i="72" s="1"/>
  <c r="CW27" i="72" s="1"/>
  <c r="AZ27" i="72"/>
  <c r="BD27" i="72" s="1"/>
  <c r="CX27" i="72" s="1"/>
  <c r="AI27" i="72"/>
  <c r="AM27" i="72" s="1"/>
  <c r="CV27" i="72" s="1"/>
  <c r="CU27" i="72"/>
  <c r="AM32" i="72"/>
  <c r="CV32" i="72" s="1"/>
  <c r="AZ19" i="72"/>
  <c r="BD19" i="72" s="1"/>
  <c r="CX19" i="72" s="1"/>
  <c r="AI19" i="72"/>
  <c r="AM19" i="72" s="1"/>
  <c r="CV19" i="72" s="1"/>
  <c r="CU19" i="72"/>
  <c r="AS19" i="72"/>
  <c r="Y17" i="72"/>
  <c r="BZ17" i="72"/>
  <c r="Z18" i="72"/>
  <c r="AZ21" i="72"/>
  <c r="AI21" i="72"/>
  <c r="AM21" i="72" s="1"/>
  <c r="CV21" i="72" s="1"/>
  <c r="CU21" i="72"/>
  <c r="AS26" i="72"/>
  <c r="AW26" i="72" s="1"/>
  <c r="CW26" i="72" s="1"/>
  <c r="AZ26" i="72"/>
  <c r="BD26" i="72" s="1"/>
  <c r="CX26" i="72" s="1"/>
  <c r="AI26" i="72"/>
  <c r="CU26" i="72"/>
  <c r="AZ28" i="72"/>
  <c r="AQ29" i="72"/>
  <c r="DH29" i="72"/>
  <c r="CT29" i="72"/>
  <c r="AS30" i="72"/>
  <c r="AW30" i="72" s="1"/>
  <c r="CW30" i="72" s="1"/>
  <c r="AZ30" i="72"/>
  <c r="BD30" i="72" s="1"/>
  <c r="CX30" i="72" s="1"/>
  <c r="AI30" i="72"/>
  <c r="CU30" i="72"/>
  <c r="AP32" i="72"/>
  <c r="DG32" i="72"/>
  <c r="CS32" i="72"/>
  <c r="BZ32" i="72"/>
  <c r="AK32" i="72"/>
  <c r="Y32" i="72"/>
  <c r="DH33" i="72"/>
  <c r="CT33" i="72"/>
  <c r="AQ33" i="72"/>
  <c r="AU33" i="72"/>
  <c r="CG33" i="72"/>
  <c r="CN16" i="72"/>
  <c r="DH17" i="72"/>
  <c r="CT17" i="72"/>
  <c r="Z17" i="72"/>
  <c r="AP17" i="72"/>
  <c r="AZ17" i="72"/>
  <c r="BD17" i="72" s="1"/>
  <c r="CX17" i="72" s="1"/>
  <c r="AQ18" i="72"/>
  <c r="CG18" i="72"/>
  <c r="CS18" i="72"/>
  <c r="CT19" i="72"/>
  <c r="AI20" i="72"/>
  <c r="CU20" i="72"/>
  <c r="BB21" i="72"/>
  <c r="AZ25" i="72"/>
  <c r="BD25" i="72" s="1"/>
  <c r="CX25" i="72" s="1"/>
  <c r="AI25" i="72"/>
  <c r="AM25" i="72" s="1"/>
  <c r="CV25" i="72" s="1"/>
  <c r="CU25" i="72"/>
  <c r="AS25" i="72"/>
  <c r="CN31" i="72"/>
  <c r="AZ34" i="72"/>
  <c r="BD34" i="72" s="1"/>
  <c r="CX34" i="72" s="1"/>
  <c r="AI34" i="72"/>
  <c r="AM34" i="72" s="1"/>
  <c r="CV34" i="72" s="1"/>
  <c r="CU34" i="72"/>
  <c r="AS34" i="72"/>
  <c r="CS17" i="72"/>
  <c r="AW18" i="72"/>
  <c r="CW18" i="72" s="1"/>
  <c r="CT18" i="72"/>
  <c r="AU19" i="72"/>
  <c r="DH19" i="72"/>
  <c r="DG20" i="72"/>
  <c r="CS20" i="72"/>
  <c r="BZ20" i="72"/>
  <c r="AK20" i="72"/>
  <c r="Y20" i="72"/>
  <c r="AS23" i="72"/>
  <c r="AW23" i="72" s="1"/>
  <c r="CW23" i="72" s="1"/>
  <c r="AZ23" i="72"/>
  <c r="BD23" i="72" s="1"/>
  <c r="CX23" i="72" s="1"/>
  <c r="AI23" i="72"/>
  <c r="AM23" i="72" s="1"/>
  <c r="CV23" i="72" s="1"/>
  <c r="AP24" i="72"/>
  <c r="DG24" i="72"/>
  <c r="CS24" i="72"/>
  <c r="BZ24" i="72"/>
  <c r="AK24" i="72"/>
  <c r="AM24" i="72" s="1"/>
  <c r="CV24" i="72" s="1"/>
  <c r="Y24" i="72"/>
  <c r="AZ29" i="72"/>
  <c r="BD29" i="72" s="1"/>
  <c r="CX29" i="72" s="1"/>
  <c r="AI29" i="72"/>
  <c r="AM29" i="72" s="1"/>
  <c r="CV29" i="72" s="1"/>
  <c r="CU29" i="72"/>
  <c r="DH34" i="72"/>
  <c r="AQ34" i="72"/>
  <c r="Z34" i="72"/>
  <c r="CT34" i="72"/>
  <c r="CU42" i="72"/>
  <c r="AS42" i="72"/>
  <c r="AW42" i="72" s="1"/>
  <c r="CW42" i="72" s="1"/>
  <c r="AI42" i="72"/>
  <c r="AM42" i="72" s="1"/>
  <c r="CV42" i="72" s="1"/>
  <c r="AZ42" i="72"/>
  <c r="BD42" i="72" s="1"/>
  <c r="CX42" i="72" s="1"/>
  <c r="AZ48" i="72"/>
  <c r="BD48" i="72" s="1"/>
  <c r="CX48" i="72" s="1"/>
  <c r="AI48" i="72"/>
  <c r="AM48" i="72" s="1"/>
  <c r="CV48" i="72" s="1"/>
  <c r="CU48" i="72"/>
  <c r="AS48" i="72"/>
  <c r="AQ21" i="72"/>
  <c r="DH21" i="72"/>
  <c r="CT21" i="72"/>
  <c r="CG21" i="72"/>
  <c r="AU21" i="72"/>
  <c r="CU28" i="72"/>
  <c r="AS28" i="72"/>
  <c r="AW28" i="72" s="1"/>
  <c r="CW28" i="72" s="1"/>
  <c r="CG29" i="72"/>
  <c r="AU29" i="72"/>
  <c r="AW29" i="72" s="1"/>
  <c r="CW29" i="72" s="1"/>
  <c r="AW33" i="72"/>
  <c r="CW33" i="72" s="1"/>
  <c r="DG16" i="72"/>
  <c r="CS16" i="72"/>
  <c r="BZ16" i="72"/>
  <c r="AK16" i="72"/>
  <c r="Y16" i="72"/>
  <c r="AI17" i="72"/>
  <c r="CV17" i="72" s="1"/>
  <c r="AS17" i="72"/>
  <c r="AW17" i="72" s="1"/>
  <c r="CW17" i="72" s="1"/>
  <c r="Y18" i="72"/>
  <c r="AK18" i="72"/>
  <c r="CV18" i="72" s="1"/>
  <c r="Z19" i="72"/>
  <c r="AP20" i="72"/>
  <c r="AZ20" i="72"/>
  <c r="BD20" i="72" s="1"/>
  <c r="CX20" i="72" s="1"/>
  <c r="Z21" i="72"/>
  <c r="AS21" i="72"/>
  <c r="AS22" i="72"/>
  <c r="AW22" i="72" s="1"/>
  <c r="CW22" i="72" s="1"/>
  <c r="AZ22" i="72"/>
  <c r="BD22" i="72" s="1"/>
  <c r="CX22" i="72" s="1"/>
  <c r="AI22" i="72"/>
  <c r="CU22" i="72"/>
  <c r="CU24" i="72"/>
  <c r="AS24" i="72"/>
  <c r="AW24" i="72" s="1"/>
  <c r="CW24" i="72" s="1"/>
  <c r="AZ24" i="72"/>
  <c r="AQ25" i="72"/>
  <c r="DH25" i="72"/>
  <c r="CT25" i="72"/>
  <c r="CG25" i="72"/>
  <c r="AU25" i="72"/>
  <c r="AP28" i="72"/>
  <c r="DG28" i="72"/>
  <c r="CS28" i="72"/>
  <c r="BZ28" i="72"/>
  <c r="AK28" i="72"/>
  <c r="AM28" i="72" s="1"/>
  <c r="CV28" i="72" s="1"/>
  <c r="Y28" i="72"/>
  <c r="Z29" i="72"/>
  <c r="CU32" i="72"/>
  <c r="AS32" i="72"/>
  <c r="AW32" i="72" s="1"/>
  <c r="CW32" i="72" s="1"/>
  <c r="Z33" i="72"/>
  <c r="AU34" i="72"/>
  <c r="AZ44" i="72"/>
  <c r="AI44" i="72"/>
  <c r="AM44" i="72" s="1"/>
  <c r="CV44" i="72" s="1"/>
  <c r="AS44" i="72"/>
  <c r="AW44" i="72" s="1"/>
  <c r="CW44" i="72" s="1"/>
  <c r="AP22" i="72"/>
  <c r="AQ23" i="72"/>
  <c r="CG23" i="72"/>
  <c r="BB24" i="72"/>
  <c r="AP26" i="72"/>
  <c r="AQ27" i="72"/>
  <c r="CG27" i="72"/>
  <c r="BB28" i="72"/>
  <c r="AP30" i="72"/>
  <c r="AQ31" i="72"/>
  <c r="CG31" i="72"/>
  <c r="BB32" i="72"/>
  <c r="BD32" i="72" s="1"/>
  <c r="CX32" i="72" s="1"/>
  <c r="AI33" i="72"/>
  <c r="AZ33" i="72"/>
  <c r="BB36" i="72"/>
  <c r="CN36" i="72"/>
  <c r="AZ36" i="72"/>
  <c r="BD36" i="72" s="1"/>
  <c r="CX36" i="72" s="1"/>
  <c r="AI36" i="72"/>
  <c r="AM36" i="72" s="1"/>
  <c r="CV36" i="72" s="1"/>
  <c r="AS36" i="72"/>
  <c r="AW36" i="72" s="1"/>
  <c r="CW36" i="72" s="1"/>
  <c r="AS37" i="72"/>
  <c r="AW37" i="72" s="1"/>
  <c r="CW37" i="72" s="1"/>
  <c r="CU37" i="72"/>
  <c r="AI37" i="72"/>
  <c r="AM37" i="72" s="1"/>
  <c r="CV37" i="72" s="1"/>
  <c r="AZ37" i="72"/>
  <c r="BD37" i="72" s="1"/>
  <c r="CX37" i="72" s="1"/>
  <c r="AZ40" i="72"/>
  <c r="BD40" i="72" s="1"/>
  <c r="CX40" i="72" s="1"/>
  <c r="AI40" i="72"/>
  <c r="AM40" i="72" s="1"/>
  <c r="CV40" i="72" s="1"/>
  <c r="CU40" i="72"/>
  <c r="BB41" i="72"/>
  <c r="CN41" i="72"/>
  <c r="AS41" i="72"/>
  <c r="AW41" i="72" s="1"/>
  <c r="CW41" i="72" s="1"/>
  <c r="AZ41" i="72"/>
  <c r="BD41" i="72" s="1"/>
  <c r="CX41" i="72" s="1"/>
  <c r="DG42" i="72"/>
  <c r="CS42" i="72"/>
  <c r="AP42" i="72"/>
  <c r="Y42" i="72"/>
  <c r="DH43" i="72"/>
  <c r="CT43" i="72"/>
  <c r="AQ43" i="72"/>
  <c r="AU43" i="72"/>
  <c r="CG43" i="72"/>
  <c r="AQ44" i="72"/>
  <c r="Z44" i="72"/>
  <c r="CT44" i="72"/>
  <c r="DH44" i="72"/>
  <c r="Y22" i="72"/>
  <c r="Z23" i="72"/>
  <c r="Y26" i="72"/>
  <c r="Z27" i="72"/>
  <c r="AP29" i="72"/>
  <c r="Y30" i="72"/>
  <c r="AQ30" i="72"/>
  <c r="Z31" i="72"/>
  <c r="AK33" i="72"/>
  <c r="BB33" i="72"/>
  <c r="CS33" i="72"/>
  <c r="DG37" i="72"/>
  <c r="CS37" i="72"/>
  <c r="AP37" i="72"/>
  <c r="BZ37" i="72"/>
  <c r="AK37" i="72"/>
  <c r="Y37" i="72"/>
  <c r="DH38" i="72"/>
  <c r="CT38" i="72"/>
  <c r="AQ38" i="72"/>
  <c r="AU38" i="72"/>
  <c r="CG38" i="72"/>
  <c r="CU39" i="72"/>
  <c r="AZ39" i="72"/>
  <c r="BD39" i="72" s="1"/>
  <c r="CX39" i="72" s="1"/>
  <c r="AS39" i="72"/>
  <c r="AW39" i="72" s="1"/>
  <c r="CW39" i="72" s="1"/>
  <c r="AI39" i="72"/>
  <c r="AM39" i="72" s="1"/>
  <c r="CV39" i="72" s="1"/>
  <c r="CN45" i="72"/>
  <c r="AK22" i="72"/>
  <c r="CS22" i="72"/>
  <c r="CT23" i="72"/>
  <c r="AK26" i="72"/>
  <c r="CS26" i="72"/>
  <c r="CT27" i="72"/>
  <c r="AK30" i="72"/>
  <c r="CS30" i="72"/>
  <c r="CT31" i="72"/>
  <c r="Y33" i="72"/>
  <c r="AS45" i="72"/>
  <c r="AW45" i="72" s="1"/>
  <c r="CW45" i="72" s="1"/>
  <c r="AZ45" i="72"/>
  <c r="BD45" i="72" s="1"/>
  <c r="CX45" i="72" s="1"/>
  <c r="AI45" i="72"/>
  <c r="CU45" i="72"/>
  <c r="DH46" i="72"/>
  <c r="CT46" i="72"/>
  <c r="AQ46" i="72"/>
  <c r="Z46" i="72"/>
  <c r="AU46" i="72"/>
  <c r="CG46" i="72"/>
  <c r="AS50" i="72"/>
  <c r="AW50" i="72" s="1"/>
  <c r="CW50" i="72" s="1"/>
  <c r="CU50" i="72"/>
  <c r="AI50" i="72"/>
  <c r="AP34" i="72"/>
  <c r="DG34" i="72"/>
  <c r="Y35" i="72"/>
  <c r="AK35" i="72"/>
  <c r="AM35" i="72" s="1"/>
  <c r="CV35" i="72" s="1"/>
  <c r="DH35" i="72"/>
  <c r="Z36" i="72"/>
  <c r="CS38" i="72"/>
  <c r="CT39" i="72"/>
  <c r="AU40" i="72"/>
  <c r="AW40" i="72" s="1"/>
  <c r="CW40" i="72" s="1"/>
  <c r="DH40" i="72"/>
  <c r="DG41" i="72"/>
  <c r="CS41" i="72"/>
  <c r="BZ41" i="72"/>
  <c r="AK41" i="72"/>
  <c r="AM41" i="72" s="1"/>
  <c r="CV41" i="72" s="1"/>
  <c r="Y41" i="72"/>
  <c r="DH42" i="72"/>
  <c r="CT42" i="72"/>
  <c r="Z42" i="72"/>
  <c r="CS43" i="72"/>
  <c r="BB44" i="72"/>
  <c r="DG45" i="72"/>
  <c r="CS45" i="72"/>
  <c r="AP45" i="72"/>
  <c r="BZ45" i="72"/>
  <c r="AK45" i="72"/>
  <c r="Y45" i="72"/>
  <c r="CU47" i="72"/>
  <c r="AZ47" i="72"/>
  <c r="BD47" i="72" s="1"/>
  <c r="CX47" i="72" s="1"/>
  <c r="AS47" i="72"/>
  <c r="AW47" i="72" s="1"/>
  <c r="CW47" i="72" s="1"/>
  <c r="AI47" i="72"/>
  <c r="AM47" i="72" s="1"/>
  <c r="CV47" i="72" s="1"/>
  <c r="AZ35" i="72"/>
  <c r="BD35" i="72" s="1"/>
  <c r="CX35" i="72" s="1"/>
  <c r="AI38" i="72"/>
  <c r="AS38" i="72"/>
  <c r="AW38" i="72" s="1"/>
  <c r="CW38" i="72" s="1"/>
  <c r="DG38" i="72"/>
  <c r="Y39" i="72"/>
  <c r="AK39" i="72"/>
  <c r="DH39" i="72"/>
  <c r="Z40" i="72"/>
  <c r="CN40" i="72"/>
  <c r="AP41" i="72"/>
  <c r="AQ42" i="72"/>
  <c r="CG42" i="72"/>
  <c r="AS43" i="72"/>
  <c r="DG43" i="72"/>
  <c r="CN46" i="72"/>
  <c r="BB46" i="72"/>
  <c r="BD46" i="72" s="1"/>
  <c r="CX46" i="72" s="1"/>
  <c r="CU46" i="72"/>
  <c r="AS46" i="72"/>
  <c r="AI46" i="72"/>
  <c r="AK38" i="72"/>
  <c r="Y43" i="72"/>
  <c r="AK43" i="72"/>
  <c r="AM43" i="72" s="1"/>
  <c r="CV43" i="72" s="1"/>
  <c r="CS46" i="72"/>
  <c r="CT47" i="72"/>
  <c r="DG47" i="72"/>
  <c r="AU48" i="72"/>
  <c r="AQ51" i="72"/>
  <c r="Z52" i="72"/>
  <c r="DH52" i="72"/>
  <c r="DG46" i="72"/>
  <c r="Y47" i="72"/>
  <c r="AK47" i="72"/>
  <c r="DH47" i="72"/>
  <c r="DG49" i="72"/>
  <c r="CS49" i="72"/>
  <c r="Y49" i="72"/>
  <c r="AS49" i="72"/>
  <c r="AW49" i="72" s="1"/>
  <c r="CW49" i="72" s="1"/>
  <c r="AZ49" i="72"/>
  <c r="BD49" i="72" s="1"/>
  <c r="CX49" i="72" s="1"/>
  <c r="AI49" i="72"/>
  <c r="CU49" i="72"/>
  <c r="CN50" i="72"/>
  <c r="AW51" i="72"/>
  <c r="CW51" i="72" s="1"/>
  <c r="AZ52" i="72"/>
  <c r="BD52" i="72" s="1"/>
  <c r="CX52" i="72" s="1"/>
  <c r="AI52" i="72"/>
  <c r="AM52" i="72" s="1"/>
  <c r="CV52" i="72" s="1"/>
  <c r="CU52" i="72"/>
  <c r="AU52" i="72"/>
  <c r="AW52" i="72" s="1"/>
  <c r="CW52" i="72" s="1"/>
  <c r="AS53" i="72"/>
  <c r="AW53" i="72" s="1"/>
  <c r="CW53" i="72" s="1"/>
  <c r="AZ53" i="72"/>
  <c r="BD53" i="72" s="1"/>
  <c r="CX53" i="72" s="1"/>
  <c r="AI53" i="72"/>
  <c r="CU53" i="72"/>
  <c r="AK46" i="72"/>
  <c r="DH48" i="72"/>
  <c r="DH51" i="72"/>
  <c r="CT51" i="72"/>
  <c r="AZ51" i="72"/>
  <c r="BD51" i="72" s="1"/>
  <c r="CX51" i="72" s="1"/>
  <c r="AP54" i="72"/>
  <c r="DG54" i="72"/>
  <c r="CS54" i="72"/>
  <c r="BZ54" i="72"/>
  <c r="AK54" i="72"/>
  <c r="AM54" i="72" s="1"/>
  <c r="CV54" i="72" s="1"/>
  <c r="Y54" i="72"/>
  <c r="DG50" i="72"/>
  <c r="CS50" i="72"/>
  <c r="BZ50" i="72"/>
  <c r="AK50" i="72"/>
  <c r="Y50" i="72"/>
  <c r="Y51" i="72"/>
  <c r="AK51" i="72"/>
  <c r="AM51" i="72" s="1"/>
  <c r="CV51" i="72" s="1"/>
  <c r="CS51" i="72"/>
  <c r="CU54" i="72"/>
  <c r="AS54" i="72"/>
  <c r="AW54" i="72" s="1"/>
  <c r="CW54" i="72" s="1"/>
  <c r="AZ54" i="72"/>
  <c r="Z50" i="72"/>
  <c r="Y53" i="72"/>
  <c r="Z54" i="72"/>
  <c r="BB54" i="72"/>
  <c r="AU55" i="72"/>
  <c r="AK49" i="72"/>
  <c r="CT50" i="72"/>
  <c r="AK53" i="72"/>
  <c r="CS53" i="72"/>
  <c r="CT54" i="72"/>
  <c r="AK55" i="72"/>
  <c r="J12" i="71"/>
  <c r="N28" i="71"/>
  <c r="J28" i="71" s="1"/>
  <c r="N32" i="71"/>
  <c r="J32" i="71" s="1"/>
  <c r="N36" i="71"/>
  <c r="J36" i="71" s="1"/>
  <c r="N40" i="71"/>
  <c r="J40" i="71" s="1"/>
  <c r="N44" i="71"/>
  <c r="J44" i="71" s="1"/>
  <c r="N9" i="71"/>
  <c r="N13" i="71"/>
  <c r="J13" i="71" s="1"/>
  <c r="N17" i="71"/>
  <c r="J17" i="71" s="1"/>
  <c r="N21" i="71"/>
  <c r="J21" i="71" s="1"/>
  <c r="N29" i="71"/>
  <c r="J29" i="71" s="1"/>
  <c r="N33" i="71"/>
  <c r="J33" i="71" s="1"/>
  <c r="N37" i="71"/>
  <c r="J37" i="71" s="1"/>
  <c r="N41" i="71"/>
  <c r="J41" i="71" s="1"/>
  <c r="N45" i="71"/>
  <c r="J45" i="71" s="1"/>
  <c r="N10" i="71"/>
  <c r="J10" i="71" s="1"/>
  <c r="N14" i="71"/>
  <c r="J14" i="71" s="1"/>
  <c r="N18" i="71"/>
  <c r="J18" i="71" s="1"/>
  <c r="N22" i="71"/>
  <c r="J22" i="71" s="1"/>
  <c r="N26" i="71"/>
  <c r="J26" i="71" s="1"/>
  <c r="N30" i="71"/>
  <c r="J30" i="71" s="1"/>
  <c r="N34" i="71"/>
  <c r="J34" i="71" s="1"/>
  <c r="N38" i="71"/>
  <c r="J38" i="71" s="1"/>
  <c r="N42" i="71"/>
  <c r="J42" i="71" s="1"/>
  <c r="N11" i="71"/>
  <c r="J11" i="71" s="1"/>
  <c r="N15" i="71"/>
  <c r="J15" i="71" s="1"/>
  <c r="N19" i="71"/>
  <c r="J19" i="71" s="1"/>
  <c r="N23" i="71"/>
  <c r="J23" i="71" s="1"/>
  <c r="J25" i="71"/>
  <c r="N27" i="71"/>
  <c r="J27" i="71" s="1"/>
  <c r="N31" i="71"/>
  <c r="J31" i="71" s="1"/>
  <c r="N35" i="71"/>
  <c r="J35" i="71" s="1"/>
  <c r="N39" i="71"/>
  <c r="J39" i="71" s="1"/>
  <c r="AI16" i="69"/>
  <c r="AE16" i="69"/>
  <c r="AM16" i="69" s="1"/>
  <c r="AC16" i="69"/>
  <c r="AA55" i="69"/>
  <c r="AA29" i="69"/>
  <c r="AA22" i="69"/>
  <c r="AA21" i="69"/>
  <c r="AA16" i="69"/>
  <c r="Y21" i="69"/>
  <c r="Y16" i="69"/>
  <c r="O58" i="69"/>
  <c r="Q55" i="69"/>
  <c r="Q17" i="69"/>
  <c r="Q18" i="69"/>
  <c r="Q19" i="69"/>
  <c r="Q20" i="69"/>
  <c r="BR20" i="69" s="1"/>
  <c r="Q21" i="69"/>
  <c r="Q22" i="69"/>
  <c r="Q23" i="69"/>
  <c r="Q24" i="69"/>
  <c r="BR24" i="69" s="1"/>
  <c r="Q25" i="69"/>
  <c r="Q26" i="69"/>
  <c r="Q27" i="69"/>
  <c r="Q28" i="69"/>
  <c r="BR28" i="69" s="1"/>
  <c r="Q29" i="69"/>
  <c r="Q30" i="69"/>
  <c r="Q31" i="69"/>
  <c r="Q32" i="69"/>
  <c r="BR32" i="69" s="1"/>
  <c r="Q33" i="69"/>
  <c r="Q34" i="69"/>
  <c r="Q35" i="69"/>
  <c r="Q36" i="69"/>
  <c r="BR36" i="69" s="1"/>
  <c r="Q37" i="69"/>
  <c r="Q38" i="69"/>
  <c r="Q39" i="69"/>
  <c r="Q40" i="69"/>
  <c r="BR40" i="69" s="1"/>
  <c r="Q41" i="69"/>
  <c r="Q42" i="69"/>
  <c r="Q43" i="69"/>
  <c r="Q44" i="69"/>
  <c r="BR44" i="69" s="1"/>
  <c r="Q45" i="69"/>
  <c r="BR45" i="69" s="1"/>
  <c r="Q46" i="69"/>
  <c r="Q47" i="69"/>
  <c r="Q48" i="69"/>
  <c r="BR48" i="69" s="1"/>
  <c r="Q49" i="69"/>
  <c r="Q50" i="69"/>
  <c r="Q51" i="69"/>
  <c r="Q52" i="69"/>
  <c r="BR52" i="69" s="1"/>
  <c r="Q53" i="69"/>
  <c r="Q54" i="69"/>
  <c r="Q16" i="69"/>
  <c r="O17" i="69"/>
  <c r="O18" i="69"/>
  <c r="O19" i="69"/>
  <c r="O20" i="69"/>
  <c r="BD20" i="69" s="1"/>
  <c r="O21" i="69"/>
  <c r="O22" i="69"/>
  <c r="O23" i="69"/>
  <c r="O24" i="69"/>
  <c r="BD24" i="69" s="1"/>
  <c r="O25" i="69"/>
  <c r="O26" i="69"/>
  <c r="O27" i="69"/>
  <c r="O28" i="69"/>
  <c r="CP28" i="69" s="1"/>
  <c r="O29" i="69"/>
  <c r="O30" i="69"/>
  <c r="O31" i="69"/>
  <c r="O32" i="69"/>
  <c r="BD32" i="69" s="1"/>
  <c r="O33" i="69"/>
  <c r="O34" i="69"/>
  <c r="O35" i="69"/>
  <c r="O36" i="69"/>
  <c r="CP36" i="69" s="1"/>
  <c r="O37" i="69"/>
  <c r="O38" i="69"/>
  <c r="O39" i="69"/>
  <c r="O40" i="69"/>
  <c r="BD40" i="69" s="1"/>
  <c r="O41" i="69"/>
  <c r="CP41" i="69" s="1"/>
  <c r="O42" i="69"/>
  <c r="O43" i="69"/>
  <c r="O44" i="69"/>
  <c r="CP44" i="69" s="1"/>
  <c r="O45" i="69"/>
  <c r="CP45" i="69" s="1"/>
  <c r="O46" i="69"/>
  <c r="O47" i="69"/>
  <c r="O48" i="69"/>
  <c r="CP48" i="69" s="1"/>
  <c r="O49" i="69"/>
  <c r="O50" i="69"/>
  <c r="O51" i="69"/>
  <c r="O52" i="69"/>
  <c r="O53" i="69"/>
  <c r="O54" i="69"/>
  <c r="O55" i="69"/>
  <c r="M17" i="69"/>
  <c r="M18" i="69"/>
  <c r="M19" i="69"/>
  <c r="M20" i="69"/>
  <c r="CI20" i="69" s="1"/>
  <c r="M21" i="69"/>
  <c r="M22" i="69"/>
  <c r="M23" i="69"/>
  <c r="AT23" i="69" s="1"/>
  <c r="M24" i="69"/>
  <c r="CI24" i="69" s="1"/>
  <c r="M25" i="69"/>
  <c r="M26" i="69"/>
  <c r="M27" i="69"/>
  <c r="CI27" i="69" s="1"/>
  <c r="M28" i="69"/>
  <c r="CI28" i="69" s="1"/>
  <c r="M29" i="69"/>
  <c r="M30" i="69"/>
  <c r="M31" i="69"/>
  <c r="CI31" i="69" s="1"/>
  <c r="M32" i="69"/>
  <c r="CI32" i="69" s="1"/>
  <c r="M33" i="69"/>
  <c r="M34" i="69"/>
  <c r="M35" i="69"/>
  <c r="CI35" i="69" s="1"/>
  <c r="M36" i="69"/>
  <c r="CI36" i="69" s="1"/>
  <c r="M37" i="69"/>
  <c r="M38" i="69"/>
  <c r="M39" i="69"/>
  <c r="M40" i="69"/>
  <c r="AT40" i="69" s="1"/>
  <c r="M41" i="69"/>
  <c r="M42" i="69"/>
  <c r="M43" i="69"/>
  <c r="AT43" i="69" s="1"/>
  <c r="M44" i="69"/>
  <c r="AT44" i="69" s="1"/>
  <c r="M45" i="69"/>
  <c r="M46" i="69"/>
  <c r="M47" i="69"/>
  <c r="M48" i="69"/>
  <c r="CI48" i="69" s="1"/>
  <c r="M49" i="69"/>
  <c r="M50" i="69"/>
  <c r="M51" i="69"/>
  <c r="AT51" i="69" s="1"/>
  <c r="M52" i="69"/>
  <c r="CI52" i="69" s="1"/>
  <c r="M53" i="69"/>
  <c r="M54" i="69"/>
  <c r="M55" i="69"/>
  <c r="M16" i="69"/>
  <c r="K17" i="69"/>
  <c r="K18" i="69"/>
  <c r="K19" i="69"/>
  <c r="K20" i="69"/>
  <c r="BK20" i="69" s="1"/>
  <c r="K21" i="69"/>
  <c r="K22" i="69"/>
  <c r="K23" i="69"/>
  <c r="K24" i="69"/>
  <c r="K25" i="69"/>
  <c r="K26" i="69"/>
  <c r="K27" i="69"/>
  <c r="K28" i="69"/>
  <c r="BK28" i="69" s="1"/>
  <c r="K29" i="69"/>
  <c r="BK29" i="69" s="1"/>
  <c r="K30" i="69"/>
  <c r="K31" i="69"/>
  <c r="K32" i="69"/>
  <c r="K33" i="69"/>
  <c r="K34" i="69"/>
  <c r="K35" i="69"/>
  <c r="K36" i="69"/>
  <c r="BK36" i="69" s="1"/>
  <c r="K37" i="69"/>
  <c r="K38" i="69"/>
  <c r="K39" i="69"/>
  <c r="K40" i="69"/>
  <c r="K41" i="69"/>
  <c r="CW41" i="69" s="1"/>
  <c r="K42" i="69"/>
  <c r="K43" i="69"/>
  <c r="K44" i="69"/>
  <c r="K45" i="69"/>
  <c r="BK45" i="69" s="1"/>
  <c r="K46" i="69"/>
  <c r="K47" i="69"/>
  <c r="K48" i="69"/>
  <c r="BK48" i="69" s="1"/>
  <c r="K49" i="69"/>
  <c r="CW49" i="69" s="1"/>
  <c r="K50" i="69"/>
  <c r="K51" i="69"/>
  <c r="K52" i="69"/>
  <c r="CW52" i="69" s="1"/>
  <c r="K53" i="69"/>
  <c r="K54" i="69"/>
  <c r="K55" i="69"/>
  <c r="K16" i="69"/>
  <c r="O16" i="69"/>
  <c r="I17" i="69"/>
  <c r="Y17" i="69" s="1"/>
  <c r="AA17" i="69" s="1"/>
  <c r="I18" i="69"/>
  <c r="I19" i="69"/>
  <c r="I20" i="69"/>
  <c r="Y20" i="69" s="1"/>
  <c r="AA20" i="69" s="1"/>
  <c r="I21" i="69"/>
  <c r="I22" i="69"/>
  <c r="I23" i="69"/>
  <c r="I24" i="69"/>
  <c r="I25" i="69"/>
  <c r="Y25" i="69" s="1"/>
  <c r="AA25" i="69" s="1"/>
  <c r="I26" i="69"/>
  <c r="I27" i="69"/>
  <c r="I28" i="69"/>
  <c r="I29" i="69"/>
  <c r="I30" i="69"/>
  <c r="I31" i="69"/>
  <c r="I32" i="69"/>
  <c r="I33" i="69"/>
  <c r="I34" i="69"/>
  <c r="I35" i="69"/>
  <c r="I36" i="69"/>
  <c r="Y36" i="69" s="1"/>
  <c r="AA36" i="69" s="1"/>
  <c r="I37" i="69"/>
  <c r="I38" i="69"/>
  <c r="I39" i="69"/>
  <c r="I40" i="69"/>
  <c r="I41" i="69"/>
  <c r="Y41" i="69" s="1"/>
  <c r="AA41" i="69" s="1"/>
  <c r="I42" i="69"/>
  <c r="I43" i="69"/>
  <c r="I44" i="69"/>
  <c r="Y44" i="69" s="1"/>
  <c r="AA44" i="69" s="1"/>
  <c r="I45" i="69"/>
  <c r="Y45" i="69" s="1"/>
  <c r="AA45" i="69" s="1"/>
  <c r="I46" i="69"/>
  <c r="I47" i="69"/>
  <c r="I48" i="69"/>
  <c r="Y48" i="69" s="1"/>
  <c r="AA48" i="69" s="1"/>
  <c r="I49" i="69"/>
  <c r="Y49" i="69" s="1"/>
  <c r="AA49" i="69" s="1"/>
  <c r="I50" i="69"/>
  <c r="I51" i="69"/>
  <c r="I52" i="69"/>
  <c r="Y52" i="69" s="1"/>
  <c r="AA52" i="69" s="1"/>
  <c r="I53" i="69"/>
  <c r="I54" i="69"/>
  <c r="I16" i="69"/>
  <c r="CW55" i="69"/>
  <c r="Y55" i="69"/>
  <c r="DP54" i="69"/>
  <c r="DB54" i="69"/>
  <c r="CI54" i="69"/>
  <c r="BV54" i="69"/>
  <c r="BK54" i="69"/>
  <c r="AT54" i="69"/>
  <c r="AH54" i="69"/>
  <c r="Y54" i="69"/>
  <c r="AA54" i="69" s="1"/>
  <c r="BR54" i="69"/>
  <c r="CW54" i="69"/>
  <c r="AC54" i="69"/>
  <c r="AZ54" i="69"/>
  <c r="AY54" i="69"/>
  <c r="DP53" i="69"/>
  <c r="DB53" i="69"/>
  <c r="CI53" i="69"/>
  <c r="BR53" i="69"/>
  <c r="BK53" i="69"/>
  <c r="AT53" i="69"/>
  <c r="AH53" i="69"/>
  <c r="Y53" i="69"/>
  <c r="AA53" i="69" s="1"/>
  <c r="CW53" i="69"/>
  <c r="AC53" i="69"/>
  <c r="AZ53" i="69"/>
  <c r="AY53" i="69"/>
  <c r="DP52" i="69"/>
  <c r="DB52" i="69"/>
  <c r="BK52" i="69"/>
  <c r="AH52" i="69"/>
  <c r="AC52" i="69"/>
  <c r="AZ52" i="69"/>
  <c r="AY52" i="69"/>
  <c r="DP51" i="69"/>
  <c r="DB51" i="69"/>
  <c r="CI51" i="69"/>
  <c r="BR51" i="69"/>
  <c r="BK51" i="69"/>
  <c r="AH51" i="69"/>
  <c r="Y51" i="69"/>
  <c r="AA51" i="69" s="1"/>
  <c r="CW51" i="69"/>
  <c r="AC51" i="69"/>
  <c r="AZ51" i="69"/>
  <c r="AY51" i="69"/>
  <c r="DP50" i="69"/>
  <c r="BV50" i="69"/>
  <c r="BR50" i="69"/>
  <c r="BK50" i="69"/>
  <c r="AT50" i="69"/>
  <c r="AH50" i="69"/>
  <c r="AC50" i="69"/>
  <c r="Y50" i="69"/>
  <c r="AA50" i="69" s="1"/>
  <c r="CI50" i="69"/>
  <c r="CW50" i="69"/>
  <c r="DB50" i="69"/>
  <c r="DB49" i="69"/>
  <c r="CP49" i="69"/>
  <c r="BD49" i="69"/>
  <c r="AI49" i="69"/>
  <c r="AC49" i="69"/>
  <c r="BR49" i="69"/>
  <c r="AT49" i="69"/>
  <c r="BV49" i="69"/>
  <c r="AH49" i="69"/>
  <c r="DQ48" i="69"/>
  <c r="DC48" i="69"/>
  <c r="AI48" i="69"/>
  <c r="BV48" i="69"/>
  <c r="AZ48" i="69"/>
  <c r="DP48" i="69"/>
  <c r="DQ47" i="69"/>
  <c r="DC47" i="69"/>
  <c r="CP47" i="69"/>
  <c r="BD47" i="69"/>
  <c r="AI47" i="69"/>
  <c r="BR47" i="69"/>
  <c r="CI47" i="69"/>
  <c r="BK47" i="69"/>
  <c r="Y47" i="69"/>
  <c r="AA47" i="69" s="1"/>
  <c r="BV47" i="69"/>
  <c r="AZ47" i="69"/>
  <c r="DP47" i="69"/>
  <c r="DQ46" i="69"/>
  <c r="DC46" i="69"/>
  <c r="CP46" i="69"/>
  <c r="BD46" i="69"/>
  <c r="AI46" i="69"/>
  <c r="BR46" i="69"/>
  <c r="CI46" i="69"/>
  <c r="BK46" i="69"/>
  <c r="Y46" i="69"/>
  <c r="AA46" i="69" s="1"/>
  <c r="BV46" i="69"/>
  <c r="AZ46" i="69"/>
  <c r="DP46" i="69"/>
  <c r="DQ45" i="69"/>
  <c r="DC45" i="69"/>
  <c r="AI45" i="69"/>
  <c r="CI45" i="69"/>
  <c r="BV45" i="69"/>
  <c r="AZ45" i="69"/>
  <c r="DP45" i="69"/>
  <c r="DQ44" i="69"/>
  <c r="DC44" i="69"/>
  <c r="AY44" i="69"/>
  <c r="AI44" i="69"/>
  <c r="AC44" i="69"/>
  <c r="CI44" i="69"/>
  <c r="BV44" i="69"/>
  <c r="AZ44" i="69"/>
  <c r="DQ43" i="69"/>
  <c r="DC43" i="69"/>
  <c r="CW43" i="69"/>
  <c r="BR43" i="69"/>
  <c r="BD43" i="69"/>
  <c r="AI43" i="69"/>
  <c r="AC43" i="69"/>
  <c r="CP43" i="69"/>
  <c r="BK43" i="69"/>
  <c r="Y43" i="69"/>
  <c r="AA43" i="69" s="1"/>
  <c r="BV43" i="69"/>
  <c r="AZ43" i="69"/>
  <c r="DQ42" i="69"/>
  <c r="DC42" i="69"/>
  <c r="CI42" i="69"/>
  <c r="BR42" i="69"/>
  <c r="BD42" i="69"/>
  <c r="AY42" i="69"/>
  <c r="AT42" i="69"/>
  <c r="AI42" i="69"/>
  <c r="AC42" i="69"/>
  <c r="CP42" i="69"/>
  <c r="BK42" i="69"/>
  <c r="Y42" i="69"/>
  <c r="AA42" i="69" s="1"/>
  <c r="BV42" i="69"/>
  <c r="AZ42" i="69"/>
  <c r="DQ41" i="69"/>
  <c r="DC41" i="69"/>
  <c r="BD41" i="69"/>
  <c r="AY41" i="69"/>
  <c r="AT41" i="69"/>
  <c r="AI41" i="69"/>
  <c r="AC41" i="69"/>
  <c r="BR41" i="69"/>
  <c r="CI41" i="69"/>
  <c r="BK41" i="69"/>
  <c r="BV41" i="69"/>
  <c r="AZ41" i="69"/>
  <c r="DQ40" i="69"/>
  <c r="DC40" i="69"/>
  <c r="AI40" i="69"/>
  <c r="AC40" i="69"/>
  <c r="Y40" i="69"/>
  <c r="AA40" i="69" s="1"/>
  <c r="BV40" i="69"/>
  <c r="AZ40" i="69"/>
  <c r="DQ39" i="69"/>
  <c r="DC39" i="69"/>
  <c r="BR39" i="69"/>
  <c r="BD39" i="69"/>
  <c r="AY39" i="69"/>
  <c r="AI39" i="69"/>
  <c r="AC39" i="69"/>
  <c r="CP39" i="69"/>
  <c r="CI39" i="69"/>
  <c r="BK39" i="69"/>
  <c r="Y39" i="69"/>
  <c r="AA39" i="69" s="1"/>
  <c r="AE39" i="69" s="1"/>
  <c r="AM39" i="69" s="1"/>
  <c r="BV39" i="69"/>
  <c r="AZ39" i="69"/>
  <c r="CW38" i="69"/>
  <c r="BD38" i="69"/>
  <c r="AI38" i="69"/>
  <c r="AC38" i="69"/>
  <c r="BR38" i="69"/>
  <c r="CP38" i="69"/>
  <c r="CI38" i="69"/>
  <c r="BK38" i="69"/>
  <c r="Y38" i="69"/>
  <c r="AA38" i="69" s="1"/>
  <c r="BV38" i="69"/>
  <c r="DQ38" i="69"/>
  <c r="DQ37" i="69"/>
  <c r="DC37" i="69"/>
  <c r="CP37" i="69"/>
  <c r="BD37" i="69"/>
  <c r="AI37" i="69"/>
  <c r="BR37" i="69"/>
  <c r="CI37" i="69"/>
  <c r="BK37" i="69"/>
  <c r="Y37" i="69"/>
  <c r="AA37" i="69" s="1"/>
  <c r="BV37" i="69"/>
  <c r="AZ37" i="69"/>
  <c r="DP37" i="69"/>
  <c r="DQ36" i="69"/>
  <c r="DC36" i="69"/>
  <c r="AI36" i="69"/>
  <c r="BV36" i="69"/>
  <c r="AZ36" i="69"/>
  <c r="DP36" i="69"/>
  <c r="DQ35" i="69"/>
  <c r="DC35" i="69"/>
  <c r="BD35" i="69"/>
  <c r="AI35" i="69"/>
  <c r="BR35" i="69"/>
  <c r="CP35" i="69"/>
  <c r="BK35" i="69"/>
  <c r="Y35" i="69"/>
  <c r="AA35" i="69" s="1"/>
  <c r="BV35" i="69"/>
  <c r="AZ35" i="69"/>
  <c r="DP35" i="69"/>
  <c r="DQ34" i="69"/>
  <c r="DC34" i="69"/>
  <c r="BD34" i="69"/>
  <c r="AI34" i="69"/>
  <c r="BR34" i="69"/>
  <c r="CP34" i="69"/>
  <c r="CI34" i="69"/>
  <c r="BK34" i="69"/>
  <c r="Y34" i="69"/>
  <c r="AA34" i="69" s="1"/>
  <c r="BV34" i="69"/>
  <c r="AZ34" i="69"/>
  <c r="DP34" i="69"/>
  <c r="DQ33" i="69"/>
  <c r="DC33" i="69"/>
  <c r="BD33" i="69"/>
  <c r="AI33" i="69"/>
  <c r="BR33" i="69"/>
  <c r="CP33" i="69"/>
  <c r="CI33" i="69"/>
  <c r="BK33" i="69"/>
  <c r="Y33" i="69"/>
  <c r="AA33" i="69" s="1"/>
  <c r="BV33" i="69"/>
  <c r="AZ33" i="69"/>
  <c r="DP33" i="69"/>
  <c r="DQ32" i="69"/>
  <c r="DC32" i="69"/>
  <c r="AI32" i="69"/>
  <c r="CP32" i="69"/>
  <c r="BK32" i="69"/>
  <c r="Y32" i="69"/>
  <c r="AA32" i="69" s="1"/>
  <c r="BV32" i="69"/>
  <c r="AZ32" i="69"/>
  <c r="DP32" i="69"/>
  <c r="DQ31" i="69"/>
  <c r="DC31" i="69"/>
  <c r="BD31" i="69"/>
  <c r="AI31" i="69"/>
  <c r="BR31" i="69"/>
  <c r="CP31" i="69"/>
  <c r="BK31" i="69"/>
  <c r="Y31" i="69"/>
  <c r="AA31" i="69" s="1"/>
  <c r="BV31" i="69"/>
  <c r="AZ31" i="69"/>
  <c r="DP31" i="69"/>
  <c r="DQ30" i="69"/>
  <c r="DC30" i="69"/>
  <c r="BD30" i="69"/>
  <c r="AI30" i="69"/>
  <c r="AC30" i="69"/>
  <c r="BR30" i="69"/>
  <c r="CP30" i="69"/>
  <c r="CI30" i="69"/>
  <c r="BK30" i="69"/>
  <c r="Y30" i="69"/>
  <c r="AA30" i="69" s="1"/>
  <c r="AE30" i="69" s="1"/>
  <c r="AM30" i="69" s="1"/>
  <c r="BV30" i="69"/>
  <c r="AZ30" i="69"/>
  <c r="DP30" i="69"/>
  <c r="DQ29" i="69"/>
  <c r="DC29" i="69"/>
  <c r="BD29" i="69"/>
  <c r="AI29" i="69"/>
  <c r="AC29" i="69"/>
  <c r="AE29" i="69" s="1"/>
  <c r="BR29" i="69"/>
  <c r="CP29" i="69"/>
  <c r="CI29" i="69"/>
  <c r="Y29" i="69"/>
  <c r="BV29" i="69"/>
  <c r="AZ29" i="69"/>
  <c r="DP29" i="69"/>
  <c r="DQ28" i="69"/>
  <c r="DC28" i="69"/>
  <c r="BD28" i="69"/>
  <c r="AI28" i="69"/>
  <c r="Y28" i="69"/>
  <c r="AA28" i="69" s="1"/>
  <c r="BV28" i="69"/>
  <c r="AZ28" i="69"/>
  <c r="DP28" i="69"/>
  <c r="DQ27" i="69"/>
  <c r="DC27" i="69"/>
  <c r="BR27" i="69"/>
  <c r="AY27" i="69"/>
  <c r="AT27" i="69"/>
  <c r="AI27" i="69"/>
  <c r="AC27" i="69"/>
  <c r="Y27" i="69"/>
  <c r="AA27" i="69" s="1"/>
  <c r="BD27" i="69"/>
  <c r="BK27" i="69"/>
  <c r="BV27" i="69"/>
  <c r="AZ27" i="69"/>
  <c r="DC26" i="69"/>
  <c r="CI26" i="69"/>
  <c r="BR26" i="69"/>
  <c r="AT26" i="69"/>
  <c r="AI26" i="69"/>
  <c r="AC26" i="69"/>
  <c r="BD26" i="69"/>
  <c r="BK26" i="69"/>
  <c r="Y26" i="69"/>
  <c r="AA26" i="69" s="1"/>
  <c r="BV26" i="69"/>
  <c r="DQ26" i="69"/>
  <c r="DQ25" i="69"/>
  <c r="DC25" i="69"/>
  <c r="CI25" i="69"/>
  <c r="BR25" i="69"/>
  <c r="BD25" i="69"/>
  <c r="AY25" i="69"/>
  <c r="AT25" i="69"/>
  <c r="AI25" i="69"/>
  <c r="AC25" i="69"/>
  <c r="CP25" i="69"/>
  <c r="BK25" i="69"/>
  <c r="BV25" i="69"/>
  <c r="AZ25" i="69"/>
  <c r="DQ24" i="69"/>
  <c r="DC24" i="69"/>
  <c r="AT24" i="69"/>
  <c r="AI24" i="69"/>
  <c r="AC24" i="69"/>
  <c r="BK24" i="69"/>
  <c r="Y24" i="69"/>
  <c r="AA24" i="69" s="1"/>
  <c r="BV24" i="69"/>
  <c r="AZ24" i="69"/>
  <c r="DQ23" i="69"/>
  <c r="DC23" i="69"/>
  <c r="BR23" i="69"/>
  <c r="BD23" i="69"/>
  <c r="AI23" i="69"/>
  <c r="AC23" i="69"/>
  <c r="CP23" i="69"/>
  <c r="BK23" i="69"/>
  <c r="Y23" i="69"/>
  <c r="AA23" i="69" s="1"/>
  <c r="BV23" i="69"/>
  <c r="AZ23" i="69"/>
  <c r="DQ22" i="69"/>
  <c r="DC22" i="69"/>
  <c r="BR22" i="69"/>
  <c r="BD22" i="69"/>
  <c r="AT22" i="69"/>
  <c r="AI22" i="69"/>
  <c r="AC22" i="69"/>
  <c r="AE22" i="69" s="1"/>
  <c r="AM22" i="69" s="1"/>
  <c r="CP22" i="69"/>
  <c r="CI22" i="69"/>
  <c r="BK22" i="69"/>
  <c r="Y22" i="69"/>
  <c r="BV22" i="69"/>
  <c r="AZ22" i="69"/>
  <c r="DQ21" i="69"/>
  <c r="DC21" i="69"/>
  <c r="BR21" i="69"/>
  <c r="BD21" i="69"/>
  <c r="AT21" i="69"/>
  <c r="AI21" i="69"/>
  <c r="AC21" i="69"/>
  <c r="AE21" i="69" s="1"/>
  <c r="CP21" i="69"/>
  <c r="CI21" i="69"/>
  <c r="BK21" i="69"/>
  <c r="BV21" i="69"/>
  <c r="AZ21" i="69"/>
  <c r="DQ20" i="69"/>
  <c r="DC20" i="69"/>
  <c r="AI20" i="69"/>
  <c r="AC20" i="69"/>
  <c r="BV20" i="69"/>
  <c r="AZ20" i="69"/>
  <c r="DQ19" i="69"/>
  <c r="DC19" i="69"/>
  <c r="BD19" i="69"/>
  <c r="AY19" i="69"/>
  <c r="AI19" i="69"/>
  <c r="AC19" i="69"/>
  <c r="BR19" i="69"/>
  <c r="CP19" i="69"/>
  <c r="CI19" i="69"/>
  <c r="BK19" i="69"/>
  <c r="Y19" i="69"/>
  <c r="AA19" i="69" s="1"/>
  <c r="BV19" i="69"/>
  <c r="AZ19" i="69"/>
  <c r="DQ18" i="69"/>
  <c r="DC18" i="69"/>
  <c r="BD18" i="69"/>
  <c r="AI18" i="69"/>
  <c r="AC18" i="69"/>
  <c r="BR18" i="69"/>
  <c r="CP18" i="69"/>
  <c r="CI18" i="69"/>
  <c r="BK18" i="69"/>
  <c r="Y18" i="69"/>
  <c r="AA18" i="69" s="1"/>
  <c r="AE18" i="69" s="1"/>
  <c r="AM18" i="69" s="1"/>
  <c r="BV18" i="69"/>
  <c r="AZ18" i="69"/>
  <c r="DC17" i="69"/>
  <c r="BD17" i="69"/>
  <c r="AC17" i="69"/>
  <c r="BR17" i="69"/>
  <c r="CP17" i="69"/>
  <c r="BK17" i="69"/>
  <c r="BV17" i="69"/>
  <c r="AZ17" i="69"/>
  <c r="BD16" i="69"/>
  <c r="BK16" i="69"/>
  <c r="AZ16" i="69"/>
  <c r="DP16" i="69"/>
  <c r="I22" i="68"/>
  <c r="I21" i="68"/>
  <c r="I20" i="68"/>
  <c r="I13" i="68"/>
  <c r="I46" i="68"/>
  <c r="G28" i="68"/>
  <c r="G45" i="68"/>
  <c r="G44" i="68"/>
  <c r="G43" i="68"/>
  <c r="G42" i="68"/>
  <c r="G41" i="68"/>
  <c r="G40" i="68"/>
  <c r="G39" i="68"/>
  <c r="G38" i="68"/>
  <c r="G37" i="68"/>
  <c r="G36" i="68"/>
  <c r="G35" i="68"/>
  <c r="G34" i="68"/>
  <c r="G33" i="68"/>
  <c r="G32" i="68"/>
  <c r="G31" i="68"/>
  <c r="G30" i="68"/>
  <c r="G27" i="68"/>
  <c r="G26" i="68"/>
  <c r="G25" i="68"/>
  <c r="G24" i="68"/>
  <c r="G23" i="68"/>
  <c r="G22" i="68"/>
  <c r="G21" i="68"/>
  <c r="G20" i="68"/>
  <c r="G19" i="68"/>
  <c r="G18" i="68"/>
  <c r="G17" i="68"/>
  <c r="G16" i="68"/>
  <c r="G15" i="68"/>
  <c r="G14" i="68"/>
  <c r="G13" i="68"/>
  <c r="G12" i="68"/>
  <c r="G11" i="68"/>
  <c r="G10" i="68"/>
  <c r="G9" i="68"/>
  <c r="G8" i="68"/>
  <c r="G7" i="68"/>
  <c r="D7" i="67"/>
  <c r="D8" i="67"/>
  <c r="D9" i="67"/>
  <c r="D10" i="67"/>
  <c r="D11" i="67"/>
  <c r="D12" i="67"/>
  <c r="D13" i="67"/>
  <c r="D14" i="67"/>
  <c r="D15" i="67"/>
  <c r="D16" i="67"/>
  <c r="D17" i="67"/>
  <c r="D18" i="67"/>
  <c r="D19" i="67"/>
  <c r="D20" i="67"/>
  <c r="D21" i="67"/>
  <c r="D22" i="67"/>
  <c r="D23" i="67"/>
  <c r="D24" i="67"/>
  <c r="D25" i="67"/>
  <c r="D26" i="67"/>
  <c r="D27" i="67"/>
  <c r="D29" i="67"/>
  <c r="D30" i="67"/>
  <c r="D31" i="67"/>
  <c r="D32" i="67"/>
  <c r="D33" i="67"/>
  <c r="D34" i="67"/>
  <c r="D35" i="67"/>
  <c r="D36" i="67"/>
  <c r="D37" i="67"/>
  <c r="D38" i="67"/>
  <c r="D39" i="67"/>
  <c r="D40" i="67"/>
  <c r="D41" i="67"/>
  <c r="D42" i="67"/>
  <c r="D43" i="67"/>
  <c r="D44" i="67"/>
  <c r="D6" i="67"/>
  <c r="B7" i="67"/>
  <c r="B8" i="67"/>
  <c r="B9" i="67"/>
  <c r="B10" i="67"/>
  <c r="B11" i="67"/>
  <c r="B12" i="67"/>
  <c r="B13" i="67"/>
  <c r="B14" i="67"/>
  <c r="B15" i="67"/>
  <c r="B16" i="67"/>
  <c r="B17" i="67"/>
  <c r="B18" i="67"/>
  <c r="B19" i="67"/>
  <c r="B20" i="67"/>
  <c r="B21" i="67"/>
  <c r="B22" i="67"/>
  <c r="B23" i="67"/>
  <c r="B24" i="67"/>
  <c r="B25" i="67"/>
  <c r="B26" i="67"/>
  <c r="B27" i="67"/>
  <c r="B28" i="67"/>
  <c r="B29" i="67"/>
  <c r="B30" i="67"/>
  <c r="B31" i="67"/>
  <c r="B32" i="67"/>
  <c r="B33" i="67"/>
  <c r="B34" i="67"/>
  <c r="B35" i="67"/>
  <c r="B36" i="67"/>
  <c r="B37" i="67"/>
  <c r="B38" i="67"/>
  <c r="B39" i="67"/>
  <c r="B40" i="67"/>
  <c r="B41" i="67"/>
  <c r="B42" i="67"/>
  <c r="B43" i="67"/>
  <c r="B44" i="67"/>
  <c r="B6" i="67"/>
  <c r="C7" i="67"/>
  <c r="C8" i="67"/>
  <c r="C9" i="67"/>
  <c r="C10" i="67"/>
  <c r="C11" i="67"/>
  <c r="C12" i="67"/>
  <c r="C13" i="67"/>
  <c r="C14" i="67"/>
  <c r="C15" i="67"/>
  <c r="C16" i="67"/>
  <c r="C17" i="67"/>
  <c r="C18" i="67"/>
  <c r="C19" i="67"/>
  <c r="C20" i="67"/>
  <c r="C21" i="67"/>
  <c r="C22" i="67"/>
  <c r="C23" i="67"/>
  <c r="C24" i="67"/>
  <c r="C25" i="67"/>
  <c r="C26" i="67"/>
  <c r="C27" i="67"/>
  <c r="C28" i="67"/>
  <c r="C29" i="67"/>
  <c r="C30" i="67"/>
  <c r="C31" i="67"/>
  <c r="C32" i="67"/>
  <c r="C33" i="67"/>
  <c r="C34" i="67"/>
  <c r="C35" i="67"/>
  <c r="C36" i="67"/>
  <c r="C37" i="67"/>
  <c r="C38" i="67"/>
  <c r="C39" i="67"/>
  <c r="C40" i="67"/>
  <c r="C41" i="67"/>
  <c r="C42" i="67"/>
  <c r="C43" i="67"/>
  <c r="C44" i="67"/>
  <c r="C6" i="67"/>
  <c r="AW19" i="72" l="1"/>
  <c r="CW19" i="72" s="1"/>
  <c r="AW25" i="72"/>
  <c r="CW25" i="72" s="1"/>
  <c r="BD33" i="72"/>
  <c r="CX33" i="72" s="1"/>
  <c r="BD44" i="72"/>
  <c r="CX44" i="72" s="1"/>
  <c r="AM30" i="72"/>
  <c r="CV30" i="72" s="1"/>
  <c r="AE41" i="69"/>
  <c r="AM41" i="69" s="1"/>
  <c r="AM21" i="69"/>
  <c r="AE17" i="69"/>
  <c r="AM17" i="69" s="1"/>
  <c r="AM55" i="69" s="1"/>
  <c r="AE23" i="69"/>
  <c r="AM23" i="69" s="1"/>
  <c r="AE38" i="69"/>
  <c r="AM38" i="69" s="1"/>
  <c r="AE40" i="69"/>
  <c r="AM40" i="69" s="1"/>
  <c r="AE50" i="69"/>
  <c r="AM50" i="69" s="1"/>
  <c r="AE20" i="69"/>
  <c r="AM20" i="69" s="1"/>
  <c r="BD54" i="72"/>
  <c r="CX54" i="72" s="1"/>
  <c r="AM53" i="72"/>
  <c r="CV53" i="72" s="1"/>
  <c r="AW46" i="72"/>
  <c r="CW46" i="72" s="1"/>
  <c r="AM38" i="72"/>
  <c r="CV38" i="72" s="1"/>
  <c r="AM33" i="72"/>
  <c r="CV33" i="72" s="1"/>
  <c r="AW21" i="72"/>
  <c r="CW21" i="72" s="1"/>
  <c r="AM20" i="72"/>
  <c r="CV20" i="72" s="1"/>
  <c r="BD28" i="72"/>
  <c r="CX28" i="72" s="1"/>
  <c r="BD21" i="72"/>
  <c r="CX21" i="72" s="1"/>
  <c r="AS55" i="72"/>
  <c r="AW43" i="72"/>
  <c r="CW43" i="72" s="1"/>
  <c r="AM45" i="72"/>
  <c r="CV45" i="72" s="1"/>
  <c r="BD24" i="72"/>
  <c r="CX24" i="72" s="1"/>
  <c r="AM22" i="72"/>
  <c r="CV22" i="72" s="1"/>
  <c r="AW48" i="72"/>
  <c r="CW48" i="72" s="1"/>
  <c r="AW34" i="72"/>
  <c r="CW34" i="72" s="1"/>
  <c r="AM49" i="72"/>
  <c r="CV49" i="72" s="1"/>
  <c r="AM26" i="72"/>
  <c r="CV26" i="72" s="1"/>
  <c r="AZ55" i="72"/>
  <c r="AM46" i="72"/>
  <c r="CV46" i="72" s="1"/>
  <c r="AM50" i="72"/>
  <c r="CV50" i="72" s="1"/>
  <c r="AI55" i="72"/>
  <c r="CP24" i="69"/>
  <c r="BD44" i="69"/>
  <c r="BD45" i="69"/>
  <c r="BD48" i="69"/>
  <c r="BD36" i="69"/>
  <c r="CP40" i="69"/>
  <c r="CP20" i="69"/>
  <c r="CI23" i="69"/>
  <c r="CI40" i="69"/>
  <c r="CI43" i="69"/>
  <c r="AT52" i="69"/>
  <c r="BK49" i="69"/>
  <c r="AE19" i="69"/>
  <c r="AM19" i="69" s="1"/>
  <c r="AE27" i="69"/>
  <c r="AM27" i="69" s="1"/>
  <c r="AE49" i="69"/>
  <c r="AM49" i="69" s="1"/>
  <c r="AM29" i="69"/>
  <c r="AE52" i="69"/>
  <c r="AM52" i="69" s="1"/>
  <c r="AE54" i="69"/>
  <c r="AM54" i="69" s="1"/>
  <c r="AE26" i="69"/>
  <c r="AM26" i="69" s="1"/>
  <c r="AE42" i="69"/>
  <c r="AM42" i="69" s="1"/>
  <c r="DC16" i="69"/>
  <c r="DQ16" i="69"/>
  <c r="DP22" i="69"/>
  <c r="DB22" i="69"/>
  <c r="AH22" i="69"/>
  <c r="T22" i="69"/>
  <c r="DP24" i="69"/>
  <c r="DB24" i="69"/>
  <c r="AH24" i="69"/>
  <c r="T24" i="69"/>
  <c r="CW24" i="69"/>
  <c r="T16" i="69"/>
  <c r="AY16" i="69"/>
  <c r="DP17" i="69"/>
  <c r="DB17" i="69"/>
  <c r="AH17" i="69"/>
  <c r="T17" i="69"/>
  <c r="AY17" i="69"/>
  <c r="DP18" i="69"/>
  <c r="DB18" i="69"/>
  <c r="AH18" i="69"/>
  <c r="T18" i="69"/>
  <c r="CW18" i="69"/>
  <c r="DP20" i="69"/>
  <c r="DB20" i="69"/>
  <c r="AH20" i="69"/>
  <c r="T20" i="69"/>
  <c r="CW21" i="69"/>
  <c r="AY22" i="69"/>
  <c r="CW23" i="69"/>
  <c r="AY24" i="69"/>
  <c r="CW26" i="69"/>
  <c r="U16" i="69"/>
  <c r="CI17" i="69"/>
  <c r="AT17" i="69"/>
  <c r="U17" i="69"/>
  <c r="AI17" i="69"/>
  <c r="DQ17" i="69"/>
  <c r="DP21" i="69"/>
  <c r="DB21" i="69"/>
  <c r="AH21" i="69"/>
  <c r="T21" i="69"/>
  <c r="DP23" i="69"/>
  <c r="DB23" i="69"/>
  <c r="AH23" i="69"/>
  <c r="T23" i="69"/>
  <c r="AE25" i="69"/>
  <c r="AM25" i="69" s="1"/>
  <c r="DP26" i="69"/>
  <c r="DB26" i="69"/>
  <c r="AH26" i="69"/>
  <c r="T26" i="69"/>
  <c r="AH16" i="69"/>
  <c r="AT16" i="69"/>
  <c r="DB16" i="69"/>
  <c r="CW17" i="69"/>
  <c r="AY18" i="69"/>
  <c r="DP19" i="69"/>
  <c r="DB19" i="69"/>
  <c r="AH19" i="69"/>
  <c r="T19" i="69"/>
  <c r="CW19" i="69"/>
  <c r="AY20" i="69"/>
  <c r="CW20" i="69"/>
  <c r="AY21" i="69"/>
  <c r="CW22" i="69"/>
  <c r="AY23" i="69"/>
  <c r="AE24" i="69"/>
  <c r="AM24" i="69" s="1"/>
  <c r="AO16" i="69" s="1" a="1"/>
  <c r="DP25" i="69"/>
  <c r="DB25" i="69"/>
  <c r="AH25" i="69"/>
  <c r="T25" i="69"/>
  <c r="CW25" i="69"/>
  <c r="AY26" i="69"/>
  <c r="DP27" i="69"/>
  <c r="DB27" i="69"/>
  <c r="AH27" i="69"/>
  <c r="T27" i="69"/>
  <c r="CW27" i="69"/>
  <c r="U18" i="69"/>
  <c r="U19" i="69"/>
  <c r="U20" i="69"/>
  <c r="U21" i="69"/>
  <c r="U22" i="69"/>
  <c r="U23" i="69"/>
  <c r="U24" i="69"/>
  <c r="U25" i="69"/>
  <c r="U26" i="69"/>
  <c r="AZ26" i="69"/>
  <c r="CP26" i="69"/>
  <c r="U27" i="69"/>
  <c r="CP27" i="69"/>
  <c r="DP40" i="69"/>
  <c r="DB40" i="69"/>
  <c r="AH40" i="69"/>
  <c r="AY40" i="69"/>
  <c r="BK40" i="69"/>
  <c r="CW40" i="69"/>
  <c r="T40" i="69"/>
  <c r="AT18" i="69"/>
  <c r="AT19" i="69"/>
  <c r="AT20" i="69"/>
  <c r="DP43" i="69"/>
  <c r="DB43" i="69"/>
  <c r="AH43" i="69"/>
  <c r="AY43" i="69"/>
  <c r="T43" i="69"/>
  <c r="T28" i="69"/>
  <c r="AC28" i="69"/>
  <c r="AE28" i="69" s="1"/>
  <c r="AM28" i="69" s="1"/>
  <c r="AY28" i="69"/>
  <c r="CW28" i="69"/>
  <c r="T29" i="69"/>
  <c r="AY29" i="69"/>
  <c r="CW29" i="69"/>
  <c r="T30" i="69"/>
  <c r="AY30" i="69"/>
  <c r="CW30" i="69"/>
  <c r="T31" i="69"/>
  <c r="AC31" i="69"/>
  <c r="AE31" i="69" s="1"/>
  <c r="AM31" i="69" s="1"/>
  <c r="AY31" i="69"/>
  <c r="CW31" i="69"/>
  <c r="T32" i="69"/>
  <c r="AC32" i="69"/>
  <c r="AE32" i="69" s="1"/>
  <c r="AM32" i="69" s="1"/>
  <c r="AY32" i="69"/>
  <c r="CW32" i="69"/>
  <c r="T33" i="69"/>
  <c r="AC33" i="69"/>
  <c r="AE33" i="69" s="1"/>
  <c r="AM33" i="69" s="1"/>
  <c r="AY33" i="69"/>
  <c r="CW33" i="69"/>
  <c r="T34" i="69"/>
  <c r="AC34" i="69"/>
  <c r="AE34" i="69" s="1"/>
  <c r="AM34" i="69" s="1"/>
  <c r="AY34" i="69"/>
  <c r="CW34" i="69"/>
  <c r="T35" i="69"/>
  <c r="AC35" i="69"/>
  <c r="AE35" i="69" s="1"/>
  <c r="AM35" i="69" s="1"/>
  <c r="AY35" i="69"/>
  <c r="CW35" i="69"/>
  <c r="T36" i="69"/>
  <c r="AC36" i="69"/>
  <c r="AE36" i="69" s="1"/>
  <c r="AM36" i="69" s="1"/>
  <c r="AY36" i="69"/>
  <c r="CW36" i="69"/>
  <c r="T37" i="69"/>
  <c r="AC37" i="69"/>
  <c r="AE37" i="69" s="1"/>
  <c r="AM37" i="69" s="1"/>
  <c r="AY37" i="69"/>
  <c r="CW37" i="69"/>
  <c r="DP38" i="69"/>
  <c r="DB38" i="69"/>
  <c r="T38" i="69"/>
  <c r="AY38" i="69"/>
  <c r="DC38" i="69"/>
  <c r="DP42" i="69"/>
  <c r="DB42" i="69"/>
  <c r="AH42" i="69"/>
  <c r="T42" i="69"/>
  <c r="CW42" i="69"/>
  <c r="U28" i="69"/>
  <c r="U29" i="69"/>
  <c r="U30" i="69"/>
  <c r="U31" i="69"/>
  <c r="U32" i="69"/>
  <c r="U33" i="69"/>
  <c r="U34" i="69"/>
  <c r="U35" i="69"/>
  <c r="U36" i="69"/>
  <c r="U37" i="69"/>
  <c r="U38" i="69"/>
  <c r="AZ38" i="69"/>
  <c r="DP39" i="69"/>
  <c r="DB39" i="69"/>
  <c r="AH39" i="69"/>
  <c r="T39" i="69"/>
  <c r="CW39" i="69"/>
  <c r="AE44" i="69"/>
  <c r="AM44" i="69" s="1"/>
  <c r="AH28" i="69"/>
  <c r="AT28" i="69"/>
  <c r="DB28" i="69"/>
  <c r="AH29" i="69"/>
  <c r="AT29" i="69"/>
  <c r="DB29" i="69"/>
  <c r="AH30" i="69"/>
  <c r="AT30" i="69"/>
  <c r="DB30" i="69"/>
  <c r="AH31" i="69"/>
  <c r="AT31" i="69"/>
  <c r="DB31" i="69"/>
  <c r="AH32" i="69"/>
  <c r="AT32" i="69"/>
  <c r="DB32" i="69"/>
  <c r="AH33" i="69"/>
  <c r="AT33" i="69"/>
  <c r="DB33" i="69"/>
  <c r="AH34" i="69"/>
  <c r="AT34" i="69"/>
  <c r="DB34" i="69"/>
  <c r="AH35" i="69"/>
  <c r="AT35" i="69"/>
  <c r="DB35" i="69"/>
  <c r="AH36" i="69"/>
  <c r="AT36" i="69"/>
  <c r="DB36" i="69"/>
  <c r="AH37" i="69"/>
  <c r="AT37" i="69"/>
  <c r="DB37" i="69"/>
  <c r="AH38" i="69"/>
  <c r="AT38" i="69"/>
  <c r="DP41" i="69"/>
  <c r="DB41" i="69"/>
  <c r="AH41" i="69"/>
  <c r="T41" i="69"/>
  <c r="AE43" i="69"/>
  <c r="AM43" i="69" s="1"/>
  <c r="DP44" i="69"/>
  <c r="DB44" i="69"/>
  <c r="AH44" i="69"/>
  <c r="CW44" i="69"/>
  <c r="BK44" i="69"/>
  <c r="T44" i="69"/>
  <c r="U39" i="69"/>
  <c r="U40" i="69"/>
  <c r="U41" i="69"/>
  <c r="U42" i="69"/>
  <c r="U43" i="69"/>
  <c r="U44" i="69"/>
  <c r="BV53" i="69"/>
  <c r="AT39" i="69"/>
  <c r="BV51" i="69"/>
  <c r="CP53" i="69"/>
  <c r="BD53" i="69"/>
  <c r="CP51" i="69"/>
  <c r="BD51" i="69"/>
  <c r="T45" i="69"/>
  <c r="AC45" i="69"/>
  <c r="AE45" i="69" s="1"/>
  <c r="AM45" i="69" s="1"/>
  <c r="AY45" i="69"/>
  <c r="CW45" i="69"/>
  <c r="T46" i="69"/>
  <c r="AC46" i="69"/>
  <c r="AE46" i="69" s="1"/>
  <c r="AM46" i="69" s="1"/>
  <c r="AY46" i="69"/>
  <c r="CW46" i="69"/>
  <c r="T47" i="69"/>
  <c r="AC47" i="69"/>
  <c r="AE47" i="69" s="1"/>
  <c r="AM47" i="69" s="1"/>
  <c r="AY47" i="69"/>
  <c r="CW47" i="69"/>
  <c r="T48" i="69"/>
  <c r="AC48" i="69"/>
  <c r="AE48" i="69" s="1"/>
  <c r="AM48" i="69" s="1"/>
  <c r="AY48" i="69"/>
  <c r="CW48" i="69"/>
  <c r="T49" i="69"/>
  <c r="AY49" i="69"/>
  <c r="DP49" i="69"/>
  <c r="T50" i="69"/>
  <c r="AY50" i="69"/>
  <c r="U45" i="69"/>
  <c r="U46" i="69"/>
  <c r="U47" i="69"/>
  <c r="U48" i="69"/>
  <c r="DQ49" i="69"/>
  <c r="DC49" i="69"/>
  <c r="U49" i="69"/>
  <c r="AZ49" i="69"/>
  <c r="CI49" i="69"/>
  <c r="AZ50" i="69"/>
  <c r="DQ50" i="69"/>
  <c r="DC50" i="69"/>
  <c r="AI50" i="69"/>
  <c r="U50" i="69"/>
  <c r="AE51" i="69"/>
  <c r="AM51" i="69" s="1"/>
  <c r="CP52" i="69"/>
  <c r="BD52" i="69"/>
  <c r="BV52" i="69"/>
  <c r="AE53" i="69"/>
  <c r="AM53" i="69" s="1"/>
  <c r="CP54" i="69"/>
  <c r="BD54" i="69"/>
  <c r="AH45" i="69"/>
  <c r="AT45" i="69"/>
  <c r="DB45" i="69"/>
  <c r="AH46" i="69"/>
  <c r="AT46" i="69"/>
  <c r="DB46" i="69"/>
  <c r="AH47" i="69"/>
  <c r="AT47" i="69"/>
  <c r="DB47" i="69"/>
  <c r="AH48" i="69"/>
  <c r="AT48" i="69"/>
  <c r="DB48" i="69"/>
  <c r="CP50" i="69"/>
  <c r="BD50" i="69"/>
  <c r="AT55" i="69"/>
  <c r="AI51" i="69"/>
  <c r="DC51" i="69"/>
  <c r="DQ51" i="69"/>
  <c r="AI52" i="69"/>
  <c r="DC52" i="69"/>
  <c r="DQ52" i="69"/>
  <c r="AI53" i="69"/>
  <c r="DC53" i="69"/>
  <c r="DQ53" i="69"/>
  <c r="AI54" i="69"/>
  <c r="DC54" i="69"/>
  <c r="DQ54" i="69"/>
  <c r="AC55" i="69"/>
  <c r="BD55" i="69"/>
  <c r="T51" i="69"/>
  <c r="T52" i="69"/>
  <c r="T53" i="69"/>
  <c r="T54" i="69"/>
  <c r="U51" i="69"/>
  <c r="U52" i="69"/>
  <c r="U53" i="69"/>
  <c r="U54" i="69"/>
  <c r="G46" i="68"/>
  <c r="I28" i="68" s="1"/>
  <c r="I26" i="68"/>
  <c r="I24" i="68"/>
  <c r="I18" i="68"/>
  <c r="I16" i="68"/>
  <c r="I14" i="68"/>
  <c r="I10" i="68"/>
  <c r="I41" i="68"/>
  <c r="I37" i="68"/>
  <c r="I33" i="68"/>
  <c r="I29" i="68"/>
  <c r="I39" i="68"/>
  <c r="I35" i="68"/>
  <c r="I31" i="68"/>
  <c r="I19" i="68"/>
  <c r="I27" i="68"/>
  <c r="I32" i="68"/>
  <c r="I36" i="68"/>
  <c r="I44" i="68"/>
  <c r="I15" i="68"/>
  <c r="I23" i="68"/>
  <c r="I40" i="68"/>
  <c r="I9" i="68"/>
  <c r="I17" i="68"/>
  <c r="I25" i="68"/>
  <c r="I30" i="68"/>
  <c r="I34" i="68"/>
  <c r="I38" i="68"/>
  <c r="I42" i="68"/>
  <c r="DH38" i="64"/>
  <c r="D28" i="67" s="1"/>
  <c r="BZ16" i="64"/>
  <c r="BV55" i="64"/>
  <c r="BV16" i="64"/>
  <c r="BZ8" i="64"/>
  <c r="BO55" i="64"/>
  <c r="BB16" i="64"/>
  <c r="AO55" i="64"/>
  <c r="AJ16" i="64"/>
  <c r="Z63" i="64"/>
  <c r="Z17" i="64"/>
  <c r="O65" i="64"/>
  <c r="L23" i="65"/>
  <c r="N15" i="65"/>
  <c r="J15" i="65"/>
  <c r="F15" i="65"/>
  <c r="B15" i="65"/>
  <c r="N14" i="65"/>
  <c r="M14" i="65"/>
  <c r="L14" i="65"/>
  <c r="K14" i="65"/>
  <c r="J14" i="65"/>
  <c r="I14" i="65"/>
  <c r="H14" i="65"/>
  <c r="G14" i="65"/>
  <c r="F14" i="65"/>
  <c r="E14" i="65"/>
  <c r="D14" i="65"/>
  <c r="C14" i="65"/>
  <c r="B14" i="65"/>
  <c r="N13" i="65"/>
  <c r="N17" i="65" s="1"/>
  <c r="M13" i="65"/>
  <c r="L13" i="65"/>
  <c r="K13" i="65"/>
  <c r="J13" i="65"/>
  <c r="J16" i="65" s="1"/>
  <c r="J17" i="65" s="1"/>
  <c r="I13" i="65"/>
  <c r="H13" i="65"/>
  <c r="G13" i="65"/>
  <c r="F13" i="65"/>
  <c r="F16" i="65" s="1"/>
  <c r="F17" i="65" s="1"/>
  <c r="E13" i="65"/>
  <c r="D13" i="65"/>
  <c r="C13" i="65"/>
  <c r="B13" i="65"/>
  <c r="B16" i="65" s="1"/>
  <c r="B17" i="65" s="1"/>
  <c r="N12" i="65"/>
  <c r="M12" i="65"/>
  <c r="M15" i="65" s="1"/>
  <c r="M16" i="65" s="1"/>
  <c r="M17" i="65" s="1"/>
  <c r="L12" i="65"/>
  <c r="L15" i="65" s="1"/>
  <c r="K12" i="65"/>
  <c r="K15" i="65" s="1"/>
  <c r="J12" i="65"/>
  <c r="I12" i="65"/>
  <c r="I15" i="65" s="1"/>
  <c r="I16" i="65" s="1"/>
  <c r="I17" i="65" s="1"/>
  <c r="H12" i="65"/>
  <c r="H15" i="65" s="1"/>
  <c r="G12" i="65"/>
  <c r="G15" i="65" s="1"/>
  <c r="F12" i="65"/>
  <c r="E12" i="65"/>
  <c r="E15" i="65" s="1"/>
  <c r="E16" i="65" s="1"/>
  <c r="E17" i="65" s="1"/>
  <c r="D12" i="65"/>
  <c r="D15" i="65" s="1"/>
  <c r="C12" i="65"/>
  <c r="C15" i="65" s="1"/>
  <c r="B12" i="65"/>
  <c r="R9" i="65"/>
  <c r="N9" i="65"/>
  <c r="F9" i="65"/>
  <c r="E9" i="65"/>
  <c r="B9" i="65"/>
  <c r="R8" i="65"/>
  <c r="O8" i="65"/>
  <c r="O9" i="65" s="1"/>
  <c r="N8" i="65"/>
  <c r="H8" i="65"/>
  <c r="H9" i="65" s="1"/>
  <c r="G8" i="65"/>
  <c r="G9" i="65" s="1"/>
  <c r="F8" i="65"/>
  <c r="E8" i="65"/>
  <c r="D8" i="65"/>
  <c r="D9" i="65" s="1"/>
  <c r="C8" i="65"/>
  <c r="C9" i="65" s="1"/>
  <c r="B8" i="65"/>
  <c r="R7" i="65"/>
  <c r="Q7" i="65"/>
  <c r="Q8" i="65" s="1"/>
  <c r="Q9" i="65" s="1"/>
  <c r="P7" i="65"/>
  <c r="P8" i="65" s="1"/>
  <c r="P9" i="65" s="1"/>
  <c r="O7" i="65"/>
  <c r="M7" i="65"/>
  <c r="M8" i="65" s="1"/>
  <c r="M9" i="65" s="1"/>
  <c r="L7" i="65"/>
  <c r="L8" i="65" s="1"/>
  <c r="L9" i="65" s="1"/>
  <c r="K7" i="65"/>
  <c r="K8" i="65" s="1"/>
  <c r="K9" i="65" s="1"/>
  <c r="J7" i="65"/>
  <c r="J8" i="65" s="1"/>
  <c r="J9" i="65" s="1"/>
  <c r="I7" i="65"/>
  <c r="I8" i="65" s="1"/>
  <c r="I9" i="65" s="1"/>
  <c r="Z62" i="64"/>
  <c r="Z61" i="64"/>
  <c r="Z60" i="64"/>
  <c r="Z59" i="64"/>
  <c r="Z58" i="64"/>
  <c r="Z57" i="64"/>
  <c r="Z56" i="64"/>
  <c r="DA55" i="64"/>
  <c r="CT55" i="64"/>
  <c r="CM55" i="64"/>
  <c r="BZ55" i="64"/>
  <c r="BH55" i="64"/>
  <c r="BB55" i="64"/>
  <c r="AH55" i="64"/>
  <c r="Z55" i="64"/>
  <c r="V55" i="64"/>
  <c r="T55" i="64"/>
  <c r="DS54" i="64"/>
  <c r="DR54" i="64"/>
  <c r="DG54" i="64"/>
  <c r="DF54" i="64"/>
  <c r="DA54" i="64"/>
  <c r="CT54" i="64"/>
  <c r="CM54" i="64"/>
  <c r="BZ54" i="64"/>
  <c r="BV54" i="64"/>
  <c r="BO54" i="64"/>
  <c r="BH54" i="64"/>
  <c r="BB54" i="64"/>
  <c r="AO54" i="64"/>
  <c r="AH54" i="64"/>
  <c r="Z54" i="64"/>
  <c r="V54" i="64"/>
  <c r="X54" i="64" s="1"/>
  <c r="AF54" i="64" s="1"/>
  <c r="DS53" i="64"/>
  <c r="DR53" i="64"/>
  <c r="DG53" i="64"/>
  <c r="DF53" i="64"/>
  <c r="DA53" i="64"/>
  <c r="CT53" i="64"/>
  <c r="CM53" i="64"/>
  <c r="BZ53" i="64"/>
  <c r="BV53" i="64"/>
  <c r="BO53" i="64"/>
  <c r="BH53" i="64"/>
  <c r="BB53" i="64"/>
  <c r="AO53" i="64"/>
  <c r="AH53" i="64"/>
  <c r="Z53" i="64"/>
  <c r="V53" i="64"/>
  <c r="X53" i="64" s="1"/>
  <c r="AF53" i="64" s="1"/>
  <c r="DS52" i="64"/>
  <c r="DR52" i="64"/>
  <c r="DG52" i="64"/>
  <c r="DF52" i="64"/>
  <c r="DA52" i="64"/>
  <c r="CT52" i="64"/>
  <c r="CM52" i="64"/>
  <c r="BZ52" i="64"/>
  <c r="BV52" i="64"/>
  <c r="BO52" i="64"/>
  <c r="BH52" i="64"/>
  <c r="BB52" i="64"/>
  <c r="AO52" i="64"/>
  <c r="AH52" i="64"/>
  <c r="Z52" i="64"/>
  <c r="V52" i="64"/>
  <c r="X52" i="64" s="1"/>
  <c r="AF52" i="64" s="1"/>
  <c r="DS51" i="64"/>
  <c r="DR51" i="64"/>
  <c r="DG51" i="64"/>
  <c r="DF51" i="64"/>
  <c r="DA51" i="64"/>
  <c r="CT51" i="64"/>
  <c r="CM51" i="64"/>
  <c r="BZ51" i="64"/>
  <c r="BV51" i="64"/>
  <c r="BO51" i="64"/>
  <c r="BH51" i="64"/>
  <c r="BB51" i="64"/>
  <c r="AO51" i="64"/>
  <c r="AH51" i="64"/>
  <c r="Z51" i="64"/>
  <c r="X51" i="64"/>
  <c r="AF51" i="64" s="1"/>
  <c r="V51" i="64"/>
  <c r="DS50" i="64"/>
  <c r="DR50" i="64"/>
  <c r="DG50" i="64"/>
  <c r="DF50" i="64"/>
  <c r="DA50" i="64"/>
  <c r="CT50" i="64"/>
  <c r="CM50" i="64"/>
  <c r="BZ50" i="64"/>
  <c r="BV50" i="64"/>
  <c r="BO50" i="64"/>
  <c r="BH50" i="64"/>
  <c r="BB50" i="64"/>
  <c r="AO50" i="64"/>
  <c r="AH50" i="64"/>
  <c r="Z50" i="64"/>
  <c r="V50" i="64"/>
  <c r="X50" i="64" s="1"/>
  <c r="AF50" i="64" s="1"/>
  <c r="AJ50" i="64" s="1"/>
  <c r="DS49" i="64"/>
  <c r="DR49" i="64"/>
  <c r="DG49" i="64"/>
  <c r="DF49" i="64"/>
  <c r="DA49" i="64"/>
  <c r="CT49" i="64"/>
  <c r="CM49" i="64"/>
  <c r="BZ49" i="64"/>
  <c r="BV49" i="64"/>
  <c r="BO49" i="64"/>
  <c r="BH49" i="64"/>
  <c r="BB49" i="64"/>
  <c r="AO49" i="64"/>
  <c r="AH49" i="64"/>
  <c r="Z49" i="64"/>
  <c r="V49" i="64"/>
  <c r="X49" i="64" s="1"/>
  <c r="AF49" i="64" s="1"/>
  <c r="AJ49" i="64" s="1"/>
  <c r="DS48" i="64"/>
  <c r="DR48" i="64"/>
  <c r="DG48" i="64"/>
  <c r="DF48" i="64"/>
  <c r="DA48" i="64"/>
  <c r="CT48" i="64"/>
  <c r="CM48" i="64"/>
  <c r="BZ48" i="64"/>
  <c r="BV48" i="64"/>
  <c r="BO48" i="64"/>
  <c r="BH48" i="64"/>
  <c r="BB48" i="64"/>
  <c r="AO48" i="64"/>
  <c r="AH48" i="64"/>
  <c r="Z48" i="64"/>
  <c r="V48" i="64"/>
  <c r="X48" i="64" s="1"/>
  <c r="AF48" i="64" s="1"/>
  <c r="DS47" i="64"/>
  <c r="DR47" i="64"/>
  <c r="DG47" i="64"/>
  <c r="DF47" i="64"/>
  <c r="DA47" i="64"/>
  <c r="CT47" i="64"/>
  <c r="CM47" i="64"/>
  <c r="BZ47" i="64"/>
  <c r="BV47" i="64"/>
  <c r="BO47" i="64"/>
  <c r="BH47" i="64"/>
  <c r="BB47" i="64"/>
  <c r="AO47" i="64"/>
  <c r="AH47" i="64"/>
  <c r="Z47" i="64"/>
  <c r="V47" i="64"/>
  <c r="X47" i="64" s="1"/>
  <c r="AF47" i="64" s="1"/>
  <c r="DS46" i="64"/>
  <c r="DR46" i="64"/>
  <c r="DG46" i="64"/>
  <c r="DF46" i="64"/>
  <c r="DA46" i="64"/>
  <c r="CT46" i="64"/>
  <c r="CM46" i="64"/>
  <c r="BZ46" i="64"/>
  <c r="BV46" i="64"/>
  <c r="BO46" i="64"/>
  <c r="BH46" i="64"/>
  <c r="BB46" i="64"/>
  <c r="AO46" i="64"/>
  <c r="AH46" i="64"/>
  <c r="Z46" i="64"/>
  <c r="V46" i="64"/>
  <c r="X46" i="64" s="1"/>
  <c r="AF46" i="64" s="1"/>
  <c r="DS45" i="64"/>
  <c r="DR45" i="64"/>
  <c r="DG45" i="64"/>
  <c r="DF45" i="64"/>
  <c r="DA45" i="64"/>
  <c r="CT45" i="64"/>
  <c r="CM45" i="64"/>
  <c r="BZ45" i="64"/>
  <c r="BV45" i="64"/>
  <c r="BO45" i="64"/>
  <c r="BH45" i="64"/>
  <c r="BB45" i="64"/>
  <c r="AO45" i="64"/>
  <c r="AH45" i="64"/>
  <c r="Z45" i="64"/>
  <c r="V45" i="64"/>
  <c r="X45" i="64" s="1"/>
  <c r="AF45" i="64" s="1"/>
  <c r="DS44" i="64"/>
  <c r="DR44" i="64"/>
  <c r="DG44" i="64"/>
  <c r="DF44" i="64"/>
  <c r="DA44" i="64"/>
  <c r="CT44" i="64"/>
  <c r="CM44" i="64"/>
  <c r="BZ44" i="64"/>
  <c r="BV44" i="64"/>
  <c r="BO44" i="64"/>
  <c r="BH44" i="64"/>
  <c r="BB44" i="64"/>
  <c r="AO44" i="64"/>
  <c r="AH44" i="64"/>
  <c r="Z44" i="64"/>
  <c r="V44" i="64"/>
  <c r="X44" i="64" s="1"/>
  <c r="AF44" i="64" s="1"/>
  <c r="DS43" i="64"/>
  <c r="DR43" i="64"/>
  <c r="DG43" i="64"/>
  <c r="DF43" i="64"/>
  <c r="DA43" i="64"/>
  <c r="CT43" i="64"/>
  <c r="CM43" i="64"/>
  <c r="BZ43" i="64"/>
  <c r="BV43" i="64"/>
  <c r="BO43" i="64"/>
  <c r="BH43" i="64"/>
  <c r="BB43" i="64"/>
  <c r="AO43" i="64"/>
  <c r="AH43" i="64"/>
  <c r="Z43" i="64"/>
  <c r="V43" i="64"/>
  <c r="X43" i="64" s="1"/>
  <c r="AF43" i="64" s="1"/>
  <c r="DS42" i="64"/>
  <c r="DR42" i="64"/>
  <c r="DG42" i="64"/>
  <c r="DF42" i="64"/>
  <c r="DA42" i="64"/>
  <c r="CT42" i="64"/>
  <c r="CM42" i="64"/>
  <c r="BZ42" i="64"/>
  <c r="BV42" i="64"/>
  <c r="BO42" i="64"/>
  <c r="BH42" i="64"/>
  <c r="BB42" i="64"/>
  <c r="AO42" i="64"/>
  <c r="AH42" i="64"/>
  <c r="Z42" i="64"/>
  <c r="V42" i="64"/>
  <c r="X42" i="64" s="1"/>
  <c r="AF42" i="64" s="1"/>
  <c r="DS41" i="64"/>
  <c r="DR41" i="64"/>
  <c r="DG41" i="64"/>
  <c r="DF41" i="64"/>
  <c r="DA41" i="64"/>
  <c r="CT41" i="64"/>
  <c r="CM41" i="64"/>
  <c r="BZ41" i="64"/>
  <c r="BV41" i="64"/>
  <c r="BO41" i="64"/>
  <c r="BH41" i="64"/>
  <c r="BB41" i="64"/>
  <c r="AO41" i="64"/>
  <c r="AH41" i="64"/>
  <c r="Z41" i="64"/>
  <c r="V41" i="64"/>
  <c r="X41" i="64" s="1"/>
  <c r="AF41" i="64" s="1"/>
  <c r="DS40" i="64"/>
  <c r="DR40" i="64"/>
  <c r="DG40" i="64"/>
  <c r="DF40" i="64"/>
  <c r="DA40" i="64"/>
  <c r="CT40" i="64"/>
  <c r="CM40" i="64"/>
  <c r="BZ40" i="64"/>
  <c r="BV40" i="64"/>
  <c r="BO40" i="64"/>
  <c r="BH40" i="64"/>
  <c r="BB40" i="64"/>
  <c r="AO40" i="64"/>
  <c r="AH40" i="64"/>
  <c r="Z40" i="64"/>
  <c r="V40" i="64"/>
  <c r="X40" i="64" s="1"/>
  <c r="AF40" i="64" s="1"/>
  <c r="DS39" i="64"/>
  <c r="DR39" i="64"/>
  <c r="DG39" i="64"/>
  <c r="DF39" i="64"/>
  <c r="DA39" i="64"/>
  <c r="CT39" i="64"/>
  <c r="CM39" i="64"/>
  <c r="BZ39" i="64"/>
  <c r="BV39" i="64"/>
  <c r="BO39" i="64"/>
  <c r="BH39" i="64"/>
  <c r="BB39" i="64"/>
  <c r="AO39" i="64"/>
  <c r="AH39" i="64"/>
  <c r="Z39" i="64"/>
  <c r="V39" i="64"/>
  <c r="X39" i="64" s="1"/>
  <c r="AF39" i="64" s="1"/>
  <c r="DS38" i="64"/>
  <c r="DR38" i="64"/>
  <c r="DG38" i="64"/>
  <c r="DF38" i="64"/>
  <c r="DA38" i="64"/>
  <c r="CT38" i="64"/>
  <c r="CM38" i="64"/>
  <c r="BV38" i="64"/>
  <c r="BO38" i="64"/>
  <c r="BH38" i="64"/>
  <c r="BB38" i="64"/>
  <c r="AH38" i="64"/>
  <c r="Z38" i="64"/>
  <c r="X38" i="64"/>
  <c r="AF38" i="64" s="1"/>
  <c r="AJ38" i="64" s="1"/>
  <c r="DS37" i="64"/>
  <c r="DR37" i="64"/>
  <c r="DG37" i="64"/>
  <c r="DF37" i="64"/>
  <c r="DA37" i="64"/>
  <c r="CT37" i="64"/>
  <c r="CM37" i="64"/>
  <c r="BZ37" i="64"/>
  <c r="BV37" i="64"/>
  <c r="BO37" i="64"/>
  <c r="BH37" i="64"/>
  <c r="BB37" i="64"/>
  <c r="AO37" i="64"/>
  <c r="AH37" i="64"/>
  <c r="Z37" i="64"/>
  <c r="V37" i="64"/>
  <c r="X37" i="64" s="1"/>
  <c r="AF37" i="64" s="1"/>
  <c r="AJ37" i="64" s="1"/>
  <c r="DS36" i="64"/>
  <c r="DR36" i="64"/>
  <c r="DG36" i="64"/>
  <c r="DF36" i="64"/>
  <c r="DA36" i="64"/>
  <c r="CT36" i="64"/>
  <c r="CM36" i="64"/>
  <c r="BZ36" i="64"/>
  <c r="BV36" i="64"/>
  <c r="BO36" i="64"/>
  <c r="BH36" i="64"/>
  <c r="BB36" i="64"/>
  <c r="AO36" i="64"/>
  <c r="AH36" i="64"/>
  <c r="AF36" i="64"/>
  <c r="AJ36" i="64" s="1"/>
  <c r="Z36" i="64"/>
  <c r="V36" i="64"/>
  <c r="X36" i="64" s="1"/>
  <c r="DS35" i="64"/>
  <c r="DR35" i="64"/>
  <c r="DG35" i="64"/>
  <c r="DF35" i="64"/>
  <c r="DA35" i="64"/>
  <c r="CT35" i="64"/>
  <c r="CM35" i="64"/>
  <c r="BZ35" i="64"/>
  <c r="BV35" i="64"/>
  <c r="BO35" i="64"/>
  <c r="BH35" i="64"/>
  <c r="BB35" i="64"/>
  <c r="AO35" i="64"/>
  <c r="AH35" i="64"/>
  <c r="Z35" i="64"/>
  <c r="V35" i="64"/>
  <c r="X35" i="64" s="1"/>
  <c r="AF35" i="64" s="1"/>
  <c r="DS34" i="64"/>
  <c r="DR34" i="64"/>
  <c r="DG34" i="64"/>
  <c r="DF34" i="64"/>
  <c r="DA34" i="64"/>
  <c r="CT34" i="64"/>
  <c r="CM34" i="64"/>
  <c r="BZ34" i="64"/>
  <c r="BV34" i="64"/>
  <c r="BO34" i="64"/>
  <c r="BH34" i="64"/>
  <c r="BB34" i="64"/>
  <c r="AO34" i="64"/>
  <c r="AH34" i="64"/>
  <c r="Z34" i="64"/>
  <c r="V34" i="64"/>
  <c r="X34" i="64" s="1"/>
  <c r="AF34" i="64" s="1"/>
  <c r="DS33" i="64"/>
  <c r="DR33" i="64"/>
  <c r="DG33" i="64"/>
  <c r="DF33" i="64"/>
  <c r="DA33" i="64"/>
  <c r="CT33" i="64"/>
  <c r="CM33" i="64"/>
  <c r="BZ33" i="64"/>
  <c r="BV33" i="64"/>
  <c r="BO33" i="64"/>
  <c r="BH33" i="64"/>
  <c r="BB33" i="64"/>
  <c r="AO33" i="64"/>
  <c r="AH33" i="64"/>
  <c r="Z33" i="64"/>
  <c r="V33" i="64"/>
  <c r="X33" i="64" s="1"/>
  <c r="AF33" i="64" s="1"/>
  <c r="DS32" i="64"/>
  <c r="DR32" i="64"/>
  <c r="DG32" i="64"/>
  <c r="DF32" i="64"/>
  <c r="DA32" i="64"/>
  <c r="CT32" i="64"/>
  <c r="CM32" i="64"/>
  <c r="BZ32" i="64"/>
  <c r="BV32" i="64"/>
  <c r="BO32" i="64"/>
  <c r="BH32" i="64"/>
  <c r="BB32" i="64"/>
  <c r="AO32" i="64"/>
  <c r="AH32" i="64"/>
  <c r="Z32" i="64"/>
  <c r="V32" i="64"/>
  <c r="X32" i="64" s="1"/>
  <c r="AF32" i="64" s="1"/>
  <c r="DS31" i="64"/>
  <c r="DR31" i="64"/>
  <c r="DG31" i="64"/>
  <c r="DF31" i="64"/>
  <c r="DA31" i="64"/>
  <c r="CT31" i="64"/>
  <c r="CM31" i="64"/>
  <c r="BZ31" i="64"/>
  <c r="BV31" i="64"/>
  <c r="BO31" i="64"/>
  <c r="BH31" i="64"/>
  <c r="BB31" i="64"/>
  <c r="AO31" i="64"/>
  <c r="AH31" i="64"/>
  <c r="Z31" i="64"/>
  <c r="X31" i="64"/>
  <c r="AF31" i="64" s="1"/>
  <c r="V31" i="64"/>
  <c r="DS30" i="64"/>
  <c r="DR30" i="64"/>
  <c r="DG30" i="64"/>
  <c r="DF30" i="64"/>
  <c r="DA30" i="64"/>
  <c r="CT30" i="64"/>
  <c r="CM30" i="64"/>
  <c r="BZ30" i="64"/>
  <c r="BV30" i="64"/>
  <c r="BO30" i="64"/>
  <c r="BH30" i="64"/>
  <c r="BB30" i="64"/>
  <c r="AO30" i="64"/>
  <c r="AH30" i="64"/>
  <c r="Z30" i="64"/>
  <c r="V30" i="64"/>
  <c r="X30" i="64" s="1"/>
  <c r="AF30" i="64" s="1"/>
  <c r="DS29" i="64"/>
  <c r="DR29" i="64"/>
  <c r="DG29" i="64"/>
  <c r="DF29" i="64"/>
  <c r="DA29" i="64"/>
  <c r="CT29" i="64"/>
  <c r="CM29" i="64"/>
  <c r="BZ29" i="64"/>
  <c r="BV29" i="64"/>
  <c r="BO29" i="64"/>
  <c r="BH29" i="64"/>
  <c r="BB29" i="64"/>
  <c r="AO29" i="64"/>
  <c r="AH29" i="64"/>
  <c r="Z29" i="64"/>
  <c r="V29" i="64"/>
  <c r="X29" i="64" s="1"/>
  <c r="AF29" i="64" s="1"/>
  <c r="DS28" i="64"/>
  <c r="DR28" i="64"/>
  <c r="DG28" i="64"/>
  <c r="DF28" i="64"/>
  <c r="DA28" i="64"/>
  <c r="CT28" i="64"/>
  <c r="CM28" i="64"/>
  <c r="BZ28" i="64"/>
  <c r="BV28" i="64"/>
  <c r="BO28" i="64"/>
  <c r="BH28" i="64"/>
  <c r="BB28" i="64"/>
  <c r="AO28" i="64"/>
  <c r="AH28" i="64"/>
  <c r="Z28" i="64"/>
  <c r="V28" i="64"/>
  <c r="X28" i="64" s="1"/>
  <c r="AF28" i="64" s="1"/>
  <c r="DS27" i="64"/>
  <c r="DR27" i="64"/>
  <c r="DG27" i="64"/>
  <c r="DF27" i="64"/>
  <c r="DA27" i="64"/>
  <c r="CT27" i="64"/>
  <c r="CM27" i="64"/>
  <c r="BZ27" i="64"/>
  <c r="BV27" i="64"/>
  <c r="BO27" i="64"/>
  <c r="BH27" i="64"/>
  <c r="BB27" i="64"/>
  <c r="AO27" i="64"/>
  <c r="AH27" i="64"/>
  <c r="Z27" i="64"/>
  <c r="V27" i="64"/>
  <c r="X27" i="64" s="1"/>
  <c r="AF27" i="64" s="1"/>
  <c r="DS26" i="64"/>
  <c r="DR26" i="64"/>
  <c r="DG26" i="64"/>
  <c r="DF26" i="64"/>
  <c r="DA26" i="64"/>
  <c r="CT26" i="64"/>
  <c r="CM26" i="64"/>
  <c r="BZ26" i="64"/>
  <c r="BV26" i="64"/>
  <c r="BO26" i="64"/>
  <c r="BH26" i="64"/>
  <c r="BB26" i="64"/>
  <c r="AO26" i="64"/>
  <c r="AH26" i="64"/>
  <c r="Z26" i="64"/>
  <c r="V26" i="64"/>
  <c r="X26" i="64" s="1"/>
  <c r="AF26" i="64" s="1"/>
  <c r="DS25" i="64"/>
  <c r="DR25" i="64"/>
  <c r="DG25" i="64"/>
  <c r="DF25" i="64"/>
  <c r="DA25" i="64"/>
  <c r="CT25" i="64"/>
  <c r="CM25" i="64"/>
  <c r="BZ25" i="64"/>
  <c r="BV25" i="64"/>
  <c r="BO25" i="64"/>
  <c r="BH25" i="64"/>
  <c r="BB25" i="64"/>
  <c r="AO25" i="64"/>
  <c r="AH25" i="64"/>
  <c r="Z25" i="64"/>
  <c r="V25" i="64"/>
  <c r="X25" i="64" s="1"/>
  <c r="AF25" i="64" s="1"/>
  <c r="DS24" i="64"/>
  <c r="DR24" i="64"/>
  <c r="DG24" i="64"/>
  <c r="DF24" i="64"/>
  <c r="DA24" i="64"/>
  <c r="CT24" i="64"/>
  <c r="CM24" i="64"/>
  <c r="BZ24" i="64"/>
  <c r="BV24" i="64"/>
  <c r="BO24" i="64"/>
  <c r="BH24" i="64"/>
  <c r="BB24" i="64"/>
  <c r="AO24" i="64"/>
  <c r="AH24" i="64"/>
  <c r="Z24" i="64"/>
  <c r="V24" i="64"/>
  <c r="X24" i="64" s="1"/>
  <c r="AF24" i="64" s="1"/>
  <c r="DS23" i="64"/>
  <c r="DR23" i="64"/>
  <c r="DG23" i="64"/>
  <c r="DF23" i="64"/>
  <c r="DA23" i="64"/>
  <c r="CT23" i="64"/>
  <c r="CM23" i="64"/>
  <c r="BZ23" i="64"/>
  <c r="BV23" i="64"/>
  <c r="BO23" i="64"/>
  <c r="BH23" i="64"/>
  <c r="BB23" i="64"/>
  <c r="AO23" i="64"/>
  <c r="AH23" i="64"/>
  <c r="Z23" i="64"/>
  <c r="V23" i="64"/>
  <c r="X23" i="64" s="1"/>
  <c r="AF23" i="64" s="1"/>
  <c r="DS22" i="64"/>
  <c r="DR22" i="64"/>
  <c r="DG22" i="64"/>
  <c r="DF22" i="64"/>
  <c r="DA22" i="64"/>
  <c r="CT22" i="64"/>
  <c r="CM22" i="64"/>
  <c r="BZ22" i="64"/>
  <c r="BV22" i="64"/>
  <c r="BO22" i="64"/>
  <c r="BH22" i="64"/>
  <c r="BB22" i="64"/>
  <c r="AO22" i="64"/>
  <c r="AH22" i="64"/>
  <c r="Z22" i="64"/>
  <c r="V22" i="64"/>
  <c r="X22" i="64" s="1"/>
  <c r="AF22" i="64" s="1"/>
  <c r="DS21" i="64"/>
  <c r="DR21" i="64"/>
  <c r="DG21" i="64"/>
  <c r="DF21" i="64"/>
  <c r="DA21" i="64"/>
  <c r="CT21" i="64"/>
  <c r="CM21" i="64"/>
  <c r="BZ21" i="64"/>
  <c r="BV21" i="64"/>
  <c r="BO21" i="64"/>
  <c r="BH21" i="64"/>
  <c r="BB21" i="64"/>
  <c r="AO21" i="64"/>
  <c r="AH21" i="64"/>
  <c r="Z21" i="64"/>
  <c r="V21" i="64"/>
  <c r="X21" i="64" s="1"/>
  <c r="AF21" i="64" s="1"/>
  <c r="DS20" i="64"/>
  <c r="DR20" i="64"/>
  <c r="DG20" i="64"/>
  <c r="DF20" i="64"/>
  <c r="DA20" i="64"/>
  <c r="CT20" i="64"/>
  <c r="CM20" i="64"/>
  <c r="BZ20" i="64"/>
  <c r="BV20" i="64"/>
  <c r="BO20" i="64"/>
  <c r="BH20" i="64"/>
  <c r="BB20" i="64"/>
  <c r="AO20" i="64"/>
  <c r="AH20" i="64"/>
  <c r="Z20" i="64"/>
  <c r="V20" i="64"/>
  <c r="X20" i="64" s="1"/>
  <c r="AF20" i="64" s="1"/>
  <c r="DS19" i="64"/>
  <c r="DR19" i="64"/>
  <c r="DG19" i="64"/>
  <c r="DF19" i="64"/>
  <c r="DA19" i="64"/>
  <c r="CT19" i="64"/>
  <c r="CM19" i="64"/>
  <c r="BZ19" i="64"/>
  <c r="BV19" i="64"/>
  <c r="BO19" i="64"/>
  <c r="BH19" i="64"/>
  <c r="BB19" i="64"/>
  <c r="AO19" i="64"/>
  <c r="AH19" i="64"/>
  <c r="Z19" i="64"/>
  <c r="V19" i="64"/>
  <c r="X19" i="64" s="1"/>
  <c r="AF19" i="64" s="1"/>
  <c r="DS18" i="64"/>
  <c r="DR18" i="64"/>
  <c r="DG18" i="64"/>
  <c r="DF18" i="64"/>
  <c r="DA18" i="64"/>
  <c r="CT18" i="64"/>
  <c r="CM18" i="64"/>
  <c r="BZ18" i="64"/>
  <c r="BV18" i="64"/>
  <c r="BO18" i="64"/>
  <c r="BH18" i="64"/>
  <c r="BB18" i="64"/>
  <c r="AO18" i="64"/>
  <c r="AH18" i="64"/>
  <c r="Z18" i="64"/>
  <c r="V18" i="64"/>
  <c r="X18" i="64" s="1"/>
  <c r="AF18" i="64" s="1"/>
  <c r="DS17" i="64"/>
  <c r="DR17" i="64"/>
  <c r="DG17" i="64"/>
  <c r="DF17" i="64"/>
  <c r="DA17" i="64"/>
  <c r="CT17" i="64"/>
  <c r="CM17" i="64"/>
  <c r="BZ17" i="64"/>
  <c r="BV17" i="64"/>
  <c r="BO17" i="64"/>
  <c r="BH17" i="64"/>
  <c r="BB17" i="64"/>
  <c r="AO17" i="64"/>
  <c r="AH17" i="64"/>
  <c r="V17" i="64"/>
  <c r="X17" i="64" s="1"/>
  <c r="AF17" i="64" s="1"/>
  <c r="DS16" i="64"/>
  <c r="DR16" i="64"/>
  <c r="DG16" i="64"/>
  <c r="DF16" i="64"/>
  <c r="DA16" i="64"/>
  <c r="CT16" i="64"/>
  <c r="CM16" i="64"/>
  <c r="BO16" i="64"/>
  <c r="BH16" i="64"/>
  <c r="AO16" i="64"/>
  <c r="AH16" i="64"/>
  <c r="Z16" i="64"/>
  <c r="V16" i="64"/>
  <c r="X16" i="64" s="1"/>
  <c r="AF16" i="64" s="1"/>
  <c r="DK38" i="64" l="1"/>
  <c r="AJ55" i="64"/>
  <c r="D45" i="67"/>
  <c r="AO16" i="69"/>
  <c r="AO35" i="69"/>
  <c r="AO42" i="69"/>
  <c r="AO53" i="69"/>
  <c r="AO37" i="69"/>
  <c r="AO21" i="69"/>
  <c r="AO31" i="69"/>
  <c r="AO38" i="69"/>
  <c r="AO48" i="69"/>
  <c r="AO32" i="69"/>
  <c r="AO27" i="69"/>
  <c r="AO34" i="69"/>
  <c r="AO49" i="69"/>
  <c r="AO33" i="69"/>
  <c r="AO17" i="69"/>
  <c r="AO23" i="69"/>
  <c r="AO30" i="69"/>
  <c r="AO44" i="69"/>
  <c r="AO28" i="69"/>
  <c r="AO51" i="69"/>
  <c r="AO19" i="69"/>
  <c r="AO26" i="69"/>
  <c r="AO45" i="69"/>
  <c r="AO29" i="69"/>
  <c r="AO47" i="69"/>
  <c r="AO54" i="69"/>
  <c r="AO22" i="69"/>
  <c r="AO40" i="69"/>
  <c r="AO24" i="69"/>
  <c r="AO43" i="69"/>
  <c r="AO50" i="69"/>
  <c r="AO18" i="69"/>
  <c r="AO41" i="69"/>
  <c r="AO25" i="69"/>
  <c r="AO39" i="69"/>
  <c r="AO46" i="69"/>
  <c r="AO52" i="69"/>
  <c r="AO36" i="69"/>
  <c r="AO20" i="69"/>
  <c r="AE55" i="69"/>
  <c r="CV16" i="72"/>
  <c r="CX16" i="72"/>
  <c r="CW16" i="72"/>
  <c r="I11" i="68"/>
  <c r="I45" i="68"/>
  <c r="I43" i="68"/>
  <c r="C16" i="65"/>
  <c r="C17" i="65" s="1"/>
  <c r="G16" i="65"/>
  <c r="G17" i="65" s="1"/>
  <c r="K16" i="65"/>
  <c r="K17" i="65" s="1"/>
  <c r="D16" i="65"/>
  <c r="D17" i="65" s="1"/>
  <c r="H16" i="65"/>
  <c r="H17" i="65" s="1"/>
  <c r="L16" i="65"/>
  <c r="L17" i="65" s="1"/>
  <c r="AJ18" i="64"/>
  <c r="AJ19" i="64"/>
  <c r="AJ20" i="64"/>
  <c r="AJ21" i="64"/>
  <c r="AJ17" i="64"/>
  <c r="AJ22" i="64"/>
  <c r="AJ23" i="64"/>
  <c r="AJ24" i="64"/>
  <c r="AJ25" i="64"/>
  <c r="AJ27" i="64"/>
  <c r="AJ31" i="64"/>
  <c r="AJ32" i="64"/>
  <c r="AJ34" i="64"/>
  <c r="AJ51" i="64"/>
  <c r="AJ52" i="64"/>
  <c r="AJ33" i="64"/>
  <c r="AJ35" i="64"/>
  <c r="AJ26" i="64"/>
  <c r="AJ54" i="64"/>
  <c r="AJ28" i="64"/>
  <c r="AJ29" i="64"/>
  <c r="AJ30" i="64"/>
  <c r="AJ39" i="64"/>
  <c r="AJ40" i="64"/>
  <c r="AJ41" i="64"/>
  <c r="AJ42" i="64"/>
  <c r="AJ43" i="64"/>
  <c r="AJ44" i="64"/>
  <c r="AJ45" i="64"/>
  <c r="AJ46" i="64"/>
  <c r="AJ47" i="64"/>
  <c r="AJ48" i="64"/>
  <c r="AF55" i="64"/>
  <c r="DK55" i="64"/>
  <c r="X55" i="64"/>
  <c r="DH55" i="64"/>
  <c r="AJ53" i="64"/>
  <c r="AB63" i="64" l="1"/>
  <c r="AB16" i="64"/>
  <c r="AB56" i="64"/>
  <c r="AO55" i="69"/>
  <c r="BK52" i="72"/>
  <c r="BK53" i="72"/>
  <c r="BK49" i="72"/>
  <c r="BK50" i="72"/>
  <c r="BK48" i="72"/>
  <c r="BK44" i="72"/>
  <c r="BK54" i="72"/>
  <c r="BK46" i="72"/>
  <c r="BK47" i="72"/>
  <c r="BK51" i="72"/>
  <c r="BK40" i="72"/>
  <c r="BK36" i="72"/>
  <c r="BK43" i="72"/>
  <c r="BK38" i="72"/>
  <c r="BK45" i="72"/>
  <c r="BK39" i="72"/>
  <c r="BK34" i="72"/>
  <c r="BK41" i="72"/>
  <c r="BK35" i="72"/>
  <c r="BK33" i="72"/>
  <c r="BK29" i="72"/>
  <c r="BK25" i="72"/>
  <c r="BK21" i="72"/>
  <c r="BK30" i="72"/>
  <c r="BK26" i="72"/>
  <c r="BK22" i="72"/>
  <c r="BK42" i="72"/>
  <c r="BK31" i="72"/>
  <c r="BK27" i="72"/>
  <c r="BK23" i="72"/>
  <c r="BK19" i="72"/>
  <c r="BK18" i="72"/>
  <c r="BK24" i="72"/>
  <c r="BK37" i="72"/>
  <c r="BK20" i="72"/>
  <c r="BK32" i="72"/>
  <c r="BK28" i="72"/>
  <c r="CW55" i="72"/>
  <c r="AB60" i="64"/>
  <c r="AB57" i="64"/>
  <c r="AB58" i="64"/>
  <c r="AB53" i="64"/>
  <c r="AM53" i="64" s="1"/>
  <c r="AQ53" i="64" s="1"/>
  <c r="AU53" i="64" s="1"/>
  <c r="AB51" i="64"/>
  <c r="AM51" i="64" s="1"/>
  <c r="AQ51" i="64" s="1"/>
  <c r="AU51" i="64" s="1"/>
  <c r="AB49" i="64"/>
  <c r="AM49" i="64" s="1"/>
  <c r="AQ49" i="64" s="1"/>
  <c r="AU49" i="64" s="1"/>
  <c r="AB47" i="64"/>
  <c r="AM47" i="64" s="1"/>
  <c r="AQ47" i="64" s="1"/>
  <c r="AU47" i="64" s="1"/>
  <c r="AB45" i="64"/>
  <c r="AM45" i="64" s="1"/>
  <c r="AQ45" i="64" s="1"/>
  <c r="AU45" i="64" s="1"/>
  <c r="AB43" i="64"/>
  <c r="AM43" i="64" s="1"/>
  <c r="AQ43" i="64" s="1"/>
  <c r="AU43" i="64" s="1"/>
  <c r="AB41" i="64"/>
  <c r="AM41" i="64" s="1"/>
  <c r="AQ41" i="64" s="1"/>
  <c r="AU41" i="64" s="1"/>
  <c r="AB39" i="64"/>
  <c r="AM39" i="64" s="1"/>
  <c r="AQ39" i="64" s="1"/>
  <c r="AU39" i="64" s="1"/>
  <c r="AB37" i="64"/>
  <c r="AM37" i="64" s="1"/>
  <c r="AQ37" i="64" s="1"/>
  <c r="AU37" i="64" s="1"/>
  <c r="AB35" i="64"/>
  <c r="AM35" i="64" s="1"/>
  <c r="AQ35" i="64" s="1"/>
  <c r="AU35" i="64" s="1"/>
  <c r="AB54" i="64"/>
  <c r="AM54" i="64" s="1"/>
  <c r="AQ54" i="64" s="1"/>
  <c r="AU54" i="64" s="1"/>
  <c r="AB52" i="64"/>
  <c r="AM52" i="64" s="1"/>
  <c r="AQ52" i="64" s="1"/>
  <c r="AU52" i="64" s="1"/>
  <c r="AB50" i="64"/>
  <c r="AM50" i="64" s="1"/>
  <c r="AQ50" i="64" s="1"/>
  <c r="AU50" i="64" s="1"/>
  <c r="AB59" i="64"/>
  <c r="AB38" i="64"/>
  <c r="AM38" i="64" s="1"/>
  <c r="AQ38" i="64" s="1"/>
  <c r="AU38" i="64" s="1"/>
  <c r="AB36" i="64"/>
  <c r="AM36" i="64" s="1"/>
  <c r="AQ36" i="64" s="1"/>
  <c r="AU36" i="64" s="1"/>
  <c r="AB33" i="64"/>
  <c r="AM33" i="64" s="1"/>
  <c r="AQ33" i="64" s="1"/>
  <c r="AU33" i="64" s="1"/>
  <c r="AB31" i="64"/>
  <c r="AM31" i="64" s="1"/>
  <c r="AQ31" i="64" s="1"/>
  <c r="AU31" i="64" s="1"/>
  <c r="AB29" i="64"/>
  <c r="AM29" i="64" s="1"/>
  <c r="AB27" i="64"/>
  <c r="AM27" i="64" s="1"/>
  <c r="AQ27" i="64" s="1"/>
  <c r="AU27" i="64" s="1"/>
  <c r="AB25" i="64"/>
  <c r="AM25" i="64" s="1"/>
  <c r="AQ25" i="64" s="1"/>
  <c r="AU25" i="64" s="1"/>
  <c r="AB23" i="64"/>
  <c r="AM23" i="64" s="1"/>
  <c r="AQ23" i="64" s="1"/>
  <c r="AU23" i="64" s="1"/>
  <c r="AB21" i="64"/>
  <c r="AM21" i="64" s="1"/>
  <c r="AQ21" i="64" s="1"/>
  <c r="AU21" i="64" s="1"/>
  <c r="AB19" i="64"/>
  <c r="AM19" i="64" s="1"/>
  <c r="AB17" i="64"/>
  <c r="AM17" i="64" s="1"/>
  <c r="AQ17" i="64" s="1"/>
  <c r="AU17" i="64" s="1"/>
  <c r="AB44" i="64"/>
  <c r="AM44" i="64" s="1"/>
  <c r="AQ44" i="64" s="1"/>
  <c r="AU44" i="64" s="1"/>
  <c r="AB40" i="64"/>
  <c r="AM40" i="64" s="1"/>
  <c r="AQ40" i="64" s="1"/>
  <c r="AU40" i="64" s="1"/>
  <c r="AB46" i="64"/>
  <c r="AM46" i="64" s="1"/>
  <c r="AQ46" i="64" s="1"/>
  <c r="AU46" i="64" s="1"/>
  <c r="AB42" i="64"/>
  <c r="AM42" i="64" s="1"/>
  <c r="AB34" i="64"/>
  <c r="AM34" i="64" s="1"/>
  <c r="AQ34" i="64" s="1"/>
  <c r="AU34" i="64" s="1"/>
  <c r="AB32" i="64"/>
  <c r="AM32" i="64" s="1"/>
  <c r="AQ32" i="64" s="1"/>
  <c r="AU32" i="64" s="1"/>
  <c r="AB30" i="64"/>
  <c r="AM30" i="64" s="1"/>
  <c r="AQ30" i="64" s="1"/>
  <c r="AU30" i="64" s="1"/>
  <c r="AB28" i="64"/>
  <c r="AM28" i="64" s="1"/>
  <c r="AQ28" i="64" s="1"/>
  <c r="AU28" i="64" s="1"/>
  <c r="AB26" i="64"/>
  <c r="AM26" i="64" s="1"/>
  <c r="AB48" i="64"/>
  <c r="AM48" i="64" s="1"/>
  <c r="AQ48" i="64" s="1"/>
  <c r="AU48" i="64" s="1"/>
  <c r="AB24" i="64"/>
  <c r="AM24" i="64" s="1"/>
  <c r="AQ24" i="64" s="1"/>
  <c r="AU24" i="64" s="1"/>
  <c r="AB22" i="64"/>
  <c r="AM22" i="64" s="1"/>
  <c r="AB20" i="64"/>
  <c r="AM20" i="64" s="1"/>
  <c r="AQ20" i="64" s="1"/>
  <c r="AU20" i="64" s="1"/>
  <c r="AB18" i="64"/>
  <c r="AM18" i="64" s="1"/>
  <c r="AQ18" i="64" s="1"/>
  <c r="AU18" i="64" s="1"/>
  <c r="AB61" i="64"/>
  <c r="AU26" i="64" l="1"/>
  <c r="AQ26" i="64"/>
  <c r="AQ22" i="64"/>
  <c r="AU22" i="64" s="1"/>
  <c r="AQ42" i="64"/>
  <c r="AU42" i="64" s="1"/>
  <c r="AB62" i="64"/>
  <c r="DI38" i="64" s="1"/>
  <c r="AU19" i="64"/>
  <c r="AQ19" i="64"/>
  <c r="AB55" i="64"/>
  <c r="AM16" i="64"/>
  <c r="AU29" i="64"/>
  <c r="AQ29" i="64"/>
  <c r="BJ57" i="64"/>
  <c r="DJ38" i="64"/>
  <c r="BT8" i="64"/>
  <c r="BK55" i="72"/>
  <c r="CY24" i="72"/>
  <c r="BO24" i="72"/>
  <c r="CY22" i="72"/>
  <c r="BO22" i="72"/>
  <c r="CY41" i="72"/>
  <c r="BO41" i="72"/>
  <c r="CY51" i="72"/>
  <c r="BO51" i="72"/>
  <c r="BO53" i="72"/>
  <c r="CY53" i="72"/>
  <c r="CY16" i="72"/>
  <c r="CY26" i="72"/>
  <c r="BO26" i="72"/>
  <c r="CY34" i="72"/>
  <c r="BO34" i="72"/>
  <c r="CY47" i="72"/>
  <c r="BO47" i="72"/>
  <c r="CY37" i="72"/>
  <c r="BO37" i="72"/>
  <c r="CY18" i="72"/>
  <c r="BO18" i="72"/>
  <c r="BO31" i="72"/>
  <c r="CY31" i="72"/>
  <c r="CY30" i="72"/>
  <c r="BO30" i="72"/>
  <c r="CY33" i="72"/>
  <c r="BO33" i="72"/>
  <c r="CY39" i="72"/>
  <c r="BO39" i="72"/>
  <c r="CY36" i="72"/>
  <c r="BO36" i="72"/>
  <c r="BO46" i="72"/>
  <c r="CY46" i="72"/>
  <c r="BO50" i="72"/>
  <c r="CY50" i="72"/>
  <c r="CY32" i="72"/>
  <c r="BO32" i="72"/>
  <c r="BO23" i="72"/>
  <c r="CY23" i="72"/>
  <c r="CY25" i="72"/>
  <c r="BO25" i="72"/>
  <c r="BO38" i="72"/>
  <c r="CY38" i="72"/>
  <c r="CY44" i="72"/>
  <c r="BO44" i="72"/>
  <c r="BO20" i="72"/>
  <c r="CY20" i="72"/>
  <c r="BO27" i="72"/>
  <c r="CY27" i="72"/>
  <c r="CY29" i="72"/>
  <c r="BO29" i="72"/>
  <c r="CY43" i="72"/>
  <c r="BO43" i="72"/>
  <c r="CY48" i="72"/>
  <c r="BO48" i="72"/>
  <c r="CY52" i="72"/>
  <c r="BO52" i="72"/>
  <c r="CY28" i="72"/>
  <c r="BO28" i="72"/>
  <c r="BO17" i="72"/>
  <c r="CY17" i="72"/>
  <c r="CY19" i="72"/>
  <c r="BO19" i="72"/>
  <c r="BO42" i="72"/>
  <c r="CY42" i="72"/>
  <c r="CY21" i="72"/>
  <c r="BO21" i="72"/>
  <c r="CY35" i="72"/>
  <c r="BO35" i="72"/>
  <c r="BO45" i="72"/>
  <c r="CY45" i="72"/>
  <c r="BO40" i="72"/>
  <c r="CY40" i="72"/>
  <c r="CY54" i="72"/>
  <c r="BO54" i="72"/>
  <c r="BO49" i="72"/>
  <c r="CY49" i="72"/>
  <c r="DI55" i="64"/>
  <c r="DJ55" i="64"/>
  <c r="AM55" i="64" l="1"/>
  <c r="AQ16" i="64"/>
  <c r="AU16" i="64" s="1"/>
  <c r="BO55" i="72"/>
  <c r="BT55" i="72" s="1"/>
  <c r="CZ40" i="72"/>
  <c r="BT40" i="72"/>
  <c r="CZ42" i="72"/>
  <c r="BT42" i="72"/>
  <c r="CZ27" i="72"/>
  <c r="BT27" i="72"/>
  <c r="BT24" i="72"/>
  <c r="CZ24" i="72"/>
  <c r="CZ21" i="72"/>
  <c r="BT21" i="72"/>
  <c r="CZ19" i="72"/>
  <c r="BT19" i="72"/>
  <c r="CZ48" i="72"/>
  <c r="BT48" i="72"/>
  <c r="BT33" i="72"/>
  <c r="CZ33" i="72"/>
  <c r="CZ34" i="72"/>
  <c r="BT34" i="72"/>
  <c r="CZ16" i="72"/>
  <c r="CZ53" i="72"/>
  <c r="BT53" i="72"/>
  <c r="BT45" i="72"/>
  <c r="CZ45" i="72"/>
  <c r="CZ20" i="72"/>
  <c r="BT20" i="72"/>
  <c r="CZ38" i="72"/>
  <c r="BT38" i="72"/>
  <c r="CZ23" i="72"/>
  <c r="BT23" i="72"/>
  <c r="BT50" i="72"/>
  <c r="CZ50" i="72"/>
  <c r="CZ31" i="72"/>
  <c r="BT31" i="72"/>
  <c r="BT51" i="72"/>
  <c r="CZ51" i="72"/>
  <c r="CZ22" i="72"/>
  <c r="BT22" i="72"/>
  <c r="CZ49" i="72"/>
  <c r="BT49" i="72"/>
  <c r="CZ17" i="72"/>
  <c r="BT17" i="72"/>
  <c r="BV16" i="72" s="1" a="1"/>
  <c r="CZ46" i="72"/>
  <c r="BT46" i="72"/>
  <c r="BT41" i="72"/>
  <c r="CZ41" i="72"/>
  <c r="BT54" i="72"/>
  <c r="CZ54" i="72"/>
  <c r="BT28" i="72"/>
  <c r="CZ28" i="72"/>
  <c r="CZ29" i="72"/>
  <c r="BT29" i="72"/>
  <c r="CZ36" i="72"/>
  <c r="BT36" i="72"/>
  <c r="CZ37" i="72"/>
  <c r="BT37" i="72"/>
  <c r="BT35" i="72"/>
  <c r="CZ35" i="72"/>
  <c r="CZ52" i="72"/>
  <c r="BT52" i="72"/>
  <c r="BT43" i="72"/>
  <c r="CZ43" i="72"/>
  <c r="CZ44" i="72"/>
  <c r="BT44" i="72"/>
  <c r="CZ25" i="72"/>
  <c r="BT25" i="72"/>
  <c r="BT32" i="72"/>
  <c r="CZ32" i="72"/>
  <c r="BT39" i="72"/>
  <c r="CZ39" i="72"/>
  <c r="CZ30" i="72"/>
  <c r="BT30" i="72"/>
  <c r="BT18" i="72"/>
  <c r="CZ18" i="72"/>
  <c r="BT47" i="72"/>
  <c r="CZ47" i="72"/>
  <c r="CZ26" i="72"/>
  <c r="BT26" i="72"/>
  <c r="BB19" i="69"/>
  <c r="BI19" i="69"/>
  <c r="BM19" i="69" s="1"/>
  <c r="DG19" i="69" s="1"/>
  <c r="AR19" i="69"/>
  <c r="AV19" i="69" s="1"/>
  <c r="DE19" i="69" s="1"/>
  <c r="BB44" i="69"/>
  <c r="BF44" i="69" s="1"/>
  <c r="BI44" i="69"/>
  <c r="BM44" i="69" s="1"/>
  <c r="DG44" i="69" s="1"/>
  <c r="AR44" i="69"/>
  <c r="AV44" i="69" s="1"/>
  <c r="DE44" i="69" s="1"/>
  <c r="BB29" i="69"/>
  <c r="BI29" i="69"/>
  <c r="BM29" i="69" s="1"/>
  <c r="DG29" i="69" s="1"/>
  <c r="AR29" i="69"/>
  <c r="AV29" i="69" s="1"/>
  <c r="DE29" i="69" s="1"/>
  <c r="BB22" i="69"/>
  <c r="BI22" i="69"/>
  <c r="BM22" i="69" s="1"/>
  <c r="DG22" i="69" s="1"/>
  <c r="AR22" i="69"/>
  <c r="AV22" i="69" s="1"/>
  <c r="DE22" i="69" s="1"/>
  <c r="BI54" i="69"/>
  <c r="BM54" i="69" s="1"/>
  <c r="DG54" i="69" s="1"/>
  <c r="AR54" i="69"/>
  <c r="AV54" i="69" s="1"/>
  <c r="DE54" i="69" s="1"/>
  <c r="BB54" i="69"/>
  <c r="BB47" i="69"/>
  <c r="BI47" i="69"/>
  <c r="BM47" i="69" s="1"/>
  <c r="DG47" i="69" s="1"/>
  <c r="AR47" i="69"/>
  <c r="AV47" i="69" s="1"/>
  <c r="DE47" i="69" s="1"/>
  <c r="BB40" i="69"/>
  <c r="BI40" i="69"/>
  <c r="BM40" i="69" s="1"/>
  <c r="DG40" i="69" s="1"/>
  <c r="AR40" i="69"/>
  <c r="AV40" i="69" s="1"/>
  <c r="DE40" i="69" s="1"/>
  <c r="BB33" i="69"/>
  <c r="BI33" i="69"/>
  <c r="BM33" i="69" s="1"/>
  <c r="DG33" i="69" s="1"/>
  <c r="AR33" i="69"/>
  <c r="AV33" i="69" s="1"/>
  <c r="DE33" i="69" s="1"/>
  <c r="BB26" i="69"/>
  <c r="BI26" i="69"/>
  <c r="BM26" i="69" s="1"/>
  <c r="DG26" i="69" s="1"/>
  <c r="AR26" i="69"/>
  <c r="AV26" i="69" s="1"/>
  <c r="DE26" i="69" s="1"/>
  <c r="BB35" i="69"/>
  <c r="BI35" i="69"/>
  <c r="BM35" i="69" s="1"/>
  <c r="DG35" i="69" s="1"/>
  <c r="AR35" i="69"/>
  <c r="AV35" i="69" s="1"/>
  <c r="DE35" i="69" s="1"/>
  <c r="BB28" i="69"/>
  <c r="BI28" i="69"/>
  <c r="BM28" i="69" s="1"/>
  <c r="DG28" i="69" s="1"/>
  <c r="AR28" i="69"/>
  <c r="AV28" i="69" s="1"/>
  <c r="DE28" i="69" s="1"/>
  <c r="BB21" i="69"/>
  <c r="BI21" i="69"/>
  <c r="BM21" i="69" s="1"/>
  <c r="DG21" i="69" s="1"/>
  <c r="AR21" i="69"/>
  <c r="AV21" i="69" s="1"/>
  <c r="DE21" i="69" s="1"/>
  <c r="BB37" i="69"/>
  <c r="BI37" i="69"/>
  <c r="BM37" i="69" s="1"/>
  <c r="DG37" i="69" s="1"/>
  <c r="AR37" i="69"/>
  <c r="AV37" i="69" s="1"/>
  <c r="DE37" i="69" s="1"/>
  <c r="BI53" i="69"/>
  <c r="BM53" i="69" s="1"/>
  <c r="DG53" i="69" s="1"/>
  <c r="AR53" i="69"/>
  <c r="AV53" i="69" s="1"/>
  <c r="DE53" i="69" s="1"/>
  <c r="BB53" i="69"/>
  <c r="BB30" i="69"/>
  <c r="BI30" i="69"/>
  <c r="BM30" i="69" s="1"/>
  <c r="DG30" i="69" s="1"/>
  <c r="AR30" i="69"/>
  <c r="AV30" i="69" s="1"/>
  <c r="DE30" i="69" s="1"/>
  <c r="BB46" i="69"/>
  <c r="BI46" i="69"/>
  <c r="BM46" i="69" s="1"/>
  <c r="DG46" i="69" s="1"/>
  <c r="AR46" i="69"/>
  <c r="AV46" i="69" s="1"/>
  <c r="DE46" i="69" s="1"/>
  <c r="BB23" i="69"/>
  <c r="BI23" i="69"/>
  <c r="BM23" i="69" s="1"/>
  <c r="DG23" i="69" s="1"/>
  <c r="AR23" i="69"/>
  <c r="AV23" i="69" s="1"/>
  <c r="DE23" i="69" s="1"/>
  <c r="BB39" i="69"/>
  <c r="BI39" i="69"/>
  <c r="BM39" i="69" s="1"/>
  <c r="DG39" i="69" s="1"/>
  <c r="AR39" i="69"/>
  <c r="AV39" i="69" s="1"/>
  <c r="DE39" i="69" s="1"/>
  <c r="BB16" i="69"/>
  <c r="BF16" i="69" s="1"/>
  <c r="BI16" i="69"/>
  <c r="BM16" i="69" s="1"/>
  <c r="AR16" i="69"/>
  <c r="BB32" i="69"/>
  <c r="BI32" i="69"/>
  <c r="BM32" i="69" s="1"/>
  <c r="DG32" i="69" s="1"/>
  <c r="AR32" i="69"/>
  <c r="AV32" i="69" s="1"/>
  <c r="DE32" i="69" s="1"/>
  <c r="BB48" i="69"/>
  <c r="BI48" i="69"/>
  <c r="BM48" i="69" s="1"/>
  <c r="DG48" i="69" s="1"/>
  <c r="AR48" i="69"/>
  <c r="AV48" i="69" s="1"/>
  <c r="DE48" i="69" s="1"/>
  <c r="BB45" i="69"/>
  <c r="BI45" i="69"/>
  <c r="BM45" i="69" s="1"/>
  <c r="DG45" i="69" s="1"/>
  <c r="AR45" i="69"/>
  <c r="AV45" i="69" s="1"/>
  <c r="DE45" i="69" s="1"/>
  <c r="BB38" i="69"/>
  <c r="BI38" i="69"/>
  <c r="BM38" i="69" s="1"/>
  <c r="DG38" i="69" s="1"/>
  <c r="AR38" i="69"/>
  <c r="AV38" i="69" s="1"/>
  <c r="DE38" i="69" s="1"/>
  <c r="BB31" i="69"/>
  <c r="BI31" i="69"/>
  <c r="BM31" i="69" s="1"/>
  <c r="DG31" i="69" s="1"/>
  <c r="AR31" i="69"/>
  <c r="AV31" i="69" s="1"/>
  <c r="DE31" i="69" s="1"/>
  <c r="BB24" i="69"/>
  <c r="BI24" i="69"/>
  <c r="BM24" i="69" s="1"/>
  <c r="DG24" i="69" s="1"/>
  <c r="AR24" i="69"/>
  <c r="AV24" i="69" s="1"/>
  <c r="DE24" i="69" s="1"/>
  <c r="BB17" i="69"/>
  <c r="BI17" i="69"/>
  <c r="BM17" i="69" s="1"/>
  <c r="DG17" i="69" s="1"/>
  <c r="AR17" i="69"/>
  <c r="AV17" i="69" s="1"/>
  <c r="DE17" i="69" s="1"/>
  <c r="BB49" i="69"/>
  <c r="BI49" i="69"/>
  <c r="BM49" i="69" s="1"/>
  <c r="DG49" i="69" s="1"/>
  <c r="AR49" i="69"/>
  <c r="AV49" i="69" s="1"/>
  <c r="DE49" i="69" s="1"/>
  <c r="BB42" i="69"/>
  <c r="BI42" i="69"/>
  <c r="BM42" i="69" s="1"/>
  <c r="DG42" i="69" s="1"/>
  <c r="AR42" i="69"/>
  <c r="AV42" i="69" s="1"/>
  <c r="DE42" i="69" s="1"/>
  <c r="BI51" i="69"/>
  <c r="BM51" i="69" s="1"/>
  <c r="DG51" i="69" s="1"/>
  <c r="AR51" i="69"/>
  <c r="AV51" i="69" s="1"/>
  <c r="DE51" i="69" s="1"/>
  <c r="BB51" i="69"/>
  <c r="BB25" i="69"/>
  <c r="BI25" i="69"/>
  <c r="BM25" i="69" s="1"/>
  <c r="DG25" i="69" s="1"/>
  <c r="AR25" i="69"/>
  <c r="AV25" i="69" s="1"/>
  <c r="DE25" i="69" s="1"/>
  <c r="BB41" i="69"/>
  <c r="BI41" i="69"/>
  <c r="BM41" i="69" s="1"/>
  <c r="DG41" i="69" s="1"/>
  <c r="AR41" i="69"/>
  <c r="AV41" i="69" s="1"/>
  <c r="DE41" i="69" s="1"/>
  <c r="BB18" i="69"/>
  <c r="BI18" i="69"/>
  <c r="BM18" i="69" s="1"/>
  <c r="DG18" i="69" s="1"/>
  <c r="AR18" i="69"/>
  <c r="AV18" i="69" s="1"/>
  <c r="DE18" i="69" s="1"/>
  <c r="BB34" i="69"/>
  <c r="BI34" i="69"/>
  <c r="BM34" i="69" s="1"/>
  <c r="DG34" i="69" s="1"/>
  <c r="AR34" i="69"/>
  <c r="AV34" i="69" s="1"/>
  <c r="DE34" i="69" s="1"/>
  <c r="BI50" i="69"/>
  <c r="BM50" i="69" s="1"/>
  <c r="DG50" i="69" s="1"/>
  <c r="AR50" i="69"/>
  <c r="AV50" i="69" s="1"/>
  <c r="DE50" i="69" s="1"/>
  <c r="BB50" i="69"/>
  <c r="BB27" i="69"/>
  <c r="BI27" i="69"/>
  <c r="BM27" i="69" s="1"/>
  <c r="DG27" i="69" s="1"/>
  <c r="AR27" i="69"/>
  <c r="AV27" i="69" s="1"/>
  <c r="DE27" i="69" s="1"/>
  <c r="BB43" i="69"/>
  <c r="BI43" i="69"/>
  <c r="BM43" i="69" s="1"/>
  <c r="DG43" i="69" s="1"/>
  <c r="AR43" i="69"/>
  <c r="AV43" i="69" s="1"/>
  <c r="DE43" i="69" s="1"/>
  <c r="BB20" i="69"/>
  <c r="BI20" i="69"/>
  <c r="BM20" i="69" s="1"/>
  <c r="DG20" i="69" s="1"/>
  <c r="AR20" i="69"/>
  <c r="AV20" i="69" s="1"/>
  <c r="DE20" i="69" s="1"/>
  <c r="BB36" i="69"/>
  <c r="BI36" i="69"/>
  <c r="BM36" i="69" s="1"/>
  <c r="DG36" i="69" s="1"/>
  <c r="AR36" i="69"/>
  <c r="AV36" i="69" s="1"/>
  <c r="DE36" i="69" s="1"/>
  <c r="BI52" i="69"/>
  <c r="BM52" i="69" s="1"/>
  <c r="DG52" i="69" s="1"/>
  <c r="AR52" i="69"/>
  <c r="AV52" i="69" s="1"/>
  <c r="DE52" i="69" s="1"/>
  <c r="BB52" i="69"/>
  <c r="AW16" i="64" l="1" a="1"/>
  <c r="AU55" i="64"/>
  <c r="AQ55" i="64"/>
  <c r="BV17" i="72"/>
  <c r="BV42" i="72"/>
  <c r="BV26" i="72"/>
  <c r="BV48" i="72"/>
  <c r="BV32" i="72"/>
  <c r="BV16" i="72"/>
  <c r="BV39" i="72"/>
  <c r="BV23" i="72"/>
  <c r="BV45" i="72"/>
  <c r="BV29" i="72"/>
  <c r="BV54" i="72"/>
  <c r="BV38" i="72"/>
  <c r="BV22" i="72"/>
  <c r="BV44" i="72"/>
  <c r="BV28" i="72"/>
  <c r="BV51" i="72"/>
  <c r="BV35" i="72"/>
  <c r="BV19" i="72"/>
  <c r="BV41" i="72"/>
  <c r="BV25" i="72"/>
  <c r="BV43" i="72"/>
  <c r="BV49" i="72"/>
  <c r="BV50" i="72"/>
  <c r="BV34" i="72"/>
  <c r="BV18" i="72"/>
  <c r="BV40" i="72"/>
  <c r="BV24" i="72"/>
  <c r="BV47" i="72"/>
  <c r="BV31" i="72"/>
  <c r="BV53" i="72"/>
  <c r="BV37" i="72"/>
  <c r="BV21" i="72"/>
  <c r="BV46" i="72"/>
  <c r="BV30" i="72"/>
  <c r="BV52" i="72"/>
  <c r="BV36" i="72"/>
  <c r="BV20" i="72"/>
  <c r="BV27" i="72"/>
  <c r="BV33" i="72"/>
  <c r="BM55" i="69"/>
  <c r="AV16" i="69"/>
  <c r="AV55" i="69" s="1"/>
  <c r="AR55" i="69"/>
  <c r="DD41" i="69"/>
  <c r="D31" i="70" s="1"/>
  <c r="BF41" i="69"/>
  <c r="DF41" i="69" s="1"/>
  <c r="DD49" i="69"/>
  <c r="D39" i="70" s="1"/>
  <c r="BF49" i="69"/>
  <c r="DF49" i="69" s="1"/>
  <c r="DD44" i="69"/>
  <c r="D34" i="70" s="1"/>
  <c r="DF44" i="69"/>
  <c r="BF43" i="69"/>
  <c r="DF43" i="69" s="1"/>
  <c r="DD43" i="69"/>
  <c r="D33" i="70" s="1"/>
  <c r="DD50" i="69"/>
  <c r="D40" i="70" s="1"/>
  <c r="BF50" i="69"/>
  <c r="DF50" i="69" s="1"/>
  <c r="DD18" i="69"/>
  <c r="BF18" i="69"/>
  <c r="DF18" i="69" s="1"/>
  <c r="DD42" i="69"/>
  <c r="D32" i="70" s="1"/>
  <c r="BF42" i="69"/>
  <c r="DF42" i="69" s="1"/>
  <c r="DD31" i="69"/>
  <c r="D21" i="70" s="1"/>
  <c r="BF31" i="69"/>
  <c r="DF31" i="69" s="1"/>
  <c r="DD32" i="69"/>
  <c r="D22" i="70" s="1"/>
  <c r="BF32" i="69"/>
  <c r="DF32" i="69" s="1"/>
  <c r="DD30" i="69"/>
  <c r="D20" i="70" s="1"/>
  <c r="BF30" i="69"/>
  <c r="DF30" i="69" s="1"/>
  <c r="DD28" i="69"/>
  <c r="D18" i="70" s="1"/>
  <c r="BF28" i="69"/>
  <c r="DF28" i="69" s="1"/>
  <c r="DD40" i="69"/>
  <c r="D30" i="70" s="1"/>
  <c r="BF40" i="69"/>
  <c r="DF40" i="69" s="1"/>
  <c r="DD54" i="69"/>
  <c r="D44" i="70" s="1"/>
  <c r="BF54" i="69"/>
  <c r="DF54" i="69" s="1"/>
  <c r="DD29" i="69"/>
  <c r="D19" i="70" s="1"/>
  <c r="BF29" i="69"/>
  <c r="DF29" i="69" s="1"/>
  <c r="DD27" i="69"/>
  <c r="D17" i="70" s="1"/>
  <c r="BF27" i="69"/>
  <c r="DF27" i="69" s="1"/>
  <c r="DD38" i="69"/>
  <c r="D28" i="70" s="1"/>
  <c r="BF38" i="69"/>
  <c r="DF38" i="69" s="1"/>
  <c r="BB55" i="69"/>
  <c r="DD16" i="69"/>
  <c r="BF39" i="69"/>
  <c r="DF39" i="69" s="1"/>
  <c r="DD39" i="69"/>
  <c r="D29" i="70" s="1"/>
  <c r="DD35" i="69"/>
  <c r="D25" i="70" s="1"/>
  <c r="BF35" i="69"/>
  <c r="DF35" i="69" s="1"/>
  <c r="DD47" i="69"/>
  <c r="D37" i="70" s="1"/>
  <c r="BF47" i="69"/>
  <c r="DF47" i="69" s="1"/>
  <c r="DD52" i="69"/>
  <c r="D42" i="70" s="1"/>
  <c r="BF52" i="69"/>
  <c r="DF52" i="69" s="1"/>
  <c r="DD20" i="69"/>
  <c r="D10" i="70" s="1"/>
  <c r="BF20" i="69"/>
  <c r="DF20" i="69" s="1"/>
  <c r="DD34" i="69"/>
  <c r="D24" i="70" s="1"/>
  <c r="BF34" i="69"/>
  <c r="DF34" i="69" s="1"/>
  <c r="BF24" i="69"/>
  <c r="DF24" i="69" s="1"/>
  <c r="DD24" i="69"/>
  <c r="D14" i="70" s="1"/>
  <c r="DD48" i="69"/>
  <c r="D38" i="70" s="1"/>
  <c r="BF48" i="69"/>
  <c r="DF48" i="69" s="1"/>
  <c r="DD46" i="69"/>
  <c r="D36" i="70" s="1"/>
  <c r="BF46" i="69"/>
  <c r="DF46" i="69" s="1"/>
  <c r="DD53" i="69"/>
  <c r="D43" i="70" s="1"/>
  <c r="BF53" i="69"/>
  <c r="DF53" i="69" s="1"/>
  <c r="DD21" i="69"/>
  <c r="D11" i="70" s="1"/>
  <c r="BF21" i="69"/>
  <c r="DF21" i="69" s="1"/>
  <c r="DD33" i="69"/>
  <c r="D23" i="70" s="1"/>
  <c r="BF33" i="69"/>
  <c r="DF33" i="69" s="1"/>
  <c r="BF22" i="69"/>
  <c r="DF22" i="69" s="1"/>
  <c r="DD22" i="69"/>
  <c r="D12" i="70" s="1"/>
  <c r="DD51" i="69"/>
  <c r="D41" i="70" s="1"/>
  <c r="BF51" i="69"/>
  <c r="DF51" i="69" s="1"/>
  <c r="DD36" i="69"/>
  <c r="D26" i="70" s="1"/>
  <c r="BF36" i="69"/>
  <c r="DF36" i="69" s="1"/>
  <c r="BF25" i="69"/>
  <c r="DF25" i="69" s="1"/>
  <c r="DD25" i="69"/>
  <c r="D15" i="70" s="1"/>
  <c r="BF17" i="69"/>
  <c r="DF17" i="69" s="1"/>
  <c r="DD17" i="69"/>
  <c r="DD45" i="69"/>
  <c r="D35" i="70" s="1"/>
  <c r="BF45" i="69"/>
  <c r="DF45" i="69" s="1"/>
  <c r="BI55" i="69"/>
  <c r="DD23" i="69"/>
  <c r="D13" i="70" s="1"/>
  <c r="BF23" i="69"/>
  <c r="DF23" i="69" s="1"/>
  <c r="DD37" i="69"/>
  <c r="D27" i="70" s="1"/>
  <c r="BF37" i="69"/>
  <c r="DF37" i="69" s="1"/>
  <c r="DD26" i="69"/>
  <c r="D16" i="70" s="1"/>
  <c r="BF26" i="69"/>
  <c r="DF26" i="69" s="1"/>
  <c r="BF19" i="69"/>
  <c r="DF19" i="69" s="1"/>
  <c r="DD19" i="69"/>
  <c r="D9" i="70" s="1"/>
  <c r="AW16" i="64" l="1"/>
  <c r="AW47" i="64"/>
  <c r="AW54" i="64"/>
  <c r="AW53" i="64"/>
  <c r="AW37" i="64"/>
  <c r="AW21" i="64"/>
  <c r="AW35" i="64"/>
  <c r="AW42" i="64"/>
  <c r="AW22" i="64"/>
  <c r="AW40" i="64"/>
  <c r="AW24" i="64"/>
  <c r="AW39" i="64"/>
  <c r="AW46" i="64"/>
  <c r="AW49" i="64"/>
  <c r="AW33" i="64"/>
  <c r="AW17" i="64"/>
  <c r="AW27" i="64"/>
  <c r="AW38" i="64"/>
  <c r="AW52" i="64"/>
  <c r="AW36" i="64"/>
  <c r="AW20" i="64"/>
  <c r="AW31" i="64"/>
  <c r="AW34" i="64"/>
  <c r="AW45" i="64"/>
  <c r="AW29" i="64"/>
  <c r="AW51" i="64"/>
  <c r="AW23" i="64"/>
  <c r="AW30" i="64"/>
  <c r="AW48" i="64"/>
  <c r="AW32" i="64"/>
  <c r="AW19" i="64"/>
  <c r="AW18" i="64"/>
  <c r="AW41" i="64"/>
  <c r="AW25" i="64"/>
  <c r="AW43" i="64"/>
  <c r="AW50" i="64"/>
  <c r="AW26" i="64"/>
  <c r="AW44" i="64"/>
  <c r="AW28" i="64"/>
  <c r="CL16" i="72"/>
  <c r="CP16" i="72" s="1"/>
  <c r="BX16" i="72"/>
  <c r="CB16" i="72" s="1"/>
  <c r="BV55" i="72"/>
  <c r="D7" i="70"/>
  <c r="D8" i="70"/>
  <c r="D6" i="70"/>
  <c r="DD55" i="69"/>
  <c r="BF55" i="69"/>
  <c r="BP8" i="69" s="1"/>
  <c r="BT8" i="69" s="1"/>
  <c r="BP55" i="69" s="1"/>
  <c r="BT16" i="69" s="1"/>
  <c r="CE39" i="72"/>
  <c r="CI39" i="72" s="1"/>
  <c r="DC39" i="72" s="1"/>
  <c r="DK39" i="72" s="1"/>
  <c r="DA39" i="72"/>
  <c r="DI39" i="72" s="1"/>
  <c r="CL39" i="72"/>
  <c r="CP39" i="72" s="1"/>
  <c r="DD39" i="72" s="1"/>
  <c r="DL39" i="72" s="1"/>
  <c r="BX39" i="72"/>
  <c r="CB39" i="72" s="1"/>
  <c r="DB39" i="72" s="1"/>
  <c r="DJ39" i="72" s="1"/>
  <c r="DA30" i="72"/>
  <c r="DI30" i="72" s="1"/>
  <c r="BX30" i="72"/>
  <c r="CB30" i="72" s="1"/>
  <c r="DB30" i="72" s="1"/>
  <c r="DJ30" i="72" s="1"/>
  <c r="CE30" i="72"/>
  <c r="CI30" i="72" s="1"/>
  <c r="DC30" i="72" s="1"/>
  <c r="DK30" i="72" s="1"/>
  <c r="CL30" i="72"/>
  <c r="CP30" i="72" s="1"/>
  <c r="DD30" i="72" s="1"/>
  <c r="DL30" i="72" s="1"/>
  <c r="CE51" i="72"/>
  <c r="CI51" i="72" s="1"/>
  <c r="DC51" i="72" s="1"/>
  <c r="DK51" i="72" s="1"/>
  <c r="CL51" i="72"/>
  <c r="CP51" i="72" s="1"/>
  <c r="DD51" i="72" s="1"/>
  <c r="DL51" i="72" s="1"/>
  <c r="DA51" i="72"/>
  <c r="DI51" i="72" s="1"/>
  <c r="BX51" i="72"/>
  <c r="CB51" i="72" s="1"/>
  <c r="DB51" i="72" s="1"/>
  <c r="DJ51" i="72" s="1"/>
  <c r="DA37" i="72"/>
  <c r="DI37" i="72" s="1"/>
  <c r="CL37" i="72"/>
  <c r="CP37" i="72" s="1"/>
  <c r="DD37" i="72" s="1"/>
  <c r="DL37" i="72" s="1"/>
  <c r="BX37" i="72"/>
  <c r="CB37" i="72" s="1"/>
  <c r="DB37" i="72" s="1"/>
  <c r="DJ37" i="72" s="1"/>
  <c r="CE37" i="72"/>
  <c r="CI37" i="72" s="1"/>
  <c r="DC37" i="72" s="1"/>
  <c r="DK37" i="72" s="1"/>
  <c r="BX29" i="72"/>
  <c r="CB29" i="72" s="1"/>
  <c r="DB29" i="72" s="1"/>
  <c r="DJ29" i="72" s="1"/>
  <c r="CE29" i="72"/>
  <c r="CI29" i="72" s="1"/>
  <c r="DC29" i="72" s="1"/>
  <c r="DK29" i="72" s="1"/>
  <c r="CL29" i="72"/>
  <c r="CP29" i="72" s="1"/>
  <c r="DD29" i="72" s="1"/>
  <c r="DL29" i="72" s="1"/>
  <c r="DA29" i="72"/>
  <c r="DI29" i="72" s="1"/>
  <c r="CL27" i="72"/>
  <c r="CP27" i="72" s="1"/>
  <c r="DD27" i="72" s="1"/>
  <c r="DL27" i="72" s="1"/>
  <c r="DA27" i="72"/>
  <c r="DI27" i="72" s="1"/>
  <c r="BX27" i="72"/>
  <c r="CB27" i="72" s="1"/>
  <c r="DB27" i="72" s="1"/>
  <c r="DJ27" i="72" s="1"/>
  <c r="CE27" i="72"/>
  <c r="CI27" i="72" s="1"/>
  <c r="DC27" i="72" s="1"/>
  <c r="DK27" i="72" s="1"/>
  <c r="DA49" i="72"/>
  <c r="DI49" i="72" s="1"/>
  <c r="BX49" i="72"/>
  <c r="CB49" i="72" s="1"/>
  <c r="DB49" i="72" s="1"/>
  <c r="DJ49" i="72" s="1"/>
  <c r="CL49" i="72"/>
  <c r="CP49" i="72" s="1"/>
  <c r="DD49" i="72" s="1"/>
  <c r="DL49" i="72" s="1"/>
  <c r="CE49" i="72"/>
  <c r="CI49" i="72" s="1"/>
  <c r="DC49" i="72" s="1"/>
  <c r="DK49" i="72" s="1"/>
  <c r="CE24" i="72"/>
  <c r="CI24" i="72" s="1"/>
  <c r="DC24" i="72" s="1"/>
  <c r="DK24" i="72" s="1"/>
  <c r="CL24" i="72"/>
  <c r="CP24" i="72" s="1"/>
  <c r="DD24" i="72" s="1"/>
  <c r="DL24" i="72" s="1"/>
  <c r="DA24" i="72"/>
  <c r="DI24" i="72" s="1"/>
  <c r="BX24" i="72"/>
  <c r="CB24" i="72" s="1"/>
  <c r="DB24" i="72" s="1"/>
  <c r="DJ24" i="72" s="1"/>
  <c r="BX40" i="72"/>
  <c r="CB40" i="72" s="1"/>
  <c r="DB40" i="72" s="1"/>
  <c r="DJ40" i="72" s="1"/>
  <c r="CE40" i="72"/>
  <c r="CI40" i="72" s="1"/>
  <c r="DC40" i="72" s="1"/>
  <c r="DK40" i="72" s="1"/>
  <c r="DA40" i="72"/>
  <c r="DI40" i="72" s="1"/>
  <c r="CL40" i="72"/>
  <c r="CP40" i="72" s="1"/>
  <c r="DD40" i="72" s="1"/>
  <c r="DL40" i="72" s="1"/>
  <c r="CE18" i="72"/>
  <c r="CI18" i="72" s="1"/>
  <c r="DC18" i="72" s="1"/>
  <c r="DK18" i="72" s="1"/>
  <c r="DA18" i="72"/>
  <c r="DI18" i="72" s="1"/>
  <c r="CL18" i="72"/>
  <c r="CP18" i="72" s="1"/>
  <c r="DD18" i="72" s="1"/>
  <c r="DL18" i="72" s="1"/>
  <c r="BX18" i="72"/>
  <c r="CB18" i="72" s="1"/>
  <c r="DB18" i="72" s="1"/>
  <c r="DJ18" i="72" s="1"/>
  <c r="CL50" i="72"/>
  <c r="CP50" i="72" s="1"/>
  <c r="DD50" i="72" s="1"/>
  <c r="DL50" i="72" s="1"/>
  <c r="DA50" i="72"/>
  <c r="DI50" i="72" s="1"/>
  <c r="CE50" i="72"/>
  <c r="CI50" i="72" s="1"/>
  <c r="DC50" i="72" s="1"/>
  <c r="DK50" i="72" s="1"/>
  <c r="BX50" i="72"/>
  <c r="CB50" i="72" s="1"/>
  <c r="DB50" i="72" s="1"/>
  <c r="DJ50" i="72" s="1"/>
  <c r="CE35" i="72"/>
  <c r="CI35" i="72" s="1"/>
  <c r="DC35" i="72" s="1"/>
  <c r="DK35" i="72" s="1"/>
  <c r="DA35" i="72"/>
  <c r="DI35" i="72" s="1"/>
  <c r="CL35" i="72"/>
  <c r="CP35" i="72" s="1"/>
  <c r="DD35" i="72" s="1"/>
  <c r="DL35" i="72" s="1"/>
  <c r="BX35" i="72"/>
  <c r="CB35" i="72" s="1"/>
  <c r="DB35" i="72" s="1"/>
  <c r="DJ35" i="72" s="1"/>
  <c r="BX21" i="72"/>
  <c r="CB21" i="72" s="1"/>
  <c r="DB21" i="72" s="1"/>
  <c r="DJ21" i="72" s="1"/>
  <c r="CE21" i="72"/>
  <c r="CI21" i="72" s="1"/>
  <c r="DC21" i="72" s="1"/>
  <c r="DK21" i="72" s="1"/>
  <c r="CL21" i="72"/>
  <c r="CP21" i="72" s="1"/>
  <c r="DD21" i="72" s="1"/>
  <c r="DL21" i="72" s="1"/>
  <c r="DA21" i="72"/>
  <c r="DI21" i="72" s="1"/>
  <c r="CL42" i="72"/>
  <c r="CP42" i="72" s="1"/>
  <c r="DD42" i="72" s="1"/>
  <c r="DL42" i="72" s="1"/>
  <c r="BX42" i="72"/>
  <c r="CB42" i="72" s="1"/>
  <c r="DB42" i="72" s="1"/>
  <c r="DJ42" i="72" s="1"/>
  <c r="CE42" i="72"/>
  <c r="CI42" i="72" s="1"/>
  <c r="DC42" i="72" s="1"/>
  <c r="DK42" i="72" s="1"/>
  <c r="DA42" i="72"/>
  <c r="DI42" i="72" s="1"/>
  <c r="DA45" i="72"/>
  <c r="DI45" i="72" s="1"/>
  <c r="CE45" i="72"/>
  <c r="CI45" i="72" s="1"/>
  <c r="DC45" i="72" s="1"/>
  <c r="DK45" i="72" s="1"/>
  <c r="CL45" i="72"/>
  <c r="CP45" i="72" s="1"/>
  <c r="DD45" i="72" s="1"/>
  <c r="DL45" i="72" s="1"/>
  <c r="BX45" i="72"/>
  <c r="CB45" i="72" s="1"/>
  <c r="DB45" i="72" s="1"/>
  <c r="DJ45" i="72" s="1"/>
  <c r="CE33" i="72"/>
  <c r="CI33" i="72" s="1"/>
  <c r="DC33" i="72" s="1"/>
  <c r="DK33" i="72" s="1"/>
  <c r="CL33" i="72"/>
  <c r="CP33" i="72" s="1"/>
  <c r="DD33" i="72" s="1"/>
  <c r="DL33" i="72" s="1"/>
  <c r="DA33" i="72"/>
  <c r="DI33" i="72" s="1"/>
  <c r="BX33" i="72"/>
  <c r="CB33" i="72" s="1"/>
  <c r="DB33" i="72" s="1"/>
  <c r="DJ33" i="72" s="1"/>
  <c r="CE54" i="72"/>
  <c r="CI54" i="72" s="1"/>
  <c r="DC54" i="72" s="1"/>
  <c r="DK54" i="72" s="1"/>
  <c r="CL54" i="72"/>
  <c r="CP54" i="72" s="1"/>
  <c r="DD54" i="72" s="1"/>
  <c r="DL54" i="72" s="1"/>
  <c r="DA54" i="72"/>
  <c r="DI54" i="72" s="1"/>
  <c r="BX54" i="72"/>
  <c r="CB54" i="72" s="1"/>
  <c r="DB54" i="72" s="1"/>
  <c r="DJ54" i="72" s="1"/>
  <c r="CE28" i="72"/>
  <c r="CI28" i="72" s="1"/>
  <c r="DC28" i="72" s="1"/>
  <c r="DK28" i="72" s="1"/>
  <c r="CL28" i="72"/>
  <c r="CP28" i="72" s="1"/>
  <c r="DD28" i="72" s="1"/>
  <c r="DL28" i="72" s="1"/>
  <c r="DA28" i="72"/>
  <c r="DI28" i="72" s="1"/>
  <c r="BX28" i="72"/>
  <c r="CB28" i="72" s="1"/>
  <c r="DB28" i="72" s="1"/>
  <c r="DJ28" i="72" s="1"/>
  <c r="BX44" i="72"/>
  <c r="CB44" i="72" s="1"/>
  <c r="DB44" i="72" s="1"/>
  <c r="DJ44" i="72" s="1"/>
  <c r="DA44" i="72"/>
  <c r="DI44" i="72" s="1"/>
  <c r="CE44" i="72"/>
  <c r="CI44" i="72" s="1"/>
  <c r="DC44" i="72" s="1"/>
  <c r="DK44" i="72" s="1"/>
  <c r="CL44" i="72"/>
  <c r="CP44" i="72" s="1"/>
  <c r="DD44" i="72" s="1"/>
  <c r="DL44" i="72" s="1"/>
  <c r="CL23" i="72"/>
  <c r="CP23" i="72" s="1"/>
  <c r="DD23" i="72" s="1"/>
  <c r="DL23" i="72" s="1"/>
  <c r="DA23" i="72"/>
  <c r="DI23" i="72" s="1"/>
  <c r="BX23" i="72"/>
  <c r="CB23" i="72" s="1"/>
  <c r="DB23" i="72" s="1"/>
  <c r="DJ23" i="72" s="1"/>
  <c r="CE23" i="72"/>
  <c r="CI23" i="72" s="1"/>
  <c r="DC23" i="72" s="1"/>
  <c r="DK23" i="72" s="1"/>
  <c r="BX19" i="72"/>
  <c r="CB19" i="72" s="1"/>
  <c r="DB19" i="72" s="1"/>
  <c r="DJ19" i="72" s="1"/>
  <c r="DA19" i="72"/>
  <c r="DI19" i="72" s="1"/>
  <c r="CL19" i="72"/>
  <c r="CP19" i="72" s="1"/>
  <c r="DD19" i="72" s="1"/>
  <c r="DL19" i="72" s="1"/>
  <c r="CE19" i="72"/>
  <c r="CI19" i="72" s="1"/>
  <c r="DC19" i="72" s="1"/>
  <c r="DK19" i="72" s="1"/>
  <c r="DA41" i="72"/>
  <c r="DI41" i="72" s="1"/>
  <c r="CE41" i="72"/>
  <c r="CI41" i="72" s="1"/>
  <c r="DC41" i="72" s="1"/>
  <c r="DK41" i="72" s="1"/>
  <c r="BX41" i="72"/>
  <c r="CB41" i="72" s="1"/>
  <c r="DB41" i="72" s="1"/>
  <c r="DJ41" i="72" s="1"/>
  <c r="CL41" i="72"/>
  <c r="CP41" i="72" s="1"/>
  <c r="DD41" i="72" s="1"/>
  <c r="DL41" i="72" s="1"/>
  <c r="DA26" i="72"/>
  <c r="DI26" i="72" s="1"/>
  <c r="BX26" i="72"/>
  <c r="CB26" i="72" s="1"/>
  <c r="DB26" i="72" s="1"/>
  <c r="DJ26" i="72" s="1"/>
  <c r="CE26" i="72"/>
  <c r="CI26" i="72" s="1"/>
  <c r="DC26" i="72" s="1"/>
  <c r="DK26" i="72" s="1"/>
  <c r="CL26" i="72"/>
  <c r="CP26" i="72" s="1"/>
  <c r="DD26" i="72" s="1"/>
  <c r="DL26" i="72" s="1"/>
  <c r="CE47" i="72"/>
  <c r="CI47" i="72" s="1"/>
  <c r="DC47" i="72" s="1"/>
  <c r="DK47" i="72" s="1"/>
  <c r="DA47" i="72"/>
  <c r="DI47" i="72" s="1"/>
  <c r="CL47" i="72"/>
  <c r="CP47" i="72" s="1"/>
  <c r="DD47" i="72" s="1"/>
  <c r="DL47" i="72" s="1"/>
  <c r="BX47" i="72"/>
  <c r="CB47" i="72" s="1"/>
  <c r="DB47" i="72" s="1"/>
  <c r="DJ47" i="72" s="1"/>
  <c r="CL17" i="72"/>
  <c r="CP17" i="72" s="1"/>
  <c r="DD17" i="72" s="1"/>
  <c r="DL17" i="72" s="1"/>
  <c r="BX17" i="72"/>
  <c r="CB17" i="72" s="1"/>
  <c r="DB17" i="72" s="1"/>
  <c r="DA17" i="72"/>
  <c r="DI17" i="72" s="1"/>
  <c r="CE17" i="72"/>
  <c r="CI17" i="72" s="1"/>
  <c r="DC17" i="72" s="1"/>
  <c r="DK17" i="72" s="1"/>
  <c r="CL38" i="72"/>
  <c r="CP38" i="72" s="1"/>
  <c r="DD38" i="72" s="1"/>
  <c r="DL38" i="72" s="1"/>
  <c r="DA38" i="72"/>
  <c r="DI38" i="72" s="1"/>
  <c r="BX38" i="72"/>
  <c r="CB38" i="72" s="1"/>
  <c r="DB38" i="72" s="1"/>
  <c r="DJ38" i="72" s="1"/>
  <c r="CE38" i="72"/>
  <c r="CI38" i="72" s="1"/>
  <c r="DC38" i="72" s="1"/>
  <c r="DK38" i="72" s="1"/>
  <c r="DA16" i="72"/>
  <c r="CE16" i="72"/>
  <c r="CI16" i="72" s="1"/>
  <c r="CE32" i="72"/>
  <c r="CI32" i="72" s="1"/>
  <c r="DC32" i="72" s="1"/>
  <c r="DK32" i="72" s="1"/>
  <c r="CL32" i="72"/>
  <c r="CP32" i="72" s="1"/>
  <c r="DD32" i="72" s="1"/>
  <c r="DL32" i="72" s="1"/>
  <c r="DA32" i="72"/>
  <c r="DI32" i="72" s="1"/>
  <c r="BX32" i="72"/>
  <c r="CB32" i="72" s="1"/>
  <c r="DB32" i="72" s="1"/>
  <c r="DJ32" i="72" s="1"/>
  <c r="BX48" i="72"/>
  <c r="CB48" i="72" s="1"/>
  <c r="DB48" i="72" s="1"/>
  <c r="DJ48" i="72" s="1"/>
  <c r="CE48" i="72"/>
  <c r="CI48" i="72" s="1"/>
  <c r="DC48" i="72" s="1"/>
  <c r="DK48" i="72" s="1"/>
  <c r="CL48" i="72"/>
  <c r="CP48" i="72" s="1"/>
  <c r="DD48" i="72" s="1"/>
  <c r="DL48" i="72" s="1"/>
  <c r="DA48" i="72"/>
  <c r="DI48" i="72" s="1"/>
  <c r="DA34" i="72"/>
  <c r="DI34" i="72" s="1"/>
  <c r="BX34" i="72"/>
  <c r="CB34" i="72" s="1"/>
  <c r="DB34" i="72" s="1"/>
  <c r="DJ34" i="72" s="1"/>
  <c r="CE34" i="72"/>
  <c r="CI34" i="72" s="1"/>
  <c r="DC34" i="72" s="1"/>
  <c r="DK34" i="72" s="1"/>
  <c r="CL34" i="72"/>
  <c r="CP34" i="72" s="1"/>
  <c r="DD34" i="72" s="1"/>
  <c r="DL34" i="72" s="1"/>
  <c r="BX25" i="72"/>
  <c r="CB25" i="72" s="1"/>
  <c r="DB25" i="72" s="1"/>
  <c r="DJ25" i="72" s="1"/>
  <c r="CE25" i="72"/>
  <c r="CI25" i="72" s="1"/>
  <c r="DC25" i="72" s="1"/>
  <c r="DK25" i="72" s="1"/>
  <c r="CL25" i="72"/>
  <c r="CP25" i="72" s="1"/>
  <c r="DD25" i="72" s="1"/>
  <c r="DL25" i="72" s="1"/>
  <c r="DA25" i="72"/>
  <c r="DI25" i="72" s="1"/>
  <c r="CL46" i="72"/>
  <c r="CP46" i="72" s="1"/>
  <c r="DD46" i="72" s="1"/>
  <c r="DL46" i="72" s="1"/>
  <c r="DA46" i="72"/>
  <c r="DI46" i="72" s="1"/>
  <c r="BX46" i="72"/>
  <c r="CB46" i="72" s="1"/>
  <c r="DB46" i="72" s="1"/>
  <c r="DJ46" i="72" s="1"/>
  <c r="CE46" i="72"/>
  <c r="CI46" i="72" s="1"/>
  <c r="DC46" i="72" s="1"/>
  <c r="DK46" i="72" s="1"/>
  <c r="CL31" i="72"/>
  <c r="CP31" i="72" s="1"/>
  <c r="DD31" i="72" s="1"/>
  <c r="DL31" i="72" s="1"/>
  <c r="DA31" i="72"/>
  <c r="DI31" i="72" s="1"/>
  <c r="BX31" i="72"/>
  <c r="CB31" i="72" s="1"/>
  <c r="DB31" i="72" s="1"/>
  <c r="DJ31" i="72" s="1"/>
  <c r="CE31" i="72"/>
  <c r="CI31" i="72" s="1"/>
  <c r="DC31" i="72" s="1"/>
  <c r="DK31" i="72" s="1"/>
  <c r="CL53" i="72"/>
  <c r="CP53" i="72" s="1"/>
  <c r="DD53" i="72" s="1"/>
  <c r="DL53" i="72" s="1"/>
  <c r="DA53" i="72"/>
  <c r="DI53" i="72" s="1"/>
  <c r="BX53" i="72"/>
  <c r="CB53" i="72" s="1"/>
  <c r="DB53" i="72" s="1"/>
  <c r="DJ53" i="72" s="1"/>
  <c r="CE53" i="72"/>
  <c r="CI53" i="72" s="1"/>
  <c r="DC53" i="72" s="1"/>
  <c r="DK53" i="72" s="1"/>
  <c r="DA22" i="72"/>
  <c r="DI22" i="72" s="1"/>
  <c r="BX22" i="72"/>
  <c r="CB22" i="72" s="1"/>
  <c r="DB22" i="72" s="1"/>
  <c r="DJ22" i="72" s="1"/>
  <c r="CE22" i="72"/>
  <c r="CI22" i="72" s="1"/>
  <c r="DC22" i="72" s="1"/>
  <c r="DK22" i="72" s="1"/>
  <c r="CL22" i="72"/>
  <c r="CP22" i="72" s="1"/>
  <c r="DD22" i="72" s="1"/>
  <c r="DL22" i="72" s="1"/>
  <c r="CE43" i="72"/>
  <c r="CI43" i="72" s="1"/>
  <c r="DC43" i="72" s="1"/>
  <c r="DK43" i="72" s="1"/>
  <c r="DA43" i="72"/>
  <c r="DI43" i="72" s="1"/>
  <c r="CL43" i="72"/>
  <c r="CP43" i="72" s="1"/>
  <c r="DD43" i="72" s="1"/>
  <c r="DL43" i="72" s="1"/>
  <c r="BX43" i="72"/>
  <c r="CB43" i="72" s="1"/>
  <c r="DB43" i="72" s="1"/>
  <c r="DJ43" i="72" s="1"/>
  <c r="DA20" i="72"/>
  <c r="DI20" i="72" s="1"/>
  <c r="CE20" i="72"/>
  <c r="CI20" i="72" s="1"/>
  <c r="DC20" i="72" s="1"/>
  <c r="DK20" i="72" s="1"/>
  <c r="CL20" i="72"/>
  <c r="CP20" i="72" s="1"/>
  <c r="DD20" i="72" s="1"/>
  <c r="DL20" i="72" s="1"/>
  <c r="BX20" i="72"/>
  <c r="CB20" i="72" s="1"/>
  <c r="DB20" i="72" s="1"/>
  <c r="DJ20" i="72" s="1"/>
  <c r="BX36" i="72"/>
  <c r="CB36" i="72" s="1"/>
  <c r="DB36" i="72" s="1"/>
  <c r="DJ36" i="72" s="1"/>
  <c r="CE36" i="72"/>
  <c r="CI36" i="72" s="1"/>
  <c r="DC36" i="72" s="1"/>
  <c r="DK36" i="72" s="1"/>
  <c r="DA36" i="72"/>
  <c r="DI36" i="72" s="1"/>
  <c r="CL36" i="72"/>
  <c r="CP36" i="72" s="1"/>
  <c r="DD36" i="72" s="1"/>
  <c r="DL36" i="72" s="1"/>
  <c r="BX52" i="72"/>
  <c r="CB52" i="72" s="1"/>
  <c r="DB52" i="72" s="1"/>
  <c r="DJ52" i="72" s="1"/>
  <c r="CE52" i="72"/>
  <c r="CI52" i="72" s="1"/>
  <c r="DC52" i="72" s="1"/>
  <c r="DK52" i="72" s="1"/>
  <c r="DA52" i="72"/>
  <c r="DI52" i="72" s="1"/>
  <c r="CL52" i="72"/>
  <c r="CP52" i="72" s="1"/>
  <c r="DD52" i="72" s="1"/>
  <c r="DL52" i="72" s="1"/>
  <c r="DF16" i="69"/>
  <c r="DG16" i="69"/>
  <c r="DE16" i="69"/>
  <c r="BF18" i="64" l="1"/>
  <c r="BJ18" i="64" s="1"/>
  <c r="DN18" i="64" s="1"/>
  <c r="DL18" i="64"/>
  <c r="E8" i="67" s="1"/>
  <c r="AZ18" i="64"/>
  <c r="BD18" i="64" s="1"/>
  <c r="DM18" i="64" s="1"/>
  <c r="BM18" i="64"/>
  <c r="BQ18" i="64" s="1"/>
  <c r="DO18" i="64" s="1"/>
  <c r="BF30" i="64"/>
  <c r="BJ30" i="64" s="1"/>
  <c r="DN30" i="64" s="1"/>
  <c r="AZ30" i="64"/>
  <c r="BD30" i="64" s="1"/>
  <c r="DM30" i="64" s="1"/>
  <c r="BM30" i="64"/>
  <c r="BQ30" i="64" s="1"/>
  <c r="DO30" i="64" s="1"/>
  <c r="DL30" i="64"/>
  <c r="E20" i="67" s="1"/>
  <c r="AZ36" i="64"/>
  <c r="BD36" i="64" s="1"/>
  <c r="DM36" i="64" s="1"/>
  <c r="DL36" i="64"/>
  <c r="E26" i="67" s="1"/>
  <c r="BM36" i="64"/>
  <c r="BQ36" i="64" s="1"/>
  <c r="DO36" i="64" s="1"/>
  <c r="BF36" i="64"/>
  <c r="BJ36" i="64" s="1"/>
  <c r="DN36" i="64" s="1"/>
  <c r="BF17" i="64"/>
  <c r="BJ17" i="64" s="1"/>
  <c r="DN17" i="64" s="1"/>
  <c r="BM17" i="64"/>
  <c r="BQ17" i="64" s="1"/>
  <c r="DO17" i="64" s="1"/>
  <c r="DL17" i="64"/>
  <c r="AZ17" i="64"/>
  <c r="BD17" i="64" s="1"/>
  <c r="DM17" i="64" s="1"/>
  <c r="DL39" i="64"/>
  <c r="E29" i="67" s="1"/>
  <c r="BF39" i="64"/>
  <c r="BJ39" i="64" s="1"/>
  <c r="DN39" i="64" s="1"/>
  <c r="AZ39" i="64"/>
  <c r="BD39" i="64" s="1"/>
  <c r="DM39" i="64" s="1"/>
  <c r="BM39" i="64"/>
  <c r="BQ39" i="64" s="1"/>
  <c r="DO39" i="64" s="1"/>
  <c r="DL42" i="64"/>
  <c r="E32" i="67" s="1"/>
  <c r="AZ42" i="64"/>
  <c r="BD42" i="64" s="1"/>
  <c r="DM42" i="64" s="1"/>
  <c r="BM42" i="64"/>
  <c r="BQ42" i="64" s="1"/>
  <c r="DO42" i="64" s="1"/>
  <c r="BF42" i="64"/>
  <c r="BJ42" i="64" s="1"/>
  <c r="DN42" i="64" s="1"/>
  <c r="AZ53" i="64"/>
  <c r="BD53" i="64" s="1"/>
  <c r="DM53" i="64" s="1"/>
  <c r="BM53" i="64"/>
  <c r="BQ53" i="64" s="1"/>
  <c r="DO53" i="64" s="1"/>
  <c r="BF53" i="64"/>
  <c r="BJ53" i="64" s="1"/>
  <c r="DN53" i="64" s="1"/>
  <c r="DL53" i="64"/>
  <c r="E43" i="67" s="1"/>
  <c r="BF28" i="64"/>
  <c r="BJ28" i="64" s="1"/>
  <c r="DN28" i="64" s="1"/>
  <c r="AZ28" i="64"/>
  <c r="BD28" i="64" s="1"/>
  <c r="DM28" i="64" s="1"/>
  <c r="BM28" i="64"/>
  <c r="BQ28" i="64" s="1"/>
  <c r="DO28" i="64" s="1"/>
  <c r="DL28" i="64"/>
  <c r="E18" i="67" s="1"/>
  <c r="DL43" i="64"/>
  <c r="E33" i="67" s="1"/>
  <c r="BF43" i="64"/>
  <c r="BJ43" i="64" s="1"/>
  <c r="DN43" i="64" s="1"/>
  <c r="AZ43" i="64"/>
  <c r="BD43" i="64" s="1"/>
  <c r="DM43" i="64" s="1"/>
  <c r="BM43" i="64"/>
  <c r="BQ43" i="64" s="1"/>
  <c r="DO43" i="64" s="1"/>
  <c r="BF19" i="64"/>
  <c r="BJ19" i="64" s="1"/>
  <c r="DN19" i="64" s="1"/>
  <c r="BM19" i="64"/>
  <c r="BQ19" i="64" s="1"/>
  <c r="DO19" i="64" s="1"/>
  <c r="DL19" i="64"/>
  <c r="E9" i="67" s="1"/>
  <c r="AZ19" i="64"/>
  <c r="BD19" i="64" s="1"/>
  <c r="DM19" i="64" s="1"/>
  <c r="BF23" i="64"/>
  <c r="BJ23" i="64" s="1"/>
  <c r="DN23" i="64" s="1"/>
  <c r="BM23" i="64"/>
  <c r="BQ23" i="64" s="1"/>
  <c r="DO23" i="64" s="1"/>
  <c r="DL23" i="64"/>
  <c r="E13" i="67" s="1"/>
  <c r="AZ23" i="64"/>
  <c r="BD23" i="64" s="1"/>
  <c r="DM23" i="64" s="1"/>
  <c r="DL34" i="64"/>
  <c r="E24" i="67" s="1"/>
  <c r="BF34" i="64"/>
  <c r="BJ34" i="64" s="1"/>
  <c r="DN34" i="64" s="1"/>
  <c r="BM34" i="64"/>
  <c r="BQ34" i="64" s="1"/>
  <c r="DO34" i="64" s="1"/>
  <c r="AZ34" i="64"/>
  <c r="BD34" i="64" s="1"/>
  <c r="DM34" i="64" s="1"/>
  <c r="BM52" i="64"/>
  <c r="BQ52" i="64" s="1"/>
  <c r="DO52" i="64" s="1"/>
  <c r="DL52" i="64"/>
  <c r="E42" i="67" s="1"/>
  <c r="AZ52" i="64"/>
  <c r="BD52" i="64" s="1"/>
  <c r="DM52" i="64" s="1"/>
  <c r="BF52" i="64"/>
  <c r="BJ52" i="64" s="1"/>
  <c r="DN52" i="64" s="1"/>
  <c r="BF33" i="64"/>
  <c r="BJ33" i="64" s="1"/>
  <c r="DN33" i="64" s="1"/>
  <c r="BM33" i="64"/>
  <c r="BQ33" i="64" s="1"/>
  <c r="DO33" i="64" s="1"/>
  <c r="AZ33" i="64"/>
  <c r="BD33" i="64" s="1"/>
  <c r="DM33" i="64" s="1"/>
  <c r="DL33" i="64"/>
  <c r="E23" i="67" s="1"/>
  <c r="BF24" i="64"/>
  <c r="BJ24" i="64" s="1"/>
  <c r="DN24" i="64" s="1"/>
  <c r="DL24" i="64"/>
  <c r="E14" i="67" s="1"/>
  <c r="AZ24" i="64"/>
  <c r="BD24" i="64" s="1"/>
  <c r="DM24" i="64" s="1"/>
  <c r="BM24" i="64"/>
  <c r="BQ24" i="64" s="1"/>
  <c r="DO24" i="64" s="1"/>
  <c r="BM35" i="64"/>
  <c r="BQ35" i="64" s="1"/>
  <c r="DO35" i="64" s="1"/>
  <c r="DL35" i="64"/>
  <c r="E25" i="67" s="1"/>
  <c r="AZ35" i="64"/>
  <c r="BD35" i="64" s="1"/>
  <c r="DM35" i="64" s="1"/>
  <c r="BF35" i="64"/>
  <c r="BJ35" i="64" s="1"/>
  <c r="DN35" i="64" s="1"/>
  <c r="BM54" i="64"/>
  <c r="BQ54" i="64" s="1"/>
  <c r="DO54" i="64" s="1"/>
  <c r="DL54" i="64"/>
  <c r="E44" i="67" s="1"/>
  <c r="BF54" i="64"/>
  <c r="BJ54" i="64" s="1"/>
  <c r="DN54" i="64" s="1"/>
  <c r="AZ54" i="64"/>
  <c r="BD54" i="64" s="1"/>
  <c r="DM54" i="64" s="1"/>
  <c r="BM50" i="64"/>
  <c r="BQ50" i="64" s="1"/>
  <c r="DO50" i="64" s="1"/>
  <c r="AZ50" i="64"/>
  <c r="BD50" i="64" s="1"/>
  <c r="DM50" i="64" s="1"/>
  <c r="DL50" i="64"/>
  <c r="E40" i="67" s="1"/>
  <c r="BF50" i="64"/>
  <c r="BJ50" i="64" s="1"/>
  <c r="DN50" i="64" s="1"/>
  <c r="DL44" i="64"/>
  <c r="E34" i="67" s="1"/>
  <c r="AZ44" i="64"/>
  <c r="BD44" i="64" s="1"/>
  <c r="DM44" i="64" s="1"/>
  <c r="BF44" i="64"/>
  <c r="BJ44" i="64" s="1"/>
  <c r="DN44" i="64" s="1"/>
  <c r="BM44" i="64"/>
  <c r="BQ44" i="64" s="1"/>
  <c r="DO44" i="64" s="1"/>
  <c r="BM25" i="64"/>
  <c r="BQ25" i="64" s="1"/>
  <c r="DO25" i="64" s="1"/>
  <c r="BF25" i="64"/>
  <c r="BJ25" i="64" s="1"/>
  <c r="DN25" i="64" s="1"/>
  <c r="DL25" i="64"/>
  <c r="E15" i="67" s="1"/>
  <c r="AZ25" i="64"/>
  <c r="BD25" i="64" s="1"/>
  <c r="DM25" i="64" s="1"/>
  <c r="BF32" i="64"/>
  <c r="BJ32" i="64" s="1"/>
  <c r="DN32" i="64" s="1"/>
  <c r="DL32" i="64"/>
  <c r="E22" i="67" s="1"/>
  <c r="BM32" i="64"/>
  <c r="BQ32" i="64" s="1"/>
  <c r="DO32" i="64" s="1"/>
  <c r="AZ32" i="64"/>
  <c r="BD32" i="64" s="1"/>
  <c r="DM32" i="64" s="1"/>
  <c r="AZ51" i="64"/>
  <c r="BD51" i="64" s="1"/>
  <c r="DM51" i="64" s="1"/>
  <c r="BF51" i="64"/>
  <c r="BJ51" i="64" s="1"/>
  <c r="DN51" i="64" s="1"/>
  <c r="BM51" i="64"/>
  <c r="BQ51" i="64" s="1"/>
  <c r="DO51" i="64" s="1"/>
  <c r="DL51" i="64"/>
  <c r="E41" i="67" s="1"/>
  <c r="BF31" i="64"/>
  <c r="BJ31" i="64" s="1"/>
  <c r="DN31" i="64" s="1"/>
  <c r="BM31" i="64"/>
  <c r="BQ31" i="64" s="1"/>
  <c r="DO31" i="64" s="1"/>
  <c r="DL31" i="64"/>
  <c r="E21" i="67" s="1"/>
  <c r="AZ31" i="64"/>
  <c r="BD31" i="64" s="1"/>
  <c r="DM31" i="64" s="1"/>
  <c r="DL38" i="64"/>
  <c r="E28" i="67" s="1"/>
  <c r="BF38" i="64"/>
  <c r="BJ38" i="64" s="1"/>
  <c r="DN38" i="64" s="1"/>
  <c r="BM38" i="64"/>
  <c r="BQ38" i="64" s="1"/>
  <c r="DO38" i="64" s="1"/>
  <c r="AZ38" i="64"/>
  <c r="BD38" i="64" s="1"/>
  <c r="DM38" i="64" s="1"/>
  <c r="AZ49" i="64"/>
  <c r="BD49" i="64" s="1"/>
  <c r="DM49" i="64" s="1"/>
  <c r="BM49" i="64"/>
  <c r="BQ49" i="64" s="1"/>
  <c r="DO49" i="64" s="1"/>
  <c r="BF49" i="64"/>
  <c r="BJ49" i="64" s="1"/>
  <c r="DN49" i="64" s="1"/>
  <c r="DL49" i="64"/>
  <c r="E39" i="67" s="1"/>
  <c r="DL40" i="64"/>
  <c r="E30" i="67" s="1"/>
  <c r="AZ40" i="64"/>
  <c r="BD40" i="64" s="1"/>
  <c r="DM40" i="64" s="1"/>
  <c r="BF40" i="64"/>
  <c r="BJ40" i="64" s="1"/>
  <c r="DN40" i="64" s="1"/>
  <c r="BM40" i="64"/>
  <c r="BQ40" i="64" s="1"/>
  <c r="DO40" i="64" s="1"/>
  <c r="BF21" i="64"/>
  <c r="BJ21" i="64" s="1"/>
  <c r="DN21" i="64" s="1"/>
  <c r="BM21" i="64"/>
  <c r="BQ21" i="64" s="1"/>
  <c r="DO21" i="64" s="1"/>
  <c r="DL21" i="64"/>
  <c r="E11" i="67" s="1"/>
  <c r="AZ21" i="64"/>
  <c r="BD21" i="64" s="1"/>
  <c r="DM21" i="64" s="1"/>
  <c r="DL47" i="64"/>
  <c r="E37" i="67" s="1"/>
  <c r="BF47" i="64"/>
  <c r="BJ47" i="64" s="1"/>
  <c r="DN47" i="64" s="1"/>
  <c r="BM47" i="64"/>
  <c r="BQ47" i="64" s="1"/>
  <c r="DO47" i="64" s="1"/>
  <c r="AZ47" i="64"/>
  <c r="BD47" i="64" s="1"/>
  <c r="DM47" i="64" s="1"/>
  <c r="DL45" i="64"/>
  <c r="E35" i="67" s="1"/>
  <c r="BF45" i="64"/>
  <c r="BJ45" i="64" s="1"/>
  <c r="DN45" i="64" s="1"/>
  <c r="BM45" i="64"/>
  <c r="BQ45" i="64" s="1"/>
  <c r="DO45" i="64" s="1"/>
  <c r="AZ45" i="64"/>
  <c r="BD45" i="64" s="1"/>
  <c r="DM45" i="64" s="1"/>
  <c r="DL26" i="64"/>
  <c r="E16" i="67" s="1"/>
  <c r="AZ26" i="64"/>
  <c r="BD26" i="64" s="1"/>
  <c r="DM26" i="64" s="1"/>
  <c r="BM26" i="64"/>
  <c r="BQ26" i="64" s="1"/>
  <c r="DO26" i="64" s="1"/>
  <c r="BF26" i="64"/>
  <c r="BJ26" i="64" s="1"/>
  <c r="DN26" i="64" s="1"/>
  <c r="DL41" i="64"/>
  <c r="E31" i="67" s="1"/>
  <c r="BF41" i="64"/>
  <c r="BJ41" i="64" s="1"/>
  <c r="DN41" i="64" s="1"/>
  <c r="AZ41" i="64"/>
  <c r="BD41" i="64" s="1"/>
  <c r="DM41" i="64" s="1"/>
  <c r="BM41" i="64"/>
  <c r="BQ41" i="64" s="1"/>
  <c r="DO41" i="64" s="1"/>
  <c r="BM48" i="64"/>
  <c r="BQ48" i="64" s="1"/>
  <c r="DO48" i="64" s="1"/>
  <c r="DL48" i="64"/>
  <c r="E38" i="67" s="1"/>
  <c r="AZ48" i="64"/>
  <c r="BD48" i="64" s="1"/>
  <c r="DM48" i="64" s="1"/>
  <c r="BF48" i="64"/>
  <c r="BJ48" i="64" s="1"/>
  <c r="DN48" i="64" s="1"/>
  <c r="BF29" i="64"/>
  <c r="BJ29" i="64" s="1"/>
  <c r="DN29" i="64" s="1"/>
  <c r="BM29" i="64"/>
  <c r="BQ29" i="64" s="1"/>
  <c r="DO29" i="64" s="1"/>
  <c r="DL29" i="64"/>
  <c r="E19" i="67" s="1"/>
  <c r="AZ29" i="64"/>
  <c r="BD29" i="64" s="1"/>
  <c r="DM29" i="64" s="1"/>
  <c r="BF20" i="64"/>
  <c r="BJ20" i="64" s="1"/>
  <c r="DN20" i="64" s="1"/>
  <c r="DL20" i="64"/>
  <c r="E10" i="67" s="1"/>
  <c r="AZ20" i="64"/>
  <c r="BD20" i="64" s="1"/>
  <c r="DM20" i="64" s="1"/>
  <c r="BM20" i="64"/>
  <c r="BQ20" i="64" s="1"/>
  <c r="DO20" i="64" s="1"/>
  <c r="BF27" i="64"/>
  <c r="BJ27" i="64" s="1"/>
  <c r="DN27" i="64" s="1"/>
  <c r="BM27" i="64"/>
  <c r="BQ27" i="64" s="1"/>
  <c r="DO27" i="64" s="1"/>
  <c r="DL27" i="64"/>
  <c r="E17" i="67" s="1"/>
  <c r="AZ27" i="64"/>
  <c r="BD27" i="64" s="1"/>
  <c r="DM27" i="64" s="1"/>
  <c r="DL46" i="64"/>
  <c r="E36" i="67" s="1"/>
  <c r="AZ46" i="64"/>
  <c r="BD46" i="64" s="1"/>
  <c r="DM46" i="64" s="1"/>
  <c r="BM46" i="64"/>
  <c r="BQ46" i="64" s="1"/>
  <c r="DO46" i="64" s="1"/>
  <c r="BF46" i="64"/>
  <c r="BJ46" i="64" s="1"/>
  <c r="DN46" i="64" s="1"/>
  <c r="BF22" i="64"/>
  <c r="BJ22" i="64" s="1"/>
  <c r="DN22" i="64" s="1"/>
  <c r="DL22" i="64"/>
  <c r="E12" i="67" s="1"/>
  <c r="AZ22" i="64"/>
  <c r="BD22" i="64" s="1"/>
  <c r="DM22" i="64" s="1"/>
  <c r="BM22" i="64"/>
  <c r="BQ22" i="64" s="1"/>
  <c r="DO22" i="64" s="1"/>
  <c r="BF37" i="64"/>
  <c r="BJ37" i="64" s="1"/>
  <c r="DN37" i="64" s="1"/>
  <c r="BM37" i="64"/>
  <c r="BQ37" i="64" s="1"/>
  <c r="DO37" i="64" s="1"/>
  <c r="AZ37" i="64"/>
  <c r="BD37" i="64" s="1"/>
  <c r="DM37" i="64" s="1"/>
  <c r="DL37" i="64"/>
  <c r="E27" i="67" s="1"/>
  <c r="AW55" i="64"/>
  <c r="BF16" i="64"/>
  <c r="DL16" i="64"/>
  <c r="AZ16" i="64"/>
  <c r="BM16" i="64"/>
  <c r="CP55" i="72"/>
  <c r="D45" i="70"/>
  <c r="BX16" i="69"/>
  <c r="DE55" i="69"/>
  <c r="DF55" i="69"/>
  <c r="CL55" i="72"/>
  <c r="CE55" i="72"/>
  <c r="BX55" i="72"/>
  <c r="DA55" i="72"/>
  <c r="DI55" i="72"/>
  <c r="DG55" i="69"/>
  <c r="BT54" i="69"/>
  <c r="BT53" i="69"/>
  <c r="BT52" i="69"/>
  <c r="BT51" i="69"/>
  <c r="BT50" i="69"/>
  <c r="BT49" i="69"/>
  <c r="BT48" i="69"/>
  <c r="BT47" i="69"/>
  <c r="BT46" i="69"/>
  <c r="BT45" i="69"/>
  <c r="BT44" i="69"/>
  <c r="BT43" i="69"/>
  <c r="BT42" i="69"/>
  <c r="BT41" i="69"/>
  <c r="BT40" i="69"/>
  <c r="BT39" i="69"/>
  <c r="BT38" i="69"/>
  <c r="BT37" i="69"/>
  <c r="BT36" i="69"/>
  <c r="BT35" i="69"/>
  <c r="BT34" i="69"/>
  <c r="BT33" i="69"/>
  <c r="BT32" i="69"/>
  <c r="BT31" i="69"/>
  <c r="BT30" i="69"/>
  <c r="BT29" i="69"/>
  <c r="BT28" i="69"/>
  <c r="BT27" i="69"/>
  <c r="BT26" i="69"/>
  <c r="BT25" i="69"/>
  <c r="BT24" i="69"/>
  <c r="BT23" i="69"/>
  <c r="BT22" i="69"/>
  <c r="BT21" i="69"/>
  <c r="BT20" i="69"/>
  <c r="BT19" i="69"/>
  <c r="BT18" i="69"/>
  <c r="BT17" i="69"/>
  <c r="BT55" i="69" s="1"/>
  <c r="E6" i="67" l="1"/>
  <c r="DL55" i="64"/>
  <c r="D9" i="74" s="1"/>
  <c r="E7" i="67"/>
  <c r="BJ16" i="64"/>
  <c r="BF55" i="64"/>
  <c r="BD16" i="64"/>
  <c r="AZ55" i="64"/>
  <c r="BM55" i="64"/>
  <c r="BQ16" i="64"/>
  <c r="CC16" i="69"/>
  <c r="CI55" i="72"/>
  <c r="DC16" i="72"/>
  <c r="CB55" i="72"/>
  <c r="DB16" i="72"/>
  <c r="DD16" i="72"/>
  <c r="BX21" i="69"/>
  <c r="DH21" i="69"/>
  <c r="DH33" i="69"/>
  <c r="BX33" i="69"/>
  <c r="DH37" i="69"/>
  <c r="BX37" i="69"/>
  <c r="DH45" i="69"/>
  <c r="BX45" i="69"/>
  <c r="BX49" i="69"/>
  <c r="DH49" i="69"/>
  <c r="DH53" i="69"/>
  <c r="BX53" i="69"/>
  <c r="DH18" i="69"/>
  <c r="BX18" i="69"/>
  <c r="BX22" i="69"/>
  <c r="DH22" i="69"/>
  <c r="BX26" i="69"/>
  <c r="DH26" i="69"/>
  <c r="DH30" i="69"/>
  <c r="BX30" i="69"/>
  <c r="DH34" i="69"/>
  <c r="BX34" i="69"/>
  <c r="BX38" i="69"/>
  <c r="DH38" i="69"/>
  <c r="BX42" i="69"/>
  <c r="DH42" i="69"/>
  <c r="DH46" i="69"/>
  <c r="BX46" i="69"/>
  <c r="DH50" i="69"/>
  <c r="BX50" i="69"/>
  <c r="DH54" i="69"/>
  <c r="BX54" i="69"/>
  <c r="BX25" i="69"/>
  <c r="DH25" i="69"/>
  <c r="DH19" i="69"/>
  <c r="BX19" i="69"/>
  <c r="BX23" i="69"/>
  <c r="DH23" i="69"/>
  <c r="BX27" i="69"/>
  <c r="DH27" i="69"/>
  <c r="DH31" i="69"/>
  <c r="BX31" i="69"/>
  <c r="DH35" i="69"/>
  <c r="BX35" i="69"/>
  <c r="DH39" i="69"/>
  <c r="BX39" i="69"/>
  <c r="BX43" i="69"/>
  <c r="DH43" i="69"/>
  <c r="DH47" i="69"/>
  <c r="BX47" i="69"/>
  <c r="DH51" i="69"/>
  <c r="BX51" i="69"/>
  <c r="DH17" i="69"/>
  <c r="BX17" i="69"/>
  <c r="BX55" i="69" s="1"/>
  <c r="DH29" i="69"/>
  <c r="BX29" i="69"/>
  <c r="BX41" i="69"/>
  <c r="DH41" i="69"/>
  <c r="DH16" i="69"/>
  <c r="DH20" i="69"/>
  <c r="BX20" i="69"/>
  <c r="BX24" i="69"/>
  <c r="DH24" i="69"/>
  <c r="DH28" i="69"/>
  <c r="BX28" i="69"/>
  <c r="DH32" i="69"/>
  <c r="BX32" i="69"/>
  <c r="DH36" i="69"/>
  <c r="BX36" i="69"/>
  <c r="DH40" i="69"/>
  <c r="BX40" i="69"/>
  <c r="DH44" i="69"/>
  <c r="BX44" i="69"/>
  <c r="DH48" i="69"/>
  <c r="BX48" i="69"/>
  <c r="DH52" i="69"/>
  <c r="BX52" i="69"/>
  <c r="BD55" i="64" l="1"/>
  <c r="DM16" i="64"/>
  <c r="D20" i="74"/>
  <c r="D13" i="74"/>
  <c r="D11" i="74"/>
  <c r="BQ55" i="64"/>
  <c r="DO16" i="64"/>
  <c r="E45" i="67"/>
  <c r="BJ55" i="64"/>
  <c r="DN16" i="64"/>
  <c r="DD55" i="72"/>
  <c r="CC17" i="69"/>
  <c r="CE16" i="69" s="1" a="1"/>
  <c r="CC55" i="69"/>
  <c r="DH55" i="69"/>
  <c r="DI51" i="69"/>
  <c r="CC51" i="69"/>
  <c r="DI19" i="69"/>
  <c r="CC19" i="69"/>
  <c r="DI46" i="69"/>
  <c r="CC46" i="69"/>
  <c r="DI53" i="69"/>
  <c r="CC53" i="69"/>
  <c r="DI45" i="69"/>
  <c r="CC45" i="69"/>
  <c r="DI52" i="69"/>
  <c r="CC52" i="69"/>
  <c r="DI36" i="69"/>
  <c r="CC36" i="69"/>
  <c r="DI28" i="69"/>
  <c r="CC28" i="69"/>
  <c r="DI20" i="69"/>
  <c r="CC20" i="69"/>
  <c r="DI43" i="69"/>
  <c r="CC43" i="69"/>
  <c r="DI27" i="69"/>
  <c r="CC27" i="69"/>
  <c r="DI38" i="69"/>
  <c r="CC38" i="69"/>
  <c r="DI22" i="69"/>
  <c r="CC22" i="69"/>
  <c r="DI29" i="69"/>
  <c r="CC29" i="69"/>
  <c r="DI54" i="69"/>
  <c r="CC54" i="69"/>
  <c r="DI30" i="69"/>
  <c r="CC30" i="69"/>
  <c r="DI33" i="69"/>
  <c r="CC33" i="69"/>
  <c r="DI44" i="69"/>
  <c r="CC44" i="69"/>
  <c r="DI17" i="69"/>
  <c r="DI47" i="69"/>
  <c r="CC47" i="69"/>
  <c r="DI39" i="69"/>
  <c r="CC39" i="69"/>
  <c r="DI31" i="69"/>
  <c r="CC31" i="69"/>
  <c r="DI50" i="69"/>
  <c r="CC50" i="69"/>
  <c r="DI34" i="69"/>
  <c r="CC34" i="69"/>
  <c r="DI18" i="69"/>
  <c r="CC18" i="69"/>
  <c r="DI37" i="69"/>
  <c r="CC37" i="69"/>
  <c r="DI24" i="69"/>
  <c r="CC24" i="69"/>
  <c r="DI35" i="69"/>
  <c r="CC35" i="69"/>
  <c r="DI48" i="69"/>
  <c r="CC48" i="69"/>
  <c r="DI40" i="69"/>
  <c r="CC40" i="69"/>
  <c r="DI32" i="69"/>
  <c r="CC32" i="69"/>
  <c r="DI16" i="69"/>
  <c r="DI41" i="69"/>
  <c r="CC41" i="69"/>
  <c r="DI23" i="69"/>
  <c r="CC23" i="69"/>
  <c r="DI25" i="69"/>
  <c r="CC25" i="69"/>
  <c r="DI42" i="69"/>
  <c r="CC42" i="69"/>
  <c r="DI26" i="69"/>
  <c r="CC26" i="69"/>
  <c r="DI49" i="69"/>
  <c r="CC49" i="69"/>
  <c r="DI21" i="69"/>
  <c r="CC21" i="69"/>
  <c r="BV8" i="64" l="1"/>
  <c r="BX8" i="64" s="1"/>
  <c r="CB8" i="64" s="1"/>
  <c r="BT55" i="64" s="1"/>
  <c r="BJ59" i="64"/>
  <c r="BJ61" i="64" s="1"/>
  <c r="DO55" i="64"/>
  <c r="G9" i="74" s="1"/>
  <c r="DM55" i="64"/>
  <c r="E9" i="74" s="1"/>
  <c r="DN55" i="64"/>
  <c r="F9" i="74" s="1"/>
  <c r="CE16" i="69"/>
  <c r="CE43" i="69"/>
  <c r="CE27" i="69"/>
  <c r="CE42" i="69"/>
  <c r="CE53" i="69"/>
  <c r="CE37" i="69"/>
  <c r="CE21" i="69"/>
  <c r="CE38" i="69"/>
  <c r="CE48" i="69"/>
  <c r="CE32" i="69"/>
  <c r="CE35" i="69"/>
  <c r="CE54" i="69"/>
  <c r="CE24" i="69"/>
  <c r="CE31" i="69"/>
  <c r="CE46" i="69"/>
  <c r="CE36" i="69"/>
  <c r="CE39" i="69"/>
  <c r="CE23" i="69"/>
  <c r="CE34" i="69"/>
  <c r="CE49" i="69"/>
  <c r="CE33" i="69"/>
  <c r="CE17" i="69"/>
  <c r="CE30" i="69"/>
  <c r="CE44" i="69"/>
  <c r="CE28" i="69"/>
  <c r="CE51" i="69"/>
  <c r="CE19" i="69"/>
  <c r="CE26" i="69"/>
  <c r="CE45" i="69"/>
  <c r="CE29" i="69"/>
  <c r="CE22" i="69"/>
  <c r="CE40" i="69"/>
  <c r="CE47" i="69"/>
  <c r="CE50" i="69"/>
  <c r="CE18" i="69"/>
  <c r="CE41" i="69"/>
  <c r="CE25" i="69"/>
  <c r="CE52" i="69"/>
  <c r="CE20" i="69"/>
  <c r="DI55" i="69"/>
  <c r="E13" i="74" l="1"/>
  <c r="E11" i="74"/>
  <c r="G13" i="74"/>
  <c r="G11" i="74"/>
  <c r="F13" i="74"/>
  <c r="F11" i="74"/>
  <c r="BX16" i="64"/>
  <c r="BX48" i="64"/>
  <c r="CB48" i="64" s="1"/>
  <c r="CG48" i="64" s="1"/>
  <c r="BX40" i="64"/>
  <c r="CB40" i="64" s="1"/>
  <c r="CG40" i="64" s="1"/>
  <c r="BX47" i="64"/>
  <c r="CB47" i="64" s="1"/>
  <c r="CG47" i="64" s="1"/>
  <c r="BX39" i="64"/>
  <c r="CB39" i="64" s="1"/>
  <c r="CG39" i="64" s="1"/>
  <c r="BX30" i="64"/>
  <c r="CB30" i="64" s="1"/>
  <c r="CG30" i="64" s="1"/>
  <c r="BX22" i="64"/>
  <c r="CB22" i="64" s="1"/>
  <c r="CG22" i="64" s="1"/>
  <c r="BX37" i="64"/>
  <c r="CB37" i="64" s="1"/>
  <c r="CG37" i="64" s="1"/>
  <c r="BX27" i="64"/>
  <c r="CB27" i="64" s="1"/>
  <c r="CG27" i="64" s="1"/>
  <c r="BX19" i="64"/>
  <c r="CB19" i="64" s="1"/>
  <c r="CG19" i="64" s="1"/>
  <c r="BX45" i="64"/>
  <c r="CB45" i="64" s="1"/>
  <c r="CG45" i="64" s="1"/>
  <c r="BX20" i="64"/>
  <c r="CB20" i="64" s="1"/>
  <c r="CG20" i="64" s="1"/>
  <c r="BX25" i="64"/>
  <c r="CB25" i="64" s="1"/>
  <c r="CG25" i="64" s="1"/>
  <c r="BX29" i="64"/>
  <c r="CB29" i="64" s="1"/>
  <c r="CG29" i="64" s="1"/>
  <c r="BX54" i="64"/>
  <c r="CB54" i="64" s="1"/>
  <c r="CG54" i="64" s="1"/>
  <c r="BX46" i="64"/>
  <c r="CB46" i="64" s="1"/>
  <c r="CG46" i="64" s="1"/>
  <c r="BX38" i="64"/>
  <c r="CB38" i="64" s="1"/>
  <c r="CG38" i="64" s="1"/>
  <c r="BX53" i="64"/>
  <c r="CB53" i="64" s="1"/>
  <c r="CG53" i="64" s="1"/>
  <c r="BX28" i="64"/>
  <c r="CB28" i="64" s="1"/>
  <c r="CG28" i="64" s="1"/>
  <c r="BX35" i="64"/>
  <c r="CB35" i="64" s="1"/>
  <c r="CG35" i="64" s="1"/>
  <c r="BX17" i="64"/>
  <c r="BX31" i="64"/>
  <c r="CB31" i="64" s="1"/>
  <c r="CG31" i="64" s="1"/>
  <c r="BX52" i="64"/>
  <c r="CB52" i="64" s="1"/>
  <c r="CG52" i="64" s="1"/>
  <c r="BX44" i="64"/>
  <c r="CB44" i="64" s="1"/>
  <c r="CG44" i="64" s="1"/>
  <c r="BX36" i="64"/>
  <c r="CB36" i="64" s="1"/>
  <c r="CG36" i="64" s="1"/>
  <c r="BX43" i="64"/>
  <c r="CB43" i="64" s="1"/>
  <c r="CG43" i="64" s="1"/>
  <c r="BX51" i="64"/>
  <c r="CB51" i="64" s="1"/>
  <c r="CG51" i="64" s="1"/>
  <c r="BX26" i="64"/>
  <c r="CB26" i="64" s="1"/>
  <c r="CG26" i="64" s="1"/>
  <c r="BX18" i="64"/>
  <c r="CB18" i="64" s="1"/>
  <c r="CG18" i="64" s="1"/>
  <c r="BX23" i="64"/>
  <c r="CB23" i="64" s="1"/>
  <c r="CG23" i="64" s="1"/>
  <c r="BX50" i="64"/>
  <c r="CB50" i="64" s="1"/>
  <c r="CG50" i="64" s="1"/>
  <c r="BX42" i="64"/>
  <c r="CB42" i="64" s="1"/>
  <c r="CG42" i="64" s="1"/>
  <c r="BX34" i="64"/>
  <c r="CB34" i="64" s="1"/>
  <c r="CG34" i="64" s="1"/>
  <c r="BX41" i="64"/>
  <c r="CB41" i="64" s="1"/>
  <c r="CG41" i="64" s="1"/>
  <c r="BX32" i="64"/>
  <c r="CB32" i="64" s="1"/>
  <c r="CG32" i="64" s="1"/>
  <c r="BX24" i="64"/>
  <c r="CB24" i="64" s="1"/>
  <c r="CG24" i="64" s="1"/>
  <c r="BX49" i="64"/>
  <c r="CB49" i="64" s="1"/>
  <c r="CG49" i="64" s="1"/>
  <c r="BX33" i="64"/>
  <c r="CB33" i="64" s="1"/>
  <c r="CG33" i="64" s="1"/>
  <c r="BX21" i="64"/>
  <c r="CB21" i="64" s="1"/>
  <c r="CG21" i="64" s="1"/>
  <c r="CE55" i="69"/>
  <c r="DJ17" i="69"/>
  <c r="CN33" i="69"/>
  <c r="CR33" i="69" s="1"/>
  <c r="DL33" i="69" s="1"/>
  <c r="DT33" i="69" s="1"/>
  <c r="DJ49" i="69"/>
  <c r="CG26" i="69"/>
  <c r="CK26" i="69" s="1"/>
  <c r="DK26" i="69" s="1"/>
  <c r="DS26" i="69" s="1"/>
  <c r="CN42" i="69"/>
  <c r="CR42" i="69" s="1"/>
  <c r="DL42" i="69" s="1"/>
  <c r="DT42" i="69" s="1"/>
  <c r="DJ19" i="69"/>
  <c r="CN35" i="69"/>
  <c r="CR35" i="69" s="1"/>
  <c r="DL35" i="69" s="1"/>
  <c r="DT35" i="69" s="1"/>
  <c r="CU51" i="69"/>
  <c r="CY51" i="69" s="1"/>
  <c r="DM51" i="69" s="1"/>
  <c r="DU51" i="69" s="1"/>
  <c r="DJ28" i="69"/>
  <c r="CG44" i="69"/>
  <c r="CK44" i="69" s="1"/>
  <c r="DK44" i="69" s="1"/>
  <c r="DS44" i="69" s="1"/>
  <c r="CG21" i="69"/>
  <c r="CK21" i="69" s="1"/>
  <c r="DK21" i="69" s="1"/>
  <c r="DS21" i="69" s="1"/>
  <c r="CN37" i="69"/>
  <c r="CR37" i="69" s="1"/>
  <c r="DL37" i="69" s="1"/>
  <c r="DT37" i="69" s="1"/>
  <c r="CU53" i="69"/>
  <c r="CY53" i="69" s="1"/>
  <c r="DM53" i="69" s="1"/>
  <c r="DU53" i="69" s="1"/>
  <c r="CN30" i="69"/>
  <c r="CR30" i="69" s="1"/>
  <c r="DL30" i="69" s="1"/>
  <c r="DT30" i="69" s="1"/>
  <c r="CN46" i="69"/>
  <c r="CR46" i="69" s="1"/>
  <c r="DL46" i="69" s="1"/>
  <c r="DT46" i="69" s="1"/>
  <c r="CG23" i="69"/>
  <c r="CK23" i="69" s="1"/>
  <c r="DK23" i="69" s="1"/>
  <c r="DS23" i="69" s="1"/>
  <c r="CG39" i="69"/>
  <c r="CK39" i="69" s="1"/>
  <c r="DK39" i="69" s="1"/>
  <c r="DS39" i="69" s="1"/>
  <c r="DJ16" i="69"/>
  <c r="CG32" i="69"/>
  <c r="CK32" i="69" s="1"/>
  <c r="DK32" i="69" s="1"/>
  <c r="DS32" i="69" s="1"/>
  <c r="CG48" i="69"/>
  <c r="CK48" i="69" s="1"/>
  <c r="DK48" i="69" s="1"/>
  <c r="DS48" i="69" s="1"/>
  <c r="CU41" i="69"/>
  <c r="CY41" i="69" s="1"/>
  <c r="DM41" i="69" s="1"/>
  <c r="DU41" i="69" s="1"/>
  <c r="CG18" i="69"/>
  <c r="CK18" i="69" s="1"/>
  <c r="DK18" i="69" s="1"/>
  <c r="DS18" i="69" s="1"/>
  <c r="CG34" i="69"/>
  <c r="CK34" i="69" s="1"/>
  <c r="DK34" i="69" s="1"/>
  <c r="DS34" i="69" s="1"/>
  <c r="CU27" i="69"/>
  <c r="CY27" i="69" s="1"/>
  <c r="DM27" i="69" s="1"/>
  <c r="DU27" i="69" s="1"/>
  <c r="DJ43" i="69"/>
  <c r="DJ20" i="69"/>
  <c r="DJ52" i="69"/>
  <c r="CN29" i="69"/>
  <c r="CR29" i="69" s="1"/>
  <c r="DL29" i="69" s="1"/>
  <c r="DT29" i="69" s="1"/>
  <c r="CG45" i="69"/>
  <c r="CK45" i="69" s="1"/>
  <c r="DK45" i="69" s="1"/>
  <c r="DS45" i="69" s="1"/>
  <c r="DJ22" i="69"/>
  <c r="CN38" i="69"/>
  <c r="CR38" i="69" s="1"/>
  <c r="DL38" i="69" s="1"/>
  <c r="DT38" i="69" s="1"/>
  <c r="CN54" i="69"/>
  <c r="CR54" i="69" s="1"/>
  <c r="DL54" i="69" s="1"/>
  <c r="DT54" i="69" s="1"/>
  <c r="CN31" i="69"/>
  <c r="CR31" i="69" s="1"/>
  <c r="DL31" i="69" s="1"/>
  <c r="DT31" i="69" s="1"/>
  <c r="DJ47" i="69"/>
  <c r="CN24" i="69"/>
  <c r="CR24" i="69" s="1"/>
  <c r="DL24" i="69" s="1"/>
  <c r="DT24" i="69" s="1"/>
  <c r="CN47" i="69"/>
  <c r="CR47" i="69" s="1"/>
  <c r="DL47" i="69" s="1"/>
  <c r="DT47" i="69" s="1"/>
  <c r="CU47" i="69"/>
  <c r="CY47" i="69" s="1"/>
  <c r="DM47" i="69" s="1"/>
  <c r="DU47" i="69" s="1"/>
  <c r="CU17" i="69"/>
  <c r="CY17" i="69" s="1"/>
  <c r="DM17" i="69" s="1"/>
  <c r="DU17" i="69" s="1"/>
  <c r="CN17" i="69"/>
  <c r="CR17" i="69" s="1"/>
  <c r="DL17" i="69" s="1"/>
  <c r="DT17" i="69" s="1"/>
  <c r="CU33" i="69"/>
  <c r="CY33" i="69" s="1"/>
  <c r="DM33" i="69" s="1"/>
  <c r="DU33" i="69" s="1"/>
  <c r="CU49" i="69"/>
  <c r="CY49" i="69" s="1"/>
  <c r="DM49" i="69" s="1"/>
  <c r="DU49" i="69" s="1"/>
  <c r="CN49" i="69"/>
  <c r="CR49" i="69" s="1"/>
  <c r="DL49" i="69" s="1"/>
  <c r="DT49" i="69" s="1"/>
  <c r="DJ42" i="69"/>
  <c r="CG42" i="69"/>
  <c r="CK42" i="69" s="1"/>
  <c r="DK42" i="69" s="1"/>
  <c r="DS42" i="69" s="1"/>
  <c r="CU19" i="69"/>
  <c r="CY19" i="69" s="1"/>
  <c r="DM19" i="69" s="1"/>
  <c r="DU19" i="69" s="1"/>
  <c r="CN19" i="69"/>
  <c r="CR19" i="69" s="1"/>
  <c r="DL19" i="69" s="1"/>
  <c r="DT19" i="69" s="1"/>
  <c r="CN28" i="69"/>
  <c r="CR28" i="69" s="1"/>
  <c r="DL28" i="69" s="1"/>
  <c r="DT28" i="69" s="1"/>
  <c r="CU28" i="69"/>
  <c r="CY28" i="69" s="1"/>
  <c r="DM28" i="69" s="1"/>
  <c r="DU28" i="69" s="1"/>
  <c r="CU44" i="69"/>
  <c r="CY44" i="69" s="1"/>
  <c r="DM44" i="69" s="1"/>
  <c r="DU44" i="69" s="1"/>
  <c r="CU22" i="69"/>
  <c r="CY22" i="69" s="1"/>
  <c r="DM22" i="69" s="1"/>
  <c r="DU22" i="69" s="1"/>
  <c r="CN22" i="69"/>
  <c r="CR22" i="69" s="1"/>
  <c r="DL22" i="69" s="1"/>
  <c r="DT22" i="69" s="1"/>
  <c r="DJ38" i="69"/>
  <c r="CG53" i="69"/>
  <c r="CK53" i="69" s="1"/>
  <c r="DK53" i="69" s="1"/>
  <c r="DS53" i="69" s="1"/>
  <c r="CN53" i="69"/>
  <c r="CR53" i="69" s="1"/>
  <c r="DL53" i="69" s="1"/>
  <c r="DT53" i="69" s="1"/>
  <c r="DJ30" i="69"/>
  <c r="CG30" i="69"/>
  <c r="CK30" i="69" s="1"/>
  <c r="DK30" i="69" s="1"/>
  <c r="DS30" i="69" s="1"/>
  <c r="DJ46" i="69"/>
  <c r="CG46" i="69"/>
  <c r="CK46" i="69" s="1"/>
  <c r="DK46" i="69" s="1"/>
  <c r="DS46" i="69" s="1"/>
  <c r="DJ39" i="69"/>
  <c r="CN39" i="69"/>
  <c r="CR39" i="69" s="1"/>
  <c r="DL39" i="69" s="1"/>
  <c r="DT39" i="69" s="1"/>
  <c r="CG16" i="69"/>
  <c r="DJ40" i="69"/>
  <c r="CG40" i="69"/>
  <c r="CK40" i="69" s="1"/>
  <c r="DK40" i="69" s="1"/>
  <c r="DS40" i="69" s="1"/>
  <c r="CN40" i="69"/>
  <c r="CR40" i="69" s="1"/>
  <c r="DL40" i="69" s="1"/>
  <c r="DT40" i="69" s="1"/>
  <c r="CU40" i="69"/>
  <c r="CY40" i="69" s="1"/>
  <c r="DM40" i="69" s="1"/>
  <c r="DU40" i="69" s="1"/>
  <c r="CU25" i="69"/>
  <c r="CY25" i="69" s="1"/>
  <c r="DM25" i="69" s="1"/>
  <c r="DU25" i="69" s="1"/>
  <c r="DJ25" i="69"/>
  <c r="CG25" i="69"/>
  <c r="CK25" i="69" s="1"/>
  <c r="DK25" i="69" s="1"/>
  <c r="DS25" i="69" s="1"/>
  <c r="CN25" i="69"/>
  <c r="CR25" i="69" s="1"/>
  <c r="DL25" i="69" s="1"/>
  <c r="DT25" i="69" s="1"/>
  <c r="DJ41" i="69"/>
  <c r="CG41" i="69"/>
  <c r="CK41" i="69" s="1"/>
  <c r="DK41" i="69" s="1"/>
  <c r="DS41" i="69" s="1"/>
  <c r="DJ18" i="69"/>
  <c r="CG50" i="69"/>
  <c r="CK50" i="69" s="1"/>
  <c r="DK50" i="69" s="1"/>
  <c r="DS50" i="69" s="1"/>
  <c r="CN50" i="69"/>
  <c r="CR50" i="69" s="1"/>
  <c r="DL50" i="69" s="1"/>
  <c r="DT50" i="69" s="1"/>
  <c r="CU50" i="69"/>
  <c r="CY50" i="69" s="1"/>
  <c r="DM50" i="69" s="1"/>
  <c r="DU50" i="69" s="1"/>
  <c r="DJ50" i="69"/>
  <c r="DJ27" i="69"/>
  <c r="CG27" i="69"/>
  <c r="CK27" i="69" s="1"/>
  <c r="DK27" i="69" s="1"/>
  <c r="DS27" i="69" s="1"/>
  <c r="CU43" i="69"/>
  <c r="CY43" i="69" s="1"/>
  <c r="DM43" i="69" s="1"/>
  <c r="DU43" i="69" s="1"/>
  <c r="DJ36" i="69"/>
  <c r="CG36" i="69"/>
  <c r="CK36" i="69" s="1"/>
  <c r="DK36" i="69" s="1"/>
  <c r="DS36" i="69" s="1"/>
  <c r="CN36" i="69"/>
  <c r="CR36" i="69" s="1"/>
  <c r="DL36" i="69" s="1"/>
  <c r="DT36" i="69" s="1"/>
  <c r="CU36" i="69"/>
  <c r="CY36" i="69" s="1"/>
  <c r="DM36" i="69" s="1"/>
  <c r="DU36" i="69" s="1"/>
  <c r="CG52" i="69"/>
  <c r="CK52" i="69" s="1"/>
  <c r="DK52" i="69" s="1"/>
  <c r="DS52" i="69" s="1"/>
  <c r="CN52" i="69"/>
  <c r="CR52" i="69" s="1"/>
  <c r="DL52" i="69" s="1"/>
  <c r="DT52" i="69" s="1"/>
  <c r="CB17" i="64" l="1"/>
  <c r="CG17" i="64" s="1"/>
  <c r="BX55" i="64"/>
  <c r="CB16" i="64"/>
  <c r="DR25" i="69"/>
  <c r="E15" i="70"/>
  <c r="F15" i="70" s="1"/>
  <c r="DR39" i="69"/>
  <c r="E29" i="70"/>
  <c r="F29" i="70" s="1"/>
  <c r="DR30" i="69"/>
  <c r="E20" i="70"/>
  <c r="F20" i="70" s="1"/>
  <c r="DR42" i="69"/>
  <c r="E32" i="70"/>
  <c r="F32" i="70" s="1"/>
  <c r="DR52" i="69"/>
  <c r="E42" i="70"/>
  <c r="F42" i="70" s="1"/>
  <c r="DR49" i="69"/>
  <c r="E39" i="70"/>
  <c r="F39" i="70" s="1"/>
  <c r="DR40" i="69"/>
  <c r="E30" i="70"/>
  <c r="F30" i="70" s="1"/>
  <c r="DR47" i="69"/>
  <c r="E37" i="70"/>
  <c r="F37" i="70" s="1"/>
  <c r="DR20" i="69"/>
  <c r="E10" i="70"/>
  <c r="F10" i="70" s="1"/>
  <c r="E6" i="70"/>
  <c r="DR16" i="69"/>
  <c r="DR19" i="69"/>
  <c r="E9" i="70"/>
  <c r="F9" i="70" s="1"/>
  <c r="DR41" i="69"/>
  <c r="E31" i="70"/>
  <c r="F31" i="70" s="1"/>
  <c r="DR22" i="69"/>
  <c r="E12" i="70"/>
  <c r="F12" i="70" s="1"/>
  <c r="DR27" i="69"/>
  <c r="E17" i="70"/>
  <c r="F17" i="70" s="1"/>
  <c r="DR46" i="69"/>
  <c r="E36" i="70"/>
  <c r="F36" i="70" s="1"/>
  <c r="DR43" i="69"/>
  <c r="E33" i="70"/>
  <c r="F33" i="70" s="1"/>
  <c r="DR28" i="69"/>
  <c r="E18" i="70"/>
  <c r="F18" i="70" s="1"/>
  <c r="E7" i="70"/>
  <c r="F7" i="70" s="1"/>
  <c r="DR17" i="69"/>
  <c r="DR36" i="69"/>
  <c r="E26" i="70"/>
  <c r="F26" i="70" s="1"/>
  <c r="DR50" i="69"/>
  <c r="E40" i="70"/>
  <c r="F40" i="70" s="1"/>
  <c r="E8" i="70"/>
  <c r="F8" i="70" s="1"/>
  <c r="DR18" i="69"/>
  <c r="DR38" i="69"/>
  <c r="E28" i="70"/>
  <c r="F28" i="70" s="1"/>
  <c r="CK16" i="69"/>
  <c r="CU16" i="69"/>
  <c r="CU39" i="69"/>
  <c r="CY39" i="69" s="1"/>
  <c r="DM39" i="69" s="1"/>
  <c r="DU39" i="69" s="1"/>
  <c r="DJ53" i="69"/>
  <c r="CU38" i="69"/>
  <c r="CY38" i="69" s="1"/>
  <c r="DM38" i="69" s="1"/>
  <c r="DU38" i="69" s="1"/>
  <c r="CG22" i="69"/>
  <c r="CK22" i="69" s="1"/>
  <c r="DK22" i="69" s="1"/>
  <c r="DS22" i="69" s="1"/>
  <c r="CN44" i="69"/>
  <c r="CR44" i="69" s="1"/>
  <c r="DL44" i="69" s="1"/>
  <c r="DT44" i="69" s="1"/>
  <c r="CG28" i="69"/>
  <c r="CK28" i="69" s="1"/>
  <c r="DK28" i="69" s="1"/>
  <c r="DS28" i="69" s="1"/>
  <c r="CG19" i="69"/>
  <c r="CK19" i="69" s="1"/>
  <c r="DK19" i="69" s="1"/>
  <c r="DS19" i="69" s="1"/>
  <c r="CU42" i="69"/>
  <c r="CY42" i="69" s="1"/>
  <c r="DM42" i="69" s="1"/>
  <c r="DU42" i="69" s="1"/>
  <c r="CG33" i="69"/>
  <c r="CK33" i="69" s="1"/>
  <c r="DK33" i="69" s="1"/>
  <c r="DS33" i="69" s="1"/>
  <c r="CG17" i="69"/>
  <c r="CG47" i="69"/>
  <c r="CK47" i="69" s="1"/>
  <c r="DK47" i="69" s="1"/>
  <c r="DS47" i="69" s="1"/>
  <c r="CU52" i="69"/>
  <c r="CY52" i="69" s="1"/>
  <c r="DM52" i="69" s="1"/>
  <c r="DU52" i="69" s="1"/>
  <c r="CN27" i="69"/>
  <c r="CR27" i="69" s="1"/>
  <c r="DL27" i="69" s="1"/>
  <c r="DT27" i="69" s="1"/>
  <c r="CN41" i="69"/>
  <c r="CR41" i="69" s="1"/>
  <c r="DL41" i="69" s="1"/>
  <c r="DT41" i="69" s="1"/>
  <c r="CN16" i="69"/>
  <c r="CU30" i="69"/>
  <c r="CY30" i="69" s="1"/>
  <c r="DM30" i="69" s="1"/>
  <c r="DU30" i="69" s="1"/>
  <c r="CG38" i="69"/>
  <c r="CK38" i="69" s="1"/>
  <c r="DK38" i="69" s="1"/>
  <c r="DS38" i="69" s="1"/>
  <c r="DJ44" i="69"/>
  <c r="DJ33" i="69"/>
  <c r="CG24" i="69"/>
  <c r="CK24" i="69" s="1"/>
  <c r="DK24" i="69" s="1"/>
  <c r="DS24" i="69" s="1"/>
  <c r="DJ24" i="69"/>
  <c r="CU24" i="69"/>
  <c r="CY24" i="69" s="1"/>
  <c r="DM24" i="69" s="1"/>
  <c r="DU24" i="69" s="1"/>
  <c r="DJ54" i="69"/>
  <c r="CU21" i="69"/>
  <c r="CY21" i="69" s="1"/>
  <c r="DM21" i="69" s="1"/>
  <c r="DU21" i="69" s="1"/>
  <c r="CG43" i="69"/>
  <c r="CK43" i="69" s="1"/>
  <c r="DK43" i="69" s="1"/>
  <c r="DS43" i="69" s="1"/>
  <c r="CU32" i="69"/>
  <c r="CY32" i="69" s="1"/>
  <c r="DM32" i="69" s="1"/>
  <c r="DU32" i="69" s="1"/>
  <c r="CG35" i="69"/>
  <c r="CK35" i="69" s="1"/>
  <c r="DK35" i="69" s="1"/>
  <c r="DS35" i="69" s="1"/>
  <c r="DJ48" i="69"/>
  <c r="CN51" i="69"/>
  <c r="CR51" i="69" s="1"/>
  <c r="DL51" i="69" s="1"/>
  <c r="DT51" i="69" s="1"/>
  <c r="CG31" i="69"/>
  <c r="CK31" i="69" s="1"/>
  <c r="DK31" i="69" s="1"/>
  <c r="DS31" i="69" s="1"/>
  <c r="CU20" i="69"/>
  <c r="CY20" i="69" s="1"/>
  <c r="DM20" i="69" s="1"/>
  <c r="DU20" i="69" s="1"/>
  <c r="DJ34" i="69"/>
  <c r="CG54" i="69"/>
  <c r="CK54" i="69" s="1"/>
  <c r="DK54" i="69" s="1"/>
  <c r="DS54" i="69" s="1"/>
  <c r="DJ32" i="69"/>
  <c r="CG37" i="69"/>
  <c r="CK37" i="69" s="1"/>
  <c r="DK37" i="69" s="1"/>
  <c r="DS37" i="69" s="1"/>
  <c r="CG29" i="69"/>
  <c r="CK29" i="69" s="1"/>
  <c r="DK29" i="69" s="1"/>
  <c r="DS29" i="69" s="1"/>
  <c r="DJ35" i="69"/>
  <c r="CN43" i="69"/>
  <c r="CR43" i="69" s="1"/>
  <c r="DL43" i="69" s="1"/>
  <c r="DT43" i="69" s="1"/>
  <c r="CU18" i="69"/>
  <c r="CY18" i="69" s="1"/>
  <c r="DM18" i="69" s="1"/>
  <c r="DU18" i="69" s="1"/>
  <c r="DJ45" i="69"/>
  <c r="DJ23" i="69"/>
  <c r="DJ21" i="69"/>
  <c r="DJ29" i="69"/>
  <c r="DJ26" i="69"/>
  <c r="CN20" i="69"/>
  <c r="CR20" i="69" s="1"/>
  <c r="DL20" i="69" s="1"/>
  <c r="DT20" i="69" s="1"/>
  <c r="CU45" i="69"/>
  <c r="CY45" i="69" s="1"/>
  <c r="DM45" i="69" s="1"/>
  <c r="DU45" i="69" s="1"/>
  <c r="DJ37" i="69"/>
  <c r="CG51" i="69"/>
  <c r="CK51" i="69" s="1"/>
  <c r="DK51" i="69" s="1"/>
  <c r="DS51" i="69" s="1"/>
  <c r="DJ31" i="69"/>
  <c r="CG20" i="69"/>
  <c r="CK20" i="69" s="1"/>
  <c r="DK20" i="69" s="1"/>
  <c r="DS20" i="69" s="1"/>
  <c r="CN34" i="69"/>
  <c r="CR34" i="69" s="1"/>
  <c r="DL34" i="69" s="1"/>
  <c r="DT34" i="69" s="1"/>
  <c r="CU54" i="69"/>
  <c r="CY54" i="69" s="1"/>
  <c r="DM54" i="69" s="1"/>
  <c r="DU54" i="69" s="1"/>
  <c r="CN45" i="69"/>
  <c r="CR45" i="69" s="1"/>
  <c r="DL45" i="69" s="1"/>
  <c r="DT45" i="69" s="1"/>
  <c r="CN48" i="69"/>
  <c r="CR48" i="69" s="1"/>
  <c r="DL48" i="69" s="1"/>
  <c r="DT48" i="69" s="1"/>
  <c r="CN32" i="69"/>
  <c r="CR32" i="69" s="1"/>
  <c r="DL32" i="69" s="1"/>
  <c r="DT32" i="69" s="1"/>
  <c r="CN23" i="69"/>
  <c r="CR23" i="69" s="1"/>
  <c r="DL23" i="69" s="1"/>
  <c r="DT23" i="69" s="1"/>
  <c r="CU46" i="69"/>
  <c r="CY46" i="69" s="1"/>
  <c r="DM46" i="69" s="1"/>
  <c r="DU46" i="69" s="1"/>
  <c r="CU37" i="69"/>
  <c r="CY37" i="69" s="1"/>
  <c r="DM37" i="69" s="1"/>
  <c r="DU37" i="69" s="1"/>
  <c r="CN21" i="69"/>
  <c r="CR21" i="69" s="1"/>
  <c r="DL21" i="69" s="1"/>
  <c r="DT21" i="69" s="1"/>
  <c r="CU31" i="69"/>
  <c r="CY31" i="69" s="1"/>
  <c r="DM31" i="69" s="1"/>
  <c r="DU31" i="69" s="1"/>
  <c r="CU29" i="69"/>
  <c r="CY29" i="69" s="1"/>
  <c r="DM29" i="69" s="1"/>
  <c r="DU29" i="69" s="1"/>
  <c r="DJ51" i="69"/>
  <c r="CU35" i="69"/>
  <c r="CY35" i="69" s="1"/>
  <c r="DM35" i="69" s="1"/>
  <c r="DU35" i="69" s="1"/>
  <c r="CN26" i="69"/>
  <c r="CR26" i="69" s="1"/>
  <c r="DL26" i="69" s="1"/>
  <c r="DT26" i="69" s="1"/>
  <c r="CG49" i="69"/>
  <c r="CK49" i="69" s="1"/>
  <c r="DK49" i="69" s="1"/>
  <c r="DS49" i="69" s="1"/>
  <c r="CU34" i="69"/>
  <c r="CY34" i="69" s="1"/>
  <c r="DM34" i="69" s="1"/>
  <c r="DU34" i="69" s="1"/>
  <c r="CU48" i="69"/>
  <c r="CY48" i="69" s="1"/>
  <c r="DM48" i="69" s="1"/>
  <c r="DU48" i="69" s="1"/>
  <c r="CU23" i="69"/>
  <c r="CY23" i="69" s="1"/>
  <c r="DM23" i="69" s="1"/>
  <c r="DU23" i="69" s="1"/>
  <c r="CU26" i="69"/>
  <c r="CY26" i="69" s="1"/>
  <c r="DM26" i="69" s="1"/>
  <c r="DU26" i="69" s="1"/>
  <c r="CN18" i="69"/>
  <c r="CR18" i="69" s="1"/>
  <c r="DL18" i="69" s="1"/>
  <c r="DT18" i="69" s="1"/>
  <c r="CB55" i="64" l="1"/>
  <c r="CG55" i="64" s="1"/>
  <c r="CG16" i="64"/>
  <c r="CI16" i="64" s="1" a="1"/>
  <c r="DR37" i="69"/>
  <c r="E27" i="70"/>
  <c r="F27" i="70" s="1"/>
  <c r="DR29" i="69"/>
  <c r="E19" i="70"/>
  <c r="F19" i="70" s="1"/>
  <c r="DR54" i="69"/>
  <c r="E44" i="70"/>
  <c r="F44" i="70" s="1"/>
  <c r="DR51" i="69"/>
  <c r="E41" i="70"/>
  <c r="F41" i="70" s="1"/>
  <c r="DR21" i="69"/>
  <c r="E11" i="70"/>
  <c r="F11" i="70" s="1"/>
  <c r="DR32" i="69"/>
  <c r="E22" i="70"/>
  <c r="F22" i="70" s="1"/>
  <c r="DR44" i="69"/>
  <c r="E34" i="70"/>
  <c r="F34" i="70" s="1"/>
  <c r="DR53" i="69"/>
  <c r="E43" i="70"/>
  <c r="F43" i="70" s="1"/>
  <c r="DR55" i="69"/>
  <c r="DR60" i="69" s="1"/>
  <c r="DT60" i="69" s="1"/>
  <c r="DR31" i="69"/>
  <c r="E21" i="70"/>
  <c r="F21" i="70" s="1"/>
  <c r="DR23" i="69"/>
  <c r="E13" i="70"/>
  <c r="F13" i="70" s="1"/>
  <c r="DR35" i="69"/>
  <c r="E25" i="70"/>
  <c r="F25" i="70" s="1"/>
  <c r="F6" i="70"/>
  <c r="DR24" i="69"/>
  <c r="E14" i="70"/>
  <c r="F14" i="70" s="1"/>
  <c r="DR26" i="69"/>
  <c r="E16" i="70"/>
  <c r="F16" i="70" s="1"/>
  <c r="DR45" i="69"/>
  <c r="E35" i="70"/>
  <c r="F35" i="70" s="1"/>
  <c r="DR34" i="69"/>
  <c r="E24" i="70"/>
  <c r="F24" i="70" s="1"/>
  <c r="DR48" i="69"/>
  <c r="E38" i="70"/>
  <c r="F38" i="70" s="1"/>
  <c r="DR33" i="69"/>
  <c r="E23" i="70"/>
  <c r="F23" i="70" s="1"/>
  <c r="CU55" i="69"/>
  <c r="CY16" i="69"/>
  <c r="CY55" i="69" s="1"/>
  <c r="CN55" i="69"/>
  <c r="CR16" i="69"/>
  <c r="CR55" i="69" s="1"/>
  <c r="CK17" i="69"/>
  <c r="DK17" i="69" s="1"/>
  <c r="DS17" i="69" s="1"/>
  <c r="CG55" i="69"/>
  <c r="DJ55" i="69"/>
  <c r="DL16" i="69"/>
  <c r="DT16" i="69" s="1"/>
  <c r="DT55" i="69" s="1"/>
  <c r="DK16" i="69"/>
  <c r="DS16" i="69" s="1"/>
  <c r="DS55" i="69" s="1"/>
  <c r="DM16" i="69"/>
  <c r="DU16" i="69" s="1"/>
  <c r="DU55" i="69" s="1"/>
  <c r="CI16" i="64" l="1"/>
  <c r="CI46" i="64"/>
  <c r="CI30" i="64"/>
  <c r="CI23" i="64"/>
  <c r="CI41" i="64"/>
  <c r="CI25" i="64"/>
  <c r="CI47" i="64"/>
  <c r="CI31" i="64"/>
  <c r="CI48" i="64"/>
  <c r="CI32" i="64"/>
  <c r="CI42" i="64"/>
  <c r="CI26" i="64"/>
  <c r="CI53" i="64"/>
  <c r="CI37" i="64"/>
  <c r="CI21" i="64"/>
  <c r="CI43" i="64"/>
  <c r="CI27" i="64"/>
  <c r="CI44" i="64"/>
  <c r="CI28" i="64"/>
  <c r="CI54" i="64"/>
  <c r="CI38" i="64"/>
  <c r="CI22" i="64"/>
  <c r="CI49" i="64"/>
  <c r="CI33" i="64"/>
  <c r="CI17" i="64"/>
  <c r="CI39" i="64"/>
  <c r="CI19" i="64"/>
  <c r="CI40" i="64"/>
  <c r="CI24" i="64"/>
  <c r="CI50" i="64"/>
  <c r="CI34" i="64"/>
  <c r="CI18" i="64"/>
  <c r="CI45" i="64"/>
  <c r="CI29" i="64"/>
  <c r="CI51" i="64"/>
  <c r="CI35" i="64"/>
  <c r="CI52" i="64"/>
  <c r="CI36" i="64"/>
  <c r="CI20" i="64"/>
  <c r="E45" i="70"/>
  <c r="F45" i="70"/>
  <c r="CK55" i="69"/>
  <c r="DK55" i="69"/>
  <c r="DM55" i="69"/>
  <c r="DL55" i="69"/>
  <c r="CR35" i="64" l="1"/>
  <c r="CV35" i="64" s="1"/>
  <c r="DV35" i="64" s="1"/>
  <c r="DZ35" i="64" s="1"/>
  <c r="CK35" i="64"/>
  <c r="CO35" i="64" s="1"/>
  <c r="DU35" i="64" s="1"/>
  <c r="DY35" i="64" s="1"/>
  <c r="CY35" i="64"/>
  <c r="DC35" i="64" s="1"/>
  <c r="DW35" i="64" s="1"/>
  <c r="EA35" i="64" s="1"/>
  <c r="DT35" i="64"/>
  <c r="CR18" i="64"/>
  <c r="CV18" i="64" s="1"/>
  <c r="DV18" i="64" s="1"/>
  <c r="DZ18" i="64" s="1"/>
  <c r="CY18" i="64"/>
  <c r="DC18" i="64" s="1"/>
  <c r="DW18" i="64" s="1"/>
  <c r="EA18" i="64" s="1"/>
  <c r="CK18" i="64"/>
  <c r="CO18" i="64" s="1"/>
  <c r="DU18" i="64" s="1"/>
  <c r="DY18" i="64" s="1"/>
  <c r="DT18" i="64"/>
  <c r="DT40" i="64"/>
  <c r="CR40" i="64"/>
  <c r="CV40" i="64" s="1"/>
  <c r="DV40" i="64" s="1"/>
  <c r="DZ40" i="64" s="1"/>
  <c r="CK40" i="64"/>
  <c r="CO40" i="64" s="1"/>
  <c r="DU40" i="64" s="1"/>
  <c r="DY40" i="64" s="1"/>
  <c r="CY40" i="64"/>
  <c r="DC40" i="64" s="1"/>
  <c r="DW40" i="64" s="1"/>
  <c r="EA40" i="64" s="1"/>
  <c r="DT33" i="64"/>
  <c r="CR33" i="64"/>
  <c r="CV33" i="64" s="1"/>
  <c r="DV33" i="64" s="1"/>
  <c r="DZ33" i="64" s="1"/>
  <c r="CY33" i="64"/>
  <c r="DC33" i="64" s="1"/>
  <c r="DW33" i="64" s="1"/>
  <c r="EA33" i="64" s="1"/>
  <c r="CK33" i="64"/>
  <c r="CO33" i="64" s="1"/>
  <c r="DU33" i="64" s="1"/>
  <c r="DY33" i="64" s="1"/>
  <c r="CK54" i="64"/>
  <c r="CO54" i="64" s="1"/>
  <c r="DU54" i="64" s="1"/>
  <c r="DY54" i="64" s="1"/>
  <c r="CR54" i="64"/>
  <c r="CV54" i="64" s="1"/>
  <c r="DV54" i="64" s="1"/>
  <c r="DZ54" i="64" s="1"/>
  <c r="CY54" i="64"/>
  <c r="DC54" i="64" s="1"/>
  <c r="DW54" i="64" s="1"/>
  <c r="EA54" i="64" s="1"/>
  <c r="DT54" i="64"/>
  <c r="DT43" i="64"/>
  <c r="CR43" i="64"/>
  <c r="CV43" i="64" s="1"/>
  <c r="DV43" i="64" s="1"/>
  <c r="DZ43" i="64" s="1"/>
  <c r="CY43" i="64"/>
  <c r="DC43" i="64" s="1"/>
  <c r="DW43" i="64" s="1"/>
  <c r="EA43" i="64" s="1"/>
  <c r="CK43" i="64"/>
  <c r="CO43" i="64" s="1"/>
  <c r="DU43" i="64" s="1"/>
  <c r="DY43" i="64" s="1"/>
  <c r="CR26" i="64"/>
  <c r="CV26" i="64" s="1"/>
  <c r="DV26" i="64" s="1"/>
  <c r="DZ26" i="64" s="1"/>
  <c r="CY26" i="64"/>
  <c r="DC26" i="64" s="1"/>
  <c r="DW26" i="64" s="1"/>
  <c r="EA26" i="64" s="1"/>
  <c r="CK26" i="64"/>
  <c r="CO26" i="64" s="1"/>
  <c r="DU26" i="64" s="1"/>
  <c r="DY26" i="64" s="1"/>
  <c r="DT26" i="64"/>
  <c r="DT31" i="64"/>
  <c r="CR31" i="64"/>
  <c r="CV31" i="64" s="1"/>
  <c r="DV31" i="64" s="1"/>
  <c r="DZ31" i="64" s="1"/>
  <c r="CY31" i="64"/>
  <c r="DC31" i="64" s="1"/>
  <c r="DW31" i="64" s="1"/>
  <c r="EA31" i="64" s="1"/>
  <c r="CK31" i="64"/>
  <c r="CO31" i="64" s="1"/>
  <c r="DU31" i="64" s="1"/>
  <c r="DY31" i="64" s="1"/>
  <c r="CR23" i="64"/>
  <c r="CV23" i="64" s="1"/>
  <c r="DV23" i="64" s="1"/>
  <c r="DZ23" i="64" s="1"/>
  <c r="CK23" i="64"/>
  <c r="CO23" i="64" s="1"/>
  <c r="DU23" i="64" s="1"/>
  <c r="DY23" i="64" s="1"/>
  <c r="CY23" i="64"/>
  <c r="DC23" i="64" s="1"/>
  <c r="DW23" i="64" s="1"/>
  <c r="EA23" i="64" s="1"/>
  <c r="DT23" i="64"/>
  <c r="CR20" i="64"/>
  <c r="CV20" i="64" s="1"/>
  <c r="DV20" i="64" s="1"/>
  <c r="DZ20" i="64" s="1"/>
  <c r="CY20" i="64"/>
  <c r="DC20" i="64" s="1"/>
  <c r="DW20" i="64" s="1"/>
  <c r="EA20" i="64" s="1"/>
  <c r="CK20" i="64"/>
  <c r="CO20" i="64" s="1"/>
  <c r="DU20" i="64" s="1"/>
  <c r="DY20" i="64" s="1"/>
  <c r="DT20" i="64"/>
  <c r="DT51" i="64"/>
  <c r="CR51" i="64"/>
  <c r="CV51" i="64" s="1"/>
  <c r="DV51" i="64" s="1"/>
  <c r="DZ51" i="64" s="1"/>
  <c r="CY51" i="64"/>
  <c r="DC51" i="64" s="1"/>
  <c r="DW51" i="64" s="1"/>
  <c r="EA51" i="64" s="1"/>
  <c r="CK51" i="64"/>
  <c r="CO51" i="64" s="1"/>
  <c r="DU51" i="64" s="1"/>
  <c r="DY51" i="64" s="1"/>
  <c r="CR34" i="64"/>
  <c r="CV34" i="64" s="1"/>
  <c r="DV34" i="64" s="1"/>
  <c r="DZ34" i="64" s="1"/>
  <c r="CY34" i="64"/>
  <c r="DC34" i="64" s="1"/>
  <c r="DW34" i="64" s="1"/>
  <c r="EA34" i="64" s="1"/>
  <c r="CK34" i="64"/>
  <c r="CO34" i="64" s="1"/>
  <c r="DU34" i="64" s="1"/>
  <c r="DY34" i="64" s="1"/>
  <c r="DT34" i="64"/>
  <c r="CK19" i="64"/>
  <c r="CO19" i="64" s="1"/>
  <c r="DU19" i="64" s="1"/>
  <c r="DY19" i="64" s="1"/>
  <c r="CY19" i="64"/>
  <c r="DC19" i="64" s="1"/>
  <c r="DW19" i="64" s="1"/>
  <c r="EA19" i="64" s="1"/>
  <c r="CR19" i="64"/>
  <c r="CV19" i="64" s="1"/>
  <c r="DV19" i="64" s="1"/>
  <c r="DZ19" i="64" s="1"/>
  <c r="DT19" i="64"/>
  <c r="CK49" i="64"/>
  <c r="CO49" i="64" s="1"/>
  <c r="DU49" i="64" s="1"/>
  <c r="DY49" i="64" s="1"/>
  <c r="DT49" i="64"/>
  <c r="CR49" i="64"/>
  <c r="CV49" i="64" s="1"/>
  <c r="DV49" i="64" s="1"/>
  <c r="DZ49" i="64" s="1"/>
  <c r="CY49" i="64"/>
  <c r="DC49" i="64" s="1"/>
  <c r="DW49" i="64" s="1"/>
  <c r="EA49" i="64" s="1"/>
  <c r="CR28" i="64"/>
  <c r="CV28" i="64" s="1"/>
  <c r="DV28" i="64" s="1"/>
  <c r="DZ28" i="64" s="1"/>
  <c r="CY28" i="64"/>
  <c r="DC28" i="64" s="1"/>
  <c r="DW28" i="64" s="1"/>
  <c r="EA28" i="64" s="1"/>
  <c r="CK28" i="64"/>
  <c r="CO28" i="64" s="1"/>
  <c r="DU28" i="64" s="1"/>
  <c r="DY28" i="64" s="1"/>
  <c r="DT28" i="64"/>
  <c r="CK21" i="64"/>
  <c r="CO21" i="64" s="1"/>
  <c r="DU21" i="64" s="1"/>
  <c r="DY21" i="64" s="1"/>
  <c r="CR21" i="64"/>
  <c r="CV21" i="64" s="1"/>
  <c r="DV21" i="64" s="1"/>
  <c r="DZ21" i="64" s="1"/>
  <c r="CY21" i="64"/>
  <c r="DC21" i="64" s="1"/>
  <c r="DW21" i="64" s="1"/>
  <c r="EA21" i="64" s="1"/>
  <c r="DT21" i="64"/>
  <c r="CR42" i="64"/>
  <c r="CV42" i="64" s="1"/>
  <c r="DV42" i="64" s="1"/>
  <c r="DZ42" i="64" s="1"/>
  <c r="CK42" i="64"/>
  <c r="CO42" i="64" s="1"/>
  <c r="DU42" i="64" s="1"/>
  <c r="DY42" i="64" s="1"/>
  <c r="CY42" i="64"/>
  <c r="DC42" i="64" s="1"/>
  <c r="DW42" i="64" s="1"/>
  <c r="EA42" i="64" s="1"/>
  <c r="DT42" i="64"/>
  <c r="DT47" i="64"/>
  <c r="CR47" i="64"/>
  <c r="CV47" i="64" s="1"/>
  <c r="DV47" i="64" s="1"/>
  <c r="DZ47" i="64" s="1"/>
  <c r="CY47" i="64"/>
  <c r="DC47" i="64" s="1"/>
  <c r="DW47" i="64" s="1"/>
  <c r="EA47" i="64" s="1"/>
  <c r="CK47" i="64"/>
  <c r="CO47" i="64" s="1"/>
  <c r="DU47" i="64" s="1"/>
  <c r="DY47" i="64" s="1"/>
  <c r="CR30" i="64"/>
  <c r="CV30" i="64" s="1"/>
  <c r="DV30" i="64" s="1"/>
  <c r="DZ30" i="64" s="1"/>
  <c r="CY30" i="64"/>
  <c r="DC30" i="64" s="1"/>
  <c r="DW30" i="64" s="1"/>
  <c r="EA30" i="64" s="1"/>
  <c r="CK30" i="64"/>
  <c r="CO30" i="64" s="1"/>
  <c r="DU30" i="64" s="1"/>
  <c r="DY30" i="64" s="1"/>
  <c r="DT30" i="64"/>
  <c r="CR36" i="64"/>
  <c r="CV36" i="64" s="1"/>
  <c r="DV36" i="64" s="1"/>
  <c r="DZ36" i="64" s="1"/>
  <c r="CY36" i="64"/>
  <c r="DC36" i="64" s="1"/>
  <c r="DW36" i="64" s="1"/>
  <c r="EA36" i="64" s="1"/>
  <c r="CK36" i="64"/>
  <c r="CO36" i="64" s="1"/>
  <c r="DU36" i="64" s="1"/>
  <c r="DY36" i="64" s="1"/>
  <c r="DT36" i="64"/>
  <c r="DT29" i="64"/>
  <c r="CR29" i="64"/>
  <c r="CV29" i="64" s="1"/>
  <c r="DV29" i="64" s="1"/>
  <c r="DZ29" i="64" s="1"/>
  <c r="CY29" i="64"/>
  <c r="DC29" i="64" s="1"/>
  <c r="DW29" i="64" s="1"/>
  <c r="EA29" i="64" s="1"/>
  <c r="CK29" i="64"/>
  <c r="CO29" i="64" s="1"/>
  <c r="DU29" i="64" s="1"/>
  <c r="DY29" i="64" s="1"/>
  <c r="CY50" i="64"/>
  <c r="DC50" i="64" s="1"/>
  <c r="DW50" i="64" s="1"/>
  <c r="EA50" i="64" s="1"/>
  <c r="DT50" i="64"/>
  <c r="CK50" i="64"/>
  <c r="CO50" i="64" s="1"/>
  <c r="DU50" i="64" s="1"/>
  <c r="DY50" i="64" s="1"/>
  <c r="CR50" i="64"/>
  <c r="CV50" i="64" s="1"/>
  <c r="DV50" i="64" s="1"/>
  <c r="DZ50" i="64" s="1"/>
  <c r="DT39" i="64"/>
  <c r="CR39" i="64"/>
  <c r="CV39" i="64" s="1"/>
  <c r="DV39" i="64" s="1"/>
  <c r="DZ39" i="64" s="1"/>
  <c r="CY39" i="64"/>
  <c r="DC39" i="64" s="1"/>
  <c r="DW39" i="64" s="1"/>
  <c r="EA39" i="64" s="1"/>
  <c r="CK39" i="64"/>
  <c r="CO39" i="64" s="1"/>
  <c r="DU39" i="64" s="1"/>
  <c r="DY39" i="64" s="1"/>
  <c r="CR22" i="64"/>
  <c r="CV22" i="64" s="1"/>
  <c r="DV22" i="64" s="1"/>
  <c r="DZ22" i="64" s="1"/>
  <c r="CY22" i="64"/>
  <c r="DC22" i="64" s="1"/>
  <c r="DW22" i="64" s="1"/>
  <c r="EA22" i="64" s="1"/>
  <c r="CK22" i="64"/>
  <c r="CO22" i="64" s="1"/>
  <c r="DU22" i="64" s="1"/>
  <c r="DY22" i="64" s="1"/>
  <c r="DT22" i="64"/>
  <c r="DT44" i="64"/>
  <c r="CR44" i="64"/>
  <c r="CV44" i="64" s="1"/>
  <c r="DV44" i="64" s="1"/>
  <c r="DZ44" i="64" s="1"/>
  <c r="CK44" i="64"/>
  <c r="CO44" i="64" s="1"/>
  <c r="DU44" i="64" s="1"/>
  <c r="DY44" i="64" s="1"/>
  <c r="CY44" i="64"/>
  <c r="DC44" i="64" s="1"/>
  <c r="DW44" i="64" s="1"/>
  <c r="EA44" i="64" s="1"/>
  <c r="DT37" i="64"/>
  <c r="CR37" i="64"/>
  <c r="CV37" i="64" s="1"/>
  <c r="DV37" i="64" s="1"/>
  <c r="DZ37" i="64" s="1"/>
  <c r="CY37" i="64"/>
  <c r="DC37" i="64" s="1"/>
  <c r="DW37" i="64" s="1"/>
  <c r="EA37" i="64" s="1"/>
  <c r="CK37" i="64"/>
  <c r="CO37" i="64" s="1"/>
  <c r="DU37" i="64" s="1"/>
  <c r="DY37" i="64" s="1"/>
  <c r="CR32" i="64"/>
  <c r="CV32" i="64" s="1"/>
  <c r="DV32" i="64" s="1"/>
  <c r="DZ32" i="64" s="1"/>
  <c r="CY32" i="64"/>
  <c r="DC32" i="64" s="1"/>
  <c r="DW32" i="64" s="1"/>
  <c r="EA32" i="64" s="1"/>
  <c r="CK32" i="64"/>
  <c r="CO32" i="64" s="1"/>
  <c r="DU32" i="64" s="1"/>
  <c r="DY32" i="64" s="1"/>
  <c r="DT32" i="64"/>
  <c r="CR25" i="64"/>
  <c r="CV25" i="64" s="1"/>
  <c r="DV25" i="64" s="1"/>
  <c r="DZ25" i="64" s="1"/>
  <c r="CK25" i="64"/>
  <c r="CO25" i="64" s="1"/>
  <c r="DU25" i="64" s="1"/>
  <c r="DY25" i="64" s="1"/>
  <c r="CY25" i="64"/>
  <c r="DC25" i="64" s="1"/>
  <c r="DW25" i="64" s="1"/>
  <c r="EA25" i="64" s="1"/>
  <c r="DT25" i="64"/>
  <c r="CR46" i="64"/>
  <c r="CV46" i="64" s="1"/>
  <c r="DV46" i="64" s="1"/>
  <c r="DZ46" i="64" s="1"/>
  <c r="DT46" i="64"/>
  <c r="CK46" i="64"/>
  <c r="CO46" i="64" s="1"/>
  <c r="DU46" i="64" s="1"/>
  <c r="DY46" i="64" s="1"/>
  <c r="CY46" i="64"/>
  <c r="DC46" i="64" s="1"/>
  <c r="DW46" i="64" s="1"/>
  <c r="EA46" i="64" s="1"/>
  <c r="CY52" i="64"/>
  <c r="DC52" i="64" s="1"/>
  <c r="DW52" i="64" s="1"/>
  <c r="EA52" i="64" s="1"/>
  <c r="CR52" i="64"/>
  <c r="CV52" i="64" s="1"/>
  <c r="DV52" i="64" s="1"/>
  <c r="DZ52" i="64" s="1"/>
  <c r="DT52" i="64"/>
  <c r="CK52" i="64"/>
  <c r="CO52" i="64" s="1"/>
  <c r="DU52" i="64" s="1"/>
  <c r="DY52" i="64" s="1"/>
  <c r="DT45" i="64"/>
  <c r="CR45" i="64"/>
  <c r="CV45" i="64" s="1"/>
  <c r="DV45" i="64" s="1"/>
  <c r="DZ45" i="64" s="1"/>
  <c r="CY45" i="64"/>
  <c r="DC45" i="64" s="1"/>
  <c r="DW45" i="64" s="1"/>
  <c r="EA45" i="64" s="1"/>
  <c r="CK45" i="64"/>
  <c r="CO45" i="64" s="1"/>
  <c r="DU45" i="64" s="1"/>
  <c r="DY45" i="64" s="1"/>
  <c r="CR24" i="64"/>
  <c r="CV24" i="64" s="1"/>
  <c r="DV24" i="64" s="1"/>
  <c r="DZ24" i="64" s="1"/>
  <c r="CY24" i="64"/>
  <c r="DC24" i="64" s="1"/>
  <c r="DW24" i="64" s="1"/>
  <c r="EA24" i="64" s="1"/>
  <c r="CK24" i="64"/>
  <c r="CO24" i="64" s="1"/>
  <c r="DU24" i="64" s="1"/>
  <c r="DY24" i="64" s="1"/>
  <c r="DT24" i="64"/>
  <c r="CK17" i="64"/>
  <c r="CO17" i="64" s="1"/>
  <c r="DU17" i="64" s="1"/>
  <c r="DY17" i="64" s="1"/>
  <c r="CY17" i="64"/>
  <c r="DC17" i="64" s="1"/>
  <c r="DW17" i="64" s="1"/>
  <c r="EA17" i="64" s="1"/>
  <c r="DT17" i="64"/>
  <c r="CR17" i="64"/>
  <c r="CV17" i="64" s="1"/>
  <c r="DV17" i="64" s="1"/>
  <c r="DZ17" i="64" s="1"/>
  <c r="CY38" i="64"/>
  <c r="DC38" i="64" s="1"/>
  <c r="DW38" i="64" s="1"/>
  <c r="EA38" i="64" s="1"/>
  <c r="DT38" i="64"/>
  <c r="CK38" i="64"/>
  <c r="CO38" i="64" s="1"/>
  <c r="DU38" i="64" s="1"/>
  <c r="DY38" i="64" s="1"/>
  <c r="CR38" i="64"/>
  <c r="CV38" i="64" s="1"/>
  <c r="DV38" i="64" s="1"/>
  <c r="DZ38" i="64" s="1"/>
  <c r="DT27" i="64"/>
  <c r="CR27" i="64"/>
  <c r="CV27" i="64" s="1"/>
  <c r="DV27" i="64" s="1"/>
  <c r="DZ27" i="64" s="1"/>
  <c r="CY27" i="64"/>
  <c r="DC27" i="64" s="1"/>
  <c r="DW27" i="64" s="1"/>
  <c r="EA27" i="64" s="1"/>
  <c r="CK27" i="64"/>
  <c r="CO27" i="64" s="1"/>
  <c r="DU27" i="64" s="1"/>
  <c r="DY27" i="64" s="1"/>
  <c r="DT53" i="64"/>
  <c r="CK53" i="64"/>
  <c r="CO53" i="64" s="1"/>
  <c r="DU53" i="64" s="1"/>
  <c r="DY53" i="64" s="1"/>
  <c r="CR53" i="64"/>
  <c r="CV53" i="64" s="1"/>
  <c r="DV53" i="64" s="1"/>
  <c r="DZ53" i="64" s="1"/>
  <c r="CY53" i="64"/>
  <c r="DC53" i="64" s="1"/>
  <c r="DW53" i="64" s="1"/>
  <c r="EA53" i="64" s="1"/>
  <c r="CY48" i="64"/>
  <c r="DC48" i="64" s="1"/>
  <c r="DW48" i="64" s="1"/>
  <c r="EA48" i="64" s="1"/>
  <c r="CR48" i="64"/>
  <c r="CV48" i="64" s="1"/>
  <c r="DV48" i="64" s="1"/>
  <c r="DZ48" i="64" s="1"/>
  <c r="DT48" i="64"/>
  <c r="CK48" i="64"/>
  <c r="CO48" i="64" s="1"/>
  <c r="DU48" i="64" s="1"/>
  <c r="DY48" i="64" s="1"/>
  <c r="DT41" i="64"/>
  <c r="CR41" i="64"/>
  <c r="CV41" i="64" s="1"/>
  <c r="DV41" i="64" s="1"/>
  <c r="DZ41" i="64" s="1"/>
  <c r="CY41" i="64"/>
  <c r="DC41" i="64" s="1"/>
  <c r="DW41" i="64" s="1"/>
  <c r="EA41" i="64" s="1"/>
  <c r="CK41" i="64"/>
  <c r="CO41" i="64" s="1"/>
  <c r="DU41" i="64" s="1"/>
  <c r="DY41" i="64" s="1"/>
  <c r="CI55" i="64"/>
  <c r="CR16" i="64"/>
  <c r="CY16" i="64"/>
  <c r="CK16" i="64"/>
  <c r="DT16" i="64"/>
  <c r="DX38" i="64" l="1"/>
  <c r="F28" i="67"/>
  <c r="G28" i="67" s="1"/>
  <c r="F6" i="67"/>
  <c r="DT55" i="64"/>
  <c r="H9" i="74" s="1"/>
  <c r="DX16" i="64"/>
  <c r="CO16" i="64"/>
  <c r="CK55" i="64"/>
  <c r="DX24" i="64"/>
  <c r="F14" i="67"/>
  <c r="G14" i="67" s="1"/>
  <c r="DX25" i="64"/>
  <c r="F15" i="67"/>
  <c r="G15" i="67" s="1"/>
  <c r="DX32" i="64"/>
  <c r="F22" i="67"/>
  <c r="G22" i="67" s="1"/>
  <c r="DX22" i="64"/>
  <c r="F12" i="67"/>
  <c r="G12" i="67" s="1"/>
  <c r="DX36" i="64"/>
  <c r="F26" i="67"/>
  <c r="G26" i="67" s="1"/>
  <c r="DX30" i="64"/>
  <c r="F20" i="67"/>
  <c r="G20" i="67" s="1"/>
  <c r="DX42" i="64"/>
  <c r="F32" i="67"/>
  <c r="G32" i="67" s="1"/>
  <c r="DX21" i="64"/>
  <c r="F11" i="67"/>
  <c r="G11" i="67" s="1"/>
  <c r="DX28" i="64"/>
  <c r="F18" i="67"/>
  <c r="G18" i="67" s="1"/>
  <c r="DX19" i="64"/>
  <c r="F9" i="67"/>
  <c r="G9" i="67" s="1"/>
  <c r="DX34" i="64"/>
  <c r="F24" i="67"/>
  <c r="G24" i="67" s="1"/>
  <c r="DX20" i="64"/>
  <c r="F10" i="67"/>
  <c r="G10" i="67" s="1"/>
  <c r="DX23" i="64"/>
  <c r="F13" i="67"/>
  <c r="G13" i="67" s="1"/>
  <c r="DX26" i="64"/>
  <c r="F16" i="67"/>
  <c r="G16" i="67" s="1"/>
  <c r="DX54" i="64"/>
  <c r="F44" i="67"/>
  <c r="G44" i="67" s="1"/>
  <c r="DX18" i="64"/>
  <c r="F8" i="67"/>
  <c r="G8" i="67" s="1"/>
  <c r="DX35" i="64"/>
  <c r="F25" i="67"/>
  <c r="G25" i="67" s="1"/>
  <c r="DX48" i="64"/>
  <c r="F38" i="67"/>
  <c r="G38" i="67" s="1"/>
  <c r="F7" i="67"/>
  <c r="G7" i="67" s="1"/>
  <c r="DX17" i="64"/>
  <c r="DX52" i="64"/>
  <c r="F42" i="67"/>
  <c r="G42" i="67" s="1"/>
  <c r="DC16" i="64"/>
  <c r="CY55" i="64"/>
  <c r="DX46" i="64"/>
  <c r="F36" i="67"/>
  <c r="G36" i="67" s="1"/>
  <c r="DX50" i="64"/>
  <c r="F40" i="67"/>
  <c r="G40" i="67" s="1"/>
  <c r="DX49" i="64"/>
  <c r="F39" i="67"/>
  <c r="G39" i="67" s="1"/>
  <c r="CV16" i="64"/>
  <c r="CR55" i="64"/>
  <c r="DX41" i="64"/>
  <c r="F31" i="67"/>
  <c r="G31" i="67" s="1"/>
  <c r="DX53" i="64"/>
  <c r="F43" i="67"/>
  <c r="G43" i="67" s="1"/>
  <c r="DX27" i="64"/>
  <c r="F17" i="67"/>
  <c r="G17" i="67" s="1"/>
  <c r="DX45" i="64"/>
  <c r="F35" i="67"/>
  <c r="G35" i="67" s="1"/>
  <c r="DX37" i="64"/>
  <c r="F27" i="67"/>
  <c r="G27" i="67" s="1"/>
  <c r="DX44" i="64"/>
  <c r="F34" i="67"/>
  <c r="G34" i="67" s="1"/>
  <c r="DX39" i="64"/>
  <c r="F29" i="67"/>
  <c r="G29" i="67" s="1"/>
  <c r="DX29" i="64"/>
  <c r="F19" i="67"/>
  <c r="G19" i="67" s="1"/>
  <c r="DX47" i="64"/>
  <c r="F37" i="67"/>
  <c r="G37" i="67" s="1"/>
  <c r="DX51" i="64"/>
  <c r="F41" i="67"/>
  <c r="G41" i="67" s="1"/>
  <c r="DX31" i="64"/>
  <c r="F21" i="67"/>
  <c r="G21" i="67" s="1"/>
  <c r="DX43" i="64"/>
  <c r="F33" i="67"/>
  <c r="G33" i="67" s="1"/>
  <c r="DX33" i="64"/>
  <c r="F23" i="67"/>
  <c r="G23" i="67" s="1"/>
  <c r="DX40" i="64"/>
  <c r="F30" i="67"/>
  <c r="G30" i="67" s="1"/>
  <c r="E20" i="74" l="1"/>
  <c r="F20" i="74" s="1"/>
  <c r="H13" i="74"/>
  <c r="L13" i="74" s="1"/>
  <c r="H11" i="74"/>
  <c r="L9" i="74"/>
  <c r="F45" i="67"/>
  <c r="G6" i="67"/>
  <c r="G45" i="67" s="1"/>
  <c r="CV55" i="64"/>
  <c r="DV16" i="64"/>
  <c r="CO55" i="64"/>
  <c r="DU16" i="64"/>
  <c r="DC55" i="64"/>
  <c r="DW16" i="64"/>
  <c r="DW55" i="64" l="1"/>
  <c r="K9" i="74" s="1"/>
  <c r="EA16" i="64"/>
  <c r="EA55" i="64" s="1"/>
  <c r="DV55" i="64"/>
  <c r="J9" i="74" s="1"/>
  <c r="DZ16" i="64"/>
  <c r="DZ55" i="64" s="1"/>
  <c r="L15" i="74"/>
  <c r="L11" i="74"/>
  <c r="DU55" i="64"/>
  <c r="I9" i="74" s="1"/>
  <c r="DY16" i="64"/>
  <c r="DY55" i="64" s="1"/>
  <c r="I13" i="74" l="1"/>
  <c r="M13" i="74" s="1"/>
  <c r="I11" i="74"/>
  <c r="M9" i="74"/>
  <c r="J13" i="74"/>
  <c r="N13" i="74" s="1"/>
  <c r="J11" i="74"/>
  <c r="N9" i="74"/>
  <c r="K13" i="74"/>
  <c r="O13" i="74" s="1"/>
  <c r="K11" i="74"/>
  <c r="O9" i="74"/>
  <c r="M15" i="74" l="1"/>
  <c r="M11" i="74"/>
  <c r="N15" i="74"/>
  <c r="N11" i="74"/>
  <c r="O15" i="74"/>
  <c r="O11" i="74"/>
</calcChain>
</file>

<file path=xl/comments1.xml><?xml version="1.0" encoding="utf-8"?>
<comments xmlns="http://schemas.openxmlformats.org/spreadsheetml/2006/main">
  <authors>
    <author>鹿児島県</author>
  </authors>
  <commentList>
    <comment ref="G14" authorId="0" shapeId="0">
      <text>
        <r>
          <rPr>
            <b/>
            <sz val="9"/>
            <color indexed="81"/>
            <rFont val="ＭＳ Ｐゴシック"/>
            <family val="3"/>
            <charset val="128"/>
          </rPr>
          <t xml:space="preserve">
　取引表　ＢＩ列</t>
        </r>
      </text>
    </comment>
    <comment ref="K14" authorId="0" shapeId="0">
      <text>
        <r>
          <rPr>
            <b/>
            <sz val="9"/>
            <color indexed="81"/>
            <rFont val="ＭＳ Ｐゴシック"/>
            <family val="3"/>
            <charset val="128"/>
          </rPr>
          <t xml:space="preserve">
　雇用表　Ｑ列</t>
        </r>
      </text>
    </comment>
    <comment ref="M14" authorId="0" shapeId="0">
      <text>
        <r>
          <rPr>
            <b/>
            <sz val="9"/>
            <color indexed="81"/>
            <rFont val="ＭＳ Ｐゴシック"/>
            <family val="3"/>
            <charset val="128"/>
          </rPr>
          <t xml:space="preserve">
　取引表　ＢＯ列</t>
        </r>
      </text>
    </comment>
    <comment ref="O14" authorId="0" shapeId="0">
      <text>
        <r>
          <rPr>
            <b/>
            <sz val="9"/>
            <color indexed="81"/>
            <rFont val="ＭＳ Ｐゴシック"/>
            <family val="3"/>
            <charset val="128"/>
          </rPr>
          <t xml:space="preserve">
　取引表　ＢＱ列</t>
        </r>
      </text>
    </comment>
    <comment ref="Q14" authorId="0" shapeId="0">
      <text>
        <r>
          <rPr>
            <b/>
            <sz val="9"/>
            <color indexed="81"/>
            <rFont val="ＭＳ Ｐゴシック"/>
            <family val="3"/>
            <charset val="128"/>
          </rPr>
          <t xml:space="preserve">
　取引表　ＢＭ列</t>
        </r>
      </text>
    </comment>
  </commentList>
</comments>
</file>

<file path=xl/sharedStrings.xml><?xml version="1.0" encoding="utf-8"?>
<sst xmlns="http://schemas.openxmlformats.org/spreadsheetml/2006/main" count="4009" uniqueCount="812">
  <si>
    <t>農業</t>
  </si>
  <si>
    <t>林業</t>
  </si>
  <si>
    <t>漁業</t>
  </si>
  <si>
    <t>鉱業</t>
  </si>
  <si>
    <t>建設</t>
  </si>
  <si>
    <t>商業</t>
  </si>
  <si>
    <t>金融・保険</t>
  </si>
  <si>
    <t>不動産</t>
  </si>
  <si>
    <t>公務</t>
  </si>
  <si>
    <t>分類不明</t>
  </si>
  <si>
    <t>家計外消費支出（行）</t>
  </si>
  <si>
    <t>雇用者所得</t>
  </si>
  <si>
    <t>営業余剰</t>
  </si>
  <si>
    <t>資本減耗引当</t>
  </si>
  <si>
    <t>（控除）経常補助金</t>
  </si>
  <si>
    <t>粗付加価値部門計</t>
  </si>
  <si>
    <t>消費パターン</t>
    <rPh sb="0" eb="2">
      <t>ショウヒ</t>
    </rPh>
    <phoneticPr fontId="6"/>
  </si>
  <si>
    <t>食料品</t>
  </si>
  <si>
    <t>その他の製造工業製品</t>
  </si>
  <si>
    <t>事務用品</t>
  </si>
  <si>
    <t>計</t>
    <rPh sb="0" eb="1">
      <t>ケイ</t>
    </rPh>
    <phoneticPr fontId="6"/>
  </si>
  <si>
    <t>消費転換率</t>
    <rPh sb="0" eb="2">
      <t>ショウヒ</t>
    </rPh>
    <rPh sb="2" eb="4">
      <t>テンカン</t>
    </rPh>
    <rPh sb="4" eb="5">
      <t>リツ</t>
    </rPh>
    <phoneticPr fontId="6"/>
  </si>
  <si>
    <t>県産品需要額</t>
    <rPh sb="0" eb="3">
      <t>ケンサンピン</t>
    </rPh>
    <rPh sb="3" eb="6">
      <t>ジュヨウガク</t>
    </rPh>
    <phoneticPr fontId="6"/>
  </si>
  <si>
    <t>生産誘発額</t>
    <rPh sb="0" eb="2">
      <t>セイサン</t>
    </rPh>
    <rPh sb="2" eb="5">
      <t>ユウハツガク</t>
    </rPh>
    <phoneticPr fontId="6"/>
  </si>
  <si>
    <t>繊維製品</t>
  </si>
  <si>
    <t>パルプ・紙・木製品</t>
  </si>
  <si>
    <t>化学製品</t>
  </si>
  <si>
    <t>石油・石炭製品</t>
  </si>
  <si>
    <t>窯業・土石製品</t>
  </si>
  <si>
    <t>鉄鋼</t>
  </si>
  <si>
    <t>非鉄金属</t>
  </si>
  <si>
    <t>金属製品</t>
  </si>
  <si>
    <t>電気機械</t>
  </si>
  <si>
    <t>輸送機械</t>
  </si>
  <si>
    <t>電力・ガス・熱供給</t>
  </si>
  <si>
    <t>教育・研究</t>
  </si>
  <si>
    <t>対事業所サービス</t>
  </si>
  <si>
    <t>対個人サービス</t>
  </si>
  <si>
    <t>内生部門計</t>
    <rPh sb="0" eb="1">
      <t>ナイ</t>
    </rPh>
    <rPh sb="1" eb="2">
      <t>セイ</t>
    </rPh>
    <rPh sb="2" eb="4">
      <t>ブモン</t>
    </rPh>
    <rPh sb="4" eb="5">
      <t>ケイ</t>
    </rPh>
    <phoneticPr fontId="9"/>
  </si>
  <si>
    <t>正方行列</t>
  </si>
  <si>
    <t>総　合</t>
    <rPh sb="0" eb="1">
      <t>フサ</t>
    </rPh>
    <rPh sb="2" eb="3">
      <t>ゴウ</t>
    </rPh>
    <phoneticPr fontId="6"/>
  </si>
  <si>
    <t>直　接</t>
    <rPh sb="0" eb="1">
      <t>チョク</t>
    </rPh>
    <rPh sb="2" eb="3">
      <t>セツ</t>
    </rPh>
    <phoneticPr fontId="6"/>
  </si>
  <si>
    <t>単位：万円</t>
    <rPh sb="0" eb="2">
      <t>タンイ</t>
    </rPh>
    <rPh sb="3" eb="5">
      <t>マンエン</t>
    </rPh>
    <phoneticPr fontId="6"/>
  </si>
  <si>
    <t>消費パターン</t>
  </si>
  <si>
    <t xml:space="preserve"> 生産誘発額</t>
    <rPh sb="1" eb="3">
      <t>セイサン</t>
    </rPh>
    <rPh sb="3" eb="6">
      <t>ユウハツガク</t>
    </rPh>
    <phoneticPr fontId="6"/>
  </si>
  <si>
    <t>建設投資効果</t>
    <rPh sb="0" eb="2">
      <t>ケンセツ</t>
    </rPh>
    <rPh sb="2" eb="4">
      <t>トウシ</t>
    </rPh>
    <rPh sb="4" eb="6">
      <t>コウカ</t>
    </rPh>
    <phoneticPr fontId="6"/>
  </si>
  <si>
    <t>01</t>
  </si>
  <si>
    <t>02</t>
  </si>
  <si>
    <t>03</t>
  </si>
  <si>
    <t>06</t>
  </si>
  <si>
    <t>h</t>
    <phoneticPr fontId="6"/>
  </si>
  <si>
    <t>d</t>
    <phoneticPr fontId="6"/>
  </si>
  <si>
    <t>f</t>
    <phoneticPr fontId="6"/>
  </si>
  <si>
    <t>「操業後の生産活動による他産業への波及効果」測定結果</t>
  </si>
  <si>
    <t>　［生産誘発額］</t>
    <phoneticPr fontId="6"/>
  </si>
  <si>
    <t>「操業前の建設投資による波及効果」測定結果</t>
    <rPh sb="3" eb="4">
      <t>マエ</t>
    </rPh>
    <rPh sb="5" eb="7">
      <t>ケンセツ</t>
    </rPh>
    <rPh sb="7" eb="9">
      <t>トウシ</t>
    </rPh>
    <phoneticPr fontId="6"/>
  </si>
  <si>
    <t xml:space="preserve">資本形成部門 </t>
    <rPh sb="0" eb="2">
      <t>シホン</t>
    </rPh>
    <rPh sb="2" eb="4">
      <t>ケイセイ</t>
    </rPh>
    <rPh sb="4" eb="6">
      <t>ブモン</t>
    </rPh>
    <phoneticPr fontId="6"/>
  </si>
  <si>
    <t>資 本 財</t>
    <phoneticPr fontId="6"/>
  </si>
  <si>
    <t>a</t>
    <phoneticPr fontId="6"/>
  </si>
  <si>
    <t>b</t>
    <phoneticPr fontId="6"/>
  </si>
  <si>
    <t>c</t>
    <phoneticPr fontId="6"/>
  </si>
  <si>
    <t>j</t>
    <phoneticPr fontId="6"/>
  </si>
  <si>
    <t>電気機械製造業の立地に伴う投資と，立地後の生産活動が及ぼす県経済への影響（波及効果）について</t>
    <rPh sb="0" eb="2">
      <t>デンキ</t>
    </rPh>
    <rPh sb="2" eb="4">
      <t>キカイ</t>
    </rPh>
    <rPh sb="4" eb="7">
      <t>セイゾウギョウ</t>
    </rPh>
    <rPh sb="8" eb="10">
      <t>リッチ</t>
    </rPh>
    <rPh sb="11" eb="12">
      <t>トモナ</t>
    </rPh>
    <rPh sb="13" eb="15">
      <t>トウシ</t>
    </rPh>
    <rPh sb="17" eb="19">
      <t>リッチ</t>
    </rPh>
    <rPh sb="19" eb="20">
      <t>ゴ</t>
    </rPh>
    <rPh sb="21" eb="23">
      <t>セイサン</t>
    </rPh>
    <rPh sb="23" eb="25">
      <t>カツドウ</t>
    </rPh>
    <rPh sb="26" eb="27">
      <t>オヨ</t>
    </rPh>
    <rPh sb="29" eb="30">
      <t>ケン</t>
    </rPh>
    <rPh sb="30" eb="32">
      <t>ケイザイ</t>
    </rPh>
    <rPh sb="34" eb="36">
      <t>エイキョウ</t>
    </rPh>
    <rPh sb="37" eb="39">
      <t>ハキュウ</t>
    </rPh>
    <rPh sb="39" eb="41">
      <t>コウカ</t>
    </rPh>
    <phoneticPr fontId="6"/>
  </si>
  <si>
    <t xml:space="preserve">操 業 前 効果 </t>
    <rPh sb="0" eb="1">
      <t>ミサオ</t>
    </rPh>
    <rPh sb="2" eb="3">
      <t>ギョウ</t>
    </rPh>
    <rPh sb="4" eb="5">
      <t>マエ</t>
    </rPh>
    <rPh sb="6" eb="8">
      <t>コウカ</t>
    </rPh>
    <phoneticPr fontId="6"/>
  </si>
  <si>
    <t xml:space="preserve">操業後効果 </t>
    <rPh sb="0" eb="1">
      <t>ミサオ</t>
    </rPh>
    <rPh sb="1" eb="2">
      <t>ギョウ</t>
    </rPh>
    <rPh sb="2" eb="3">
      <t>ゴ</t>
    </rPh>
    <rPh sb="3" eb="5">
      <t>コウカ</t>
    </rPh>
    <phoneticPr fontId="6"/>
  </si>
  <si>
    <t>機械等設備投資額</t>
    <rPh sb="0" eb="2">
      <t>キカイ</t>
    </rPh>
    <rPh sb="2" eb="3">
      <t>トウ</t>
    </rPh>
    <rPh sb="3" eb="5">
      <t>セツビ</t>
    </rPh>
    <rPh sb="5" eb="7">
      <t>トウシ</t>
    </rPh>
    <rPh sb="7" eb="8">
      <t>ガク</t>
    </rPh>
    <phoneticPr fontId="6"/>
  </si>
  <si>
    <t>建設投資額</t>
    <rPh sb="0" eb="2">
      <t>ケンセツ</t>
    </rPh>
    <rPh sb="2" eb="4">
      <t>トウシ</t>
    </rPh>
    <rPh sb="4" eb="5">
      <t>ガク</t>
    </rPh>
    <phoneticPr fontId="6"/>
  </si>
  <si>
    <t>企業の本格的な
操業による生産額</t>
    <rPh sb="0" eb="2">
      <t>キギョウ</t>
    </rPh>
    <rPh sb="3" eb="6">
      <t>ホンカクテキ</t>
    </rPh>
    <rPh sb="8" eb="10">
      <t>ソウギョウ</t>
    </rPh>
    <rPh sb="13" eb="16">
      <t>セイサンガク</t>
    </rPh>
    <phoneticPr fontId="6"/>
  </si>
  <si>
    <t>分析事例① 測定フロー参照</t>
    <rPh sb="0" eb="2">
      <t>ブンセキ</t>
    </rPh>
    <rPh sb="2" eb="4">
      <t>ジレイ</t>
    </rPh>
    <rPh sb="6" eb="8">
      <t>ソクテイ</t>
    </rPh>
    <rPh sb="11" eb="13">
      <t>サンショウ</t>
    </rPh>
    <phoneticPr fontId="6"/>
  </si>
  <si>
    <t>固定資本マトリックス
資本財別構成</t>
    <rPh sb="0" eb="2">
      <t>コテイ</t>
    </rPh>
    <rPh sb="2" eb="4">
      <t>シホン</t>
    </rPh>
    <rPh sb="11" eb="14">
      <t>シホンザイ</t>
    </rPh>
    <rPh sb="14" eb="15">
      <t>ベツ</t>
    </rPh>
    <rPh sb="15" eb="17">
      <t>コウセイ</t>
    </rPh>
    <phoneticPr fontId="6"/>
  </si>
  <si>
    <t>部門別に分割した
県内需要増加額</t>
    <rPh sb="0" eb="2">
      <t>ブモン</t>
    </rPh>
    <rPh sb="2" eb="3">
      <t>ベツ</t>
    </rPh>
    <rPh sb="4" eb="6">
      <t>ブンカツ</t>
    </rPh>
    <rPh sb="9" eb="11">
      <t>ケンナイ</t>
    </rPh>
    <rPh sb="11" eb="13">
      <t>ジュヨウ</t>
    </rPh>
    <rPh sb="13" eb="15">
      <t>ゾウカ</t>
    </rPh>
    <rPh sb="15" eb="16">
      <t>ガク</t>
    </rPh>
    <phoneticPr fontId="6"/>
  </si>
  <si>
    <t>自　給　率</t>
    <rPh sb="0" eb="1">
      <t>ジ</t>
    </rPh>
    <rPh sb="2" eb="3">
      <t>キュウ</t>
    </rPh>
    <rPh sb="4" eb="5">
      <t>リツ</t>
    </rPh>
    <phoneticPr fontId="6"/>
  </si>
  <si>
    <t>移輸入誘発額</t>
  </si>
  <si>
    <t>県産品需要額</t>
    <phoneticPr fontId="6"/>
  </si>
  <si>
    <t>逆行列係数</t>
    <rPh sb="0" eb="3">
      <t>ギャクギョウレツ</t>
    </rPh>
    <rPh sb="3" eb="5">
      <t>ケイスウ</t>
    </rPh>
    <phoneticPr fontId="6"/>
  </si>
  <si>
    <t>外生化した
生産波及係数</t>
    <rPh sb="0" eb="1">
      <t>ガイ</t>
    </rPh>
    <rPh sb="1" eb="2">
      <t>セイ</t>
    </rPh>
    <rPh sb="2" eb="3">
      <t>カ</t>
    </rPh>
    <rPh sb="6" eb="8">
      <t>セイサン</t>
    </rPh>
    <rPh sb="8" eb="10">
      <t>ハキュウ</t>
    </rPh>
    <rPh sb="10" eb="12">
      <t>ケイスウ</t>
    </rPh>
    <phoneticPr fontId="6"/>
  </si>
  <si>
    <t>生産誘発額
(直接･第1次間接効果)</t>
    <rPh sb="0" eb="2">
      <t>セイサン</t>
    </rPh>
    <rPh sb="2" eb="5">
      <t>ユウハツガク</t>
    </rPh>
    <rPh sb="7" eb="9">
      <t>チョクセツ</t>
    </rPh>
    <rPh sb="10" eb="11">
      <t>ダイ</t>
    </rPh>
    <rPh sb="12" eb="13">
      <t>ジ</t>
    </rPh>
    <rPh sb="13" eb="15">
      <t>カンセツ</t>
    </rPh>
    <rPh sb="15" eb="17">
      <t>コウカ</t>
    </rPh>
    <phoneticPr fontId="6"/>
  </si>
  <si>
    <t>就業誘
発者数</t>
    <rPh sb="0" eb="2">
      <t>シュウギョウ</t>
    </rPh>
    <rPh sb="2" eb="3">
      <t>イザナ</t>
    </rPh>
    <rPh sb="4" eb="5">
      <t>ハツ</t>
    </rPh>
    <rPh sb="5" eb="6">
      <t>シャ</t>
    </rPh>
    <rPh sb="6" eb="7">
      <t>スウ</t>
    </rPh>
    <phoneticPr fontId="6"/>
  </si>
  <si>
    <t>粗付加価値率
雇用者所得率</t>
    <phoneticPr fontId="6"/>
  </si>
  <si>
    <t>粗付加価値誘発額</t>
    <rPh sb="0" eb="5">
      <t>ソフカカチ</t>
    </rPh>
    <rPh sb="5" eb="8">
      <t>ユウハツガク</t>
    </rPh>
    <phoneticPr fontId="6"/>
  </si>
  <si>
    <t>雇用者所得誘発額</t>
    <rPh sb="0" eb="3">
      <t>コヨウシャ</t>
    </rPh>
    <rPh sb="3" eb="5">
      <t>ショトク</t>
    </rPh>
    <rPh sb="5" eb="8">
      <t>ユウハツガク</t>
    </rPh>
    <phoneticPr fontId="6"/>
  </si>
  <si>
    <t>雇用者所得誘発額が対象</t>
    <rPh sb="9" eb="11">
      <t>タイショウ</t>
    </rPh>
    <phoneticPr fontId="6"/>
  </si>
  <si>
    <t>消費支出誘発額</t>
    <rPh sb="0" eb="2">
      <t>ショウヒ</t>
    </rPh>
    <rPh sb="2" eb="4">
      <t>シシュツ</t>
    </rPh>
    <rPh sb="4" eb="6">
      <t>ユウハツ</t>
    </rPh>
    <rPh sb="6" eb="7">
      <t>ガク</t>
    </rPh>
    <phoneticPr fontId="6"/>
  </si>
  <si>
    <t>移輸入誘発額</t>
    <rPh sb="0" eb="1">
      <t>イ</t>
    </rPh>
    <rPh sb="1" eb="3">
      <t>ユニュウ</t>
    </rPh>
    <rPh sb="3" eb="5">
      <t>ユウハツ</t>
    </rPh>
    <rPh sb="5" eb="6">
      <t>ガク</t>
    </rPh>
    <phoneticPr fontId="6"/>
  </si>
  <si>
    <t>生産誘発額
（第２次間接効果）</t>
    <rPh sb="0" eb="2">
      <t>セイサン</t>
    </rPh>
    <rPh sb="2" eb="5">
      <t>ユウハツガク</t>
    </rPh>
    <rPh sb="7" eb="8">
      <t>ダイ</t>
    </rPh>
    <rPh sb="9" eb="10">
      <t>ジ</t>
    </rPh>
    <rPh sb="10" eb="12">
      <t>カンセツ</t>
    </rPh>
    <rPh sb="12" eb="14">
      <t>コウカ</t>
    </rPh>
    <phoneticPr fontId="6"/>
  </si>
  <si>
    <t>粗付加価値率
雇用者所得率</t>
    <rPh sb="0" eb="1">
      <t>ホボ</t>
    </rPh>
    <rPh sb="1" eb="3">
      <t>フカ</t>
    </rPh>
    <rPh sb="3" eb="5">
      <t>カチ</t>
    </rPh>
    <rPh sb="5" eb="6">
      <t>リツ</t>
    </rPh>
    <rPh sb="7" eb="10">
      <t>コヨウシャ</t>
    </rPh>
    <rPh sb="10" eb="13">
      <t>ショトクリツ</t>
    </rPh>
    <phoneticPr fontId="6"/>
  </si>
  <si>
    <t>モデル分析：企業立地による県経済への波及効果測定</t>
    <rPh sb="3" eb="5">
      <t>ブンセキ</t>
    </rPh>
    <rPh sb="6" eb="8">
      <t>キギョウ</t>
    </rPh>
    <rPh sb="8" eb="10">
      <t>リッチ</t>
    </rPh>
    <rPh sb="13" eb="16">
      <t>ケンケイザイ</t>
    </rPh>
    <rPh sb="18" eb="22">
      <t>ハキュウコウカ</t>
    </rPh>
    <rPh sb="22" eb="24">
      <t>ソクテイ</t>
    </rPh>
    <phoneticPr fontId="6"/>
  </si>
  <si>
    <t>ステップ１</t>
    <phoneticPr fontId="6"/>
  </si>
  <si>
    <t>ステップ２</t>
    <phoneticPr fontId="6"/>
  </si>
  <si>
    <t>ステップ３</t>
    <phoneticPr fontId="6"/>
  </si>
  <si>
    <t>雇用者所得
誘発額</t>
  </si>
  <si>
    <t>生産誘発額</t>
  </si>
  <si>
    <t>（単位：万円，倍）</t>
    <rPh sb="1" eb="3">
      <t>タンイ</t>
    </rPh>
    <rPh sb="4" eb="6">
      <t>マンエン</t>
    </rPh>
    <rPh sb="7" eb="8">
      <t>バイ</t>
    </rPh>
    <phoneticPr fontId="6"/>
  </si>
  <si>
    <t>第２次間接効果の測定</t>
  </si>
  <si>
    <t>消費支出誘発額の測定</t>
  </si>
  <si>
    <t>直接効果の雇用者所得誘発額</t>
  </si>
  <si>
    <t>第１次間接効果の雇用者所得の誘発額</t>
  </si>
  <si>
    <t>雇用者所得計</t>
  </si>
  <si>
    <t>消費転換率</t>
  </si>
  <si>
    <t>消費支出誘発額</t>
  </si>
  <si>
    <t>h</t>
  </si>
  <si>
    <t>Ｇ</t>
  </si>
  <si>
    <t>k=j*Ｇ</t>
  </si>
  <si>
    <t>第１次間接効果の測定</t>
  </si>
  <si>
    <t>単位：万円，人</t>
  </si>
  <si>
    <t>波及効果測定に使う道具（係数等）</t>
  </si>
  <si>
    <t>県産品需要額（＝直接効果）の測定</t>
  </si>
  <si>
    <t>原材料等・粗付加価値等の誘発額測定</t>
  </si>
  <si>
    <t>直接効果の就業者誘発数測定</t>
  </si>
  <si>
    <t>県産品需要額の算出</t>
  </si>
  <si>
    <t>生産誘発額の測定</t>
  </si>
  <si>
    <t>粗付加価値誘発額の測定</t>
  </si>
  <si>
    <t>雇用者所得誘発額の測定</t>
  </si>
  <si>
    <t>就業者誘発数の測定</t>
  </si>
  <si>
    <t>県産品需要額の測定</t>
  </si>
  <si>
    <t>直接効果　　a</t>
  </si>
  <si>
    <t>第１次間接効果    b</t>
  </si>
  <si>
    <t>第２次間接効果    c</t>
  </si>
  <si>
    <t>総合効果    d=a+b+c</t>
  </si>
  <si>
    <t>逆行列係数　　　　（開放経済型）</t>
  </si>
  <si>
    <t>自給率</t>
  </si>
  <si>
    <t>粗付加価値率</t>
  </si>
  <si>
    <t>雇用者所得率</t>
  </si>
  <si>
    <t>新規投資額
投資額</t>
  </si>
  <si>
    <t>県産品需要増加額（＝直接効果）</t>
  </si>
  <si>
    <t>原材料等・粗付加価値額等の誘発額　c
bの計をＣの投入係数で分割</t>
  </si>
  <si>
    <t>就業者誘発数</t>
  </si>
  <si>
    <t>原材料等・粗付加価値額等の誘発額　c</t>
  </si>
  <si>
    <t>県産品需要額</t>
  </si>
  <si>
    <t>粗付加価値誘発額</t>
  </si>
  <si>
    <t>雇用者所得誘発額</t>
  </si>
  <si>
    <t>県内需要　　増加額　　　　　　　　　　　　　　　　l 
kをＨで分割</t>
  </si>
  <si>
    <t>粗付加価値
誘発額</t>
  </si>
  <si>
    <t>Ａ</t>
  </si>
  <si>
    <t>Ｂ</t>
  </si>
  <si>
    <t>Ｃ</t>
  </si>
  <si>
    <t>Ｄ</t>
  </si>
  <si>
    <t>Ｅ</t>
  </si>
  <si>
    <t>Ｆ</t>
  </si>
  <si>
    <t>Ｈ</t>
  </si>
  <si>
    <t>a</t>
  </si>
  <si>
    <t>b=a*Ｂ</t>
  </si>
  <si>
    <t>b</t>
  </si>
  <si>
    <t>e=c*Ｂ</t>
  </si>
  <si>
    <t>f</t>
  </si>
  <si>
    <t>g=f*Ｅ</t>
  </si>
  <si>
    <t>h=f*Ｆ</t>
  </si>
  <si>
    <t>k</t>
  </si>
  <si>
    <t>m=l*Ｂ</t>
  </si>
  <si>
    <t>m</t>
  </si>
  <si>
    <t>n</t>
  </si>
  <si>
    <t>o=n*Ｅ</t>
  </si>
  <si>
    <t>p=n*Ｆ</t>
  </si>
  <si>
    <t>　</t>
  </si>
  <si>
    <t>×</t>
  </si>
  <si>
    <t>計</t>
  </si>
  <si>
    <t>消費転換率　Ｇ</t>
  </si>
  <si>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</si>
  <si>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</si>
  <si>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</si>
  <si>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</si>
  <si>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</si>
  <si>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</si>
  <si>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</si>
  <si>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</si>
  <si>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</si>
  <si>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</si>
  <si>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</si>
  <si>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</si>
  <si>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</si>
  <si>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</si>
  <si>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</si>
  <si>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</si>
  <si>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←原材料誘</t>
    <rPh sb="1" eb="4">
      <t>ゲンザイリョウ</t>
    </rPh>
    <rPh sb="4" eb="5">
      <t>イザナ</t>
    </rPh>
    <phoneticPr fontId="6"/>
  </si>
  <si>
    <t>　発額</t>
    <rPh sb="1" eb="2">
      <t>パツ</t>
    </rPh>
    <rPh sb="2" eb="3">
      <t>ガク</t>
    </rPh>
    <phoneticPr fontId="6"/>
  </si>
  <si>
    <t>←雇用者所</t>
    <rPh sb="1" eb="4">
      <t>コヨウシャ</t>
    </rPh>
    <rPh sb="4" eb="5">
      <t>ジョ</t>
    </rPh>
    <phoneticPr fontId="6"/>
  </si>
  <si>
    <t>　得誘発額</t>
    <rPh sb="1" eb="2">
      <t>トク</t>
    </rPh>
    <rPh sb="2" eb="5">
      <t>ユウハツガク</t>
    </rPh>
    <phoneticPr fontId="6"/>
  </si>
  <si>
    <t>＋</t>
    <phoneticPr fontId="6"/>
  </si>
  <si>
    <t>直接・１次間接雇用者所得額→</t>
    <rPh sb="0" eb="2">
      <t>チョクセツ</t>
    </rPh>
    <rPh sb="4" eb="5">
      <t>ジ</t>
    </rPh>
    <rPh sb="5" eb="7">
      <t>カンセツ</t>
    </rPh>
    <rPh sb="7" eb="10">
      <t>コヨウシャ</t>
    </rPh>
    <rPh sb="10" eb="12">
      <t>ショトク</t>
    </rPh>
    <rPh sb="12" eb="13">
      <t>ガク</t>
    </rPh>
    <phoneticPr fontId="6"/>
  </si>
  <si>
    <t>←粗付加価</t>
    <rPh sb="1" eb="2">
      <t>ソ</t>
    </rPh>
    <rPh sb="2" eb="4">
      <t>フカ</t>
    </rPh>
    <rPh sb="4" eb="5">
      <t>アタイ</t>
    </rPh>
    <phoneticPr fontId="6"/>
  </si>
  <si>
    <t>　値誘発額</t>
    <rPh sb="1" eb="2">
      <t>アタイ</t>
    </rPh>
    <rPh sb="2" eb="5">
      <t>ユウハツガク</t>
    </rPh>
    <phoneticPr fontId="6"/>
  </si>
  <si>
    <t>資本財別構成（電気機械設備投資）</t>
    <rPh sb="0" eb="3">
      <t>シホンザイ</t>
    </rPh>
    <rPh sb="3" eb="4">
      <t>ベツ</t>
    </rPh>
    <rPh sb="4" eb="6">
      <t>コウセイ</t>
    </rPh>
    <rPh sb="7" eb="9">
      <t>デンキ</t>
    </rPh>
    <rPh sb="9" eb="11">
      <t>キカイ</t>
    </rPh>
    <rPh sb="11" eb="13">
      <t>セツビ</t>
    </rPh>
    <rPh sb="13" eb="15">
      <t>トウシ</t>
    </rPh>
    <phoneticPr fontId="6"/>
  </si>
  <si>
    <t>c=b*Ｂ</t>
    <phoneticPr fontId="6"/>
  </si>
  <si>
    <t>(d=Ａ*c)</t>
    <phoneticPr fontId="6"/>
  </si>
  <si>
    <t>e=d*Ｅ</t>
    <phoneticPr fontId="6"/>
  </si>
  <si>
    <t>f=d*Ｆ</t>
    <phoneticPr fontId="6"/>
  </si>
  <si>
    <t>直接・第１次間接効果の雇用者所得の誘発額</t>
    <rPh sb="0" eb="2">
      <t>チョクセツ</t>
    </rPh>
    <phoneticPr fontId="6"/>
  </si>
  <si>
    <t>h=f*Ｇ</t>
    <phoneticPr fontId="6"/>
  </si>
  <si>
    <t>県内需要　　増加額　　　　　　　　　　　　　　　　i 
hをＨで分割</t>
    <phoneticPr fontId="6"/>
  </si>
  <si>
    <t>j=i*Ｂ</t>
    <phoneticPr fontId="6"/>
  </si>
  <si>
    <t>(k=Ａ*j)</t>
    <phoneticPr fontId="6"/>
  </si>
  <si>
    <t>第２次間接効果    b</t>
    <phoneticPr fontId="6"/>
  </si>
  <si>
    <t>総合効果    c=a+b</t>
    <phoneticPr fontId="6"/>
  </si>
  <si>
    <t>外生化した生産波及係数</t>
    <rPh sb="0" eb="1">
      <t>ソト</t>
    </rPh>
    <rPh sb="1" eb="2">
      <t>ショウ</t>
    </rPh>
    <rPh sb="2" eb="3">
      <t>カ</t>
    </rPh>
    <rPh sb="5" eb="7">
      <t>セイサン</t>
    </rPh>
    <rPh sb="7" eb="9">
      <t>ハキュウ</t>
    </rPh>
    <rPh sb="9" eb="11">
      <t>ケイスウ</t>
    </rPh>
    <phoneticPr fontId="6"/>
  </si>
  <si>
    <t>Ａ’</t>
    <phoneticPr fontId="6"/>
  </si>
  <si>
    <t>Ｃ</t>
    <phoneticPr fontId="6"/>
  </si>
  <si>
    <t>生産誘発額の測定</t>
    <rPh sb="0" eb="2">
      <t>セイサン</t>
    </rPh>
    <rPh sb="2" eb="5">
      <t>ユウハツガク</t>
    </rPh>
    <rPh sb="6" eb="8">
      <t>ソクテイ</t>
    </rPh>
    <phoneticPr fontId="6"/>
  </si>
  <si>
    <t>直接・第１次間接効果の測定</t>
    <rPh sb="0" eb="2">
      <t>チョクセツ</t>
    </rPh>
    <phoneticPr fontId="6"/>
  </si>
  <si>
    <t>c=b*Ｅ</t>
    <phoneticPr fontId="6"/>
  </si>
  <si>
    <t>d=b*Ｆ</t>
    <phoneticPr fontId="6"/>
  </si>
  <si>
    <t>県内需要　　増加額　　　　　　　　　　　　　　　　g 
fをＨで分割</t>
    <phoneticPr fontId="6"/>
  </si>
  <si>
    <t>h=g*Ｂ</t>
    <phoneticPr fontId="6"/>
  </si>
  <si>
    <t>(i=Ａ*h)</t>
    <phoneticPr fontId="6"/>
  </si>
  <si>
    <t>j=i*Ｅ</t>
    <phoneticPr fontId="6"/>
  </si>
  <si>
    <t>k=i*Ｆ</t>
    <phoneticPr fontId="6"/>
  </si>
  <si>
    <r>
      <t xml:space="preserve">    I</t>
    </r>
    <r>
      <rPr>
        <sz val="10"/>
        <rFont val="ＭＳ 明朝"/>
        <family val="1"/>
        <charset val="128"/>
      </rPr>
      <t>i</t>
    </r>
    <phoneticPr fontId="6"/>
  </si>
  <si>
    <t>／</t>
    <phoneticPr fontId="6"/>
  </si>
  <si>
    <t>電気機械</t>
    <rPh sb="0" eb="2">
      <t>デンキ</t>
    </rPh>
    <rPh sb="2" eb="4">
      <t>キカイ</t>
    </rPh>
    <phoneticPr fontId="6"/>
  </si>
  <si>
    <t>外生化した生産波及係数</t>
    <rPh sb="0" eb="2">
      <t>ガイセイ</t>
    </rPh>
    <rPh sb="2" eb="3">
      <t>カ</t>
    </rPh>
    <rPh sb="5" eb="9">
      <t>セイサンハキュウ</t>
    </rPh>
    <rPh sb="9" eb="11">
      <t>ケイスウ</t>
    </rPh>
    <phoneticPr fontId="6"/>
  </si>
  <si>
    <t>・・・・</t>
  </si>
  <si>
    <t>・・・・</t>
    <phoneticPr fontId="6"/>
  </si>
  <si>
    <t>(f=Ａ*e)</t>
    <phoneticPr fontId="6"/>
  </si>
  <si>
    <r>
      <t>c</t>
    </r>
    <r>
      <rPr>
        <vertAlign val="superscript"/>
        <sz val="11"/>
        <rFont val="ＭＳ 明朝"/>
        <family val="1"/>
        <charset val="128"/>
      </rPr>
      <t>1</t>
    </r>
    <phoneticPr fontId="6"/>
  </si>
  <si>
    <r>
      <t xml:space="preserve"> c</t>
    </r>
    <r>
      <rPr>
        <vertAlign val="superscript"/>
        <sz val="11"/>
        <rFont val="ＭＳ 明朝"/>
        <family val="1"/>
        <charset val="128"/>
      </rPr>
      <t>1</t>
    </r>
    <phoneticPr fontId="6"/>
  </si>
  <si>
    <r>
      <t xml:space="preserve">直接効果雇用者所得額 </t>
    </r>
    <r>
      <rPr>
        <sz val="11"/>
        <rFont val="ＭＳ Ｐ明朝"/>
        <family val="1"/>
        <charset val="128"/>
      </rPr>
      <t>c</t>
    </r>
    <r>
      <rPr>
        <vertAlign val="superscript"/>
        <sz val="11"/>
        <rFont val="ＭＳ Ｐ明朝"/>
        <family val="1"/>
        <charset val="128"/>
      </rPr>
      <t>1</t>
    </r>
    <r>
      <rPr>
        <vertAlign val="superscript"/>
        <sz val="10"/>
        <rFont val="ＭＳ Ｐ明朝"/>
        <family val="1"/>
        <charset val="128"/>
      </rPr>
      <t xml:space="preserve"> </t>
    </r>
    <r>
      <rPr>
        <sz val="10"/>
        <rFont val="ＭＳ Ｐ明朝"/>
        <family val="1"/>
        <charset val="128"/>
      </rPr>
      <t>→</t>
    </r>
    <rPh sb="0" eb="2">
      <t>チョクセツ</t>
    </rPh>
    <rPh sb="2" eb="4">
      <t>コウカ</t>
    </rPh>
    <rPh sb="4" eb="7">
      <t>コヨウシャ</t>
    </rPh>
    <rPh sb="7" eb="10">
      <t>ショトクガク</t>
    </rPh>
    <phoneticPr fontId="6"/>
  </si>
  <si>
    <t>１次間接雇用者所得額 h →</t>
    <rPh sb="1" eb="2">
      <t>ジ</t>
    </rPh>
    <rPh sb="2" eb="4">
      <t>カンセツ</t>
    </rPh>
    <rPh sb="4" eb="7">
      <t>コヨウシャ</t>
    </rPh>
    <rPh sb="7" eb="9">
      <t>ショトク</t>
    </rPh>
    <rPh sb="9" eb="10">
      <t>ガク</t>
    </rPh>
    <phoneticPr fontId="6"/>
  </si>
  <si>
    <r>
      <t>j=c</t>
    </r>
    <r>
      <rPr>
        <vertAlign val="superscript"/>
        <sz val="11"/>
        <rFont val="ＭＳ 明朝"/>
        <family val="1"/>
        <charset val="128"/>
      </rPr>
      <t>1</t>
    </r>
    <r>
      <rPr>
        <sz val="11"/>
        <rFont val="ＭＳ 明朝"/>
        <family val="1"/>
        <charset val="128"/>
      </rPr>
      <t>+h</t>
    </r>
    <phoneticPr fontId="6"/>
  </si>
  <si>
    <t>Ｈ</t>
    <phoneticPr fontId="6"/>
  </si>
  <si>
    <t>Ｇ</t>
    <phoneticPr fontId="6"/>
  </si>
  <si>
    <t>（n=Ａ*m）</t>
    <phoneticPr fontId="6"/>
  </si>
  <si>
    <t>県産品需要額の算出</t>
    <rPh sb="7" eb="9">
      <t>サンシュツ</t>
    </rPh>
    <phoneticPr fontId="6"/>
  </si>
  <si>
    <t>k</t>
    <phoneticPr fontId="6"/>
  </si>
  <si>
    <t>l=k*Ｅ</t>
    <phoneticPr fontId="6"/>
  </si>
  <si>
    <t>m=k*Ｆ</t>
    <phoneticPr fontId="6"/>
  </si>
  <si>
    <t>消費転換率　Ｇ</t>
    <phoneticPr fontId="6"/>
  </si>
  <si>
    <t>f=d*Ｇ</t>
    <phoneticPr fontId="6"/>
  </si>
  <si>
    <t>直接・第１次間接効果</t>
    <rPh sb="0" eb="2">
      <t>チョクセツ</t>
    </rPh>
    <rPh sb="3" eb="4">
      <t>ダイ</t>
    </rPh>
    <rPh sb="5" eb="6">
      <t>ジ</t>
    </rPh>
    <rPh sb="6" eb="8">
      <t>カンセツ</t>
    </rPh>
    <rPh sb="8" eb="10">
      <t>コウカ</t>
    </rPh>
    <phoneticPr fontId="6"/>
  </si>
  <si>
    <t>第２次間接効果</t>
    <rPh sb="0" eb="1">
      <t>ダイ</t>
    </rPh>
    <rPh sb="2" eb="3">
      <t>ジ</t>
    </rPh>
    <rPh sb="3" eb="5">
      <t>カンセツ</t>
    </rPh>
    <rPh sb="5" eb="7">
      <t>コウカ</t>
    </rPh>
    <phoneticPr fontId="6"/>
  </si>
  <si>
    <t>直接･第１次間接効果</t>
    <rPh sb="0" eb="2">
      <t>チョクセツ</t>
    </rPh>
    <rPh sb="3" eb="4">
      <t>ダイ</t>
    </rPh>
    <rPh sb="5" eb="6">
      <t>ジ</t>
    </rPh>
    <rPh sb="6" eb="8">
      <t>カンセツ</t>
    </rPh>
    <rPh sb="8" eb="10">
      <t>コウカ</t>
    </rPh>
    <phoneticPr fontId="6"/>
  </si>
  <si>
    <t>総　合　効　果</t>
    <rPh sb="0" eb="1">
      <t>フサ</t>
    </rPh>
    <rPh sb="2" eb="3">
      <t>ゴウ</t>
    </rPh>
    <rPh sb="4" eb="5">
      <t>コウ</t>
    </rPh>
    <rPh sb="6" eb="7">
      <t>カ</t>
    </rPh>
    <phoneticPr fontId="6"/>
  </si>
  <si>
    <t>粗付加価値誘発額</t>
    <rPh sb="5" eb="8">
      <t>ユウハツガク</t>
    </rPh>
    <phoneticPr fontId="6"/>
  </si>
  <si>
    <t>誘発数</t>
    <rPh sb="0" eb="1">
      <t>イザナ</t>
    </rPh>
    <rPh sb="1" eb="2">
      <t>パツ</t>
    </rPh>
    <rPh sb="2" eb="3">
      <t>スウ</t>
    </rPh>
    <phoneticPr fontId="6"/>
  </si>
  <si>
    <t>得誘発額</t>
    <rPh sb="0" eb="1">
      <t>トク</t>
    </rPh>
    <phoneticPr fontId="6"/>
  </si>
  <si>
    <t>　操業前</t>
    <rPh sb="1" eb="3">
      <t>ソウギョウ</t>
    </rPh>
    <rPh sb="3" eb="4">
      <t>マエ</t>
    </rPh>
    <phoneticPr fontId="6"/>
  </si>
  <si>
    <t>建設投資による効果</t>
    <rPh sb="0" eb="2">
      <t>ケンセツ</t>
    </rPh>
    <rPh sb="2" eb="4">
      <t>トウシ</t>
    </rPh>
    <rPh sb="7" eb="9">
      <t>コウカ</t>
    </rPh>
    <phoneticPr fontId="6"/>
  </si>
  <si>
    <t>機械等設備投資に
よる効果</t>
    <rPh sb="0" eb="2">
      <t>キカイ</t>
    </rPh>
    <rPh sb="2" eb="3">
      <t>トウ</t>
    </rPh>
    <rPh sb="3" eb="5">
      <t>セツビ</t>
    </rPh>
    <rPh sb="5" eb="7">
      <t>トウシ</t>
    </rPh>
    <rPh sb="11" eb="13">
      <t>コウカ</t>
    </rPh>
    <phoneticPr fontId="6"/>
  </si>
  <si>
    <t>小計</t>
    <rPh sb="0" eb="2">
      <t>ショウケイ</t>
    </rPh>
    <phoneticPr fontId="6"/>
  </si>
  <si>
    <t>操業後</t>
    <rPh sb="0" eb="2">
      <t>ソウギョウ</t>
    </rPh>
    <rPh sb="2" eb="3">
      <t>ゴ</t>
    </rPh>
    <phoneticPr fontId="6"/>
  </si>
  <si>
    <t>企業の操業による効果</t>
    <rPh sb="0" eb="2">
      <t>キギョウ</t>
    </rPh>
    <rPh sb="3" eb="5">
      <t>ソウギョウ</t>
    </rPh>
    <rPh sb="8" eb="10">
      <t>コウカ</t>
    </rPh>
    <phoneticPr fontId="6"/>
  </si>
  <si>
    <t>機械等設備投資効果</t>
    <rPh sb="0" eb="2">
      <t>キカイ</t>
    </rPh>
    <rPh sb="2" eb="3">
      <t>トウ</t>
    </rPh>
    <rPh sb="3" eb="5">
      <t>セツビ</t>
    </rPh>
    <rPh sb="5" eb="7">
      <t>トウシ</t>
    </rPh>
    <rPh sb="7" eb="9">
      <t>コウカ</t>
    </rPh>
    <phoneticPr fontId="6"/>
  </si>
  <si>
    <t>総合効果</t>
    <rPh sb="0" eb="2">
      <t>ソウゴウ</t>
    </rPh>
    <rPh sb="2" eb="4">
      <t>コウカ</t>
    </rPh>
    <phoneticPr fontId="6"/>
  </si>
  <si>
    <t>各部門ごとの構成比を求める。</t>
    <rPh sb="0" eb="1">
      <t>カク</t>
    </rPh>
    <rPh sb="1" eb="3">
      <t>ブモン</t>
    </rPh>
    <rPh sb="6" eb="9">
      <t>コウセイヒ</t>
    </rPh>
    <rPh sb="10" eb="11">
      <t>モト</t>
    </rPh>
    <phoneticPr fontId="6"/>
  </si>
  <si>
    <t>ａ</t>
    <phoneticPr fontId="6"/>
  </si>
  <si>
    <t>ｂ</t>
    <phoneticPr fontId="6"/>
  </si>
  <si>
    <t>ｃ＝ａ＋ｂ</t>
    <phoneticPr fontId="6"/>
  </si>
  <si>
    <t>就業者</t>
    <phoneticPr fontId="6"/>
  </si>
  <si>
    <t>雇用者所</t>
    <phoneticPr fontId="6"/>
  </si>
  <si>
    <t>就業者係数</t>
    <rPh sb="0" eb="2">
      <t>シュウギョウ</t>
    </rPh>
    <rPh sb="2" eb="3">
      <t>シャ</t>
    </rPh>
    <rPh sb="3" eb="5">
      <t>ケイスウ</t>
    </rPh>
    <phoneticPr fontId="6"/>
  </si>
  <si>
    <t>表４－３－１　分析に使う係数等</t>
    <rPh sb="0" eb="1">
      <t>ヒョウ</t>
    </rPh>
    <rPh sb="7" eb="9">
      <t>ブンセキ</t>
    </rPh>
    <rPh sb="10" eb="11">
      <t>ツカ</t>
    </rPh>
    <rPh sb="12" eb="14">
      <t>ケイスウ</t>
    </rPh>
    <rPh sb="14" eb="15">
      <t>トウ</t>
    </rPh>
    <phoneticPr fontId="6"/>
  </si>
  <si>
    <t>内生部門計</t>
    <rPh sb="0" eb="2">
      <t>ナイセイ</t>
    </rPh>
    <rPh sb="2" eb="4">
      <t>ブモン</t>
    </rPh>
    <phoneticPr fontId="6"/>
  </si>
  <si>
    <t>逆行列係数
(開放経済型)</t>
    <phoneticPr fontId="6"/>
  </si>
  <si>
    <t>建設Ｉ－Ｏ
(Ｓ工場)
投入係数</t>
    <rPh sb="8" eb="10">
      <t>コウジョウ</t>
    </rPh>
    <phoneticPr fontId="6"/>
  </si>
  <si>
    <t>就業者係数　
(人/万円)</t>
    <phoneticPr fontId="6"/>
  </si>
  <si>
    <t>粗付加
価値率</t>
    <phoneticPr fontId="6"/>
  </si>
  <si>
    <t>雇用者
所得率</t>
    <phoneticPr fontId="6"/>
  </si>
  <si>
    <t>消費
パターン</t>
    <phoneticPr fontId="6"/>
  </si>
  <si>
    <t>（３） 逆行列係数表　</t>
    <rPh sb="4" eb="6">
      <t>ギャッコウ</t>
    </rPh>
    <rPh sb="6" eb="7">
      <t>レツ</t>
    </rPh>
    <rPh sb="7" eb="9">
      <t>ケイスウ</t>
    </rPh>
    <rPh sb="9" eb="10">
      <t>ヒョウ</t>
    </rPh>
    <phoneticPr fontId="3"/>
  </si>
  <si>
    <t>行和</t>
    <rPh sb="0" eb="1">
      <t>ギョウ</t>
    </rPh>
    <rPh sb="1" eb="2">
      <t>ワ</t>
    </rPh>
    <phoneticPr fontId="9"/>
  </si>
  <si>
    <t>感応度係数</t>
    <rPh sb="0" eb="3">
      <t>カンノウド</t>
    </rPh>
    <rPh sb="3" eb="5">
      <t>ケイスウ</t>
    </rPh>
    <phoneticPr fontId="9"/>
  </si>
  <si>
    <t>d=b*D</t>
    <phoneticPr fontId="6"/>
  </si>
  <si>
    <t>q=n*D</t>
    <phoneticPr fontId="6"/>
  </si>
  <si>
    <t>i=f*Ｄ</t>
    <phoneticPr fontId="6"/>
  </si>
  <si>
    <t>（単位：万円，人）</t>
    <phoneticPr fontId="6"/>
  </si>
  <si>
    <t>表４－３－２　測定結果（建設投資による効果）</t>
    <rPh sb="0" eb="1">
      <t>ヒョウ</t>
    </rPh>
    <rPh sb="7" eb="9">
      <t>ソクテイ</t>
    </rPh>
    <rPh sb="9" eb="11">
      <t>ケッカ</t>
    </rPh>
    <rPh sb="12" eb="14">
      <t>ケンセツ</t>
    </rPh>
    <rPh sb="14" eb="16">
      <t>トウシ</t>
    </rPh>
    <rPh sb="19" eb="21">
      <t>コウカ</t>
    </rPh>
    <phoneticPr fontId="6"/>
  </si>
  <si>
    <t>総合効果生産誘発額
a</t>
    <rPh sb="0" eb="2">
      <t>ソウゴウ</t>
    </rPh>
    <rPh sb="2" eb="4">
      <t>コウカ</t>
    </rPh>
    <rPh sb="4" eb="6">
      <t>セイサン</t>
    </rPh>
    <rPh sb="6" eb="9">
      <t>ユウハツガク</t>
    </rPh>
    <phoneticPr fontId="6"/>
  </si>
  <si>
    <t>新規需要額
b</t>
    <rPh sb="0" eb="2">
      <t>シンキ</t>
    </rPh>
    <rPh sb="2" eb="5">
      <t>ジュヨウガク</t>
    </rPh>
    <phoneticPr fontId="6"/>
  </si>
  <si>
    <t>波及効果倍率
c=a/b</t>
    <rPh sb="0" eb="2">
      <t>ハキュウ</t>
    </rPh>
    <rPh sb="2" eb="4">
      <t>コウカ</t>
    </rPh>
    <rPh sb="4" eb="6">
      <t>バイリツ</t>
    </rPh>
    <phoneticPr fontId="6"/>
  </si>
  <si>
    <t>表４－３－３　測定結果表（建設投資による効果）</t>
    <rPh sb="0" eb="1">
      <t>ヒョウ</t>
    </rPh>
    <rPh sb="7" eb="9">
      <t>ソクテイ</t>
    </rPh>
    <rPh sb="9" eb="12">
      <t>ケッカヒョウ</t>
    </rPh>
    <rPh sb="13" eb="15">
      <t>ケンセツ</t>
    </rPh>
    <rPh sb="15" eb="17">
      <t>トウシ</t>
    </rPh>
    <rPh sb="20" eb="22">
      <t>コウカ</t>
    </rPh>
    <phoneticPr fontId="6"/>
  </si>
  <si>
    <t>表４－３－４</t>
    <rPh sb="0" eb="1">
      <t>ヒョウ</t>
    </rPh>
    <phoneticPr fontId="6"/>
  </si>
  <si>
    <t>全国表固定資本マトリックス（民間）による電気機械製造業の</t>
    <rPh sb="0" eb="2">
      <t>ゼンコク</t>
    </rPh>
    <rPh sb="2" eb="3">
      <t>ヒョウ</t>
    </rPh>
    <rPh sb="3" eb="5">
      <t>コテイ</t>
    </rPh>
    <rPh sb="5" eb="7">
      <t>シホン</t>
    </rPh>
    <rPh sb="14" eb="16">
      <t>ミンカン</t>
    </rPh>
    <rPh sb="20" eb="22">
      <t>デンキ</t>
    </rPh>
    <rPh sb="22" eb="24">
      <t>キカイ</t>
    </rPh>
    <rPh sb="24" eb="27">
      <t>セイゾウギョウ</t>
    </rPh>
    <phoneticPr fontId="6"/>
  </si>
  <si>
    <t>表４－３－５　分析に使う係数</t>
    <rPh sb="0" eb="1">
      <t>ヒョウ</t>
    </rPh>
    <rPh sb="7" eb="9">
      <t>ブンセキ</t>
    </rPh>
    <rPh sb="10" eb="11">
      <t>ツカ</t>
    </rPh>
    <rPh sb="12" eb="14">
      <t>ケイスウ</t>
    </rPh>
    <phoneticPr fontId="6"/>
  </si>
  <si>
    <t>新規投資額</t>
    <phoneticPr fontId="6"/>
  </si>
  <si>
    <t>資本財別構成
(電気機械
設備投資)</t>
    <rPh sb="0" eb="3">
      <t>シホンザイ</t>
    </rPh>
    <rPh sb="3" eb="4">
      <t>ベツ</t>
    </rPh>
    <rPh sb="4" eb="6">
      <t>コウセイ</t>
    </rPh>
    <rPh sb="8" eb="10">
      <t>デンキ</t>
    </rPh>
    <rPh sb="10" eb="12">
      <t>キカイ</t>
    </rPh>
    <rPh sb="13" eb="15">
      <t>セツビ</t>
    </rPh>
    <rPh sb="15" eb="17">
      <t>トウシ</t>
    </rPh>
    <phoneticPr fontId="6"/>
  </si>
  <si>
    <t>原材料等・粗付加価値額等の誘発額　b
（aをＣの構成で分割）</t>
    <rPh sb="24" eb="26">
      <t>コウセイ</t>
    </rPh>
    <phoneticPr fontId="6"/>
  </si>
  <si>
    <t>県産品
需要額</t>
    <phoneticPr fontId="6"/>
  </si>
  <si>
    <t>生産
誘発額</t>
    <phoneticPr fontId="6"/>
  </si>
  <si>
    <t>粗付加価値
誘発額</t>
    <phoneticPr fontId="6"/>
  </si>
  <si>
    <t>就業者
誘発数</t>
    <phoneticPr fontId="6"/>
  </si>
  <si>
    <t>g=d*Ｄ</t>
    <phoneticPr fontId="6"/>
  </si>
  <si>
    <t>雇用者所得
誘発額</t>
    <phoneticPr fontId="6"/>
  </si>
  <si>
    <t>n=k*D</t>
    <phoneticPr fontId="6"/>
  </si>
  <si>
    <t>粗付加価値
誘発額</t>
    <phoneticPr fontId="6"/>
  </si>
  <si>
    <t>表４－３－６</t>
    <rPh sb="0" eb="1">
      <t>ヒョウ</t>
    </rPh>
    <phoneticPr fontId="6"/>
  </si>
  <si>
    <t>表４－３－７</t>
    <rPh sb="0" eb="1">
      <t>ヒョウ</t>
    </rPh>
    <phoneticPr fontId="6"/>
  </si>
  <si>
    <t>表４－３－８</t>
    <rPh sb="0" eb="1">
      <t>ヒョウ</t>
    </rPh>
    <phoneticPr fontId="6"/>
  </si>
  <si>
    <t>粗付加
価値率</t>
    <phoneticPr fontId="6"/>
  </si>
  <si>
    <t>直接・第１次間接効果    a</t>
    <rPh sb="0" eb="2">
      <t>チョクセツ</t>
    </rPh>
    <phoneticPr fontId="6"/>
  </si>
  <si>
    <t>総合効果生産
誘発額  　a</t>
    <rPh sb="0" eb="2">
      <t>ソウゴウ</t>
    </rPh>
    <rPh sb="2" eb="4">
      <t>コウカ</t>
    </rPh>
    <rPh sb="4" eb="6">
      <t>セイサン</t>
    </rPh>
    <rPh sb="7" eb="10">
      <t>ユウハツガク</t>
    </rPh>
    <phoneticPr fontId="6"/>
  </si>
  <si>
    <t>１次間接</t>
    <rPh sb="2" eb="4">
      <t>カンセツ</t>
    </rPh>
    <phoneticPr fontId="6"/>
  </si>
  <si>
    <t>２次間接</t>
    <rPh sb="2" eb="4">
      <t>カンセツ</t>
    </rPh>
    <phoneticPr fontId="6"/>
  </si>
  <si>
    <t>「操業前の機械等設備投資による波及効果」測定結果</t>
    <rPh sb="3" eb="4">
      <t>マエ</t>
    </rPh>
    <rPh sb="5" eb="7">
      <t>キカイ</t>
    </rPh>
    <rPh sb="7" eb="8">
      <t>トウ</t>
    </rPh>
    <rPh sb="8" eb="10">
      <t>セツビ</t>
    </rPh>
    <rPh sb="10" eb="12">
      <t>トウシ</t>
    </rPh>
    <phoneticPr fontId="6"/>
  </si>
  <si>
    <t>直接・１次間接</t>
    <rPh sb="0" eb="2">
      <t>チョクセツ</t>
    </rPh>
    <rPh sb="5" eb="7">
      <t>カンセツ</t>
    </rPh>
    <phoneticPr fontId="6"/>
  </si>
  <si>
    <t>生産誘発額 b 
立地企業の生産額をＣの各部門へ乗じる</t>
    <rPh sb="0" eb="2">
      <t>セイサン</t>
    </rPh>
    <rPh sb="2" eb="5">
      <t>ユウハツガク</t>
    </rPh>
    <rPh sb="9" eb="11">
      <t>リッチ</t>
    </rPh>
    <rPh sb="11" eb="13">
      <t>キギョウ</t>
    </rPh>
    <rPh sb="14" eb="17">
      <t>セイサンガク</t>
    </rPh>
    <rPh sb="20" eb="23">
      <t>カクブモン</t>
    </rPh>
    <rPh sb="24" eb="25">
      <t>ジョウ</t>
    </rPh>
    <phoneticPr fontId="6"/>
  </si>
  <si>
    <t>立地企業
の生産額</t>
    <rPh sb="0" eb="2">
      <t>リッチ</t>
    </rPh>
    <rPh sb="2" eb="4">
      <t>キギョウ</t>
    </rPh>
    <rPh sb="6" eb="9">
      <t>セイサンガク</t>
    </rPh>
    <phoneticPr fontId="6"/>
  </si>
  <si>
    <t>表４－３－１３</t>
    <rPh sb="0" eb="1">
      <t>ヒョウ</t>
    </rPh>
    <phoneticPr fontId="6"/>
  </si>
  <si>
    <t>就業者係数　（人/万円）</t>
    <phoneticPr fontId="6"/>
  </si>
  <si>
    <t>e=b*Ｄ</t>
    <phoneticPr fontId="6"/>
  </si>
  <si>
    <t>l=i*D</t>
    <phoneticPr fontId="6"/>
  </si>
  <si>
    <r>
      <t>就業者係数　(人/万円</t>
    </r>
    <r>
      <rPr>
        <sz val="11"/>
        <rFont val="ＭＳ 明朝"/>
        <family val="1"/>
        <charset val="128"/>
      </rPr>
      <t>)</t>
    </r>
    <phoneticPr fontId="6"/>
  </si>
  <si>
    <t>機械設備投資の財別構成</t>
    <phoneticPr fontId="6"/>
  </si>
  <si>
    <r>
      <t>外生化した</t>
    </r>
    <r>
      <rPr>
        <sz val="10"/>
        <rFont val="ＭＳ 明朝"/>
        <family val="1"/>
        <charset val="128"/>
      </rPr>
      <t xml:space="preserve">
生産波及
係数</t>
    </r>
    <rPh sb="0" eb="1">
      <t>ソト</t>
    </rPh>
    <rPh sb="1" eb="2">
      <t>ショウ</t>
    </rPh>
    <rPh sb="2" eb="3">
      <t>カ</t>
    </rPh>
    <rPh sb="6" eb="8">
      <t>セイサン</t>
    </rPh>
    <rPh sb="8" eb="10">
      <t>ハキュウ</t>
    </rPh>
    <rPh sb="11" eb="13">
      <t>ケイスウ</t>
    </rPh>
    <phoneticPr fontId="6"/>
  </si>
  <si>
    <t>11</t>
  </si>
  <si>
    <t>飲食料品</t>
  </si>
  <si>
    <t>15</t>
  </si>
  <si>
    <t>16</t>
  </si>
  <si>
    <t>20</t>
  </si>
  <si>
    <t>21</t>
  </si>
  <si>
    <t>22</t>
  </si>
  <si>
    <t>プラスチック・ゴム</t>
  </si>
  <si>
    <t>25</t>
  </si>
  <si>
    <t>26</t>
  </si>
  <si>
    <t>27</t>
  </si>
  <si>
    <t>28</t>
  </si>
  <si>
    <t>29</t>
  </si>
  <si>
    <t>はん用機械</t>
  </si>
  <si>
    <t>30</t>
  </si>
  <si>
    <t>生産用機械</t>
  </si>
  <si>
    <t>31</t>
  </si>
  <si>
    <t>業務用機械</t>
  </si>
  <si>
    <t>32</t>
  </si>
  <si>
    <t>電子部品</t>
  </si>
  <si>
    <t>33</t>
  </si>
  <si>
    <t>34</t>
  </si>
  <si>
    <t>情報・通信機器</t>
  </si>
  <si>
    <t>35</t>
  </si>
  <si>
    <t>39</t>
  </si>
  <si>
    <t>41</t>
  </si>
  <si>
    <t>46</t>
  </si>
  <si>
    <t>47</t>
  </si>
  <si>
    <t>水道</t>
  </si>
  <si>
    <t>48</t>
  </si>
  <si>
    <t>廃棄物処理</t>
  </si>
  <si>
    <t>51</t>
  </si>
  <si>
    <t>53</t>
  </si>
  <si>
    <t>55</t>
  </si>
  <si>
    <t>57</t>
  </si>
  <si>
    <t>運輸・郵便</t>
  </si>
  <si>
    <t>59</t>
  </si>
  <si>
    <t>情報通信</t>
  </si>
  <si>
    <t>61</t>
  </si>
  <si>
    <t>63</t>
  </si>
  <si>
    <t>64</t>
  </si>
  <si>
    <t>医療・福祉</t>
  </si>
  <si>
    <t>65</t>
  </si>
  <si>
    <t>その他の非営利団体サービス</t>
  </si>
  <si>
    <t>66</t>
  </si>
  <si>
    <t>67</t>
  </si>
  <si>
    <t>68</t>
  </si>
  <si>
    <t>69</t>
  </si>
  <si>
    <t>71</t>
  </si>
  <si>
    <t>91</t>
  </si>
  <si>
    <t>92</t>
  </si>
  <si>
    <t>93</t>
  </si>
  <si>
    <t>94</t>
  </si>
  <si>
    <t>間接税（関税・輸入品商品税を除く。）</t>
  </si>
  <si>
    <t>95</t>
  </si>
  <si>
    <t>（１）生産者価格評価表</t>
    <rPh sb="3" eb="6">
      <t>セイサンシャ</t>
    </rPh>
    <rPh sb="6" eb="8">
      <t>カカク</t>
    </rPh>
    <rPh sb="8" eb="10">
      <t>ヒョウカ</t>
    </rPh>
    <rPh sb="10" eb="11">
      <t>ヒョウ</t>
    </rPh>
    <phoneticPr fontId="9"/>
  </si>
  <si>
    <t>行ベクトルを列ベクトルに変換</t>
    <rPh sb="0" eb="1">
      <t>ギョウ</t>
    </rPh>
    <rPh sb="6" eb="7">
      <t>レツ</t>
    </rPh>
    <rPh sb="12" eb="14">
      <t>ヘンカン</t>
    </rPh>
    <phoneticPr fontId="6"/>
  </si>
  <si>
    <t>70</t>
  </si>
  <si>
    <t>97</t>
  </si>
  <si>
    <t>民間消費
支出構成比</t>
    <rPh sb="0" eb="2">
      <t>ミンカン</t>
    </rPh>
    <rPh sb="2" eb="4">
      <t>ショウヒ</t>
    </rPh>
    <rPh sb="5" eb="7">
      <t>シシュツ</t>
    </rPh>
    <rPh sb="7" eb="10">
      <t>コウセイヒ</t>
    </rPh>
    <phoneticPr fontId="6"/>
  </si>
  <si>
    <t>内生部門計</t>
  </si>
  <si>
    <t>需要合計</t>
  </si>
  <si>
    <t>県内生産額</t>
    <rPh sb="0" eb="1">
      <t>ケン</t>
    </rPh>
    <phoneticPr fontId="31"/>
  </si>
  <si>
    <t>自給率    1-a          b</t>
    <rPh sb="0" eb="3">
      <t>ジキュウリツ</t>
    </rPh>
    <phoneticPr fontId="6"/>
  </si>
  <si>
    <t>家計消費パターン</t>
    <rPh sb="0" eb="2">
      <t>カケイ</t>
    </rPh>
    <rPh sb="2" eb="4">
      <t>ショウヒ</t>
    </rPh>
    <phoneticPr fontId="6"/>
  </si>
  <si>
    <t>粗付加価値率 (96/97) Ｃ</t>
    <phoneticPr fontId="6"/>
  </si>
  <si>
    <t>雇用者所得率 (91/97) Ｄ</t>
    <phoneticPr fontId="6"/>
  </si>
  <si>
    <t>96</t>
  </si>
  <si>
    <t>粗付加価値率 (96/97) Ｃ</t>
    <rPh sb="0" eb="1">
      <t>ソ</t>
    </rPh>
    <rPh sb="1" eb="3">
      <t>フカ</t>
    </rPh>
    <rPh sb="3" eb="6">
      <t>カチリツ</t>
    </rPh>
    <phoneticPr fontId="6"/>
  </si>
  <si>
    <t>雇用者所得率 (91/97) Ｄ</t>
    <rPh sb="0" eb="3">
      <t>コヨウシャ</t>
    </rPh>
    <rPh sb="3" eb="6">
      <t>ショトクリツ</t>
    </rPh>
    <phoneticPr fontId="6"/>
  </si>
  <si>
    <t>建      設</t>
  </si>
  <si>
    <t>建　　　築</t>
  </si>
  <si>
    <t>住 宅 建 築</t>
  </si>
  <si>
    <t>住 宅 建 築
（ 木 造 ）　　　　　　　　</t>
  </si>
  <si>
    <t>木 造 在 来
住　　　   宅</t>
  </si>
  <si>
    <t>木 造 量 産
住　　　   宅</t>
  </si>
  <si>
    <t>住 宅 建 築
（非 木 造）</t>
  </si>
  <si>
    <t>ＳＲＣ住宅</t>
  </si>
  <si>
    <t>Ｒ Ｃ 住 宅</t>
  </si>
  <si>
    <t>Ｒ Ｃ 在 来
住       宅</t>
  </si>
  <si>
    <t>Ｒ Ｃ 量 産
住       宅</t>
  </si>
  <si>
    <t>Ｓ  住  宅</t>
  </si>
  <si>
    <t>Ｓ在来住宅</t>
  </si>
  <si>
    <t>Ｓ量産住宅</t>
  </si>
  <si>
    <t>Ｃ Ｂ 住 宅</t>
  </si>
  <si>
    <t>非住宅建築</t>
  </si>
  <si>
    <t>非住宅建築
（ 木 造 ）</t>
  </si>
  <si>
    <t>木 造 工 場</t>
  </si>
  <si>
    <t>木造事務所</t>
  </si>
  <si>
    <t>非住宅建築
（非木造）</t>
  </si>
  <si>
    <t>ＳＲＣ工場</t>
  </si>
  <si>
    <t>Ｓ  Ｒ  Ｃ
事  務  所</t>
  </si>
  <si>
    <t>Ｒ Ｃ 工 場</t>
  </si>
  <si>
    <t>Ｒ Ｃ 学 校</t>
  </si>
  <si>
    <t>ＲＣ事務所</t>
  </si>
  <si>
    <t>Ｓ  工  場</t>
  </si>
  <si>
    <t>Ｓ 事 務 所</t>
  </si>
  <si>
    <t>ＣＢ非住宅</t>
  </si>
  <si>
    <t>土    木</t>
  </si>
  <si>
    <t>公 共 事 業</t>
  </si>
  <si>
    <t>道 路 関 係
公 共 事 業</t>
  </si>
  <si>
    <t>道    路</t>
  </si>
  <si>
    <t>一 般 道 路</t>
  </si>
  <si>
    <t>道 路 改 良</t>
  </si>
  <si>
    <t>道 路 舗 装</t>
  </si>
  <si>
    <t>道 路 橋 梁</t>
  </si>
  <si>
    <t>道 路 補 修</t>
  </si>
  <si>
    <t>街 路 改 良</t>
  </si>
  <si>
    <t>街 路 舗 装</t>
  </si>
  <si>
    <t>街 路 橋 梁</t>
  </si>
  <si>
    <t>有 料 道 路</t>
  </si>
  <si>
    <t>高 速 有 料
道         路</t>
  </si>
  <si>
    <t>東日本高速
道路 （株）、
中日本高速
道路 （株）、
西日本高速
道路 （株）</t>
  </si>
  <si>
    <t>首 都 高 速
道 路 （株）</t>
  </si>
  <si>
    <t>阪 神 高 速
道 路 （株）</t>
  </si>
  <si>
    <t>本 州 四 国 
連 絡 高 速
道 路 （株）</t>
  </si>
  <si>
    <t>一 般 有 料
道         路</t>
  </si>
  <si>
    <t>地 方 道 路
公   社   等</t>
  </si>
  <si>
    <t>区 画 整 理</t>
  </si>
  <si>
    <t>河川・下水
道・その他
の公共事業</t>
  </si>
  <si>
    <t>治     水</t>
  </si>
  <si>
    <t>河 川 改 修</t>
  </si>
  <si>
    <t>河 川 総 合</t>
  </si>
  <si>
    <t>海     岸</t>
  </si>
  <si>
    <t>砂     防</t>
  </si>
  <si>
    <t>下 水 道</t>
  </si>
  <si>
    <t>港湾・漁港</t>
  </si>
  <si>
    <t>空     港</t>
  </si>
  <si>
    <t>廃棄物処理施設</t>
  </si>
  <si>
    <t>公     園</t>
  </si>
  <si>
    <t>災 害 復 旧</t>
  </si>
  <si>
    <t>農 林 関 係
公 共 事 業</t>
  </si>
  <si>
    <t>そ の 他 の
土 木 建 設</t>
  </si>
  <si>
    <t>鉄 道 軌 道
建         設</t>
  </si>
  <si>
    <t>電 力 施 設
建         設</t>
  </si>
  <si>
    <t>電 気 通 信
施 設 建 設</t>
  </si>
  <si>
    <t>上・工業用
水       道</t>
  </si>
  <si>
    <t>土 地 造 成</t>
  </si>
  <si>
    <t>そ の 他 の
土        木</t>
  </si>
  <si>
    <t>耕種農業</t>
  </si>
  <si>
    <t>畜産</t>
  </si>
  <si>
    <t>農業サービス</t>
  </si>
  <si>
    <t>石炭・原油・天然ガス</t>
  </si>
  <si>
    <t>飼料・有機質肥料（別掲を除く。）</t>
  </si>
  <si>
    <t>たばこ</t>
  </si>
  <si>
    <t>繊維工業製品</t>
  </si>
  <si>
    <t>家具・装備品</t>
  </si>
  <si>
    <t>パルプ・紙・板紙・加工紙</t>
  </si>
  <si>
    <t>紙加工品</t>
  </si>
  <si>
    <t>化学肥料</t>
  </si>
  <si>
    <t>合成樹脂</t>
  </si>
  <si>
    <t>化学繊維</t>
  </si>
  <si>
    <t>石油製品</t>
  </si>
  <si>
    <t>石炭製品</t>
  </si>
  <si>
    <t>プラスチック製品</t>
  </si>
  <si>
    <t>ゴム製品</t>
  </si>
  <si>
    <t>ガラス・ガラス製品</t>
  </si>
  <si>
    <t>セメント・セメント製品</t>
  </si>
  <si>
    <t>陶磁器</t>
  </si>
  <si>
    <t>その他の窯業・土石製品</t>
  </si>
  <si>
    <t>銑鉄・粗鋼</t>
  </si>
  <si>
    <t>鋼材</t>
  </si>
  <si>
    <t>非鉄金属製錬・精製</t>
  </si>
  <si>
    <t>非鉄金属加工製品</t>
  </si>
  <si>
    <t>その他の金属製品</t>
  </si>
  <si>
    <t>資本減耗引当(社会資本等減耗分)</t>
    <rPh sb="7" eb="9">
      <t>シャカイ</t>
    </rPh>
    <rPh sb="9" eb="11">
      <t>シホン</t>
    </rPh>
    <rPh sb="11" eb="12">
      <t>トウ</t>
    </rPh>
    <rPh sb="12" eb="14">
      <t>ゲンモウ</t>
    </rPh>
    <rPh sb="14" eb="15">
      <t>ブン</t>
    </rPh>
    <phoneticPr fontId="36"/>
  </si>
  <si>
    <t>自動車部品・同附属品</t>
  </si>
  <si>
    <t>船舶・同修理</t>
  </si>
  <si>
    <t>その他の輸送機械・同修理</t>
  </si>
  <si>
    <t>建築</t>
  </si>
  <si>
    <t>建設補修</t>
  </si>
  <si>
    <t>電力</t>
  </si>
  <si>
    <t>ガス・熱供給</t>
  </si>
  <si>
    <t>不動産仲介及び賃貸</t>
  </si>
  <si>
    <t>住宅賃貸料</t>
  </si>
  <si>
    <t>鉄道輸送</t>
  </si>
  <si>
    <t>自家輸送</t>
  </si>
  <si>
    <t>水運</t>
  </si>
  <si>
    <t>航空輸送</t>
  </si>
  <si>
    <t>倉庫</t>
  </si>
  <si>
    <t>放送</t>
  </si>
  <si>
    <t>教育</t>
  </si>
  <si>
    <t>研究</t>
  </si>
  <si>
    <t>物品賃貸サービス</t>
  </si>
  <si>
    <t>広告</t>
  </si>
  <si>
    <t>自動車整備・機械修理</t>
  </si>
  <si>
    <t>その他の対個人サービス</t>
  </si>
  <si>
    <t>国内生産額</t>
  </si>
  <si>
    <t>雇用表（39分類）</t>
    <rPh sb="0" eb="2">
      <t>コヨウ</t>
    </rPh>
    <rPh sb="2" eb="3">
      <t>ヒョウ</t>
    </rPh>
    <rPh sb="6" eb="8">
      <t>ブンルイ</t>
    </rPh>
    <phoneticPr fontId="9"/>
  </si>
  <si>
    <t>（単位：人）</t>
    <rPh sb="1" eb="3">
      <t>タンイ</t>
    </rPh>
    <rPh sb="4" eb="5">
      <t>ニン</t>
    </rPh>
    <phoneticPr fontId="9"/>
  </si>
  <si>
    <t>就業者
総数
a</t>
    <rPh sb="0" eb="3">
      <t>シュウギョウシャ</t>
    </rPh>
    <rPh sb="4" eb="5">
      <t>ソウ</t>
    </rPh>
    <rPh sb="5" eb="6">
      <t>スウ</t>
    </rPh>
    <phoneticPr fontId="9"/>
  </si>
  <si>
    <t>個人業主</t>
  </si>
  <si>
    <t>家族
従業者</t>
    <phoneticPr fontId="6"/>
  </si>
  <si>
    <t>有給役員_x000D_
雇用者</t>
    <phoneticPr fontId="9"/>
  </si>
  <si>
    <t>b/a</t>
    <phoneticPr fontId="6"/>
  </si>
  <si>
    <t>有給役員</t>
  </si>
  <si>
    <t>雇用者</t>
  </si>
  <si>
    <t>県内生産額</t>
    <rPh sb="0" eb="2">
      <t>ケンナイ</t>
    </rPh>
    <rPh sb="2" eb="5">
      <t>セイサンガク</t>
    </rPh>
    <phoneticPr fontId="6"/>
  </si>
  <si>
    <t>常用雇用者</t>
    <phoneticPr fontId="9"/>
  </si>
  <si>
    <t>臨時雇用者</t>
  </si>
  <si>
    <t>（取引表）</t>
    <rPh sb="1" eb="3">
      <t>トリヒキ</t>
    </rPh>
    <rPh sb="3" eb="4">
      <t>ヒョウ</t>
    </rPh>
    <phoneticPr fontId="6"/>
  </si>
  <si>
    <t>就業者係数</t>
    <rPh sb="0" eb="3">
      <t>シュウギョウシャ</t>
    </rPh>
    <rPh sb="3" eb="5">
      <t>ケイスウ</t>
    </rPh>
    <phoneticPr fontId="6"/>
  </si>
  <si>
    <t>正社員・_x000D_
正職員以外</t>
  </si>
  <si>
    <t>（人／万円）</t>
    <rPh sb="1" eb="2">
      <t>ニン</t>
    </rPh>
    <rPh sb="3" eb="5">
      <t>マンエン</t>
    </rPh>
    <phoneticPr fontId="6"/>
  </si>
  <si>
    <t>合計</t>
    <rPh sb="0" eb="2">
      <t>ゴウケイ</t>
    </rPh>
    <phoneticPr fontId="9"/>
  </si>
  <si>
    <t>注</t>
    <rPh sb="0" eb="1">
      <t>チュウ</t>
    </rPh>
    <phoneticPr fontId="9"/>
  </si>
  <si>
    <t>事務用品は仮設部門であるため，従業者は発生しない。</t>
    <rPh sb="0" eb="2">
      <t>ジム</t>
    </rPh>
    <rPh sb="2" eb="4">
      <t>ヨウヒン</t>
    </rPh>
    <rPh sb="5" eb="7">
      <t>カセツ</t>
    </rPh>
    <rPh sb="7" eb="9">
      <t>ブモン</t>
    </rPh>
    <rPh sb="15" eb="18">
      <t>ジュウギョウシャ</t>
    </rPh>
    <rPh sb="19" eb="21">
      <t>ハッセイ</t>
    </rPh>
    <phoneticPr fontId="9"/>
  </si>
  <si>
    <t>平均消費性向　２人以上勤労者世帯（鹿児島市） （暦年値と５年間平均）</t>
    <rPh sb="0" eb="2">
      <t>ヘイキン</t>
    </rPh>
    <rPh sb="2" eb="4">
      <t>ショウヒ</t>
    </rPh>
    <rPh sb="4" eb="6">
      <t>セイコウ</t>
    </rPh>
    <rPh sb="8" eb="9">
      <t>ニン</t>
    </rPh>
    <rPh sb="9" eb="11">
      <t>イジョウ</t>
    </rPh>
    <rPh sb="11" eb="14">
      <t>キンロウシャ</t>
    </rPh>
    <rPh sb="14" eb="16">
      <t>セタイ</t>
    </rPh>
    <rPh sb="17" eb="21">
      <t>カゴシマシ</t>
    </rPh>
    <rPh sb="24" eb="26">
      <t>レキネン</t>
    </rPh>
    <rPh sb="26" eb="27">
      <t>アタイ</t>
    </rPh>
    <rPh sb="29" eb="31">
      <t>ネンカン</t>
    </rPh>
    <rPh sb="31" eb="33">
      <t>ヘイキン</t>
    </rPh>
    <phoneticPr fontId="9"/>
  </si>
  <si>
    <t>年　次</t>
    <rPh sb="0" eb="1">
      <t>トシ</t>
    </rPh>
    <rPh sb="2" eb="3">
      <t>ツギ</t>
    </rPh>
    <phoneticPr fontId="9"/>
  </si>
  <si>
    <t>平成１５年</t>
    <rPh sb="0" eb="2">
      <t>ヘイセイ</t>
    </rPh>
    <rPh sb="4" eb="5">
      <t>ネン</t>
    </rPh>
    <phoneticPr fontId="9"/>
  </si>
  <si>
    <t>平成１６年</t>
    <rPh sb="0" eb="2">
      <t>ヘイセイ</t>
    </rPh>
    <rPh sb="4" eb="5">
      <t>ネン</t>
    </rPh>
    <phoneticPr fontId="9"/>
  </si>
  <si>
    <t>平成１７年</t>
    <rPh sb="0" eb="2">
      <t>ヘイセイ</t>
    </rPh>
    <rPh sb="4" eb="5">
      <t>ネン</t>
    </rPh>
    <phoneticPr fontId="9"/>
  </si>
  <si>
    <t>平成１８年</t>
    <rPh sb="0" eb="2">
      <t>ヘイセイ</t>
    </rPh>
    <rPh sb="4" eb="5">
      <t>ネン</t>
    </rPh>
    <phoneticPr fontId="9"/>
  </si>
  <si>
    <t>平成１９年</t>
    <rPh sb="0" eb="2">
      <t>ヘイセイ</t>
    </rPh>
    <rPh sb="4" eb="5">
      <t>ネン</t>
    </rPh>
    <phoneticPr fontId="9"/>
  </si>
  <si>
    <t>平成２０年</t>
    <rPh sb="0" eb="2">
      <t>ヘイセイ</t>
    </rPh>
    <rPh sb="4" eb="5">
      <t>ネン</t>
    </rPh>
    <phoneticPr fontId="9"/>
  </si>
  <si>
    <t>平成２１年</t>
    <rPh sb="0" eb="2">
      <t>ヘイセイ</t>
    </rPh>
    <rPh sb="4" eb="5">
      <t>ネン</t>
    </rPh>
    <phoneticPr fontId="9"/>
  </si>
  <si>
    <t>平成２２年</t>
    <rPh sb="0" eb="2">
      <t>ヘイセイ</t>
    </rPh>
    <rPh sb="4" eb="5">
      <t>ネン</t>
    </rPh>
    <phoneticPr fontId="9"/>
  </si>
  <si>
    <t>平成２３年</t>
    <rPh sb="0" eb="2">
      <t>ヘイセイ</t>
    </rPh>
    <rPh sb="4" eb="5">
      <t>ネン</t>
    </rPh>
    <phoneticPr fontId="9"/>
  </si>
  <si>
    <t>平成２４年</t>
    <rPh sb="0" eb="2">
      <t>ヘイセイ</t>
    </rPh>
    <rPh sb="4" eb="5">
      <t>ネン</t>
    </rPh>
    <phoneticPr fontId="9"/>
  </si>
  <si>
    <t>平成２５年</t>
    <rPh sb="0" eb="2">
      <t>ヘイセイ</t>
    </rPh>
    <rPh sb="4" eb="5">
      <t>ネン</t>
    </rPh>
    <phoneticPr fontId="9"/>
  </si>
  <si>
    <t>平成２６年</t>
    <rPh sb="0" eb="2">
      <t>ヘイセイ</t>
    </rPh>
    <rPh sb="4" eb="5">
      <t>ネン</t>
    </rPh>
    <phoneticPr fontId="9"/>
  </si>
  <si>
    <t>平成２７年</t>
    <rPh sb="0" eb="2">
      <t>ヘイセイ</t>
    </rPh>
    <rPh sb="4" eb="5">
      <t>ネン</t>
    </rPh>
    <phoneticPr fontId="9"/>
  </si>
  <si>
    <t>実収入　　　　　　a</t>
    <rPh sb="0" eb="1">
      <t>ジツ</t>
    </rPh>
    <rPh sb="1" eb="3">
      <t>シュウニュウ</t>
    </rPh>
    <phoneticPr fontId="9"/>
  </si>
  <si>
    <t>消費支出         b</t>
    <rPh sb="0" eb="2">
      <t>ショウヒ</t>
    </rPh>
    <rPh sb="2" eb="4">
      <t>シシュツ</t>
    </rPh>
    <phoneticPr fontId="9"/>
  </si>
  <si>
    <t>非消費支出      c</t>
    <rPh sb="0" eb="3">
      <t>ヒショウヒ</t>
    </rPh>
    <rPh sb="3" eb="5">
      <t>シシュツ</t>
    </rPh>
    <phoneticPr fontId="9"/>
  </si>
  <si>
    <t>可処分所得     d=a-c</t>
    <rPh sb="0" eb="3">
      <t>カショブン</t>
    </rPh>
    <rPh sb="3" eb="5">
      <t>ショトク</t>
    </rPh>
    <phoneticPr fontId="9"/>
  </si>
  <si>
    <t>平均消費性向　e=b/d</t>
    <rPh sb="0" eb="2">
      <t>ヘイキン</t>
    </rPh>
    <rPh sb="2" eb="4">
      <t>ショウヒ</t>
    </rPh>
    <rPh sb="4" eb="6">
      <t>セイコウ</t>
    </rPh>
    <phoneticPr fontId="9"/>
  </si>
  <si>
    <t>平均値</t>
    <rPh sb="0" eb="2">
      <t>ヘイキン</t>
    </rPh>
    <rPh sb="2" eb="3">
      <t>チ</t>
    </rPh>
    <phoneticPr fontId="9"/>
  </si>
  <si>
    <t>H17～H21</t>
  </si>
  <si>
    <r>
      <t>※　５年間平均値は整数値としていないので，d≒</t>
    </r>
    <r>
      <rPr>
        <sz val="11"/>
        <rFont val="ＭＳ 明朝"/>
        <family val="1"/>
        <charset val="128"/>
      </rPr>
      <t>a-cである。</t>
    </r>
    <rPh sb="3" eb="5">
      <t>ネンカン</t>
    </rPh>
    <rPh sb="5" eb="8">
      <t>ヘイキンチ</t>
    </rPh>
    <rPh sb="9" eb="12">
      <t>セイスウチ</t>
    </rPh>
    <phoneticPr fontId="9"/>
  </si>
  <si>
    <r>
      <t>H</t>
    </r>
    <r>
      <rPr>
        <sz val="11"/>
        <rFont val="ＭＳ 明朝"/>
        <family val="1"/>
        <charset val="128"/>
      </rPr>
      <t>25</t>
    </r>
    <r>
      <rPr>
        <sz val="11"/>
        <rFont val="ＭＳ Ｐゴシック"/>
        <family val="3"/>
        <charset val="128"/>
      </rPr>
      <t/>
    </r>
  </si>
  <si>
    <r>
      <t>H</t>
    </r>
    <r>
      <rPr>
        <sz val="11"/>
        <rFont val="ＭＳ 明朝"/>
        <family val="1"/>
        <charset val="128"/>
      </rPr>
      <t>26</t>
    </r>
    <r>
      <rPr>
        <sz val="11"/>
        <rFont val="ＭＳ Ｐゴシック"/>
        <family val="3"/>
        <charset val="128"/>
      </rPr>
      <t/>
    </r>
  </si>
  <si>
    <r>
      <t>H</t>
    </r>
    <r>
      <rPr>
        <sz val="11"/>
        <rFont val="ＭＳ 明朝"/>
        <family val="1"/>
        <charset val="128"/>
      </rPr>
      <t>27</t>
    </r>
    <r>
      <rPr>
        <sz val="11"/>
        <rFont val="ＭＳ Ｐゴシック"/>
        <family val="3"/>
        <charset val="128"/>
      </rPr>
      <t/>
    </r>
  </si>
  <si>
    <t>対事業所
サービス</t>
  </si>
  <si>
    <t>対個人
サービス</t>
  </si>
  <si>
    <t>列　　和</t>
    <rPh sb="0" eb="1">
      <t>レツ</t>
    </rPh>
    <rPh sb="3" eb="4">
      <t>ワ</t>
    </rPh>
    <phoneticPr fontId="9"/>
  </si>
  <si>
    <t>影響度係数</t>
    <rPh sb="0" eb="3">
      <t>エイキョウド</t>
    </rPh>
    <rPh sb="3" eb="5">
      <t>ケイスウ</t>
    </rPh>
    <phoneticPr fontId="9"/>
  </si>
  <si>
    <t>39部門：実額（「41 建設」を0へ）</t>
    <phoneticPr fontId="6"/>
  </si>
  <si>
    <t>17-0000</t>
  </si>
  <si>
    <t>39部門：資本財別構成</t>
    <phoneticPr fontId="6"/>
  </si>
  <si>
    <t>＝</t>
  </si>
  <si>
    <t>／</t>
  </si>
  <si>
    <t>外生化した生産波及係数</t>
    <phoneticPr fontId="6"/>
  </si>
  <si>
    <t>就業者
誘発数</t>
    <rPh sb="2" eb="3">
      <t>シャ</t>
    </rPh>
    <phoneticPr fontId="6"/>
  </si>
  <si>
    <t>県内需要　　増加額</t>
    <phoneticPr fontId="6"/>
  </si>
  <si>
    <t>県産品
需要増加額</t>
    <rPh sb="6" eb="8">
      <t>ゾウカ</t>
    </rPh>
    <phoneticPr fontId="6"/>
  </si>
  <si>
    <t>表４－３－９－１　測定結果（機械等設備投資による効果）</t>
    <rPh sb="0" eb="1">
      <t>ヒョウ</t>
    </rPh>
    <rPh sb="9" eb="11">
      <t>ソクテイ</t>
    </rPh>
    <rPh sb="11" eb="13">
      <t>ケッカ</t>
    </rPh>
    <rPh sb="14" eb="16">
      <t>キカイ</t>
    </rPh>
    <rPh sb="16" eb="17">
      <t>トウ</t>
    </rPh>
    <rPh sb="17" eb="19">
      <t>セツビ</t>
    </rPh>
    <rPh sb="19" eb="21">
      <t>トウシ</t>
    </rPh>
    <rPh sb="24" eb="26">
      <t>コウカ</t>
    </rPh>
    <phoneticPr fontId="6"/>
  </si>
  <si>
    <t>表４－３－９－２　測定結果（機械等設備投資による効果）</t>
    <rPh sb="0" eb="1">
      <t>ヒョウ</t>
    </rPh>
    <rPh sb="9" eb="11">
      <t>ソクテイ</t>
    </rPh>
    <rPh sb="11" eb="13">
      <t>ケッカ</t>
    </rPh>
    <rPh sb="14" eb="16">
      <t>キカイ</t>
    </rPh>
    <rPh sb="16" eb="17">
      <t>トウ</t>
    </rPh>
    <rPh sb="17" eb="19">
      <t>セツビ</t>
    </rPh>
    <rPh sb="19" eb="21">
      <t>トウシ</t>
    </rPh>
    <rPh sb="24" eb="26">
      <t>コウカ</t>
    </rPh>
    <phoneticPr fontId="6"/>
  </si>
  <si>
    <t>県内需要
増加額</t>
    <rPh sb="0" eb="2">
      <t>ケンナイ</t>
    </rPh>
    <rPh sb="2" eb="4">
      <t>ジュヨウ</t>
    </rPh>
    <rPh sb="5" eb="8">
      <t>ゾウカガク</t>
    </rPh>
    <phoneticPr fontId="6"/>
  </si>
  <si>
    <t>県産品
需要額</t>
    <rPh sb="0" eb="1">
      <t>ケン</t>
    </rPh>
    <rPh sb="1" eb="3">
      <t>サンピン</t>
    </rPh>
    <rPh sb="4" eb="6">
      <t>ジュヨウ</t>
    </rPh>
    <rPh sb="6" eb="7">
      <t>ゾウガク</t>
    </rPh>
    <phoneticPr fontId="6"/>
  </si>
  <si>
    <t>表４－３－１０　外生化した「電気機械部門」の生産波及係数</t>
    <rPh sb="0" eb="1">
      <t>ヒョウ</t>
    </rPh>
    <rPh sb="8" eb="10">
      <t>ガイセイ</t>
    </rPh>
    <rPh sb="10" eb="11">
      <t>カ</t>
    </rPh>
    <rPh sb="14" eb="16">
      <t>デンキ</t>
    </rPh>
    <rPh sb="16" eb="18">
      <t>キカイ</t>
    </rPh>
    <rPh sb="18" eb="20">
      <t>ブモン</t>
    </rPh>
    <rPh sb="22" eb="24">
      <t>セイサン</t>
    </rPh>
    <rPh sb="24" eb="26">
      <t>ハキュウ</t>
    </rPh>
    <rPh sb="26" eb="28">
      <t>ケイスウ</t>
    </rPh>
    <phoneticPr fontId="6"/>
  </si>
  <si>
    <t>表４－３－１１　分析に使う係数等</t>
    <rPh sb="0" eb="1">
      <t>ヒョウ</t>
    </rPh>
    <rPh sb="8" eb="10">
      <t>ブンセキ</t>
    </rPh>
    <rPh sb="11" eb="12">
      <t>ツカ</t>
    </rPh>
    <rPh sb="13" eb="15">
      <t>ケイスウ</t>
    </rPh>
    <rPh sb="15" eb="16">
      <t>トウ</t>
    </rPh>
    <phoneticPr fontId="6"/>
  </si>
  <si>
    <t>表４－３－１２</t>
    <rPh sb="0" eb="1">
      <t>ヒョウ</t>
    </rPh>
    <phoneticPr fontId="6"/>
  </si>
  <si>
    <t>表４－３－１４－１　測定結果（企業の本格的な操業による効果）</t>
    <rPh sb="0" eb="1">
      <t>ヒョウ</t>
    </rPh>
    <rPh sb="10" eb="12">
      <t>ソクテイ</t>
    </rPh>
    <rPh sb="12" eb="14">
      <t>ケッカ</t>
    </rPh>
    <rPh sb="15" eb="17">
      <t>キギョウ</t>
    </rPh>
    <rPh sb="18" eb="21">
      <t>ホンカクテキ</t>
    </rPh>
    <rPh sb="22" eb="24">
      <t>ソウギョウ</t>
    </rPh>
    <rPh sb="27" eb="29">
      <t>コウカ</t>
    </rPh>
    <phoneticPr fontId="6"/>
  </si>
  <si>
    <t>表４－３－１４－２　測定結果（企業の本格的な操業による効果）</t>
    <rPh sb="0" eb="1">
      <t>ヒョウ</t>
    </rPh>
    <rPh sb="10" eb="12">
      <t>ソクテイ</t>
    </rPh>
    <rPh sb="12" eb="14">
      <t>ケッカ</t>
    </rPh>
    <rPh sb="15" eb="17">
      <t>キギョウ</t>
    </rPh>
    <rPh sb="18" eb="21">
      <t>ホンカクテキ</t>
    </rPh>
    <rPh sb="22" eb="24">
      <t>ソウギョウ</t>
    </rPh>
    <rPh sb="27" eb="29">
      <t>コウカ</t>
    </rPh>
    <phoneticPr fontId="6"/>
  </si>
  <si>
    <t>表４－３－１５　電気機械製造業立地による波及効果測定結果</t>
    <rPh sb="0" eb="1">
      <t>ヒョウ</t>
    </rPh>
    <rPh sb="8" eb="10">
      <t>デンキ</t>
    </rPh>
    <rPh sb="10" eb="12">
      <t>キカイ</t>
    </rPh>
    <rPh sb="12" eb="15">
      <t>セイゾウギョウ</t>
    </rPh>
    <rPh sb="15" eb="17">
      <t>リッチ</t>
    </rPh>
    <rPh sb="20" eb="22">
      <t>ハキュウ</t>
    </rPh>
    <rPh sb="22" eb="24">
      <t>コウカ</t>
    </rPh>
    <rPh sb="24" eb="26">
      <t>ソクテイ</t>
    </rPh>
    <rPh sb="26" eb="28">
      <t>ケッカ</t>
    </rPh>
    <phoneticPr fontId="6"/>
  </si>
  <si>
    <t>平成２８年</t>
    <rPh sb="0" eb="2">
      <t>ヘイセイ</t>
    </rPh>
    <rPh sb="4" eb="5">
      <t>ネン</t>
    </rPh>
    <phoneticPr fontId="9"/>
  </si>
  <si>
    <t>可処分所得     d≒a-c</t>
    <rPh sb="0" eb="3">
      <t>カショブン</t>
    </rPh>
    <rPh sb="3" eb="5">
      <t>ショトク</t>
    </rPh>
    <phoneticPr fontId="9"/>
  </si>
  <si>
    <t>　　　〃　　　　　（％）</t>
    <phoneticPr fontId="9"/>
  </si>
  <si>
    <t>平成27年はd≠a-c</t>
    <rPh sb="0" eb="2">
      <t>ヘイセイ</t>
    </rPh>
    <rPh sb="4" eb="5">
      <t>ネン</t>
    </rPh>
    <phoneticPr fontId="9"/>
  </si>
  <si>
    <t>H15～H19</t>
    <phoneticPr fontId="9"/>
  </si>
  <si>
    <t xml:space="preserve">※■　所得の内，どれだけ消費に回るかを示す割合を「平均消費性向」と言います。
　 　　ここでのデータは，総務省統計局が公表している家計調査結果から，鹿児島市の数字を抜粋したもので，直近５年間の値を平均して用いています。
　 ■　e－Ｓtat　政府統計の総合窓口ホームページ
   　　トップページ ＞統計データを探す ＞主要な統計から探す＞ 基幹統計から探す（統計分野表示）　企業・家計・経済　家計調査
　　　　　家計調査　家計収支編　二人以上の世帯　詳細結果表　年次　○○年（直近の当該年）
　　　　　　　＜用途分類＞1世帯当たり年平均1か月間の収入と支出 1-1 都市階級・地方・都道府県庁所在市別 　勤労者世帯の表から算定しています。
　 ■　鹿児島市の２人以上の世帯のうちの勤労者がいる世帯について，実収入，消費支出，非消費支出，可処分所得を基に算出します。
　 　　具体的には，平均消費性向＝消費支出／（実収入－非消費支出）で表します。（可処分所得=実収入－非消費支出）
   ■　この「平均消費性向」を雇用者所得誘発額から生産が誘発されていく効果（第二次間接効果）を得るために雇用者所得誘発額に乗じる消費転換率として用います。
</t>
    <rPh sb="25" eb="27">
      <t>ヘイキン</t>
    </rPh>
    <rPh sb="59" eb="61">
      <t>コウヒョウ</t>
    </rPh>
    <rPh sb="69" eb="71">
      <t>ケッカ</t>
    </rPh>
    <rPh sb="79" eb="81">
      <t>スウジ</t>
    </rPh>
    <rPh sb="82" eb="84">
      <t>バッスイ</t>
    </rPh>
    <rPh sb="90" eb="92">
      <t>チョッキン</t>
    </rPh>
    <rPh sb="93" eb="95">
      <t>ネンカン</t>
    </rPh>
    <rPh sb="96" eb="97">
      <t>アタイ</t>
    </rPh>
    <rPh sb="98" eb="100">
      <t>ヘイキン</t>
    </rPh>
    <rPh sb="102" eb="103">
      <t>モチ</t>
    </rPh>
    <rPh sb="172" eb="174">
      <t>キカン</t>
    </rPh>
    <rPh sb="174" eb="176">
      <t>トウケイ</t>
    </rPh>
    <rPh sb="178" eb="179">
      <t>サガ</t>
    </rPh>
    <rPh sb="181" eb="183">
      <t>トウケイ</t>
    </rPh>
    <rPh sb="183" eb="185">
      <t>ブンヤ</t>
    </rPh>
    <rPh sb="185" eb="187">
      <t>ヒョウジ</t>
    </rPh>
    <rPh sb="189" eb="191">
      <t>キギョウ</t>
    </rPh>
    <rPh sb="192" eb="194">
      <t>カケイ</t>
    </rPh>
    <rPh sb="195" eb="197">
      <t>ケイザイ</t>
    </rPh>
    <rPh sb="198" eb="200">
      <t>カケイ</t>
    </rPh>
    <rPh sb="200" eb="202">
      <t>チョウサ</t>
    </rPh>
    <rPh sb="240" eb="242">
      <t>チョッキン</t>
    </rPh>
    <rPh sb="243" eb="245">
      <t>トウガイ</t>
    </rPh>
    <rPh sb="245" eb="246">
      <t>ネン</t>
    </rPh>
    <rPh sb="326" eb="330">
      <t>カゴシマシ</t>
    </rPh>
    <rPh sb="336" eb="338">
      <t>セタイ</t>
    </rPh>
    <rPh sb="342" eb="345">
      <t>キンロウシャ</t>
    </rPh>
    <rPh sb="425" eb="428">
      <t>カショブン</t>
    </rPh>
    <rPh sb="428" eb="430">
      <t>ショトク</t>
    </rPh>
    <rPh sb="431" eb="432">
      <t>ジツ</t>
    </rPh>
    <rPh sb="432" eb="434">
      <t>シュウニュウ</t>
    </rPh>
    <rPh sb="435" eb="436">
      <t>ヒ</t>
    </rPh>
    <rPh sb="436" eb="438">
      <t>ショウヒ</t>
    </rPh>
    <rPh sb="438" eb="440">
      <t>シシュツ</t>
    </rPh>
    <rPh sb="451" eb="453">
      <t>ヘイキン</t>
    </rPh>
    <rPh sb="453" eb="455">
      <t>ショウヒ</t>
    </rPh>
    <rPh sb="455" eb="457">
      <t>セイコウ</t>
    </rPh>
    <rPh sb="459" eb="462">
      <t>コヨウシャ</t>
    </rPh>
    <rPh sb="462" eb="464">
      <t>ショトク</t>
    </rPh>
    <rPh sb="464" eb="467">
      <t>ユウハツガク</t>
    </rPh>
    <rPh sb="469" eb="471">
      <t>セイサン</t>
    </rPh>
    <rPh sb="472" eb="474">
      <t>ユウハツ</t>
    </rPh>
    <rPh sb="479" eb="481">
      <t>コウカ</t>
    </rPh>
    <rPh sb="482" eb="485">
      <t>ダイニジ</t>
    </rPh>
    <rPh sb="485" eb="487">
      <t>カンセツ</t>
    </rPh>
    <rPh sb="487" eb="489">
      <t>コウカ</t>
    </rPh>
    <rPh sb="491" eb="492">
      <t>エ</t>
    </rPh>
    <rPh sb="496" eb="499">
      <t>コヨウシャ</t>
    </rPh>
    <rPh sb="499" eb="501">
      <t>ショトク</t>
    </rPh>
    <rPh sb="501" eb="504">
      <t>ユウハツガク</t>
    </rPh>
    <rPh sb="505" eb="506">
      <t>ジョウ</t>
    </rPh>
    <rPh sb="508" eb="510">
      <t>ショウヒ</t>
    </rPh>
    <rPh sb="510" eb="513">
      <t>テンカンリツ</t>
    </rPh>
    <rPh sb="516" eb="517">
      <t>モチ</t>
    </rPh>
    <phoneticPr fontId="9"/>
  </si>
  <si>
    <t>（単位：万円，人）</t>
    <rPh sb="1" eb="3">
      <t>タンイ</t>
    </rPh>
    <rPh sb="4" eb="6">
      <t>マンエン</t>
    </rPh>
    <rPh sb="7" eb="8">
      <t>ニン</t>
    </rPh>
    <phoneticPr fontId="6"/>
  </si>
  <si>
    <t xml:space="preserve"> ※　第17表　一般分類建設部門取引額表（生産者価格）を行統合し，３９部門にしたものです。</t>
    <rPh sb="28" eb="29">
      <t>ギョウ</t>
    </rPh>
    <rPh sb="29" eb="31">
      <t>トウゴウ</t>
    </rPh>
    <rPh sb="35" eb="37">
      <t>ブモン</t>
    </rPh>
    <phoneticPr fontId="6"/>
  </si>
  <si>
    <t>（単位：百万円）</t>
    <rPh sb="1" eb="3">
      <t>タンイ</t>
    </rPh>
    <rPh sb="4" eb="5">
      <t>ヒャク</t>
    </rPh>
    <rPh sb="5" eb="7">
      <t>マンエン</t>
    </rPh>
    <phoneticPr fontId="6"/>
  </si>
  <si>
    <t>（単位：百万円）</t>
    <rPh sb="4" eb="5">
      <t>ヒャク</t>
    </rPh>
    <phoneticPr fontId="6"/>
  </si>
  <si>
    <t>39×39の</t>
    <phoneticPr fontId="6"/>
  </si>
  <si>
    <t>林業</t>
    <rPh sb="0" eb="2">
      <t>リンギョウ</t>
    </rPh>
    <phoneticPr fontId="1"/>
  </si>
  <si>
    <t>漁業</t>
    <rPh sb="0" eb="2">
      <t>ギョギョウ</t>
    </rPh>
    <phoneticPr fontId="1"/>
  </si>
  <si>
    <t>プラスチック・ゴム製品</t>
  </si>
  <si>
    <t>情報通信機器</t>
  </si>
  <si>
    <t>他に分類されない会員制団体</t>
  </si>
  <si>
    <t>家計外消費支出(行)</t>
    <rPh sb="8" eb="9">
      <t>ギョウ</t>
    </rPh>
    <phoneticPr fontId="26"/>
  </si>
  <si>
    <t>合計</t>
    <rPh sb="0" eb="2">
      <t>ゴウケイ</t>
    </rPh>
    <phoneticPr fontId="4"/>
  </si>
  <si>
    <t>平成２９年</t>
    <rPh sb="0" eb="2">
      <t>ヘイセイ</t>
    </rPh>
    <rPh sb="4" eb="5">
      <t>ネン</t>
    </rPh>
    <phoneticPr fontId="9"/>
  </si>
  <si>
    <t>平成３０年</t>
    <rPh sb="0" eb="2">
      <t>ヘイセイ</t>
    </rPh>
    <rPh sb="4" eb="5">
      <t>ネン</t>
    </rPh>
    <phoneticPr fontId="9"/>
  </si>
  <si>
    <t>令和元年</t>
    <rPh sb="0" eb="2">
      <t>レイワ</t>
    </rPh>
    <rPh sb="2" eb="4">
      <t>ガンネン</t>
    </rPh>
    <rPh sb="3" eb="4">
      <t>ネン</t>
    </rPh>
    <phoneticPr fontId="9"/>
  </si>
  <si>
    <t>H16～H20</t>
    <phoneticPr fontId="9"/>
  </si>
  <si>
    <r>
      <t>H18</t>
    </r>
    <r>
      <rPr>
        <sz val="11"/>
        <rFont val="ＭＳ Ｐゴシック"/>
        <family val="3"/>
        <charset val="128"/>
      </rPr>
      <t>～H2</t>
    </r>
    <r>
      <rPr>
        <sz val="11"/>
        <rFont val="ＭＳ 明朝"/>
        <family val="1"/>
        <charset val="128"/>
      </rPr>
      <t>2</t>
    </r>
    <phoneticPr fontId="9"/>
  </si>
  <si>
    <r>
      <t>H19</t>
    </r>
    <r>
      <rPr>
        <sz val="11"/>
        <rFont val="ＭＳ Ｐゴシック"/>
        <family val="3"/>
        <charset val="128"/>
      </rPr>
      <t>～H23</t>
    </r>
    <r>
      <rPr>
        <sz val="11"/>
        <rFont val="ＭＳ 明朝"/>
        <family val="1"/>
        <charset val="128"/>
      </rPr>
      <t/>
    </r>
    <phoneticPr fontId="9"/>
  </si>
  <si>
    <r>
      <t>H20</t>
    </r>
    <r>
      <rPr>
        <sz val="11"/>
        <rFont val="ＭＳ Ｐゴシック"/>
        <family val="3"/>
        <charset val="128"/>
      </rPr>
      <t>～H24</t>
    </r>
    <r>
      <rPr>
        <sz val="11"/>
        <rFont val="ＭＳ 明朝"/>
        <family val="1"/>
        <charset val="128"/>
      </rPr>
      <t/>
    </r>
    <phoneticPr fontId="9"/>
  </si>
  <si>
    <r>
      <t>H2</t>
    </r>
    <r>
      <rPr>
        <sz val="11"/>
        <rFont val="ＭＳ 明朝"/>
        <family val="1"/>
        <charset val="128"/>
      </rPr>
      <t>1</t>
    </r>
    <r>
      <rPr>
        <sz val="11"/>
        <rFont val="ＭＳ Ｐゴシック"/>
        <family val="3"/>
        <charset val="128"/>
      </rPr>
      <t>～H25</t>
    </r>
    <r>
      <rPr>
        <sz val="11"/>
        <rFont val="ＭＳ 明朝"/>
        <family val="1"/>
        <charset val="128"/>
      </rPr>
      <t/>
    </r>
    <phoneticPr fontId="9"/>
  </si>
  <si>
    <r>
      <t>H22～</t>
    </r>
    <r>
      <rPr>
        <sz val="11"/>
        <rFont val="ＭＳ Ｐゴシック"/>
        <family val="3"/>
        <charset val="128"/>
      </rPr>
      <t>H2</t>
    </r>
    <r>
      <rPr>
        <sz val="11"/>
        <rFont val="ＭＳ 明朝"/>
        <family val="1"/>
        <charset val="128"/>
      </rPr>
      <t>6</t>
    </r>
    <phoneticPr fontId="9"/>
  </si>
  <si>
    <r>
      <t>H2</t>
    </r>
    <r>
      <rPr>
        <sz val="11"/>
        <rFont val="ＭＳ 明朝"/>
        <family val="1"/>
        <charset val="128"/>
      </rPr>
      <t>3</t>
    </r>
    <r>
      <rPr>
        <sz val="11"/>
        <rFont val="ＭＳ Ｐゴシック"/>
        <family val="3"/>
        <charset val="128"/>
      </rPr>
      <t>～H2</t>
    </r>
    <r>
      <rPr>
        <sz val="11"/>
        <rFont val="ＭＳ 明朝"/>
        <family val="1"/>
        <charset val="128"/>
      </rPr>
      <t>7</t>
    </r>
    <phoneticPr fontId="9"/>
  </si>
  <si>
    <r>
      <t>H2</t>
    </r>
    <r>
      <rPr>
        <sz val="11"/>
        <rFont val="ＭＳ 明朝"/>
        <family val="1"/>
        <charset val="128"/>
      </rPr>
      <t>4</t>
    </r>
    <r>
      <rPr>
        <sz val="11"/>
        <rFont val="ＭＳ Ｐゴシック"/>
        <family val="3"/>
        <charset val="128"/>
      </rPr>
      <t>～H2</t>
    </r>
    <r>
      <rPr>
        <sz val="11"/>
        <rFont val="ＭＳ 明朝"/>
        <family val="1"/>
        <charset val="128"/>
      </rPr>
      <t>8</t>
    </r>
    <phoneticPr fontId="9"/>
  </si>
  <si>
    <t>H25～H29</t>
    <phoneticPr fontId="6"/>
  </si>
  <si>
    <t>H26～H30</t>
    <phoneticPr fontId="6"/>
  </si>
  <si>
    <t>H27～R1</t>
    <phoneticPr fontId="6"/>
  </si>
  <si>
    <r>
      <t>H</t>
    </r>
    <r>
      <rPr>
        <sz val="11"/>
        <rFont val="ＭＳ 明朝"/>
        <family val="1"/>
        <charset val="128"/>
      </rPr>
      <t>12ツール</t>
    </r>
    <phoneticPr fontId="9"/>
  </si>
  <si>
    <t>H19</t>
    <phoneticPr fontId="9"/>
  </si>
  <si>
    <t>H20</t>
    <phoneticPr fontId="9"/>
  </si>
  <si>
    <t>H21</t>
    <phoneticPr fontId="9"/>
  </si>
  <si>
    <t>H22</t>
    <phoneticPr fontId="9"/>
  </si>
  <si>
    <r>
      <t>H</t>
    </r>
    <r>
      <rPr>
        <sz val="11"/>
        <rFont val="ＭＳ 明朝"/>
        <family val="1"/>
        <charset val="128"/>
      </rPr>
      <t>23</t>
    </r>
    <phoneticPr fontId="9"/>
  </si>
  <si>
    <r>
      <t>H</t>
    </r>
    <r>
      <rPr>
        <sz val="11"/>
        <rFont val="ＭＳ 明朝"/>
        <family val="1"/>
        <charset val="128"/>
      </rPr>
      <t>24</t>
    </r>
    <phoneticPr fontId="9"/>
  </si>
  <si>
    <r>
      <t>H</t>
    </r>
    <r>
      <rPr>
        <sz val="11"/>
        <rFont val="ＭＳ 明朝"/>
        <family val="1"/>
        <charset val="128"/>
      </rPr>
      <t>28</t>
    </r>
    <r>
      <rPr>
        <sz val="11"/>
        <rFont val="ＭＳ Ｐゴシック"/>
        <family val="3"/>
        <charset val="128"/>
      </rPr>
      <t/>
    </r>
  </si>
  <si>
    <r>
      <t>H</t>
    </r>
    <r>
      <rPr>
        <sz val="11"/>
        <rFont val="ＭＳ 明朝"/>
        <family val="1"/>
        <charset val="128"/>
      </rPr>
      <t>29</t>
    </r>
    <r>
      <rPr>
        <sz val="11"/>
        <rFont val="ＭＳ Ｐゴシック"/>
        <family val="3"/>
        <charset val="128"/>
      </rPr>
      <t/>
    </r>
  </si>
  <si>
    <r>
      <t>H</t>
    </r>
    <r>
      <rPr>
        <sz val="11"/>
        <rFont val="ＭＳ 明朝"/>
        <family val="1"/>
        <charset val="128"/>
      </rPr>
      <t>30</t>
    </r>
    <r>
      <rPr>
        <sz val="11"/>
        <rFont val="ＭＳ Ｐゴシック"/>
        <family val="3"/>
        <charset val="128"/>
      </rPr>
      <t/>
    </r>
  </si>
  <si>
    <r>
      <rPr>
        <sz val="11"/>
        <rFont val="ＭＳ 明朝"/>
        <family val="1"/>
        <charset val="128"/>
      </rPr>
      <t>R1</t>
    </r>
    <r>
      <rPr>
        <sz val="11"/>
        <rFont val="ＭＳ Ｐゴシック"/>
        <family val="3"/>
        <charset val="128"/>
      </rPr>
      <t/>
    </r>
    <phoneticPr fontId="6"/>
  </si>
  <si>
    <t>１０億円の建設投資(主要建造物は鉄骨)を実施する場合［39部門表による測定］</t>
    <rPh sb="5" eb="7">
      <t>ケンセツ</t>
    </rPh>
    <rPh sb="7" eb="9">
      <t>トウシ</t>
    </rPh>
    <rPh sb="10" eb="12">
      <t>シュヨウ</t>
    </rPh>
    <rPh sb="12" eb="15">
      <t>ケンゾウブツ</t>
    </rPh>
    <rPh sb="16" eb="18">
      <t>テッコツ</t>
    </rPh>
    <phoneticPr fontId="6"/>
  </si>
  <si>
    <t>建設Ｉ－Ｏ(Ｓ工場)
投入係数</t>
    <phoneticPr fontId="6"/>
  </si>
  <si>
    <t>平成２７年鹿児島県産業連関表［3９部門表］</t>
    <rPh sb="0" eb="2">
      <t>ヘイセイ</t>
    </rPh>
    <rPh sb="4" eb="5">
      <t>ネン</t>
    </rPh>
    <rPh sb="5" eb="9">
      <t>カゴシマケン</t>
    </rPh>
    <rPh sb="9" eb="11">
      <t>サンギョウ</t>
    </rPh>
    <rPh sb="11" eb="14">
      <t>レンカンヒョウ</t>
    </rPh>
    <rPh sb="17" eb="19">
      <t>ブモン</t>
    </rPh>
    <rPh sb="19" eb="20">
      <t>ヒョウ</t>
    </rPh>
    <phoneticPr fontId="9"/>
  </si>
  <si>
    <t>農業</t>
    <rPh sb="1" eb="2">
      <t>ギョウ</t>
    </rPh>
    <phoneticPr fontId="1"/>
  </si>
  <si>
    <t>２０億円の機械設備投資（電気機械）を実施する場合
［39部門表による測定］</t>
    <rPh sb="5" eb="7">
      <t>キカイ</t>
    </rPh>
    <rPh sb="7" eb="9">
      <t>セツビ</t>
    </rPh>
    <rPh sb="9" eb="11">
      <t>トウシ</t>
    </rPh>
    <rPh sb="12" eb="14">
      <t>デンキ</t>
    </rPh>
    <rPh sb="14" eb="16">
      <t>キカイ</t>
    </rPh>
    <phoneticPr fontId="6"/>
  </si>
  <si>
    <t>39×39の</t>
    <phoneticPr fontId="6"/>
  </si>
  <si>
    <t>39×39の</t>
    <phoneticPr fontId="6"/>
  </si>
  <si>
    <t>立地した企業が操業後２５億円の生産を行う場合［39部門表による測定］</t>
    <rPh sb="0" eb="2">
      <t>リッチ</t>
    </rPh>
    <rPh sb="4" eb="6">
      <t>キギョウ</t>
    </rPh>
    <rPh sb="7" eb="9">
      <t>ソウギョウ</t>
    </rPh>
    <rPh sb="9" eb="10">
      <t>ゴ</t>
    </rPh>
    <rPh sb="12" eb="13">
      <t>オク</t>
    </rPh>
    <rPh sb="15" eb="17">
      <t>セイサン</t>
    </rPh>
    <rPh sb="18" eb="19">
      <t>オコナ</t>
    </rPh>
    <phoneticPr fontId="6"/>
  </si>
  <si>
    <t>逆行列係数
[33 電気機械]</t>
    <phoneticPr fontId="6"/>
  </si>
  <si>
    <t>平成27年鹿児島県産業連関表［39部門表］</t>
    <rPh sb="0" eb="2">
      <t>ヘイセイ</t>
    </rPh>
    <rPh sb="4" eb="5">
      <t>ネン</t>
    </rPh>
    <rPh sb="5" eb="9">
      <t>カゴシマケン</t>
    </rPh>
    <rPh sb="9" eb="11">
      <t>サンギョウ</t>
    </rPh>
    <rPh sb="11" eb="14">
      <t>レンカンヒョウ</t>
    </rPh>
    <rPh sb="17" eb="19">
      <t>ブモン</t>
    </rPh>
    <rPh sb="19" eb="20">
      <t>ヒョウ</t>
    </rPh>
    <phoneticPr fontId="9"/>
  </si>
  <si>
    <t>家計外
消費支出
（列）</t>
    <phoneticPr fontId="6"/>
  </si>
  <si>
    <t>民間消費支出</t>
    <rPh sb="0" eb="1">
      <t>ミンカン</t>
    </rPh>
    <rPh sb="1" eb="3">
      <t>ショウヒ</t>
    </rPh>
    <rPh sb="3" eb="5">
      <t>シシュツ</t>
    </rPh>
    <phoneticPr fontId="3"/>
  </si>
  <si>
    <t>一般政府
消費支出</t>
    <rPh sb="0" eb="1">
      <t>イッパン</t>
    </rPh>
    <rPh sb="1" eb="3">
      <t>セイフ</t>
    </rPh>
    <rPh sb="5" eb="7">
      <t>ショウヒ</t>
    </rPh>
    <rPh sb="6" eb="8">
      <t>シシュツ</t>
    </rPh>
    <phoneticPr fontId="3"/>
  </si>
  <si>
    <t>県内総固定
資本形成
(公的)</t>
    <rPh sb="0" eb="1">
      <t>ケンナイ</t>
    </rPh>
    <rPh sb="2" eb="4">
      <t>コテイ</t>
    </rPh>
    <rPh sb="6" eb="8">
      <t>シホン</t>
    </rPh>
    <rPh sb="7" eb="9">
      <t>ケイセイ</t>
    </rPh>
    <rPh sb="11" eb="13">
      <t>コウテキ</t>
    </rPh>
    <phoneticPr fontId="3"/>
  </si>
  <si>
    <t>県内総固定
資本形成
(民間)</t>
    <rPh sb="0" eb="1">
      <t>ケンナイ</t>
    </rPh>
    <rPh sb="2" eb="4">
      <t>コテイ</t>
    </rPh>
    <rPh sb="6" eb="8">
      <t>シホン</t>
    </rPh>
    <rPh sb="7" eb="9">
      <t>ケイセイ</t>
    </rPh>
    <rPh sb="11" eb="13">
      <t>ミンカン</t>
    </rPh>
    <phoneticPr fontId="3"/>
  </si>
  <si>
    <t>在庫純増</t>
    <rPh sb="0" eb="1">
      <t>ザイコ</t>
    </rPh>
    <rPh sb="1" eb="3">
      <t>ジュンゾウ</t>
    </rPh>
    <phoneticPr fontId="3"/>
  </si>
  <si>
    <t>県内
最終需要計</t>
    <rPh sb="0" eb="1">
      <t>ケンナイ</t>
    </rPh>
    <rPh sb="3" eb="5">
      <t>サイシュウ</t>
    </rPh>
    <rPh sb="4" eb="6">
      <t>ジュヨウ</t>
    </rPh>
    <rPh sb="6" eb="7">
      <t>ケイ</t>
    </rPh>
    <phoneticPr fontId="3"/>
  </si>
  <si>
    <t>県内
需要合計</t>
    <rPh sb="0" eb="1">
      <t>ケンナイ</t>
    </rPh>
    <rPh sb="3" eb="5">
      <t>ジュヨウ</t>
    </rPh>
    <rPh sb="4" eb="6">
      <t>ゴウケイ</t>
    </rPh>
    <phoneticPr fontId="3"/>
  </si>
  <si>
    <t>移輸出</t>
    <rPh sb="0" eb="2">
      <t>ユシュツ</t>
    </rPh>
    <phoneticPr fontId="3"/>
  </si>
  <si>
    <t>最終需要計</t>
    <rPh sb="0" eb="2">
      <t>サイシュウ</t>
    </rPh>
    <rPh sb="2" eb="4">
      <t>ジュヨウ</t>
    </rPh>
    <rPh sb="4" eb="5">
      <t>ケイ</t>
    </rPh>
    <phoneticPr fontId="3"/>
  </si>
  <si>
    <t>（控除）
移輸入計</t>
    <rPh sb="5" eb="7">
      <t>ユニュウ</t>
    </rPh>
    <rPh sb="7" eb="8">
      <t>ケイ</t>
    </rPh>
    <phoneticPr fontId="3"/>
  </si>
  <si>
    <t>最終需要
部門計</t>
    <rPh sb="0" eb="1">
      <t>サイシュウ</t>
    </rPh>
    <rPh sb="5" eb="7">
      <t>ブモン</t>
    </rPh>
    <rPh sb="6" eb="7">
      <t>ケイ</t>
    </rPh>
    <phoneticPr fontId="3"/>
  </si>
  <si>
    <t>県内生産額</t>
    <rPh sb="0" eb="1">
      <t>ケンナイ</t>
    </rPh>
    <rPh sb="1" eb="4">
      <t>セイサンガク</t>
    </rPh>
    <phoneticPr fontId="3"/>
  </si>
  <si>
    <t>移輸入率    -1*(87/79)      a</t>
    <rPh sb="0" eb="1">
      <t>イ</t>
    </rPh>
    <rPh sb="1" eb="3">
      <t>ユニュウ</t>
    </rPh>
    <rPh sb="3" eb="4">
      <t>リツ</t>
    </rPh>
    <phoneticPr fontId="6"/>
  </si>
  <si>
    <t>県内生産額</t>
    <rPh sb="0" eb="1">
      <t>ケン</t>
    </rPh>
    <phoneticPr fontId="1"/>
  </si>
  <si>
    <t>平成27年 鹿児島県産業連関表 (39部門)  投入係数表</t>
    <rPh sb="0" eb="2">
      <t>ヘイセイ</t>
    </rPh>
    <rPh sb="4" eb="5">
      <t>ネン</t>
    </rPh>
    <rPh sb="19" eb="21">
      <t>ブモン</t>
    </rPh>
    <rPh sb="24" eb="26">
      <t>トウニュウ</t>
    </rPh>
    <rPh sb="26" eb="28">
      <t>ケイスウ</t>
    </rPh>
    <rPh sb="28" eb="29">
      <t>ヒョウ</t>
    </rPh>
    <phoneticPr fontId="9"/>
  </si>
  <si>
    <t>建設Ｉ－Ｏ　→　３９部門への行統合</t>
    <rPh sb="0" eb="2">
      <t>ケンセツ</t>
    </rPh>
    <rPh sb="10" eb="12">
      <t>ブモン</t>
    </rPh>
    <rPh sb="14" eb="15">
      <t>ギョウ</t>
    </rPh>
    <rPh sb="15" eb="17">
      <t>トウゴウ</t>
    </rPh>
    <phoneticPr fontId="9"/>
  </si>
  <si>
    <t>建 築 補 修</t>
  </si>
  <si>
    <t>土 木 補 修</t>
  </si>
  <si>
    <t>011</t>
  </si>
  <si>
    <t>012</t>
  </si>
  <si>
    <t>013</t>
  </si>
  <si>
    <t>015</t>
  </si>
  <si>
    <t>017</t>
  </si>
  <si>
    <t>061</t>
  </si>
  <si>
    <t>062</t>
  </si>
  <si>
    <t>その他の鉱業</t>
  </si>
  <si>
    <t>111</t>
  </si>
  <si>
    <t>112</t>
  </si>
  <si>
    <t>飲料</t>
  </si>
  <si>
    <t>113</t>
  </si>
  <si>
    <t>114</t>
  </si>
  <si>
    <t>151</t>
  </si>
  <si>
    <t>152</t>
  </si>
  <si>
    <t>衣服・その他の繊維既製品</t>
  </si>
  <si>
    <t>161</t>
  </si>
  <si>
    <t>木材・木製品</t>
  </si>
  <si>
    <t>162</t>
  </si>
  <si>
    <t>163</t>
  </si>
  <si>
    <t>164</t>
  </si>
  <si>
    <t>191</t>
  </si>
  <si>
    <t>印刷・製版・製本</t>
  </si>
  <si>
    <t>201</t>
  </si>
  <si>
    <t>202</t>
  </si>
  <si>
    <t>無機化学工業製品</t>
  </si>
  <si>
    <t>203</t>
  </si>
  <si>
    <t>石油化学系基礎製品</t>
  </si>
  <si>
    <t>204</t>
  </si>
  <si>
    <t>有機化学工業製品（石油化学系基礎製品・合成樹脂を除く。）</t>
  </si>
  <si>
    <t>205</t>
  </si>
  <si>
    <t>206</t>
  </si>
  <si>
    <t>207</t>
  </si>
  <si>
    <t>医薬品</t>
  </si>
  <si>
    <t>208</t>
  </si>
  <si>
    <t>化学最終製品（医薬品を除く。）</t>
  </si>
  <si>
    <t>211</t>
  </si>
  <si>
    <t>212</t>
  </si>
  <si>
    <t>221</t>
  </si>
  <si>
    <t>222</t>
  </si>
  <si>
    <t>231</t>
  </si>
  <si>
    <t>なめし革・革製品・毛皮</t>
  </si>
  <si>
    <t>251</t>
  </si>
  <si>
    <t>252</t>
  </si>
  <si>
    <t>253</t>
  </si>
  <si>
    <t>259</t>
  </si>
  <si>
    <t>261</t>
  </si>
  <si>
    <t>262</t>
  </si>
  <si>
    <t>263</t>
  </si>
  <si>
    <t>鋳鍛造品（鉄）</t>
  </si>
  <si>
    <t>269</t>
  </si>
  <si>
    <t>その他の鉄鋼製品</t>
  </si>
  <si>
    <t>271</t>
  </si>
  <si>
    <t>272</t>
  </si>
  <si>
    <t>281</t>
  </si>
  <si>
    <t>建設用・建築用金属製品</t>
  </si>
  <si>
    <t>289</t>
  </si>
  <si>
    <t>291</t>
  </si>
  <si>
    <t>301</t>
  </si>
  <si>
    <t>311</t>
  </si>
  <si>
    <t>321</t>
  </si>
  <si>
    <t>電子デバイス</t>
  </si>
  <si>
    <t>329</t>
  </si>
  <si>
    <t>その他の電子部品</t>
  </si>
  <si>
    <t>331</t>
  </si>
  <si>
    <t>産業用電気機器</t>
  </si>
  <si>
    <t>332</t>
  </si>
  <si>
    <t>民生用電気機器</t>
  </si>
  <si>
    <t/>
  </si>
  <si>
    <t>333</t>
  </si>
  <si>
    <t>電子応用装置・電気計測器</t>
  </si>
  <si>
    <t>339</t>
  </si>
  <si>
    <t>その他の電気機械</t>
  </si>
  <si>
    <t>341</t>
  </si>
  <si>
    <t>通信・映像・音響機器</t>
  </si>
  <si>
    <t>342</t>
  </si>
  <si>
    <t>電子計算機・同附属装置</t>
  </si>
  <si>
    <t>351</t>
  </si>
  <si>
    <t>乗用車</t>
  </si>
  <si>
    <t>352</t>
  </si>
  <si>
    <t>その他の自動車</t>
  </si>
  <si>
    <t>353</t>
  </si>
  <si>
    <t>354</t>
  </si>
  <si>
    <t>359</t>
  </si>
  <si>
    <t>391</t>
  </si>
  <si>
    <t>392</t>
  </si>
  <si>
    <t>再生資源回収・加工処理</t>
  </si>
  <si>
    <t>411</t>
  </si>
  <si>
    <t>412</t>
  </si>
  <si>
    <t>413</t>
  </si>
  <si>
    <t>公共事業</t>
  </si>
  <si>
    <t>419</t>
  </si>
  <si>
    <t>その他の土木建設</t>
  </si>
  <si>
    <t>461</t>
  </si>
  <si>
    <t>462</t>
  </si>
  <si>
    <t>471</t>
  </si>
  <si>
    <t>481</t>
  </si>
  <si>
    <t>511</t>
  </si>
  <si>
    <t>531</t>
  </si>
  <si>
    <t>551</t>
  </si>
  <si>
    <t>552</t>
  </si>
  <si>
    <t>553</t>
  </si>
  <si>
    <t>住宅賃貸料（帰属家賃）</t>
  </si>
  <si>
    <t>571</t>
  </si>
  <si>
    <t>572</t>
  </si>
  <si>
    <t>道路輸送（自家輸送を除く。）</t>
  </si>
  <si>
    <t>573</t>
  </si>
  <si>
    <t>574</t>
  </si>
  <si>
    <t>575</t>
  </si>
  <si>
    <t>576</t>
  </si>
  <si>
    <t>貨物利用運送</t>
  </si>
  <si>
    <t>577</t>
  </si>
  <si>
    <t>578</t>
  </si>
  <si>
    <t>運輸附帯サービス</t>
  </si>
  <si>
    <t>579</t>
  </si>
  <si>
    <t>郵便・信書便</t>
  </si>
  <si>
    <t>591</t>
  </si>
  <si>
    <t>通信</t>
  </si>
  <si>
    <t>592</t>
  </si>
  <si>
    <t>593</t>
  </si>
  <si>
    <t>情報サービス</t>
  </si>
  <si>
    <t>594</t>
  </si>
  <si>
    <t>インターネット附随サービス</t>
  </si>
  <si>
    <t>595</t>
  </si>
  <si>
    <t>映像・音声・文字情報制作</t>
  </si>
  <si>
    <t>611</t>
  </si>
  <si>
    <t>631</t>
  </si>
  <si>
    <t>632</t>
  </si>
  <si>
    <t>641</t>
  </si>
  <si>
    <t>医療</t>
  </si>
  <si>
    <t>642</t>
  </si>
  <si>
    <t>保健衛生</t>
  </si>
  <si>
    <t>643</t>
  </si>
  <si>
    <t>社会保険・社会福祉</t>
  </si>
  <si>
    <t>644</t>
  </si>
  <si>
    <t>介護</t>
  </si>
  <si>
    <t>659</t>
  </si>
  <si>
    <t>661</t>
  </si>
  <si>
    <t>662</t>
  </si>
  <si>
    <t>663</t>
  </si>
  <si>
    <t>669</t>
  </si>
  <si>
    <t>その他の対事業所サービス</t>
  </si>
  <si>
    <t>671</t>
  </si>
  <si>
    <t>宿泊業</t>
  </si>
  <si>
    <t>672</t>
  </si>
  <si>
    <t>飲食サービス</t>
  </si>
  <si>
    <t>673</t>
  </si>
  <si>
    <t>洗濯・理容・美容・浴場業</t>
  </si>
  <si>
    <t>674</t>
  </si>
  <si>
    <t>娯楽サービス</t>
  </si>
  <si>
    <t>679</t>
  </si>
  <si>
    <t>681</t>
  </si>
  <si>
    <t>691</t>
  </si>
  <si>
    <t>700</t>
  </si>
  <si>
    <t>711</t>
  </si>
  <si>
    <t>911</t>
  </si>
  <si>
    <t>921</t>
  </si>
  <si>
    <t>931</t>
  </si>
  <si>
    <t>932</t>
  </si>
  <si>
    <t>資本減耗引当（社会資本等減耗分）</t>
  </si>
  <si>
    <t>941</t>
  </si>
  <si>
    <t>951</t>
  </si>
  <si>
    <t>960</t>
  </si>
  <si>
    <t>970</t>
  </si>
  <si>
    <t>b</t>
    <phoneticPr fontId="6"/>
  </si>
  <si>
    <t>正社員・
正職員</t>
    <phoneticPr fontId="9"/>
  </si>
  <si>
    <t>農業</t>
    <rPh sb="0" eb="2">
      <t>ノウギョウ</t>
    </rPh>
    <phoneticPr fontId="4"/>
  </si>
  <si>
    <t>林業</t>
    <rPh sb="0" eb="2">
      <t>リンギョウ</t>
    </rPh>
    <phoneticPr fontId="4"/>
  </si>
  <si>
    <t>漁業</t>
    <rPh sb="0" eb="2">
      <t>ギョギョウ</t>
    </rPh>
    <phoneticPr fontId="4"/>
  </si>
  <si>
    <t>平成２７年雇用表（３９分門）</t>
    <rPh sb="0" eb="2">
      <t>ヘイセイ</t>
    </rPh>
    <rPh sb="4" eb="5">
      <t>ネン</t>
    </rPh>
    <rPh sb="5" eb="7">
      <t>コヨウ</t>
    </rPh>
    <rPh sb="7" eb="8">
      <t>ヒョウ</t>
    </rPh>
    <rPh sb="11" eb="12">
      <t>フン</t>
    </rPh>
    <rPh sb="12" eb="13">
      <t>モン</t>
    </rPh>
    <phoneticPr fontId="9"/>
  </si>
  <si>
    <t>石油・
石炭製品</t>
  </si>
  <si>
    <t>プラスチック
・ゴム製品</t>
  </si>
  <si>
    <t>窯業・
土石製品</t>
  </si>
  <si>
    <t>はん用
機械</t>
  </si>
  <si>
    <t>生産用
機械</t>
  </si>
  <si>
    <t>業務用
機械</t>
  </si>
  <si>
    <t>情報通信
機器</t>
  </si>
  <si>
    <t>その他の製造
工業製品</t>
  </si>
  <si>
    <t>電力・ガス
・熱供給</t>
  </si>
  <si>
    <t>金融
・保険</t>
  </si>
  <si>
    <t>運輸
・郵便</t>
  </si>
  <si>
    <t>教育
・研究</t>
  </si>
  <si>
    <t>医療
・福祉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</si>
</sst>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
    <numFmt numFmtId="177" formatCode="#,##0.000000_ ;[Red]\-#,##0.000000\ "/>
    <numFmt numFmtId="178" formatCode="0.000000_ ;[Red]\-0.000000\ "/>
    <numFmt numFmtId="179" formatCode="#,##0_ "/>
    <numFmt numFmtId="180" formatCode="0.000000"/>
    <numFmt numFmtId="181" formatCode="#,##0_ ;[Red]\-#,##0\ "/>
    <numFmt numFmtId="182" formatCode="#,##0.000000;[Red]\-#,##0.000000"/>
    <numFmt numFmtId="183" formatCode="#,##0.00000;[Red]\-#,##0.00000"/>
    <numFmt numFmtId="184" formatCode="0.000"/>
    <numFmt numFmtId="185" formatCode="0.0000000000"/>
    <numFmt numFmtId="186" formatCode="0.000000_ "/>
    <numFmt numFmtId="187" formatCode="0.0_ "/>
    <numFmt numFmtId="188" formatCode="00\-0000"/>
    <numFmt numFmtId="189" formatCode="#,##0;&quot;▲&quot;#,##0;&quot;-&quot;"/>
    <numFmt numFmtId="190" formatCode="0.000000000_ "/>
    <numFmt numFmtId="191" formatCode="#,##0.0000000"/>
  </numFmts>
  <fonts count="55">
    <font>
      <sz val="11"/>
      <name val="ＭＳ 明朝"/>
      <family val="1"/>
      <charset val="128"/>
    </font>
    <font>
      <sz val="11"/>
      <name val="ＭＳ ゴシック"/>
      <family val="3"/>
      <charset val="128"/>
    </font>
    <font>
      <sz val="11"/>
      <name val="ＭＳ ゴシック"/>
      <family val="3"/>
      <charset val="128"/>
    </font>
    <font>
      <sz val="6"/>
      <name val="ＭＳ ゴシック"/>
      <family val="3"/>
      <charset val="128"/>
    </font>
    <font>
      <sz val="11"/>
      <name val="ＭＳ 明朝"/>
      <family val="1"/>
      <charset val="128"/>
    </font>
    <font>
      <sz val="12"/>
      <name val="ＭＳ ゴシック"/>
      <family val="3"/>
      <charset val="128"/>
    </font>
    <font>
      <sz val="6"/>
      <name val="ＭＳ 明朝"/>
      <family val="1"/>
      <charset val="128"/>
    </font>
    <font>
      <sz val="10"/>
      <name val="ＭＳ 明朝"/>
      <family val="1"/>
      <charset val="128"/>
    </font>
    <font>
      <sz val="14"/>
      <name val="ＭＳ 明朝"/>
      <family val="1"/>
      <charset val="128"/>
    </font>
    <font>
      <sz val="6"/>
      <name val="ＭＳ Ｐゴシック"/>
      <family val="3"/>
      <charset val="128"/>
    </font>
    <font>
      <sz val="11"/>
      <name val="ＭＳ Ｐゴシック"/>
      <family val="3"/>
      <charset val="128"/>
    </font>
    <font>
      <sz val="11"/>
      <name val="ＭＳ Ｐ明朝"/>
      <family val="1"/>
      <charset val="128"/>
    </font>
    <font>
      <sz val="10"/>
      <name val="ＭＳ Ｐ明朝"/>
      <family val="1"/>
      <charset val="128"/>
    </font>
    <font>
      <sz val="10"/>
      <name val="ＭＳ Ｐゴシック"/>
      <family val="3"/>
      <charset val="128"/>
    </font>
    <font>
      <sz val="12"/>
      <name val="ＭＳ Ｐゴシック"/>
      <family val="3"/>
      <charset val="128"/>
    </font>
    <font>
      <b/>
      <sz val="11"/>
      <name val="ＭＳ ゴシック"/>
      <family val="3"/>
      <charset val="128"/>
    </font>
    <font>
      <vertAlign val="superscript"/>
      <sz val="11"/>
      <name val="ＭＳ Ｐ明朝"/>
      <family val="1"/>
      <charset val="128"/>
    </font>
    <font>
      <sz val="9"/>
      <name val="ＭＳ 明朝"/>
      <family val="1"/>
      <charset val="128"/>
    </font>
    <font>
      <sz val="9"/>
      <name val="ＭＳ ゴシック"/>
      <family val="3"/>
      <charset val="128"/>
    </font>
    <font>
      <sz val="12"/>
      <name val="ＭＳ Ｐ明朝"/>
      <family val="1"/>
      <charset val="128"/>
    </font>
    <font>
      <sz val="12"/>
      <name val="ＭＳ 明朝"/>
      <family val="1"/>
      <charset val="128"/>
    </font>
    <font>
      <b/>
      <sz val="11"/>
      <name val="ＭＳ Ｐゴシック"/>
      <family val="3"/>
      <charset val="128"/>
    </font>
    <font>
      <sz val="14"/>
      <name val="ＭＳ ゴシック"/>
      <family val="3"/>
      <charset val="128"/>
    </font>
    <font>
      <sz val="10.5"/>
      <name val="ＭＳ Ｐ明朝"/>
      <family val="1"/>
      <charset val="128"/>
    </font>
    <font>
      <b/>
      <sz val="14"/>
      <name val="ＭＳ 明朝"/>
      <family val="1"/>
      <charset val="128"/>
    </font>
    <font>
      <sz val="10"/>
      <color indexed="9"/>
      <name val="ＭＳ 明朝"/>
      <family val="1"/>
      <charset val="128"/>
    </font>
    <font>
      <b/>
      <sz val="15"/>
      <name val="ＭＳ 明朝"/>
      <family val="1"/>
      <charset val="128"/>
    </font>
    <font>
      <vertAlign val="superscript"/>
      <sz val="11"/>
      <name val="ＭＳ 明朝"/>
      <family val="1"/>
      <charset val="128"/>
    </font>
    <font>
      <vertAlign val="superscript"/>
      <sz val="10"/>
      <name val="ＭＳ Ｐ明朝"/>
      <family val="1"/>
      <charset val="128"/>
    </font>
    <font>
      <sz val="13"/>
      <color indexed="9"/>
      <name val="ＭＳ ゴシック"/>
      <family val="3"/>
      <charset val="128"/>
    </font>
    <font>
      <sz val="8"/>
      <name val="ＭＳ 明朝"/>
      <family val="1"/>
      <charset val="128"/>
    </font>
    <font>
      <sz val="6"/>
      <name val="HGｺﾞｼｯｸM"/>
      <family val="3"/>
      <charset val="128"/>
    </font>
    <font>
      <sz val="13"/>
      <name val="ＭＳ Ｐ明朝"/>
      <family val="1"/>
      <charset val="128"/>
    </font>
    <font>
      <sz val="12"/>
      <color indexed="10"/>
      <name val="ＭＳ Ｐ明朝"/>
      <family val="1"/>
      <charset val="128"/>
    </font>
    <font>
      <sz val="11"/>
      <color indexed="10"/>
      <name val="ＭＳ Ｐ明朝"/>
      <family val="1"/>
      <charset val="128"/>
    </font>
    <font>
      <sz val="13"/>
      <name val="ＭＳ Ｐゴシック"/>
      <family val="3"/>
      <charset val="128"/>
    </font>
    <font>
      <u/>
      <sz val="11"/>
      <color indexed="12"/>
      <name val="ＭＳ Ｐゴシック"/>
      <family val="3"/>
      <charset val="128"/>
    </font>
    <font>
      <sz val="14"/>
      <name val="HGｺﾞｼｯｸM"/>
      <family val="3"/>
      <charset val="128"/>
    </font>
    <font>
      <sz val="11"/>
      <name val="HGｺﾞｼｯｸM"/>
      <family val="3"/>
      <charset val="128"/>
    </font>
    <font>
      <sz val="10"/>
      <name val="HGｺﾞｼｯｸM"/>
      <family val="3"/>
      <charset val="128"/>
    </font>
    <font>
      <sz val="13"/>
      <name val="HGｺﾞｼｯｸM"/>
      <family val="3"/>
      <charset val="128"/>
    </font>
    <font>
      <b/>
      <sz val="9"/>
      <color indexed="81"/>
      <name val="ＭＳ Ｐゴシック"/>
      <family val="3"/>
      <charset val="128"/>
    </font>
    <font>
      <b/>
      <sz val="16"/>
      <name val="ＭＳ Ｐゴシック"/>
      <family val="3"/>
      <charset val="128"/>
    </font>
    <font>
      <b/>
      <sz val="12"/>
      <name val="ＭＳ Ｐゴシック"/>
      <family val="3"/>
      <charset val="128"/>
    </font>
    <font>
      <sz val="11"/>
      <color theme="1"/>
      <name val="ＭＳ Ｐゴシック"/>
      <family val="3"/>
      <charset val="128"/>
      <scheme val="minor"/>
    </font>
    <font>
      <sz val="11"/>
      <color theme="1"/>
      <name val="HGｺﾞｼｯｸM"/>
      <family val="3"/>
      <charset val="128"/>
    </font>
    <font>
      <sz val="8"/>
      <color theme="1"/>
      <name val="HGｺﾞｼｯｸM"/>
      <family val="3"/>
      <charset val="128"/>
    </font>
    <font>
      <sz val="9"/>
      <color theme="1"/>
      <name val="HGｺﾞｼｯｸM"/>
      <family val="3"/>
      <charset val="128"/>
    </font>
    <font>
      <sz val="14"/>
      <color theme="1"/>
      <name val="HGｺﾞｼｯｸM"/>
      <family val="3"/>
      <charset val="128"/>
    </font>
    <font>
      <sz val="11"/>
      <color theme="0"/>
      <name val="ＭＳ 明朝"/>
      <family val="1"/>
      <charset val="128"/>
    </font>
    <font>
      <sz val="11"/>
      <color theme="0"/>
      <name val="ＭＳ Ｐゴシック"/>
      <family val="3"/>
      <charset val="128"/>
    </font>
    <font>
      <sz val="12"/>
      <color rgb="FFFF0000"/>
      <name val="ＭＳ Ｐゴシック"/>
      <family val="3"/>
      <charset val="128"/>
    </font>
    <font>
      <sz val="11"/>
      <color rgb="FFFF0000"/>
      <name val="ＭＳ Ｐゴシック"/>
      <family val="3"/>
      <charset val="128"/>
    </font>
    <font>
      <sz val="11"/>
      <color theme="3"/>
      <name val="HGｺﾞｼｯｸM"/>
      <family val="3"/>
      <charset val="128"/>
    </font>
    <font>
      <sz val="10"/>
      <color rgb="FFFF0000"/>
      <name val="ＭＳ Ｐゴシック"/>
      <family val="3"/>
      <charset val="128"/>
    </font>
  </fonts>
  <fills count="17">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theme="0"/>
        <bgColor indexed="64"/>
      </patternFill>
    </fill>
    <fill>
      <patternFill patternType="solid">
        <fgColor rgb="FFFFFF99"/>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3"/>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3" tint="0.79998168889431442"/>
        <bgColor indexed="64"/>
      </patternFill>
    </fill>
  </fills>
  <borders count="108">
    <border>
      <left/>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bottom/>
      <diagonal/>
    </border>
    <border>
      <left/>
      <right style="hair">
        <color indexed="64"/>
      </right>
      <top/>
      <bottom style="thin">
        <color indexed="64"/>
      </bottom>
      <diagonal/>
    </border>
    <border>
      <left style="hair">
        <color indexed="64"/>
      </left>
      <right/>
      <top/>
      <bottom/>
      <diagonal/>
    </border>
    <border>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diagonal/>
    </border>
    <border>
      <left style="double">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diagonalDown="1">
      <left style="thin">
        <color indexed="64"/>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diagonal style="hair">
        <color indexed="64"/>
      </diagonal>
    </border>
    <border diagonalDown="1">
      <left/>
      <right style="thin">
        <color indexed="64"/>
      </right>
      <top/>
      <bottom/>
      <diagonal style="hair">
        <color indexed="64"/>
      </diagonal>
    </border>
    <border diagonalDown="1">
      <left style="thin">
        <color indexed="64"/>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thin">
        <color theme="1"/>
      </left>
      <right/>
      <top/>
      <bottom/>
      <diagonal/>
    </border>
    <border>
      <left/>
      <right style="thin">
        <color theme="1"/>
      </right>
      <top/>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style="thin">
        <color indexed="64"/>
      </left>
      <right/>
      <top style="medium">
        <color indexed="64"/>
      </top>
      <bottom/>
      <diagonal/>
    </border>
    <border>
      <left/>
      <right style="thin">
        <color indexed="64"/>
      </right>
      <top style="medium">
        <color indexed="64"/>
      </top>
      <bottom/>
      <diagonal/>
    </border>
  </borders>
  <cellStyleXfs count="11">
    <xf numFmtId="0" fontId="0" fillId="0" borderId="0" applyNumberFormat="0" applyFill="0" applyBorder="0" applyAlignment="0"/>
    <xf numFmtId="38" fontId="2" fillId="0" borderId="0" applyFont="0" applyFill="0" applyBorder="0" applyAlignment="0" applyProtection="0"/>
    <xf numFmtId="0" fontId="10" fillId="0" borderId="0"/>
    <xf numFmtId="0" fontId="44" fillId="0" borderId="0">
      <alignment vertical="center"/>
    </xf>
    <xf numFmtId="0" fontId="2" fillId="0" borderId="0"/>
    <xf numFmtId="0" fontId="10" fillId="0" borderId="0" applyNumberFormat="0" applyFill="0" applyBorder="0" applyAlignment="0"/>
    <xf numFmtId="0" fontId="10" fillId="0" borderId="0"/>
    <xf numFmtId="0" fontId="10" fillId="0" borderId="0"/>
    <xf numFmtId="0" fontId="8" fillId="0" borderId="0"/>
    <xf numFmtId="38" fontId="1" fillId="0" borderId="0" applyFont="0" applyFill="0" applyBorder="0" applyAlignment="0" applyProtection="0"/>
    <xf numFmtId="0" fontId="4" fillId="0" borderId="0"/>
  </cellStyleXfs>
  <cellXfs count="862">
    <xf numFmtId="0" fontId="0" fillId="0" borderId="0" xfId="0"/>
    <xf numFmtId="176" fontId="0" fillId="0" borderId="1" xfId="0" applyNumberFormat="1" applyBorder="1" applyAlignment="1">
      <alignment horizontal="center"/>
    </xf>
    <xf numFmtId="0" fontId="10" fillId="0" borderId="0" xfId="5" applyFill="1"/>
    <xf numFmtId="0" fontId="10" fillId="0" borderId="2" xfId="5" applyFill="1" applyBorder="1" applyAlignment="1"/>
    <xf numFmtId="0" fontId="10" fillId="0" borderId="3" xfId="5" applyFill="1" applyBorder="1" applyAlignment="1"/>
    <xf numFmtId="176" fontId="10" fillId="0" borderId="1" xfId="5" applyNumberFormat="1" applyFill="1" applyBorder="1" applyAlignment="1">
      <alignment horizontal="center"/>
    </xf>
    <xf numFmtId="176" fontId="10" fillId="0" borderId="2" xfId="5" applyNumberFormat="1" applyFill="1" applyBorder="1" applyAlignment="1">
      <alignment horizontal="center"/>
    </xf>
    <xf numFmtId="178" fontId="10" fillId="0" borderId="0" xfId="5" applyNumberFormat="1" applyFill="1" applyBorder="1"/>
    <xf numFmtId="178" fontId="10" fillId="0" borderId="4" xfId="5" applyNumberFormat="1" applyFill="1" applyBorder="1"/>
    <xf numFmtId="178" fontId="10" fillId="0" borderId="5" xfId="5" applyNumberFormat="1" applyFill="1" applyBorder="1"/>
    <xf numFmtId="178" fontId="10" fillId="0" borderId="3" xfId="5" applyNumberFormat="1" applyFill="1" applyBorder="1"/>
    <xf numFmtId="0" fontId="0" fillId="0" borderId="0" xfId="0" applyAlignment="1">
      <alignment horizontal="right"/>
    </xf>
    <xf numFmtId="38" fontId="0" fillId="0" borderId="6" xfId="1" applyFont="1" applyBorder="1"/>
    <xf numFmtId="38" fontId="0" fillId="0" borderId="7" xfId="1" applyFont="1" applyBorder="1"/>
    <xf numFmtId="38" fontId="0" fillId="0" borderId="8" xfId="1" applyFont="1" applyBorder="1"/>
    <xf numFmtId="38" fontId="0" fillId="0" borderId="8" xfId="0" applyNumberFormat="1" applyBorder="1"/>
    <xf numFmtId="0" fontId="0" fillId="0" borderId="0" xfId="0" applyAlignment="1">
      <alignment horizontal="center"/>
    </xf>
    <xf numFmtId="182" fontId="0" fillId="0" borderId="8" xfId="1" applyNumberFormat="1" applyFont="1" applyBorder="1"/>
    <xf numFmtId="38" fontId="0" fillId="0" borderId="9" xfId="1" applyFont="1" applyBorder="1"/>
    <xf numFmtId="38" fontId="4" fillId="0" borderId="6" xfId="1" applyFont="1" applyBorder="1"/>
    <xf numFmtId="38" fontId="4" fillId="0" borderId="7" xfId="1" applyFont="1" applyBorder="1"/>
    <xf numFmtId="38" fontId="4" fillId="0" borderId="8" xfId="1" applyFont="1" applyBorder="1"/>
    <xf numFmtId="0" fontId="12" fillId="0" borderId="0" xfId="0" applyFont="1" applyAlignment="1">
      <alignment horizontal="right"/>
    </xf>
    <xf numFmtId="0" fontId="7" fillId="0" borderId="0" xfId="0" applyFont="1" applyAlignment="1">
      <alignment horizontal="center"/>
    </xf>
    <xf numFmtId="0" fontId="7" fillId="0" borderId="0" xfId="0" applyFont="1"/>
    <xf numFmtId="0" fontId="7" fillId="0" borderId="0" xfId="0" applyFont="1" applyAlignment="1">
      <alignment horizontal="center" vertical="center" wrapText="1"/>
    </xf>
    <xf numFmtId="176" fontId="11" fillId="0" borderId="10" xfId="5" applyNumberFormat="1" applyFont="1" applyFill="1" applyBorder="1" applyAlignment="1">
      <alignment horizontal="center"/>
    </xf>
    <xf numFmtId="0" fontId="12" fillId="0" borderId="11" xfId="5" applyFont="1" applyFill="1" applyBorder="1"/>
    <xf numFmtId="176" fontId="11" fillId="0" borderId="1" xfId="5" applyNumberFormat="1" applyFont="1" applyFill="1" applyBorder="1" applyAlignment="1">
      <alignment horizontal="center"/>
    </xf>
    <xf numFmtId="0" fontId="12" fillId="0" borderId="4" xfId="5" applyFont="1" applyFill="1" applyBorder="1"/>
    <xf numFmtId="176" fontId="11" fillId="0" borderId="2" xfId="5" applyNumberFormat="1" applyFont="1" applyFill="1" applyBorder="1" applyAlignment="1">
      <alignment horizontal="center"/>
    </xf>
    <xf numFmtId="0" fontId="12" fillId="0" borderId="3" xfId="5" applyFont="1" applyFill="1" applyBorder="1"/>
    <xf numFmtId="0" fontId="11" fillId="0" borderId="2" xfId="0" applyFont="1" applyBorder="1"/>
    <xf numFmtId="0" fontId="12" fillId="0" borderId="3" xfId="0" applyFont="1" applyBorder="1"/>
    <xf numFmtId="38" fontId="4" fillId="0" borderId="0" xfId="1" applyFont="1" applyBorder="1"/>
    <xf numFmtId="38" fontId="0" fillId="0" borderId="0" xfId="0" applyNumberFormat="1" applyBorder="1"/>
    <xf numFmtId="180" fontId="0" fillId="0" borderId="0" xfId="0" applyNumberFormat="1" applyBorder="1"/>
    <xf numFmtId="38" fontId="0" fillId="0" borderId="7" xfId="1" applyFont="1" applyBorder="1" applyAlignment="1">
      <alignment horizontal="center"/>
    </xf>
    <xf numFmtId="176" fontId="11" fillId="0" borderId="10" xfId="5" applyNumberFormat="1" applyFont="1" applyFill="1" applyBorder="1" applyAlignment="1">
      <alignment horizontal="center" vertical="center"/>
    </xf>
    <xf numFmtId="0" fontId="12" fillId="0" borderId="11" xfId="5" applyFont="1" applyFill="1" applyBorder="1" applyAlignment="1">
      <alignment vertical="center"/>
    </xf>
    <xf numFmtId="38" fontId="4" fillId="0" borderId="12" xfId="1" applyFont="1" applyBorder="1" applyAlignment="1">
      <alignment vertical="center"/>
    </xf>
    <xf numFmtId="176" fontId="11" fillId="0" borderId="1" xfId="5" applyNumberFormat="1" applyFont="1" applyFill="1" applyBorder="1" applyAlignment="1">
      <alignment horizontal="center" vertical="center"/>
    </xf>
    <xf numFmtId="0" fontId="12" fillId="0" borderId="4" xfId="5" applyFont="1" applyFill="1" applyBorder="1" applyAlignment="1">
      <alignment vertical="center"/>
    </xf>
    <xf numFmtId="38" fontId="4" fillId="0" borderId="13" xfId="1" applyFont="1" applyBorder="1" applyAlignment="1">
      <alignment vertical="center"/>
    </xf>
    <xf numFmtId="176" fontId="11" fillId="0" borderId="2" xfId="5" applyNumberFormat="1" applyFont="1" applyFill="1" applyBorder="1" applyAlignment="1">
      <alignment horizontal="center" vertical="center"/>
    </xf>
    <xf numFmtId="0" fontId="12" fillId="0" borderId="3" xfId="5" applyFont="1" applyFill="1" applyBorder="1" applyAlignment="1">
      <alignment vertical="center"/>
    </xf>
    <xf numFmtId="38" fontId="4" fillId="0" borderId="14" xfId="1" applyFont="1"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7" fillId="0" borderId="15" xfId="0" applyFont="1" applyBorder="1" applyAlignment="1">
      <alignment horizontal="center" vertical="center"/>
    </xf>
    <xf numFmtId="0" fontId="7" fillId="0" borderId="9" xfId="0" applyFont="1" applyBorder="1" applyAlignment="1">
      <alignment horizontal="center" vertical="center"/>
    </xf>
    <xf numFmtId="38" fontId="4" fillId="0" borderId="6" xfId="1" applyFont="1" applyBorder="1" applyAlignment="1">
      <alignment vertical="center"/>
    </xf>
    <xf numFmtId="38" fontId="4" fillId="0" borderId="7" xfId="1" applyFont="1" applyBorder="1" applyAlignment="1">
      <alignment vertical="center"/>
    </xf>
    <xf numFmtId="38" fontId="4" fillId="0" borderId="8" xfId="1" applyFont="1"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7" fillId="0" borderId="0" xfId="0" applyFont="1" applyAlignment="1">
      <alignment horizontal="right"/>
    </xf>
    <xf numFmtId="0" fontId="14" fillId="0" borderId="0" xfId="0" applyFont="1"/>
    <xf numFmtId="0" fontId="0" fillId="0" borderId="0" xfId="0" applyAlignment="1">
      <alignment horizontal="centerContinuous"/>
    </xf>
    <xf numFmtId="0" fontId="0" fillId="0" borderId="0" xfId="0" applyBorder="1"/>
    <xf numFmtId="0" fontId="0" fillId="0" borderId="10" xfId="0" applyBorder="1"/>
    <xf numFmtId="0" fontId="7" fillId="0" borderId="11" xfId="0" applyFont="1" applyBorder="1" applyAlignment="1">
      <alignment horizontal="right"/>
    </xf>
    <xf numFmtId="0" fontId="0" fillId="0" borderId="0" xfId="0" applyFill="1"/>
    <xf numFmtId="0" fontId="0" fillId="0" borderId="10" xfId="0" applyFill="1" applyBorder="1" applyAlignment="1">
      <alignment horizontal="center" vertical="top"/>
    </xf>
    <xf numFmtId="0" fontId="0" fillId="0" borderId="3" xfId="0" applyFill="1" applyBorder="1" applyAlignment="1">
      <alignment horizontal="center" vertical="top"/>
    </xf>
    <xf numFmtId="0" fontId="0" fillId="2" borderId="16" xfId="0" applyFill="1" applyBorder="1" applyAlignment="1">
      <alignment horizontal="center"/>
    </xf>
    <xf numFmtId="0" fontId="11" fillId="2" borderId="17" xfId="0" applyFont="1" applyFill="1" applyBorder="1"/>
    <xf numFmtId="0" fontId="2" fillId="0" borderId="0" xfId="0" applyFont="1" applyFill="1" applyAlignment="1"/>
    <xf numFmtId="0" fontId="10" fillId="0" borderId="0" xfId="0" applyFont="1"/>
    <xf numFmtId="0" fontId="0" fillId="0" borderId="11" xfId="0" applyBorder="1"/>
    <xf numFmtId="0" fontId="0" fillId="0" borderId="16" xfId="0" applyBorder="1"/>
    <xf numFmtId="0" fontId="11" fillId="0" borderId="18" xfId="0" applyFont="1" applyBorder="1"/>
    <xf numFmtId="0" fontId="11" fillId="0" borderId="0" xfId="0" applyFont="1" applyBorder="1"/>
    <xf numFmtId="181" fontId="0" fillId="2" borderId="3" xfId="0" applyNumberFormat="1" applyFill="1" applyBorder="1"/>
    <xf numFmtId="181" fontId="0" fillId="0" borderId="6" xfId="0" applyNumberFormat="1" applyBorder="1"/>
    <xf numFmtId="181" fontId="0" fillId="0" borderId="7" xfId="0" applyNumberFormat="1" applyBorder="1"/>
    <xf numFmtId="181" fontId="0" fillId="0" borderId="8" xfId="0" applyNumberFormat="1" applyBorder="1"/>
    <xf numFmtId="38" fontId="0" fillId="0" borderId="0" xfId="1" applyFont="1" applyBorder="1"/>
    <xf numFmtId="38" fontId="0" fillId="0" borderId="0" xfId="0" applyNumberFormat="1"/>
    <xf numFmtId="181" fontId="0" fillId="0" borderId="0" xfId="0" applyNumberFormat="1"/>
    <xf numFmtId="0" fontId="14" fillId="0" borderId="19" xfId="0" applyFont="1" applyFill="1" applyBorder="1" applyAlignment="1">
      <alignment horizontal="centerContinuous" vertical="center"/>
    </xf>
    <xf numFmtId="0" fontId="14" fillId="0" borderId="20" xfId="0" applyFont="1" applyFill="1" applyBorder="1" applyAlignment="1">
      <alignment horizontal="centerContinuous" vertical="center"/>
    </xf>
    <xf numFmtId="0" fontId="14" fillId="0" borderId="21" xfId="0" applyFont="1" applyFill="1" applyBorder="1" applyAlignment="1">
      <alignment horizontal="centerContinuous" vertical="center"/>
    </xf>
    <xf numFmtId="0" fontId="11" fillId="0" borderId="0" xfId="0" applyFont="1" applyFill="1" applyAlignment="1">
      <alignment horizontal="centerContinuous" vertical="center"/>
    </xf>
    <xf numFmtId="0" fontId="0" fillId="0" borderId="0" xfId="0" applyFill="1" applyAlignment="1">
      <alignment horizontal="centerContinuous"/>
    </xf>
    <xf numFmtId="0" fontId="0" fillId="0" borderId="0" xfId="0" applyFill="1" applyAlignment="1">
      <alignment horizontal="centerContinuous" vertical="center"/>
    </xf>
    <xf numFmtId="0" fontId="23" fillId="0" borderId="0" xfId="0" applyFont="1" applyAlignment="1">
      <alignment horizontal="centerContinuous" vertical="center" wrapText="1"/>
    </xf>
    <xf numFmtId="0" fontId="0" fillId="0" borderId="0" xfId="0" applyAlignment="1">
      <alignment horizontal="centerContinuous" vertical="center"/>
    </xf>
    <xf numFmtId="0" fontId="11" fillId="0" borderId="0" xfId="0" applyFont="1" applyAlignment="1">
      <alignment horizontal="centerContinuous" vertical="center" wrapText="1"/>
    </xf>
    <xf numFmtId="0" fontId="23" fillId="0" borderId="0" xfId="0" applyFont="1" applyAlignment="1">
      <alignment horizontal="centerContinuous" vertical="center"/>
    </xf>
    <xf numFmtId="0" fontId="0" fillId="0" borderId="0" xfId="0" applyAlignment="1">
      <alignment horizontal="centerContinuous" vertical="top"/>
    </xf>
    <xf numFmtId="0" fontId="1" fillId="3" borderId="10" xfId="0" applyFont="1" applyFill="1" applyBorder="1" applyAlignment="1">
      <alignment vertical="center" wrapText="1"/>
    </xf>
    <xf numFmtId="0" fontId="0" fillId="3" borderId="18" xfId="0" applyFill="1" applyBorder="1" applyAlignment="1">
      <alignment vertical="center" wrapText="1"/>
    </xf>
    <xf numFmtId="0" fontId="0" fillId="3" borderId="11" xfId="0" applyFill="1" applyBorder="1" applyAlignment="1">
      <alignment vertical="center" wrapText="1"/>
    </xf>
    <xf numFmtId="0" fontId="11" fillId="0" borderId="0" xfId="0" applyFont="1" applyAlignment="1">
      <alignment vertical="center" wrapText="1"/>
    </xf>
    <xf numFmtId="0" fontId="18" fillId="3" borderId="2" xfId="0" applyFont="1" applyFill="1" applyBorder="1" applyAlignment="1">
      <alignment vertical="center" wrapText="1"/>
    </xf>
    <xf numFmtId="0" fontId="0" fillId="3" borderId="5" xfId="0" applyFill="1" applyBorder="1" applyAlignment="1">
      <alignment vertical="center" wrapText="1"/>
    </xf>
    <xf numFmtId="0" fontId="0" fillId="3" borderId="3" xfId="0" applyFill="1" applyBorder="1" applyAlignment="1">
      <alignment vertical="center" wrapText="1"/>
    </xf>
    <xf numFmtId="0" fontId="14" fillId="3" borderId="10" xfId="0" applyFont="1" applyFill="1" applyBorder="1" applyAlignment="1">
      <alignment horizontal="centerContinuous" vertical="center" wrapText="1"/>
    </xf>
    <xf numFmtId="0" fontId="0" fillId="3" borderId="18" xfId="0" applyFill="1" applyBorder="1" applyAlignment="1">
      <alignment horizontal="centerContinuous" vertical="center"/>
    </xf>
    <xf numFmtId="0" fontId="0" fillId="3" borderId="11" xfId="0" applyFill="1" applyBorder="1" applyAlignment="1">
      <alignment horizontal="centerContinuous" vertical="center"/>
    </xf>
    <xf numFmtId="0" fontId="1" fillId="3" borderId="2" xfId="0" applyFont="1" applyFill="1" applyBorder="1" applyAlignment="1">
      <alignment horizontal="centerContinuous" vertical="center" wrapText="1"/>
    </xf>
    <xf numFmtId="0" fontId="10" fillId="3" borderId="22" xfId="0" applyFont="1" applyFill="1" applyBorder="1" applyAlignment="1">
      <alignment horizontal="centerContinuous" vertical="center"/>
    </xf>
    <xf numFmtId="0" fontId="0" fillId="3" borderId="23" xfId="0" applyFill="1" applyBorder="1" applyAlignment="1">
      <alignment horizontal="centerContinuous" vertical="center"/>
    </xf>
    <xf numFmtId="0" fontId="0" fillId="3" borderId="24" xfId="0" applyFill="1" applyBorder="1" applyAlignment="1">
      <alignment horizontal="centerContinuous" vertical="center"/>
    </xf>
    <xf numFmtId="0" fontId="1" fillId="0" borderId="0" xfId="0" applyFont="1" applyAlignment="1">
      <alignment horizontal="center" vertical="center"/>
    </xf>
    <xf numFmtId="0" fontId="11" fillId="0" borderId="0" xfId="0" applyFont="1" applyAlignment="1">
      <alignment horizontal="centerContinuous" vertical="center"/>
    </xf>
    <xf numFmtId="0" fontId="10" fillId="0" borderId="16" xfId="0" applyFont="1" applyFill="1" applyBorder="1" applyAlignment="1">
      <alignment horizontal="centerContinuous" vertical="center"/>
    </xf>
    <xf numFmtId="0" fontId="0" fillId="0" borderId="25" xfId="0" applyBorder="1" applyAlignment="1">
      <alignment horizontal="centerContinuous" vertical="center"/>
    </xf>
    <xf numFmtId="0" fontId="0" fillId="0" borderId="17" xfId="0" applyBorder="1" applyAlignment="1">
      <alignment horizontal="centerContinuous" vertical="center"/>
    </xf>
    <xf numFmtId="0" fontId="0" fillId="0" borderId="0" xfId="0" applyAlignment="1">
      <alignment vertical="top"/>
    </xf>
    <xf numFmtId="0" fontId="1" fillId="0" borderId="16" xfId="0" applyFont="1" applyFill="1" applyBorder="1" applyAlignment="1">
      <alignment horizontal="centerContinuous" vertical="center"/>
    </xf>
    <xf numFmtId="0" fontId="0" fillId="0" borderId="0" xfId="0" applyAlignment="1">
      <alignment horizontal="left"/>
    </xf>
    <xf numFmtId="0" fontId="24" fillId="0" borderId="0" xfId="0" applyFont="1"/>
    <xf numFmtId="0" fontId="0" fillId="0" borderId="0" xfId="0" applyBorder="1" applyAlignment="1">
      <alignment horizontal="center" vertical="center" wrapText="1"/>
    </xf>
    <xf numFmtId="38" fontId="4" fillId="0" borderId="0" xfId="1" applyFont="1" applyBorder="1" applyAlignment="1">
      <alignment vertical="center"/>
    </xf>
    <xf numFmtId="0" fontId="0" fillId="0" borderId="10" xfId="0" applyBorder="1" applyAlignment="1">
      <alignment horizontal="center"/>
    </xf>
    <xf numFmtId="0" fontId="0" fillId="0" borderId="11" xfId="0" applyBorder="1" applyAlignment="1">
      <alignment horizontal="center"/>
    </xf>
    <xf numFmtId="0" fontId="0" fillId="0" borderId="8" xfId="0" applyBorder="1" applyAlignment="1">
      <alignment horizontal="center"/>
    </xf>
    <xf numFmtId="0" fontId="0" fillId="0" borderId="0" xfId="0" applyBorder="1" applyAlignment="1">
      <alignment horizontal="center"/>
    </xf>
    <xf numFmtId="0" fontId="7" fillId="0" borderId="0" xfId="0" applyFont="1" applyBorder="1" applyAlignment="1">
      <alignment horizontal="centerContinuous" vertical="center"/>
    </xf>
    <xf numFmtId="0" fontId="0" fillId="0" borderId="0" xfId="0" applyBorder="1" applyAlignment="1">
      <alignment horizontal="centerContinuous" vertical="center"/>
    </xf>
    <xf numFmtId="0" fontId="7" fillId="0" borderId="0" xfId="0" applyFont="1" applyAlignment="1"/>
    <xf numFmtId="0" fontId="7" fillId="0" borderId="1" xfId="0" applyFont="1" applyBorder="1"/>
    <xf numFmtId="0" fontId="7" fillId="0" borderId="4" xfId="0" applyFont="1" applyBorder="1"/>
    <xf numFmtId="0" fontId="7" fillId="0" borderId="1" xfId="0" applyFont="1" applyBorder="1" applyAlignment="1"/>
    <xf numFmtId="0" fontId="7" fillId="0" borderId="4" xfId="0" applyFont="1" applyBorder="1" applyAlignment="1">
      <alignment horizontal="center"/>
    </xf>
    <xf numFmtId="0" fontId="0" fillId="0" borderId="0" xfId="0"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0" fillId="0" borderId="0" xfId="0"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7" fillId="0" borderId="8" xfId="0" applyFont="1" applyBorder="1" applyAlignment="1">
      <alignment horizontal="center" vertical="center"/>
    </xf>
    <xf numFmtId="0" fontId="7" fillId="0" borderId="7" xfId="0" applyFont="1" applyBorder="1" applyAlignment="1">
      <alignment horizontal="center" vertical="center" wrapText="1"/>
    </xf>
    <xf numFmtId="0" fontId="7" fillId="0" borderId="3" xfId="0" applyFont="1" applyBorder="1" applyAlignment="1">
      <alignment horizontal="center" vertical="center"/>
    </xf>
    <xf numFmtId="0" fontId="12" fillId="0" borderId="0" xfId="5" applyFont="1" applyFill="1" applyBorder="1"/>
    <xf numFmtId="0" fontId="12" fillId="0" borderId="6" xfId="5" applyFont="1" applyFill="1" applyBorder="1"/>
    <xf numFmtId="182" fontId="12" fillId="0" borderId="6" xfId="1" applyNumberFormat="1" applyFont="1" applyFill="1" applyBorder="1"/>
    <xf numFmtId="183" fontId="0" fillId="0" borderId="6" xfId="0" applyNumberFormat="1" applyBorder="1"/>
    <xf numFmtId="38" fontId="0" fillId="0" borderId="6" xfId="1" applyNumberFormat="1" applyFont="1" applyBorder="1"/>
    <xf numFmtId="182" fontId="0" fillId="0" borderId="6" xfId="1" applyNumberFormat="1" applyFont="1" applyBorder="1"/>
    <xf numFmtId="180" fontId="0" fillId="0" borderId="0" xfId="0" applyNumberFormat="1" applyBorder="1" applyAlignment="1">
      <alignment horizontal="center"/>
    </xf>
    <xf numFmtId="180" fontId="0" fillId="0" borderId="6" xfId="0" applyNumberFormat="1" applyBorder="1"/>
    <xf numFmtId="38" fontId="4" fillId="0" borderId="0" xfId="1" applyFont="1" applyBorder="1" applyAlignment="1">
      <alignment horizontal="center"/>
    </xf>
    <xf numFmtId="182" fontId="4" fillId="0" borderId="6" xfId="1" applyNumberFormat="1" applyFont="1" applyBorder="1"/>
    <xf numFmtId="38" fontId="4" fillId="0" borderId="1" xfId="1" applyFont="1" applyBorder="1"/>
    <xf numFmtId="38" fontId="4" fillId="0" borderId="26" xfId="1" applyFont="1" applyBorder="1"/>
    <xf numFmtId="38" fontId="4" fillId="0" borderId="27" xfId="1" applyFont="1" applyBorder="1"/>
    <xf numFmtId="0" fontId="12" fillId="0" borderId="7" xfId="5" applyFont="1" applyFill="1" applyBorder="1"/>
    <xf numFmtId="182" fontId="12" fillId="0" borderId="7" xfId="1" applyNumberFormat="1" applyFont="1" applyFill="1" applyBorder="1"/>
    <xf numFmtId="183" fontId="0" fillId="0" borderId="7" xfId="0" applyNumberFormat="1" applyBorder="1"/>
    <xf numFmtId="38" fontId="0" fillId="0" borderId="7" xfId="1" applyNumberFormat="1" applyFont="1" applyBorder="1"/>
    <xf numFmtId="182" fontId="0" fillId="0" borderId="7" xfId="1" applyNumberFormat="1" applyFont="1" applyBorder="1"/>
    <xf numFmtId="180" fontId="0" fillId="0" borderId="7" xfId="0" applyNumberFormat="1" applyBorder="1"/>
    <xf numFmtId="182" fontId="4" fillId="0" borderId="7" xfId="1" applyNumberFormat="1" applyFont="1" applyBorder="1"/>
    <xf numFmtId="38" fontId="0" fillId="0" borderId="0" xfId="1" applyFont="1" applyBorder="1" applyAlignment="1">
      <alignment horizontal="center"/>
    </xf>
    <xf numFmtId="38" fontId="0" fillId="0" borderId="7" xfId="1" applyFont="1" applyFill="1" applyBorder="1"/>
    <xf numFmtId="0" fontId="0" fillId="0" borderId="0" xfId="0" applyFill="1" applyAlignment="1">
      <alignment horizontal="center"/>
    </xf>
    <xf numFmtId="183" fontId="0" fillId="0" borderId="7" xfId="0" applyNumberFormat="1" applyFill="1" applyBorder="1"/>
    <xf numFmtId="38" fontId="0" fillId="0" borderId="7" xfId="1" applyNumberFormat="1" applyFont="1" applyFill="1" applyBorder="1"/>
    <xf numFmtId="182" fontId="0" fillId="0" borderId="7" xfId="1" applyNumberFormat="1" applyFont="1" applyFill="1" applyBorder="1"/>
    <xf numFmtId="38" fontId="0" fillId="0" borderId="0" xfId="1" applyFont="1" applyFill="1" applyBorder="1"/>
    <xf numFmtId="180" fontId="0" fillId="0" borderId="0" xfId="0" applyNumberFormat="1" applyFill="1" applyBorder="1" applyAlignment="1">
      <alignment horizontal="center"/>
    </xf>
    <xf numFmtId="180" fontId="0" fillId="0" borderId="7" xfId="0" applyNumberFormat="1" applyFill="1" applyBorder="1"/>
    <xf numFmtId="38" fontId="4" fillId="0" borderId="0" xfId="1" applyFont="1" applyFill="1" applyBorder="1" applyAlignment="1">
      <alignment horizontal="center"/>
    </xf>
    <xf numFmtId="38" fontId="4" fillId="0" borderId="7" xfId="1" applyFont="1" applyFill="1" applyBorder="1"/>
    <xf numFmtId="180" fontId="0" fillId="0" borderId="0" xfId="0" applyNumberFormat="1" applyFill="1" applyBorder="1"/>
    <xf numFmtId="38" fontId="4" fillId="0" borderId="0" xfId="1" applyFont="1" applyFill="1" applyBorder="1"/>
    <xf numFmtId="182" fontId="4" fillId="0" borderId="7" xfId="1" applyNumberFormat="1" applyFont="1" applyFill="1" applyBorder="1"/>
    <xf numFmtId="38" fontId="4" fillId="0" borderId="1" xfId="1" applyFont="1" applyFill="1" applyBorder="1"/>
    <xf numFmtId="38" fontId="4" fillId="0" borderId="26" xfId="1" applyFont="1" applyFill="1" applyBorder="1"/>
    <xf numFmtId="38" fontId="4" fillId="0" borderId="27" xfId="1" applyFont="1" applyFill="1" applyBorder="1"/>
    <xf numFmtId="0" fontId="12" fillId="0" borderId="8" xfId="5" applyFont="1" applyFill="1" applyBorder="1"/>
    <xf numFmtId="182" fontId="12" fillId="0" borderId="8" xfId="1" applyNumberFormat="1" applyFont="1" applyFill="1" applyBorder="1"/>
    <xf numFmtId="38" fontId="0" fillId="0" borderId="8" xfId="1" applyNumberFormat="1" applyFont="1" applyBorder="1"/>
    <xf numFmtId="180" fontId="0" fillId="0" borderId="8" xfId="0" applyNumberFormat="1" applyBorder="1"/>
    <xf numFmtId="182" fontId="4" fillId="0" borderId="8" xfId="1" applyNumberFormat="1" applyFont="1" applyBorder="1"/>
    <xf numFmtId="38" fontId="4" fillId="0" borderId="2" xfId="1" applyFont="1" applyBorder="1"/>
    <xf numFmtId="38" fontId="4" fillId="0" borderId="28" xfId="1" applyFont="1" applyBorder="1"/>
    <xf numFmtId="38" fontId="4" fillId="0" borderId="5" xfId="1" applyFont="1" applyBorder="1"/>
    <xf numFmtId="38" fontId="4" fillId="0" borderId="29" xfId="1" applyFont="1" applyBorder="1"/>
    <xf numFmtId="0" fontId="12" fillId="0" borderId="0" xfId="0" applyFont="1" applyBorder="1"/>
    <xf numFmtId="182" fontId="12" fillId="0" borderId="9" xfId="1" applyNumberFormat="1" applyFont="1" applyBorder="1"/>
    <xf numFmtId="183" fontId="0" fillId="0" borderId="9" xfId="0" applyNumberFormat="1" applyBorder="1"/>
    <xf numFmtId="38" fontId="0" fillId="0" borderId="30" xfId="1" applyFont="1" applyBorder="1"/>
    <xf numFmtId="182" fontId="12" fillId="0" borderId="9" xfId="0" applyNumberFormat="1" applyFont="1" applyBorder="1"/>
    <xf numFmtId="182" fontId="0" fillId="0" borderId="8" xfId="0" applyNumberFormat="1" applyBorder="1"/>
    <xf numFmtId="38" fontId="4" fillId="0" borderId="9" xfId="1" applyFont="1" applyBorder="1"/>
    <xf numFmtId="38" fontId="0" fillId="0" borderId="29" xfId="0" applyNumberFormat="1" applyBorder="1"/>
    <xf numFmtId="182" fontId="12" fillId="0" borderId="9" xfId="1" applyNumberFormat="1" applyFont="1" applyFill="1" applyBorder="1"/>
    <xf numFmtId="0" fontId="12" fillId="0" borderId="17" xfId="5" applyFont="1" applyFill="1" applyBorder="1"/>
    <xf numFmtId="182" fontId="0" fillId="0" borderId="9" xfId="1" applyNumberFormat="1" applyFont="1" applyBorder="1"/>
    <xf numFmtId="182" fontId="12" fillId="0" borderId="6" xfId="1" applyNumberFormat="1" applyFont="1" applyFill="1" applyBorder="1" applyAlignment="1">
      <alignment horizontal="right"/>
    </xf>
    <xf numFmtId="182" fontId="12" fillId="0" borderId="7" xfId="1" applyNumberFormat="1" applyFont="1" applyFill="1" applyBorder="1" applyAlignment="1">
      <alignment horizontal="right"/>
    </xf>
    <xf numFmtId="182" fontId="12" fillId="0" borderId="9" xfId="1" applyNumberFormat="1" applyFont="1" applyBorder="1" applyAlignment="1">
      <alignment horizontal="right"/>
    </xf>
    <xf numFmtId="182" fontId="12" fillId="0" borderId="7" xfId="1" applyNumberFormat="1" applyFont="1" applyBorder="1" applyAlignment="1">
      <alignment horizontal="right"/>
    </xf>
    <xf numFmtId="184" fontId="0" fillId="0" borderId="0" xfId="0" applyNumberFormat="1"/>
    <xf numFmtId="0" fontId="11" fillId="0" borderId="6" xfId="0" applyFont="1" applyBorder="1" applyAlignment="1">
      <alignment horizontal="center" vertical="center" wrapText="1"/>
    </xf>
    <xf numFmtId="182" fontId="12" fillId="0" borderId="0" xfId="1" applyNumberFormat="1" applyFont="1" applyFill="1" applyBorder="1"/>
    <xf numFmtId="182" fontId="0" fillId="0" borderId="0" xfId="1" applyNumberFormat="1" applyFont="1" applyBorder="1"/>
    <xf numFmtId="0" fontId="12" fillId="0" borderId="0" xfId="0" applyFont="1" applyBorder="1" applyAlignment="1">
      <alignment horizontal="right"/>
    </xf>
    <xf numFmtId="0" fontId="0" fillId="0" borderId="0" xfId="0" applyBorder="1" applyAlignment="1">
      <alignment horizontal="right"/>
    </xf>
    <xf numFmtId="0" fontId="0" fillId="0" borderId="0" xfId="0" applyFill="1" applyBorder="1" applyAlignment="1">
      <alignment horizontal="center"/>
    </xf>
    <xf numFmtId="0" fontId="7" fillId="0" borderId="0" xfId="0" applyFont="1" applyFill="1"/>
    <xf numFmtId="0" fontId="7" fillId="0" borderId="0" xfId="0" applyFont="1" applyFill="1" applyBorder="1" applyAlignment="1">
      <alignment horizontal="center" vertical="center" wrapText="1"/>
    </xf>
    <xf numFmtId="0" fontId="0" fillId="0" borderId="0" xfId="0" applyFill="1" applyAlignment="1">
      <alignment horizontal="center" vertical="center" wrapText="1"/>
    </xf>
    <xf numFmtId="0" fontId="7" fillId="0" borderId="0" xfId="0" applyFont="1" applyFill="1" applyBorder="1" applyAlignment="1">
      <alignment horizontal="center" vertical="center"/>
    </xf>
    <xf numFmtId="0" fontId="0" fillId="0" borderId="0" xfId="0" applyFill="1" applyAlignment="1">
      <alignment horizontal="center" vertical="center"/>
    </xf>
    <xf numFmtId="38" fontId="0" fillId="0" borderId="0" xfId="0" applyNumberFormat="1" applyFill="1"/>
    <xf numFmtId="0" fontId="11" fillId="0" borderId="0" xfId="0" applyFont="1" applyBorder="1" applyAlignment="1">
      <alignment horizontal="center" vertical="center" wrapText="1"/>
    </xf>
    <xf numFmtId="0" fontId="11" fillId="0" borderId="0" xfId="0" applyFont="1" applyBorder="1" applyAlignment="1">
      <alignment horizontal="right" vertical="center"/>
    </xf>
    <xf numFmtId="182" fontId="12" fillId="0" borderId="0" xfId="1" applyNumberFormat="1" applyFont="1" applyFill="1" applyBorder="1" applyAlignment="1">
      <alignment horizontal="right"/>
    </xf>
    <xf numFmtId="182" fontId="12" fillId="0" borderId="0" xfId="1" applyNumberFormat="1" applyFont="1" applyBorder="1" applyAlignment="1">
      <alignment horizontal="right"/>
    </xf>
    <xf numFmtId="178" fontId="13" fillId="0" borderId="6" xfId="5" applyNumberFormat="1" applyFont="1" applyFill="1" applyBorder="1"/>
    <xf numFmtId="178" fontId="13" fillId="0" borderId="7" xfId="5" applyNumberFormat="1" applyFont="1" applyFill="1" applyBorder="1"/>
    <xf numFmtId="178" fontId="13" fillId="0" borderId="8" xfId="5" applyNumberFormat="1" applyFont="1" applyFill="1" applyBorder="1"/>
    <xf numFmtId="182" fontId="12" fillId="0" borderId="0" xfId="1" applyNumberFormat="1" applyFont="1" applyBorder="1"/>
    <xf numFmtId="180" fontId="12" fillId="0" borderId="9" xfId="0" applyNumberFormat="1" applyFont="1" applyBorder="1"/>
    <xf numFmtId="0" fontId="25" fillId="0" borderId="8" xfId="0" applyFont="1" applyBorder="1" applyAlignment="1">
      <alignment horizontal="left" vertical="center"/>
    </xf>
    <xf numFmtId="0" fontId="26" fillId="0" borderId="0" xfId="0" applyFont="1"/>
    <xf numFmtId="178" fontId="10" fillId="0" borderId="0" xfId="5" applyNumberFormat="1" applyFont="1" applyFill="1" applyBorder="1" applyAlignment="1">
      <alignment horizontal="center"/>
    </xf>
    <xf numFmtId="178" fontId="10" fillId="0" borderId="0" xfId="5" applyNumberFormat="1" applyFill="1" applyBorder="1" applyAlignment="1">
      <alignment horizontal="center"/>
    </xf>
    <xf numFmtId="178" fontId="10" fillId="0" borderId="5" xfId="5" applyNumberFormat="1" applyFill="1" applyBorder="1" applyAlignment="1">
      <alignment horizontal="center"/>
    </xf>
    <xf numFmtId="176" fontId="10" fillId="0" borderId="18" xfId="5" applyNumberFormat="1" applyFill="1" applyBorder="1" applyAlignment="1">
      <alignment horizontal="center"/>
    </xf>
    <xf numFmtId="176" fontId="10" fillId="0" borderId="11" xfId="5" applyNumberFormat="1" applyFill="1" applyBorder="1" applyAlignment="1">
      <alignment horizontal="center"/>
    </xf>
    <xf numFmtId="0" fontId="10" fillId="0" borderId="5" xfId="5" applyFill="1" applyBorder="1" applyAlignment="1">
      <alignment horizontal="center" vertical="top" wrapText="1"/>
    </xf>
    <xf numFmtId="0" fontId="10" fillId="0" borderId="3" xfId="5" applyFill="1" applyBorder="1" applyAlignment="1">
      <alignment horizontal="center" vertical="top" wrapText="1"/>
    </xf>
    <xf numFmtId="0" fontId="10" fillId="0" borderId="1" xfId="5" applyFill="1" applyBorder="1" applyAlignment="1"/>
    <xf numFmtId="0" fontId="10" fillId="0" borderId="4" xfId="5" applyFill="1" applyBorder="1" applyAlignment="1"/>
    <xf numFmtId="185" fontId="0" fillId="0" borderId="0" xfId="0" applyNumberFormat="1"/>
    <xf numFmtId="180" fontId="0" fillId="0" borderId="10" xfId="0" applyNumberFormat="1" applyBorder="1"/>
    <xf numFmtId="180" fontId="0" fillId="0" borderId="18" xfId="0" applyNumberFormat="1" applyBorder="1" applyAlignment="1">
      <alignment horizontal="center"/>
    </xf>
    <xf numFmtId="180" fontId="0" fillId="0" borderId="18" xfId="0" applyNumberFormat="1" applyBorder="1"/>
    <xf numFmtId="180" fontId="0" fillId="0" borderId="11" xfId="0" applyNumberFormat="1" applyBorder="1"/>
    <xf numFmtId="180" fontId="0" fillId="0" borderId="1" xfId="0" applyNumberFormat="1" applyBorder="1"/>
    <xf numFmtId="180" fontId="0" fillId="0" borderId="4" xfId="0" applyNumberFormat="1" applyBorder="1"/>
    <xf numFmtId="180" fontId="0" fillId="0" borderId="2" xfId="0" applyNumberFormat="1" applyBorder="1"/>
    <xf numFmtId="180" fontId="0" fillId="0" borderId="5" xfId="0" applyNumberFormat="1" applyBorder="1" applyAlignment="1">
      <alignment horizontal="center"/>
    </xf>
    <xf numFmtId="180" fontId="0" fillId="0" borderId="5" xfId="0" applyNumberFormat="1" applyBorder="1"/>
    <xf numFmtId="180" fontId="0" fillId="0" borderId="3" xfId="0" applyNumberFormat="1" applyBorder="1"/>
    <xf numFmtId="0" fontId="12" fillId="0" borderId="0" xfId="0" applyFont="1" applyAlignment="1">
      <alignment horizontal="right" vertical="top"/>
    </xf>
    <xf numFmtId="0" fontId="11" fillId="0" borderId="31" xfId="5" applyFont="1" applyFill="1" applyBorder="1" applyAlignment="1">
      <alignment vertical="center"/>
    </xf>
    <xf numFmtId="0" fontId="11" fillId="0" borderId="32" xfId="5" applyFont="1" applyFill="1" applyBorder="1" applyAlignment="1">
      <alignment vertical="center" wrapText="1"/>
    </xf>
    <xf numFmtId="0" fontId="11" fillId="0" borderId="9" xfId="5" applyFont="1" applyFill="1" applyBorder="1" applyAlignment="1">
      <alignment vertical="center"/>
    </xf>
    <xf numFmtId="0" fontId="0" fillId="0" borderId="6" xfId="0" applyBorder="1"/>
    <xf numFmtId="0" fontId="0" fillId="0" borderId="6" xfId="0" applyBorder="1" applyAlignment="1">
      <alignment horizontal="center" vertical="center"/>
    </xf>
    <xf numFmtId="0" fontId="11" fillId="0" borderId="9" xfId="5" applyFont="1" applyFill="1" applyBorder="1" applyAlignment="1">
      <alignment vertical="center" wrapText="1"/>
    </xf>
    <xf numFmtId="181" fontId="0" fillId="2" borderId="9" xfId="0" applyNumberFormat="1" applyFill="1" applyBorder="1"/>
    <xf numFmtId="0" fontId="2" fillId="0" borderId="1" xfId="0" applyFont="1" applyFill="1" applyBorder="1" applyAlignment="1">
      <alignment horizontal="center" wrapText="1"/>
    </xf>
    <xf numFmtId="177" fontId="0" fillId="0" borderId="6" xfId="0" applyNumberFormat="1" applyBorder="1"/>
    <xf numFmtId="177" fontId="0" fillId="0" borderId="7" xfId="0" applyNumberFormat="1" applyBorder="1"/>
    <xf numFmtId="177" fontId="0" fillId="2" borderId="9" xfId="0" applyNumberFormat="1" applyFill="1" applyBorder="1"/>
    <xf numFmtId="0" fontId="7" fillId="0" borderId="8" xfId="0" applyNumberFormat="1" applyFont="1" applyBorder="1" applyAlignment="1">
      <alignment horizontal="center" vertical="center" wrapText="1"/>
    </xf>
    <xf numFmtId="0" fontId="7" fillId="0" borderId="7" xfId="0" applyNumberFormat="1" applyFont="1" applyBorder="1" applyAlignment="1">
      <alignment horizontal="center" vertical="center"/>
    </xf>
    <xf numFmtId="38" fontId="4" fillId="0" borderId="33" xfId="1" applyFont="1" applyBorder="1"/>
    <xf numFmtId="38" fontId="4" fillId="0" borderId="33" xfId="1" applyFont="1" applyFill="1" applyBorder="1"/>
    <xf numFmtId="38" fontId="4" fillId="0" borderId="34" xfId="1" applyFont="1" applyBorder="1"/>
    <xf numFmtId="0" fontId="7" fillId="0" borderId="35" xfId="0" applyFont="1" applyBorder="1" applyAlignment="1"/>
    <xf numFmtId="0" fontId="14" fillId="3" borderId="10" xfId="0" applyFont="1" applyFill="1" applyBorder="1" applyAlignment="1">
      <alignment horizontal="centerContinuous" vertical="center"/>
    </xf>
    <xf numFmtId="0" fontId="14" fillId="3" borderId="18" xfId="0" applyFont="1" applyFill="1" applyBorder="1" applyAlignment="1">
      <alignment horizontal="centerContinuous" vertical="center"/>
    </xf>
    <xf numFmtId="0" fontId="14" fillId="3" borderId="11" xfId="0" applyFont="1" applyFill="1" applyBorder="1" applyAlignment="1">
      <alignment horizontal="centerContinuous" vertical="center"/>
    </xf>
    <xf numFmtId="0" fontId="14" fillId="3" borderId="2" xfId="0" applyFont="1" applyFill="1" applyBorder="1" applyAlignment="1">
      <alignment horizontal="centerContinuous" vertical="center"/>
    </xf>
    <xf numFmtId="0" fontId="19" fillId="3" borderId="5" xfId="0" applyFont="1" applyFill="1" applyBorder="1" applyAlignment="1">
      <alignment horizontal="centerContinuous" vertical="center"/>
    </xf>
    <xf numFmtId="0" fontId="19" fillId="3" borderId="3" xfId="0" applyFont="1" applyFill="1" applyBorder="1" applyAlignment="1">
      <alignment horizontal="centerContinuous" vertical="center"/>
    </xf>
    <xf numFmtId="0" fontId="19" fillId="0" borderId="1" xfId="0" applyFont="1" applyBorder="1" applyAlignment="1">
      <alignment vertical="center"/>
    </xf>
    <xf numFmtId="0" fontId="19" fillId="0" borderId="36" xfId="0" applyFont="1" applyBorder="1" applyAlignment="1">
      <alignment horizontal="center" vertical="center"/>
    </xf>
    <xf numFmtId="0" fontId="19" fillId="0" borderId="37" xfId="0" applyFont="1" applyBorder="1" applyAlignment="1">
      <alignment horizontal="center" vertical="center"/>
    </xf>
    <xf numFmtId="0" fontId="19" fillId="0" borderId="27" xfId="0" applyFont="1" applyBorder="1" applyAlignment="1">
      <alignment horizontal="center" vertical="center"/>
    </xf>
    <xf numFmtId="0" fontId="19" fillId="0" borderId="13" xfId="0" applyFont="1" applyBorder="1" applyAlignment="1">
      <alignment horizontal="center" vertical="center"/>
    </xf>
    <xf numFmtId="0" fontId="19" fillId="0" borderId="35" xfId="0" applyFont="1" applyBorder="1" applyAlignment="1">
      <alignment horizontal="centerContinuous" vertical="center"/>
    </xf>
    <xf numFmtId="0" fontId="19" fillId="0" borderId="38" xfId="0" applyFont="1" applyBorder="1" applyAlignment="1">
      <alignment horizontal="centerContinuous" vertical="center"/>
    </xf>
    <xf numFmtId="0" fontId="19" fillId="0" borderId="26" xfId="0" applyFont="1" applyBorder="1" applyAlignment="1">
      <alignment horizontal="center" vertical="center"/>
    </xf>
    <xf numFmtId="0" fontId="19" fillId="0" borderId="14" xfId="0" applyFont="1" applyBorder="1" applyAlignment="1">
      <alignment horizontal="center" vertical="top"/>
    </xf>
    <xf numFmtId="0" fontId="20" fillId="0" borderId="28" xfId="0" applyFont="1" applyBorder="1" applyAlignment="1">
      <alignment horizontal="center" vertical="top"/>
    </xf>
    <xf numFmtId="0" fontId="19" fillId="0" borderId="28" xfId="0" applyFont="1" applyBorder="1" applyAlignment="1">
      <alignment horizontal="center" vertical="top"/>
    </xf>
    <xf numFmtId="0" fontId="19" fillId="0" borderId="29" xfId="0" applyFont="1" applyBorder="1" applyAlignment="1">
      <alignment horizontal="center" vertical="top"/>
    </xf>
    <xf numFmtId="0" fontId="19" fillId="0" borderId="31" xfId="5" applyFont="1" applyFill="1" applyBorder="1" applyAlignment="1">
      <alignment vertical="center"/>
    </xf>
    <xf numFmtId="181" fontId="19" fillId="0" borderId="39" xfId="0" applyNumberFormat="1" applyFont="1" applyBorder="1" applyAlignment="1">
      <alignment vertical="center"/>
    </xf>
    <xf numFmtId="181" fontId="19" fillId="0" borderId="40" xfId="0" applyNumberFormat="1" applyFont="1" applyBorder="1" applyAlignment="1">
      <alignment vertical="center"/>
    </xf>
    <xf numFmtId="181" fontId="19" fillId="0" borderId="41" xfId="0" applyNumberFormat="1" applyFont="1" applyBorder="1" applyAlignment="1">
      <alignment vertical="center"/>
    </xf>
    <xf numFmtId="181" fontId="19" fillId="0" borderId="42" xfId="0" applyNumberFormat="1" applyFont="1" applyBorder="1" applyAlignment="1">
      <alignment vertical="center"/>
    </xf>
    <xf numFmtId="0" fontId="19" fillId="0" borderId="32" xfId="5" applyFont="1" applyFill="1" applyBorder="1" applyAlignment="1">
      <alignment vertical="center" wrapText="1"/>
    </xf>
    <xf numFmtId="181" fontId="19" fillId="0" borderId="43" xfId="0" applyNumberFormat="1" applyFont="1" applyBorder="1" applyAlignment="1">
      <alignment vertical="center"/>
    </xf>
    <xf numFmtId="181" fontId="19" fillId="0" borderId="44" xfId="0" applyNumberFormat="1" applyFont="1" applyBorder="1" applyAlignment="1">
      <alignment vertical="center"/>
    </xf>
    <xf numFmtId="181" fontId="19" fillId="0" borderId="45" xfId="0" applyNumberFormat="1" applyFont="1" applyBorder="1" applyAlignment="1">
      <alignment vertical="center"/>
    </xf>
    <xf numFmtId="181" fontId="19" fillId="0" borderId="46" xfId="0" applyNumberFormat="1" applyFont="1" applyBorder="1" applyAlignment="1">
      <alignment vertical="center"/>
    </xf>
    <xf numFmtId="0" fontId="19" fillId="0" borderId="47" xfId="5" applyFont="1" applyFill="1" applyBorder="1" applyAlignment="1">
      <alignment vertical="center"/>
    </xf>
    <xf numFmtId="181" fontId="19" fillId="0" borderId="48" xfId="0" applyNumberFormat="1" applyFont="1" applyBorder="1" applyAlignment="1">
      <alignment vertical="center"/>
    </xf>
    <xf numFmtId="181" fontId="19" fillId="0" borderId="49" xfId="0" applyNumberFormat="1" applyFont="1" applyBorder="1" applyAlignment="1">
      <alignment vertical="center"/>
    </xf>
    <xf numFmtId="181" fontId="19" fillId="0" borderId="50" xfId="0" applyNumberFormat="1" applyFont="1" applyBorder="1" applyAlignment="1">
      <alignment vertical="center"/>
    </xf>
    <xf numFmtId="176" fontId="19" fillId="0" borderId="9" xfId="5" applyNumberFormat="1" applyFont="1" applyFill="1" applyBorder="1" applyAlignment="1">
      <alignment vertical="top" textRotation="255"/>
    </xf>
    <xf numFmtId="0" fontId="19" fillId="0" borderId="17" xfId="5" applyFont="1" applyFill="1" applyBorder="1" applyAlignment="1">
      <alignment vertical="center"/>
    </xf>
    <xf numFmtId="181" fontId="19" fillId="0" borderId="15" xfId="0" applyNumberFormat="1" applyFont="1" applyBorder="1" applyAlignment="1">
      <alignment vertical="center"/>
    </xf>
    <xf numFmtId="181" fontId="19" fillId="0" borderId="51" xfId="0" applyNumberFormat="1" applyFont="1" applyBorder="1" applyAlignment="1">
      <alignment vertical="center"/>
    </xf>
    <xf numFmtId="181" fontId="19" fillId="0" borderId="52" xfId="0" applyNumberFormat="1" applyFont="1" applyBorder="1" applyAlignment="1">
      <alignment vertical="center"/>
    </xf>
    <xf numFmtId="181" fontId="19" fillId="0" borderId="53" xfId="0" applyNumberFormat="1" applyFont="1" applyBorder="1" applyAlignment="1">
      <alignment vertical="center"/>
    </xf>
    <xf numFmtId="0" fontId="19" fillId="0" borderId="16" xfId="0" applyFont="1" applyBorder="1" applyAlignment="1">
      <alignment horizontal="centerContinuous" vertical="center"/>
    </xf>
    <xf numFmtId="0" fontId="19" fillId="0" borderId="17" xfId="0" applyFont="1" applyBorder="1" applyAlignment="1">
      <alignment horizontal="centerContinuous" vertical="center"/>
    </xf>
    <xf numFmtId="181" fontId="19" fillId="0" borderId="15" xfId="0" quotePrefix="1" applyNumberFormat="1" applyFont="1" applyBorder="1" applyAlignment="1">
      <alignment vertical="center"/>
    </xf>
    <xf numFmtId="38" fontId="20" fillId="0" borderId="2" xfId="1" applyFont="1" applyBorder="1" applyAlignment="1">
      <alignment vertical="center"/>
    </xf>
    <xf numFmtId="38" fontId="20" fillId="0" borderId="51" xfId="1" applyFont="1" applyBorder="1" applyAlignment="1">
      <alignment vertical="center"/>
    </xf>
    <xf numFmtId="0" fontId="22" fillId="0" borderId="0" xfId="0" applyFont="1"/>
    <xf numFmtId="0" fontId="0" fillId="0" borderId="0" xfId="0" quotePrefix="1"/>
    <xf numFmtId="0" fontId="11" fillId="0" borderId="8" xfId="0" applyFont="1" applyBorder="1" applyAlignment="1">
      <alignment horizontal="center" vertical="center"/>
    </xf>
    <xf numFmtId="38" fontId="0" fillId="0" borderId="7" xfId="1" applyFont="1" applyBorder="1" applyAlignment="1">
      <alignment horizontal="center" shrinkToFit="1"/>
    </xf>
    <xf numFmtId="0" fontId="0" fillId="0" borderId="0" xfId="0" applyAlignment="1">
      <alignment horizontal="center" shrinkToFit="1"/>
    </xf>
    <xf numFmtId="0" fontId="0" fillId="0" borderId="18" xfId="0" applyFill="1" applyBorder="1" applyAlignment="1">
      <alignment horizontal="center" vertical="top"/>
    </xf>
    <xf numFmtId="0" fontId="0" fillId="2" borderId="25" xfId="0" applyFill="1" applyBorder="1" applyAlignment="1">
      <alignment horizontal="center"/>
    </xf>
    <xf numFmtId="176" fontId="0" fillId="0" borderId="0" xfId="0" applyNumberFormat="1" applyBorder="1" applyAlignment="1"/>
    <xf numFmtId="188" fontId="0" fillId="0" borderId="6" xfId="0" applyNumberFormat="1" applyBorder="1" applyAlignment="1">
      <alignment horizontal="center" vertical="center"/>
    </xf>
    <xf numFmtId="0" fontId="12" fillId="0" borderId="4" xfId="5" applyFont="1" applyFill="1" applyBorder="1" applyAlignment="1">
      <alignment shrinkToFit="1"/>
    </xf>
    <xf numFmtId="176" fontId="11" fillId="0" borderId="18" xfId="5" applyNumberFormat="1" applyFont="1" applyFill="1" applyBorder="1" applyAlignment="1">
      <alignment horizontal="center"/>
    </xf>
    <xf numFmtId="0" fontId="12" fillId="0" borderId="18" xfId="5" applyFont="1" applyFill="1" applyBorder="1"/>
    <xf numFmtId="176" fontId="11" fillId="0" borderId="0" xfId="5" applyNumberFormat="1" applyFont="1" applyFill="1" applyBorder="1" applyAlignment="1">
      <alignment horizontal="center"/>
    </xf>
    <xf numFmtId="0" fontId="11" fillId="0" borderId="16" xfId="0" applyFont="1" applyBorder="1"/>
    <xf numFmtId="0" fontId="12" fillId="0" borderId="17" xfId="0" applyFont="1" applyBorder="1"/>
    <xf numFmtId="38" fontId="0" fillId="0" borderId="0" xfId="0" applyNumberFormat="1" applyBorder="1" applyAlignment="1">
      <alignment horizontal="center" vertical="center" wrapText="1"/>
    </xf>
    <xf numFmtId="2" fontId="0" fillId="0" borderId="0" xfId="0" applyNumberFormat="1" applyBorder="1" applyAlignment="1">
      <alignment horizontal="center" vertical="center" wrapText="1"/>
    </xf>
    <xf numFmtId="0" fontId="7" fillId="0" borderId="54" xfId="0" applyFont="1" applyBorder="1" applyAlignment="1">
      <alignment horizontal="center"/>
    </xf>
    <xf numFmtId="2" fontId="0" fillId="0" borderId="1" xfId="0" applyNumberFormat="1" applyBorder="1" applyAlignment="1">
      <alignment horizontal="center" vertical="center" wrapText="1"/>
    </xf>
    <xf numFmtId="0" fontId="5" fillId="0" borderId="0" xfId="0" applyFont="1"/>
    <xf numFmtId="0" fontId="12" fillId="0" borderId="4" xfId="5" applyFont="1" applyFill="1" applyBorder="1" applyAlignment="1">
      <alignment vertical="center" shrinkToFit="1"/>
    </xf>
    <xf numFmtId="0" fontId="10" fillId="0" borderId="4" xfId="5" applyFill="1" applyBorder="1" applyAlignment="1">
      <alignment shrinkToFit="1"/>
    </xf>
    <xf numFmtId="0" fontId="10" fillId="0" borderId="3" xfId="5" applyFill="1" applyBorder="1" applyAlignment="1">
      <alignment shrinkToFit="1"/>
    </xf>
    <xf numFmtId="0" fontId="0" fillId="0" borderId="55" xfId="0" applyBorder="1" applyAlignment="1">
      <alignment horizontal="center" vertical="center"/>
    </xf>
    <xf numFmtId="0" fontId="12" fillId="0" borderId="11" xfId="5" applyFont="1" applyFill="1" applyBorder="1" applyAlignment="1">
      <alignment shrinkToFit="1"/>
    </xf>
    <xf numFmtId="0" fontId="12" fillId="0" borderId="3" xfId="5" applyFont="1" applyFill="1" applyBorder="1" applyAlignment="1">
      <alignment shrinkToFit="1"/>
    </xf>
    <xf numFmtId="0" fontId="12" fillId="0" borderId="11" xfId="5" applyFont="1" applyFill="1" applyBorder="1" applyAlignment="1">
      <alignment vertical="center" shrinkToFit="1"/>
    </xf>
    <xf numFmtId="0" fontId="12" fillId="0" borderId="3" xfId="5" applyFont="1" applyFill="1" applyBorder="1" applyAlignment="1">
      <alignment vertical="center" shrinkToFit="1"/>
    </xf>
    <xf numFmtId="38" fontId="20" fillId="0" borderId="5" xfId="1" applyFont="1" applyBorder="1" applyAlignment="1">
      <alignment vertical="center"/>
    </xf>
    <xf numFmtId="38" fontId="20" fillId="0" borderId="52" xfId="0" applyNumberFormat="1" applyFont="1" applyBorder="1" applyAlignment="1">
      <alignment vertical="center"/>
    </xf>
    <xf numFmtId="186" fontId="12" fillId="0" borderId="9" xfId="0" applyNumberFormat="1" applyFont="1" applyBorder="1"/>
    <xf numFmtId="0" fontId="5" fillId="0" borderId="0" xfId="4" applyFont="1"/>
    <xf numFmtId="0" fontId="10" fillId="0" borderId="0" xfId="6"/>
    <xf numFmtId="0" fontId="37" fillId="6" borderId="0" xfId="6" applyFont="1" applyFill="1"/>
    <xf numFmtId="0" fontId="21" fillId="0" borderId="0" xfId="6" applyFont="1"/>
    <xf numFmtId="0" fontId="38" fillId="6" borderId="0" xfId="6" applyFont="1" applyFill="1" applyAlignment="1">
      <alignment horizontal="right"/>
    </xf>
    <xf numFmtId="176" fontId="38" fillId="6" borderId="10" xfId="6" applyNumberFormat="1" applyFont="1" applyFill="1" applyBorder="1" applyAlignment="1" applyProtection="1">
      <alignment horizontal="center" vertical="center"/>
      <protection locked="0"/>
    </xf>
    <xf numFmtId="0" fontId="38" fillId="6" borderId="11" xfId="6" applyFont="1" applyFill="1" applyBorder="1" applyAlignment="1" applyProtection="1">
      <alignment vertical="center" shrinkToFit="1"/>
      <protection locked="0"/>
    </xf>
    <xf numFmtId="176" fontId="38" fillId="6" borderId="1" xfId="6" applyNumberFormat="1" applyFont="1" applyFill="1" applyBorder="1" applyAlignment="1" applyProtection="1">
      <alignment horizontal="center" vertical="center"/>
      <protection locked="0"/>
    </xf>
    <xf numFmtId="0" fontId="38" fillId="6" borderId="4" xfId="6" applyFont="1" applyFill="1" applyBorder="1" applyAlignment="1" applyProtection="1">
      <alignment vertical="center" shrinkToFit="1"/>
      <protection locked="0"/>
    </xf>
    <xf numFmtId="38" fontId="40" fillId="6" borderId="9" xfId="6" applyNumberFormat="1" applyFont="1" applyFill="1" applyBorder="1" applyAlignment="1">
      <alignment vertical="center"/>
    </xf>
    <xf numFmtId="38" fontId="40" fillId="6" borderId="15" xfId="6" applyNumberFormat="1" applyFont="1" applyFill="1" applyBorder="1" applyAlignment="1">
      <alignment vertical="center"/>
    </xf>
    <xf numFmtId="38" fontId="40" fillId="6" borderId="51" xfId="6" applyNumberFormat="1" applyFont="1" applyFill="1" applyBorder="1" applyAlignment="1">
      <alignment vertical="center"/>
    </xf>
    <xf numFmtId="0" fontId="38" fillId="6" borderId="0" xfId="6" applyFont="1" applyFill="1" applyAlignment="1">
      <alignment horizontal="center" vertical="center"/>
    </xf>
    <xf numFmtId="0" fontId="38" fillId="6" borderId="4" xfId="6" applyFont="1" applyFill="1" applyBorder="1" applyAlignment="1" applyProtection="1">
      <alignment vertical="center"/>
      <protection locked="0"/>
    </xf>
    <xf numFmtId="38" fontId="38" fillId="6" borderId="0" xfId="6" applyNumberFormat="1" applyFont="1" applyFill="1"/>
    <xf numFmtId="0" fontId="38" fillId="6" borderId="0" xfId="6" applyFont="1" applyFill="1"/>
    <xf numFmtId="0" fontId="45" fillId="6" borderId="10" xfId="3" applyFont="1" applyFill="1" applyBorder="1" applyAlignment="1">
      <alignment horizontal="center" vertical="center" shrinkToFit="1"/>
    </xf>
    <xf numFmtId="0" fontId="45" fillId="6" borderId="11" xfId="3" applyFont="1" applyFill="1" applyBorder="1" applyAlignment="1">
      <alignment horizontal="center" vertical="center" shrinkToFit="1"/>
    </xf>
    <xf numFmtId="0" fontId="45" fillId="6" borderId="18" xfId="3" quotePrefix="1" applyFont="1" applyFill="1" applyBorder="1" applyAlignment="1">
      <alignment horizontal="center" vertical="center"/>
    </xf>
    <xf numFmtId="0" fontId="45" fillId="6" borderId="18" xfId="3" applyFont="1" applyFill="1" applyBorder="1" applyAlignment="1">
      <alignment horizontal="center" vertical="center"/>
    </xf>
    <xf numFmtId="0" fontId="45" fillId="6" borderId="11" xfId="3" applyFont="1" applyFill="1" applyBorder="1" applyAlignment="1">
      <alignment horizontal="center" vertical="center"/>
    </xf>
    <xf numFmtId="0" fontId="45" fillId="6" borderId="2" xfId="3" applyFont="1" applyFill="1" applyBorder="1" applyAlignment="1">
      <alignment horizontal="center" vertical="center" shrinkToFit="1"/>
    </xf>
    <xf numFmtId="0" fontId="45" fillId="6" borderId="3" xfId="3" applyFont="1" applyFill="1" applyBorder="1" applyAlignment="1">
      <alignment horizontal="center" vertical="center" shrinkToFit="1"/>
    </xf>
    <xf numFmtId="0" fontId="45" fillId="6" borderId="5" xfId="3" applyFont="1" applyFill="1" applyBorder="1" applyAlignment="1">
      <alignment horizontal="center" vertical="center" shrinkToFit="1"/>
    </xf>
    <xf numFmtId="0" fontId="45" fillId="6" borderId="5" xfId="3" applyFont="1" applyFill="1" applyBorder="1" applyAlignment="1">
      <alignment horizontal="center" vertical="center" wrapText="1" shrinkToFit="1"/>
    </xf>
    <xf numFmtId="0" fontId="46" fillId="6" borderId="5" xfId="3" applyFont="1" applyFill="1" applyBorder="1" applyAlignment="1">
      <alignment horizontal="center" vertical="center" wrapText="1" shrinkToFit="1"/>
    </xf>
    <xf numFmtId="0" fontId="47" fillId="6" borderId="5" xfId="3" applyFont="1" applyFill="1" applyBorder="1" applyAlignment="1">
      <alignment horizontal="center" vertical="center" wrapText="1" shrinkToFit="1"/>
    </xf>
    <xf numFmtId="0" fontId="45" fillId="6" borderId="10" xfId="3" quotePrefix="1" applyFont="1" applyFill="1" applyBorder="1" applyAlignment="1">
      <alignment horizontal="center" vertical="center" shrinkToFit="1"/>
    </xf>
    <xf numFmtId="0" fontId="45" fillId="6" borderId="11" xfId="3" applyFont="1" applyFill="1" applyBorder="1" applyAlignment="1">
      <alignment vertical="center" shrinkToFit="1"/>
    </xf>
    <xf numFmtId="186" fontId="45" fillId="6" borderId="10" xfId="3" applyNumberFormat="1" applyFont="1" applyFill="1" applyBorder="1">
      <alignment vertical="center"/>
    </xf>
    <xf numFmtId="186" fontId="45" fillId="6" borderId="18" xfId="3" applyNumberFormat="1" applyFont="1" applyFill="1" applyBorder="1">
      <alignment vertical="center"/>
    </xf>
    <xf numFmtId="186" fontId="45" fillId="6" borderId="11" xfId="3" applyNumberFormat="1" applyFont="1" applyFill="1" applyBorder="1">
      <alignment vertical="center"/>
    </xf>
    <xf numFmtId="0" fontId="45" fillId="6" borderId="1" xfId="3" quotePrefix="1" applyFont="1" applyFill="1" applyBorder="1" applyAlignment="1">
      <alignment horizontal="center" vertical="center" shrinkToFit="1"/>
    </xf>
    <xf numFmtId="0" fontId="45" fillId="6" borderId="4" xfId="3" applyFont="1" applyFill="1" applyBorder="1" applyAlignment="1">
      <alignment vertical="center" shrinkToFit="1"/>
    </xf>
    <xf numFmtId="186" fontId="45" fillId="6" borderId="1" xfId="3" applyNumberFormat="1" applyFont="1" applyFill="1" applyBorder="1">
      <alignment vertical="center"/>
    </xf>
    <xf numFmtId="186" fontId="45" fillId="6" borderId="0" xfId="3" applyNumberFormat="1" applyFont="1" applyFill="1" applyBorder="1">
      <alignment vertical="center"/>
    </xf>
    <xf numFmtId="186" fontId="45" fillId="6" borderId="4" xfId="3" applyNumberFormat="1" applyFont="1" applyFill="1" applyBorder="1">
      <alignment vertical="center"/>
    </xf>
    <xf numFmtId="0" fontId="45" fillId="6" borderId="1" xfId="3" applyFont="1" applyFill="1" applyBorder="1" applyAlignment="1">
      <alignment horizontal="center" vertical="center" shrinkToFit="1"/>
    </xf>
    <xf numFmtId="0" fontId="45" fillId="6" borderId="3" xfId="3" applyFont="1" applyFill="1" applyBorder="1" applyAlignment="1">
      <alignment vertical="center" shrinkToFit="1"/>
    </xf>
    <xf numFmtId="186" fontId="45" fillId="6" borderId="2" xfId="3" applyNumberFormat="1" applyFont="1" applyFill="1" applyBorder="1">
      <alignment vertical="center"/>
    </xf>
    <xf numFmtId="186" fontId="45" fillId="6" borderId="5" xfId="3" applyNumberFormat="1" applyFont="1" applyFill="1" applyBorder="1">
      <alignment vertical="center"/>
    </xf>
    <xf numFmtId="186" fontId="45" fillId="6" borderId="3" xfId="3" applyNumberFormat="1" applyFont="1" applyFill="1" applyBorder="1">
      <alignment vertical="center"/>
    </xf>
    <xf numFmtId="186" fontId="45" fillId="6" borderId="25" xfId="3" applyNumberFormat="1" applyFont="1" applyFill="1" applyBorder="1">
      <alignment vertical="center"/>
    </xf>
    <xf numFmtId="186" fontId="45" fillId="6" borderId="17" xfId="3" applyNumberFormat="1" applyFont="1" applyFill="1" applyBorder="1">
      <alignment vertical="center"/>
    </xf>
    <xf numFmtId="186" fontId="45" fillId="6" borderId="0" xfId="3" applyNumberFormat="1" applyFont="1" applyFill="1">
      <alignment vertical="center"/>
    </xf>
    <xf numFmtId="181" fontId="0" fillId="6" borderId="7" xfId="0" applyNumberFormat="1" applyFill="1" applyBorder="1"/>
    <xf numFmtId="181" fontId="49" fillId="11" borderId="7" xfId="0" applyNumberFormat="1" applyFont="1" applyFill="1" applyBorder="1"/>
    <xf numFmtId="178" fontId="10" fillId="6" borderId="0" xfId="5" applyNumberFormat="1" applyFill="1" applyBorder="1"/>
    <xf numFmtId="178" fontId="50" fillId="11" borderId="0" xfId="5" applyNumberFormat="1" applyFont="1" applyFill="1" applyBorder="1" applyAlignment="1">
      <alignment vertical="center"/>
    </xf>
    <xf numFmtId="180" fontId="0" fillId="6" borderId="101" xfId="0" applyNumberFormat="1" applyFill="1" applyBorder="1"/>
    <xf numFmtId="180" fontId="0" fillId="6" borderId="0" xfId="0" applyNumberFormat="1" applyFill="1" applyBorder="1" applyAlignment="1">
      <alignment horizontal="center"/>
    </xf>
    <xf numFmtId="180" fontId="0" fillId="6" borderId="0" xfId="0" applyNumberFormat="1" applyFill="1" applyBorder="1"/>
    <xf numFmtId="180" fontId="0" fillId="6" borderId="102" xfId="0" applyNumberFormat="1" applyFill="1" applyBorder="1"/>
    <xf numFmtId="180" fontId="49" fillId="11" borderId="103" xfId="0" applyNumberFormat="1" applyFont="1" applyFill="1" applyBorder="1"/>
    <xf numFmtId="180" fontId="49" fillId="11" borderId="104" xfId="0" applyNumberFormat="1" applyFont="1" applyFill="1" applyBorder="1" applyAlignment="1">
      <alignment horizontal="center"/>
    </xf>
    <xf numFmtId="180" fontId="49" fillId="11" borderId="104" xfId="0" applyNumberFormat="1" applyFont="1" applyFill="1" applyBorder="1"/>
    <xf numFmtId="180" fontId="49" fillId="11" borderId="105" xfId="0" applyNumberFormat="1" applyFont="1" applyFill="1" applyBorder="1"/>
    <xf numFmtId="178" fontId="13" fillId="6" borderId="7" xfId="5" applyNumberFormat="1" applyFont="1" applyFill="1" applyBorder="1"/>
    <xf numFmtId="178" fontId="13" fillId="12" borderId="7" xfId="5" applyNumberFormat="1" applyFont="1" applyFill="1" applyBorder="1"/>
    <xf numFmtId="1" fontId="11" fillId="0" borderId="31" xfId="5" applyNumberFormat="1" applyFont="1" applyFill="1" applyBorder="1" applyAlignment="1">
      <alignment vertical="center"/>
    </xf>
    <xf numFmtId="0" fontId="7" fillId="0" borderId="35" xfId="0" applyFont="1" applyBorder="1" applyAlignment="1">
      <alignment horizontal="center"/>
    </xf>
    <xf numFmtId="0" fontId="17" fillId="0" borderId="35" xfId="0" applyFont="1" applyBorder="1" applyAlignment="1">
      <alignment horizontal="center" vertical="center" wrapText="1"/>
    </xf>
    <xf numFmtId="0" fontId="17" fillId="0" borderId="90" xfId="0" applyFont="1" applyBorder="1" applyAlignment="1">
      <alignment horizontal="center" vertical="center" wrapText="1"/>
    </xf>
    <xf numFmtId="38" fontId="4" fillId="0" borderId="35" xfId="1" applyFont="1" applyBorder="1"/>
    <xf numFmtId="38" fontId="4" fillId="0" borderId="90" xfId="1" applyFont="1" applyBorder="1"/>
    <xf numFmtId="38" fontId="0" fillId="0" borderId="90" xfId="0" applyNumberFormat="1" applyBorder="1"/>
    <xf numFmtId="0" fontId="7" fillId="0" borderId="25" xfId="0" applyFont="1" applyBorder="1" applyAlignment="1"/>
    <xf numFmtId="0" fontId="7" fillId="0" borderId="17" xfId="0" applyFont="1" applyBorder="1" applyAlignment="1"/>
    <xf numFmtId="0" fontId="7" fillId="0" borderId="0" xfId="0" applyFont="1" applyBorder="1" applyAlignment="1">
      <alignment horizontal="center"/>
    </xf>
    <xf numFmtId="0" fontId="7" fillId="0" borderId="6" xfId="0" applyFont="1" applyBorder="1" applyAlignment="1">
      <alignment horizontal="center"/>
    </xf>
    <xf numFmtId="0" fontId="42" fillId="0" borderId="0" xfId="7" applyFont="1" applyAlignment="1">
      <alignment vertical="center"/>
    </xf>
    <xf numFmtId="0" fontId="43" fillId="0" borderId="0" xfId="7" applyFont="1" applyAlignment="1">
      <alignment vertical="center"/>
    </xf>
    <xf numFmtId="0" fontId="10" fillId="0" borderId="0" xfId="7" applyAlignment="1">
      <alignment vertical="center"/>
    </xf>
    <xf numFmtId="0" fontId="10" fillId="0" borderId="9" xfId="7" applyBorder="1" applyAlignment="1">
      <alignment horizontal="center" vertical="center"/>
    </xf>
    <xf numFmtId="0" fontId="10" fillId="0" borderId="9" xfId="7" applyFont="1" applyBorder="1" applyAlignment="1">
      <alignment horizontal="center" vertical="center"/>
    </xf>
    <xf numFmtId="0" fontId="10" fillId="0" borderId="9" xfId="7" applyFont="1" applyFill="1" applyBorder="1" applyAlignment="1">
      <alignment horizontal="center" vertical="center"/>
    </xf>
    <xf numFmtId="0" fontId="10" fillId="6" borderId="9" xfId="7" applyFont="1" applyFill="1" applyBorder="1" applyAlignment="1">
      <alignment horizontal="center" vertical="center"/>
    </xf>
    <xf numFmtId="0" fontId="10" fillId="9" borderId="9" xfId="7" applyFont="1" applyFill="1" applyBorder="1" applyAlignment="1">
      <alignment horizontal="center" vertical="center"/>
    </xf>
    <xf numFmtId="0" fontId="10" fillId="0" borderId="9" xfId="7" applyBorder="1" applyAlignment="1">
      <alignment vertical="center"/>
    </xf>
    <xf numFmtId="3" fontId="10" fillId="0" borderId="9" xfId="2" applyNumberFormat="1" applyFont="1" applyFill="1" applyBorder="1" applyAlignment="1">
      <alignment vertical="center"/>
    </xf>
    <xf numFmtId="3" fontId="10" fillId="6" borderId="9" xfId="2" applyNumberFormat="1" applyFont="1" applyFill="1" applyBorder="1" applyAlignment="1">
      <alignment vertical="center"/>
    </xf>
    <xf numFmtId="3" fontId="10" fillId="13" borderId="9" xfId="2" applyNumberFormat="1" applyFont="1" applyFill="1" applyBorder="1" applyAlignment="1">
      <alignment vertical="center"/>
    </xf>
    <xf numFmtId="0" fontId="0" fillId="0" borderId="9" xfId="7" applyFont="1" applyBorder="1" applyAlignment="1">
      <alignment vertical="center"/>
    </xf>
    <xf numFmtId="3" fontId="10" fillId="0" borderId="9" xfId="7" applyNumberFormat="1" applyFill="1" applyBorder="1" applyAlignment="1">
      <alignment vertical="center"/>
    </xf>
    <xf numFmtId="3" fontId="10" fillId="6" borderId="9" xfId="7" applyNumberFormat="1" applyFill="1" applyBorder="1" applyAlignment="1">
      <alignment vertical="center"/>
    </xf>
    <xf numFmtId="3" fontId="10" fillId="13" borderId="9" xfId="7" applyNumberFormat="1" applyFill="1" applyBorder="1" applyAlignment="1">
      <alignment vertical="center"/>
    </xf>
    <xf numFmtId="0" fontId="10" fillId="0" borderId="10" xfId="7" applyBorder="1" applyAlignment="1">
      <alignment vertical="center"/>
    </xf>
    <xf numFmtId="0" fontId="10" fillId="0" borderId="6" xfId="7" applyBorder="1" applyAlignment="1">
      <alignment vertical="center"/>
    </xf>
    <xf numFmtId="0" fontId="10" fillId="0" borderId="6" xfId="7" applyFill="1" applyBorder="1" applyAlignment="1">
      <alignment vertical="center"/>
    </xf>
    <xf numFmtId="0" fontId="10" fillId="13" borderId="6" xfId="7" applyFill="1" applyBorder="1" applyAlignment="1">
      <alignment vertical="center"/>
    </xf>
    <xf numFmtId="0" fontId="10" fillId="0" borderId="2" xfId="7" applyFill="1" applyBorder="1" applyAlignment="1">
      <alignment vertical="center"/>
    </xf>
    <xf numFmtId="187" fontId="10" fillId="0" borderId="8" xfId="7" applyNumberFormat="1" applyBorder="1" applyAlignment="1">
      <alignment vertical="center"/>
    </xf>
    <xf numFmtId="187" fontId="10" fillId="0" borderId="8" xfId="7" applyNumberFormat="1" applyFill="1" applyBorder="1" applyAlignment="1">
      <alignment vertical="center"/>
    </xf>
    <xf numFmtId="187" fontId="10" fillId="13" borderId="8" xfId="7" applyNumberFormat="1" applyFill="1" applyBorder="1" applyAlignment="1">
      <alignment vertical="center"/>
    </xf>
    <xf numFmtId="0" fontId="51" fillId="0" borderId="0" xfId="7" applyFont="1" applyAlignment="1">
      <alignment vertical="center"/>
    </xf>
    <xf numFmtId="0" fontId="10" fillId="0" borderId="91" xfId="7" applyFont="1" applyBorder="1" applyAlignment="1">
      <alignment horizontal="center" vertical="center"/>
    </xf>
    <xf numFmtId="0" fontId="0" fillId="0" borderId="91" xfId="7" applyFont="1" applyBorder="1" applyAlignment="1">
      <alignment horizontal="center" vertical="center"/>
    </xf>
    <xf numFmtId="0" fontId="10" fillId="6" borderId="91" xfId="7" applyFont="1" applyFill="1" applyBorder="1" applyAlignment="1">
      <alignment horizontal="center" vertical="center"/>
    </xf>
    <xf numFmtId="0" fontId="10" fillId="0" borderId="91" xfId="7" applyFont="1" applyFill="1" applyBorder="1" applyAlignment="1">
      <alignment horizontal="center" vertical="center"/>
    </xf>
    <xf numFmtId="0" fontId="10" fillId="13" borderId="91" xfId="7" applyFont="1" applyFill="1" applyBorder="1" applyAlignment="1">
      <alignment horizontal="center" vertical="center"/>
    </xf>
    <xf numFmtId="0" fontId="10" fillId="0" borderId="59" xfId="7" applyBorder="1" applyAlignment="1">
      <alignment vertical="center"/>
    </xf>
    <xf numFmtId="190" fontId="10" fillId="0" borderId="59" xfId="7" applyNumberFormat="1" applyBorder="1" applyAlignment="1">
      <alignment vertical="center"/>
    </xf>
    <xf numFmtId="190" fontId="10" fillId="0" borderId="59" xfId="7" applyNumberFormat="1" applyFont="1" applyFill="1" applyBorder="1" applyAlignment="1">
      <alignment vertical="center"/>
    </xf>
    <xf numFmtId="190" fontId="21" fillId="6" borderId="59" xfId="7" applyNumberFormat="1" applyFont="1" applyFill="1" applyBorder="1" applyAlignment="1">
      <alignment horizontal="right" vertical="center"/>
    </xf>
    <xf numFmtId="190" fontId="21" fillId="13" borderId="59" xfId="7" applyNumberFormat="1" applyFont="1" applyFill="1" applyBorder="1" applyAlignment="1">
      <alignment horizontal="right" vertical="center"/>
    </xf>
    <xf numFmtId="187" fontId="10" fillId="0" borderId="58" xfId="7" applyNumberFormat="1" applyBorder="1" applyAlignment="1">
      <alignment vertical="center"/>
    </xf>
    <xf numFmtId="187" fontId="10" fillId="6" borderId="58" xfId="7" applyNumberFormat="1" applyFill="1" applyBorder="1" applyAlignment="1">
      <alignment vertical="center"/>
    </xf>
    <xf numFmtId="187" fontId="10" fillId="0" borderId="58" xfId="7" applyNumberFormat="1" applyFill="1" applyBorder="1" applyAlignment="1">
      <alignment vertical="center"/>
    </xf>
    <xf numFmtId="187" fontId="10" fillId="13" borderId="58" xfId="7" applyNumberFormat="1" applyFill="1" applyBorder="1" applyAlignment="1">
      <alignment vertical="center"/>
    </xf>
    <xf numFmtId="38" fontId="10" fillId="0" borderId="0" xfId="7" applyNumberFormat="1" applyAlignment="1">
      <alignment vertical="center"/>
    </xf>
    <xf numFmtId="0" fontId="0" fillId="0" borderId="0" xfId="7" applyFont="1" applyAlignment="1">
      <alignment vertical="center"/>
    </xf>
    <xf numFmtId="0" fontId="52" fillId="0" borderId="0" xfId="7" applyFont="1" applyAlignment="1">
      <alignment vertical="center" wrapText="1"/>
    </xf>
    <xf numFmtId="0" fontId="9" fillId="0" borderId="0" xfId="7" applyFont="1" applyAlignment="1">
      <alignment vertical="center" wrapText="1"/>
    </xf>
    <xf numFmtId="0" fontId="9" fillId="0" borderId="0" xfId="7" applyFont="1" applyAlignment="1">
      <alignment horizontal="left" vertical="center" wrapText="1"/>
    </xf>
    <xf numFmtId="0" fontId="10" fillId="14" borderId="0" xfId="7" applyFont="1" applyFill="1" applyAlignment="1">
      <alignment vertical="center"/>
    </xf>
    <xf numFmtId="0" fontId="10" fillId="14" borderId="0" xfId="7" applyFill="1" applyAlignment="1">
      <alignment vertical="center"/>
    </xf>
    <xf numFmtId="0" fontId="10" fillId="0" borderId="0" xfId="7" applyAlignment="1">
      <alignment horizontal="center" vertical="center"/>
    </xf>
    <xf numFmtId="0" fontId="10" fillId="14" borderId="0" xfId="7" applyFont="1" applyFill="1" applyAlignment="1">
      <alignment horizontal="center" vertical="center"/>
    </xf>
    <xf numFmtId="0" fontId="10" fillId="15" borderId="0" xfId="7" applyFont="1" applyFill="1" applyAlignment="1">
      <alignment horizontal="center" vertical="center"/>
    </xf>
    <xf numFmtId="0" fontId="7" fillId="0" borderId="0" xfId="0" applyFont="1" applyAlignment="1">
      <alignment horizontal="right" shrinkToFit="1"/>
    </xf>
    <xf numFmtId="0" fontId="53" fillId="6" borderId="0" xfId="0" applyFont="1" applyFill="1" applyBorder="1" applyAlignment="1">
      <alignment vertical="center"/>
    </xf>
    <xf numFmtId="0" fontId="0" fillId="0" borderId="4" xfId="0" applyBorder="1" applyAlignment="1">
      <alignment horizontal="center" vertical="center"/>
    </xf>
    <xf numFmtId="0" fontId="0" fillId="0" borderId="6" xfId="0" applyBorder="1" applyAlignment="1">
      <alignment horizontal="center" vertical="center" wrapText="1"/>
    </xf>
    <xf numFmtId="0" fontId="0" fillId="0" borderId="0" xfId="0" applyAlignment="1"/>
    <xf numFmtId="0" fontId="7" fillId="0" borderId="0" xfId="0" applyFont="1" applyBorder="1" applyAlignment="1">
      <alignment horizontal="center" vertical="center"/>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 xfId="0" applyFont="1" applyBorder="1" applyAlignment="1">
      <alignment horizontal="center" vertical="center"/>
    </xf>
    <xf numFmtId="22" fontId="10" fillId="0" borderId="0" xfId="7" applyNumberFormat="1" applyAlignment="1">
      <alignment horizontal="right" vertical="center"/>
    </xf>
    <xf numFmtId="0" fontId="17" fillId="0" borderId="6" xfId="0" applyFont="1" applyBorder="1" applyAlignment="1">
      <alignment horizontal="center" vertical="center" wrapText="1"/>
    </xf>
    <xf numFmtId="0" fontId="0" fillId="0" borderId="4" xfId="0" applyBorder="1" applyAlignment="1">
      <alignment horizontal="center" vertical="center"/>
    </xf>
    <xf numFmtId="0" fontId="0" fillId="0" borderId="6" xfId="0" applyBorder="1" applyAlignment="1">
      <alignment horizontal="center" vertical="center" wrapText="1"/>
    </xf>
    <xf numFmtId="0" fontId="0" fillId="0" borderId="2" xfId="0" applyBorder="1" applyAlignment="1"/>
    <xf numFmtId="0" fontId="0" fillId="0" borderId="5" xfId="0" applyBorder="1" applyAlignment="1"/>
    <xf numFmtId="0" fontId="7" fillId="0" borderId="25" xfId="0" applyFont="1" applyBorder="1" applyAlignment="1">
      <alignment horizontal="center"/>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0" xfId="0" applyFont="1" applyBorder="1" applyAlignment="1">
      <alignment horizontal="center" vertical="center"/>
    </xf>
    <xf numFmtId="0" fontId="17" fillId="0" borderId="6" xfId="0" applyFont="1" applyBorder="1" applyAlignment="1">
      <alignment horizontal="center" vertical="center" wrapText="1"/>
    </xf>
    <xf numFmtId="38" fontId="1" fillId="0" borderId="9" xfId="9" applyBorder="1" applyAlignment="1">
      <alignment vertical="center"/>
    </xf>
    <xf numFmtId="38" fontId="1" fillId="0" borderId="92" xfId="9" applyBorder="1" applyAlignment="1">
      <alignment vertical="center"/>
    </xf>
    <xf numFmtId="38" fontId="1" fillId="0" borderId="92" xfId="9" applyFill="1" applyBorder="1" applyAlignment="1">
      <alignment vertical="center"/>
    </xf>
    <xf numFmtId="38" fontId="1" fillId="6" borderId="92" xfId="9" applyFill="1" applyBorder="1" applyAlignment="1">
      <alignment vertical="center"/>
    </xf>
    <xf numFmtId="38" fontId="1" fillId="6" borderId="92" xfId="9" applyNumberFormat="1" applyFill="1" applyBorder="1" applyAlignment="1">
      <alignment vertical="center"/>
    </xf>
    <xf numFmtId="38" fontId="1" fillId="0" borderId="92" xfId="9" applyNumberFormat="1" applyFill="1" applyBorder="1" applyAlignment="1">
      <alignment vertical="center"/>
    </xf>
    <xf numFmtId="38" fontId="1" fillId="13" borderId="92" xfId="9" applyNumberFormat="1" applyFill="1" applyBorder="1" applyAlignment="1">
      <alignment vertical="center"/>
    </xf>
    <xf numFmtId="190" fontId="10" fillId="0" borderId="59" xfId="7" applyNumberFormat="1" applyFill="1" applyBorder="1" applyAlignment="1">
      <alignment vertical="center"/>
    </xf>
    <xf numFmtId="190" fontId="21" fillId="0" borderId="59" xfId="7" applyNumberFormat="1" applyFont="1" applyFill="1" applyBorder="1" applyAlignment="1">
      <alignment horizontal="right" vertical="center"/>
    </xf>
    <xf numFmtId="0" fontId="21" fillId="0" borderId="0" xfId="10" applyFont="1"/>
    <xf numFmtId="0" fontId="4" fillId="0" borderId="0" xfId="10"/>
    <xf numFmtId="0" fontId="29" fillId="0" borderId="0" xfId="10" applyFont="1" applyFill="1" applyAlignment="1" applyProtection="1">
      <alignment vertical="top"/>
    </xf>
    <xf numFmtId="0" fontId="15" fillId="0" borderId="0" xfId="10" applyFont="1" applyFill="1" applyAlignment="1" applyProtection="1">
      <alignment vertical="top"/>
    </xf>
    <xf numFmtId="0" fontId="4" fillId="0" borderId="0" xfId="10" applyBorder="1"/>
    <xf numFmtId="186" fontId="4" fillId="0" borderId="0" xfId="10" applyNumberFormat="1"/>
    <xf numFmtId="0" fontId="7" fillId="0" borderId="6" xfId="0" applyFont="1" applyFill="1" applyBorder="1" applyAlignment="1">
      <alignment horizontal="center" vertical="center" wrapText="1"/>
    </xf>
    <xf numFmtId="0" fontId="0" fillId="0" borderId="0" xfId="0" quotePrefix="1" applyFill="1"/>
    <xf numFmtId="0" fontId="0" fillId="0" borderId="6" xfId="0" applyBorder="1" applyAlignment="1">
      <alignment horizontal="center" vertical="center" wrapText="1"/>
    </xf>
    <xf numFmtId="0" fontId="0" fillId="0" borderId="4" xfId="0" applyBorder="1" applyAlignment="1">
      <alignment horizontal="center" vertical="center"/>
    </xf>
    <xf numFmtId="0" fontId="7" fillId="0" borderId="2" xfId="0" applyFont="1" applyBorder="1" applyAlignment="1">
      <alignment horizontal="center"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5" xfId="0" applyFont="1" applyBorder="1" applyAlignment="1">
      <alignment horizontal="center"/>
    </xf>
    <xf numFmtId="0" fontId="7" fillId="0" borderId="0" xfId="0" applyFont="1" applyBorder="1" applyAlignment="1">
      <alignment horizontal="center" vertical="center"/>
    </xf>
    <xf numFmtId="0" fontId="17" fillId="0" borderId="6" xfId="0" applyFont="1" applyBorder="1" applyAlignment="1">
      <alignment horizontal="center" vertical="center" wrapText="1"/>
    </xf>
    <xf numFmtId="0" fontId="11" fillId="0" borderId="16" xfId="0" applyFont="1" applyBorder="1" applyAlignment="1">
      <alignment vertical="center"/>
    </xf>
    <xf numFmtId="0" fontId="12" fillId="0" borderId="17" xfId="0" applyFont="1" applyBorder="1" applyAlignment="1">
      <alignment vertical="center"/>
    </xf>
    <xf numFmtId="38" fontId="4" fillId="0" borderId="15" xfId="1" applyFont="1" applyBorder="1" applyAlignment="1">
      <alignment vertical="center"/>
    </xf>
    <xf numFmtId="38" fontId="4" fillId="0" borderId="9" xfId="1" applyFont="1" applyBorder="1" applyAlignment="1">
      <alignment vertical="center"/>
    </xf>
    <xf numFmtId="182" fontId="12" fillId="0" borderId="3" xfId="1" applyNumberFormat="1" applyFont="1" applyFill="1" applyBorder="1"/>
    <xf numFmtId="0" fontId="12" fillId="0" borderId="7" xfId="0" applyFont="1" applyBorder="1"/>
    <xf numFmtId="0" fontId="0" fillId="0" borderId="6" xfId="0" applyBorder="1" applyAlignment="1">
      <alignment horizontal="center" vertical="center" wrapText="1"/>
    </xf>
    <xf numFmtId="0" fontId="0" fillId="0" borderId="6" xfId="0" applyFill="1" applyBorder="1" applyAlignment="1">
      <alignment horizontal="center" vertical="center" wrapText="1"/>
    </xf>
    <xf numFmtId="182" fontId="12" fillId="0" borderId="9" xfId="1" applyNumberFormat="1" applyFont="1" applyFill="1" applyBorder="1" applyAlignment="1">
      <alignment horizontal="right"/>
    </xf>
    <xf numFmtId="0" fontId="7" fillId="0" borderId="7" xfId="0" applyFont="1" applyBorder="1" applyAlignment="1">
      <alignment horizontal="center" vertical="center"/>
    </xf>
    <xf numFmtId="0" fontId="45" fillId="6" borderId="10" xfId="10" applyFont="1" applyFill="1" applyBorder="1" applyAlignment="1">
      <alignment horizontal="center" vertical="center" shrinkToFit="1"/>
    </xf>
    <xf numFmtId="0" fontId="45" fillId="6" borderId="11" xfId="10" applyFont="1" applyFill="1" applyBorder="1" applyAlignment="1">
      <alignment horizontal="center" vertical="center" shrinkToFit="1"/>
    </xf>
    <xf numFmtId="0" fontId="45" fillId="6" borderId="18" xfId="10" quotePrefix="1" applyFont="1" applyFill="1" applyBorder="1" applyAlignment="1">
      <alignment horizontal="center" vertical="center"/>
    </xf>
    <xf numFmtId="0" fontId="45" fillId="6" borderId="18" xfId="10" applyFont="1" applyFill="1" applyBorder="1" applyAlignment="1">
      <alignment horizontal="center" vertical="center"/>
    </xf>
    <xf numFmtId="0" fontId="45" fillId="6" borderId="6" xfId="10" applyFont="1" applyFill="1" applyBorder="1" applyAlignment="1">
      <alignment horizontal="center" vertical="center"/>
    </xf>
    <xf numFmtId="0" fontId="45" fillId="6" borderId="10" xfId="10" applyFont="1" applyFill="1" applyBorder="1" applyAlignment="1">
      <alignment horizontal="center" vertical="center"/>
    </xf>
    <xf numFmtId="0" fontId="4" fillId="2" borderId="6" xfId="10" applyFill="1" applyBorder="1"/>
    <xf numFmtId="0" fontId="4" fillId="2" borderId="56" xfId="10" applyFill="1" applyBorder="1"/>
    <xf numFmtId="0" fontId="45" fillId="6" borderId="2" xfId="10" applyFont="1" applyFill="1" applyBorder="1" applyAlignment="1">
      <alignment horizontal="center" vertical="center" shrinkToFit="1"/>
    </xf>
    <xf numFmtId="0" fontId="45" fillId="6" borderId="3" xfId="10" applyFont="1" applyFill="1" applyBorder="1" applyAlignment="1">
      <alignment horizontal="center" vertical="center" shrinkToFit="1"/>
    </xf>
    <xf numFmtId="0" fontId="45" fillId="6" borderId="5" xfId="10" applyFont="1" applyFill="1" applyBorder="1" applyAlignment="1">
      <alignment horizontal="center" vertical="center" shrinkToFit="1"/>
    </xf>
    <xf numFmtId="0" fontId="45" fillId="6" borderId="5" xfId="10" applyFont="1" applyFill="1" applyBorder="1" applyAlignment="1">
      <alignment horizontal="center" vertical="center" wrapText="1" shrinkToFit="1"/>
    </xf>
    <xf numFmtId="0" fontId="46" fillId="6" borderId="5" xfId="10" applyFont="1" applyFill="1" applyBorder="1" applyAlignment="1">
      <alignment horizontal="center" vertical="center" wrapText="1" shrinkToFit="1"/>
    </xf>
    <xf numFmtId="0" fontId="47" fillId="6" borderId="5" xfId="10" applyFont="1" applyFill="1" applyBorder="1" applyAlignment="1">
      <alignment horizontal="center" vertical="center" wrapText="1" shrinkToFit="1"/>
    </xf>
    <xf numFmtId="0" fontId="45" fillId="6" borderId="8" xfId="10" applyFont="1" applyFill="1" applyBorder="1" applyAlignment="1">
      <alignment horizontal="center" vertical="center" shrinkToFit="1"/>
    </xf>
    <xf numFmtId="0" fontId="45" fillId="6" borderId="2" xfId="10" applyFont="1" applyFill="1" applyBorder="1" applyAlignment="1">
      <alignment horizontal="center" vertical="center" wrapText="1" shrinkToFit="1"/>
    </xf>
    <xf numFmtId="0" fontId="45" fillId="6" borderId="8" xfId="10" applyFont="1" applyFill="1" applyBorder="1" applyAlignment="1">
      <alignment horizontal="center" vertical="center" wrapText="1" shrinkToFit="1"/>
    </xf>
    <xf numFmtId="0" fontId="4" fillId="0" borderId="0" xfId="10" applyAlignment="1">
      <alignment horizontal="center" vertical="center"/>
    </xf>
    <xf numFmtId="0" fontId="11" fillId="2" borderId="8" xfId="10" applyFont="1" applyFill="1" applyBorder="1" applyAlignment="1" applyProtection="1">
      <alignment horizontal="center" vertical="center" wrapText="1"/>
      <protection locked="0"/>
    </xf>
    <xf numFmtId="0" fontId="11" fillId="2" borderId="57" xfId="10" applyFont="1" applyFill="1" applyBorder="1" applyAlignment="1" applyProtection="1">
      <alignment horizontal="center" vertical="center" wrapText="1"/>
      <protection locked="0"/>
    </xf>
    <xf numFmtId="0" fontId="11" fillId="2" borderId="58" xfId="10" applyFont="1" applyFill="1" applyBorder="1" applyAlignment="1" applyProtection="1">
      <alignment horizontal="center" vertical="center" wrapText="1"/>
      <protection locked="0"/>
    </xf>
    <xf numFmtId="0" fontId="12" fillId="2" borderId="58" xfId="10" applyFont="1" applyFill="1" applyBorder="1" applyAlignment="1" applyProtection="1">
      <alignment horizontal="center" vertical="center" wrapText="1"/>
      <protection locked="0"/>
    </xf>
    <xf numFmtId="0" fontId="45" fillId="6" borderId="10" xfId="10" quotePrefix="1" applyFont="1" applyFill="1" applyBorder="1" applyAlignment="1">
      <alignment horizontal="center" vertical="center" shrinkToFit="1"/>
    </xf>
    <xf numFmtId="0" fontId="45" fillId="6" borderId="11" xfId="10" applyFont="1" applyFill="1" applyBorder="1" applyAlignment="1">
      <alignment vertical="center" shrinkToFit="1"/>
    </xf>
    <xf numFmtId="179" fontId="45" fillId="6" borderId="10" xfId="10" applyNumberFormat="1" applyFont="1" applyFill="1" applyBorder="1" applyAlignment="1">
      <alignment vertical="center"/>
    </xf>
    <xf numFmtId="179" fontId="45" fillId="6" borderId="18" xfId="10" applyNumberFormat="1" applyFont="1" applyFill="1" applyBorder="1" applyAlignment="1">
      <alignment vertical="center"/>
    </xf>
    <xf numFmtId="179" fontId="45" fillId="6" borderId="6" xfId="10" applyNumberFormat="1" applyFont="1" applyFill="1" applyBorder="1" applyAlignment="1">
      <alignment vertical="center"/>
    </xf>
    <xf numFmtId="179" fontId="45" fillId="6" borderId="1" xfId="10" applyNumberFormat="1" applyFont="1" applyFill="1" applyBorder="1" applyAlignment="1">
      <alignment vertical="center"/>
    </xf>
    <xf numFmtId="179" fontId="45" fillId="6" borderId="0" xfId="10" applyNumberFormat="1" applyFont="1" applyFill="1" applyBorder="1" applyAlignment="1">
      <alignment vertical="center"/>
    </xf>
    <xf numFmtId="179" fontId="45" fillId="6" borderId="7" xfId="10" applyNumberFormat="1" applyFont="1" applyFill="1" applyBorder="1" applyAlignment="1">
      <alignment vertical="center"/>
    </xf>
    <xf numFmtId="182" fontId="0" fillId="2" borderId="6" xfId="9" applyNumberFormat="1" applyFont="1" applyFill="1" applyBorder="1"/>
    <xf numFmtId="182" fontId="0" fillId="0" borderId="0" xfId="9" applyNumberFormat="1" applyFont="1"/>
    <xf numFmtId="182" fontId="0" fillId="2" borderId="59" xfId="9" applyNumberFormat="1" applyFont="1" applyFill="1" applyBorder="1"/>
    <xf numFmtId="182" fontId="4" fillId="2" borderId="56" xfId="10" applyNumberFormat="1" applyFill="1" applyBorder="1"/>
    <xf numFmtId="182" fontId="4" fillId="2" borderId="60" xfId="10" applyNumberFormat="1" applyFill="1" applyBorder="1"/>
    <xf numFmtId="182" fontId="4" fillId="2" borderId="61" xfId="10" applyNumberFormat="1" applyFill="1" applyBorder="1"/>
    <xf numFmtId="0" fontId="45" fillId="6" borderId="1" xfId="10" quotePrefix="1" applyFont="1" applyFill="1" applyBorder="1" applyAlignment="1">
      <alignment horizontal="center" vertical="center" shrinkToFit="1"/>
    </xf>
    <xf numFmtId="0" fontId="45" fillId="6" borderId="4" xfId="10" applyFont="1" applyFill="1" applyBorder="1" applyAlignment="1">
      <alignment vertical="center" shrinkToFit="1"/>
    </xf>
    <xf numFmtId="182" fontId="0" fillId="2" borderId="7" xfId="9" applyNumberFormat="1" applyFont="1" applyFill="1" applyBorder="1"/>
    <xf numFmtId="182" fontId="0" fillId="2" borderId="60" xfId="9" applyNumberFormat="1" applyFont="1" applyFill="1" applyBorder="1"/>
    <xf numFmtId="0" fontId="45" fillId="6" borderId="1" xfId="10" applyFont="1" applyFill="1" applyBorder="1" applyAlignment="1">
      <alignment horizontal="center" vertical="center" shrinkToFit="1"/>
    </xf>
    <xf numFmtId="182" fontId="4" fillId="4" borderId="60" xfId="10" applyNumberFormat="1" applyFill="1" applyBorder="1"/>
    <xf numFmtId="182" fontId="0" fillId="2" borderId="8" xfId="9" applyNumberFormat="1" applyFont="1" applyFill="1" applyBorder="1"/>
    <xf numFmtId="0" fontId="45" fillId="6" borderId="16" xfId="10" applyFont="1" applyFill="1" applyBorder="1" applyAlignment="1">
      <alignment horizontal="center" vertical="center" shrinkToFit="1"/>
    </xf>
    <xf numFmtId="0" fontId="45" fillId="6" borderId="17" xfId="10" applyFont="1" applyFill="1" applyBorder="1" applyAlignment="1">
      <alignment vertical="center" shrinkToFit="1"/>
    </xf>
    <xf numFmtId="179" fontId="45" fillId="6" borderId="16" xfId="10" applyNumberFormat="1" applyFont="1" applyFill="1" applyBorder="1" applyAlignment="1">
      <alignment vertical="center"/>
    </xf>
    <xf numFmtId="179" fontId="45" fillId="6" borderId="25" xfId="10" applyNumberFormat="1" applyFont="1" applyFill="1" applyBorder="1" applyAlignment="1">
      <alignment vertical="center"/>
    </xf>
    <xf numFmtId="179" fontId="45" fillId="6" borderId="9" xfId="10" applyNumberFormat="1" applyFont="1" applyFill="1" applyBorder="1" applyAlignment="1">
      <alignment vertical="center"/>
    </xf>
    <xf numFmtId="182" fontId="0" fillId="2" borderId="9" xfId="9" applyNumberFormat="1" applyFont="1" applyFill="1" applyBorder="1"/>
    <xf numFmtId="182" fontId="0" fillId="2" borderId="61" xfId="9" applyNumberFormat="1" applyFont="1" applyFill="1" applyBorder="1"/>
    <xf numFmtId="179" fontId="45" fillId="6" borderId="0" xfId="10" applyNumberFormat="1" applyFont="1" applyFill="1" applyAlignment="1">
      <alignment vertical="center"/>
    </xf>
    <xf numFmtId="182" fontId="0" fillId="2" borderId="0" xfId="9" applyNumberFormat="1" applyFont="1" applyFill="1" applyBorder="1"/>
    <xf numFmtId="0" fontId="4" fillId="2" borderId="62" xfId="10" applyFill="1" applyBorder="1"/>
    <xf numFmtId="0" fontId="4" fillId="2" borderId="63" xfId="10" applyFill="1" applyBorder="1"/>
    <xf numFmtId="182" fontId="10" fillId="2" borderId="64" xfId="9" applyNumberFormat="1" applyFont="1" applyFill="1" applyBorder="1" applyAlignment="1">
      <alignment vertical="center"/>
    </xf>
    <xf numFmtId="182" fontId="10" fillId="2" borderId="65" xfId="9" applyNumberFormat="1" applyFont="1" applyFill="1" applyBorder="1" applyAlignment="1">
      <alignment vertical="center"/>
    </xf>
    <xf numFmtId="182" fontId="10" fillId="2" borderId="66" xfId="9" applyNumberFormat="1" applyFont="1" applyFill="1" applyBorder="1" applyAlignment="1">
      <alignment vertical="center"/>
    </xf>
    <xf numFmtId="182" fontId="10" fillId="2" borderId="67" xfId="10" applyNumberFormat="1" applyFont="1" applyFill="1" applyBorder="1"/>
    <xf numFmtId="182" fontId="4" fillId="0" borderId="0" xfId="10" applyNumberFormat="1"/>
    <xf numFmtId="0" fontId="4" fillId="0" borderId="0" xfId="10" applyAlignment="1">
      <alignment vertical="center"/>
    </xf>
    <xf numFmtId="0" fontId="48" fillId="6" borderId="0" xfId="10" applyFont="1" applyFill="1" applyBorder="1" applyAlignment="1">
      <alignment vertical="center"/>
    </xf>
    <xf numFmtId="0" fontId="45" fillId="6" borderId="0" xfId="10" applyFont="1" applyFill="1" applyBorder="1" applyAlignment="1">
      <alignment vertical="center"/>
    </xf>
    <xf numFmtId="0" fontId="11" fillId="0" borderId="68" xfId="10" applyFont="1" applyBorder="1" applyAlignment="1">
      <alignment horizontal="center"/>
    </xf>
    <xf numFmtId="0" fontId="32" fillId="0" borderId="69" xfId="10" applyFont="1" applyBorder="1" applyAlignment="1">
      <alignment horizontal="center"/>
    </xf>
    <xf numFmtId="0" fontId="32" fillId="7" borderId="68" xfId="10" applyFont="1" applyFill="1" applyBorder="1" applyAlignment="1">
      <alignment horizontal="center"/>
    </xf>
    <xf numFmtId="0" fontId="32" fillId="7" borderId="70" xfId="10" applyFont="1" applyFill="1" applyBorder="1" applyAlignment="1">
      <alignment horizontal="center"/>
    </xf>
    <xf numFmtId="49" fontId="32" fillId="0" borderId="106" xfId="10" applyNumberFormat="1" applyFont="1" applyBorder="1" applyAlignment="1">
      <alignment horizontal="center"/>
    </xf>
    <xf numFmtId="49" fontId="32" fillId="0" borderId="107" xfId="10" applyNumberFormat="1" applyFont="1" applyBorder="1" applyAlignment="1">
      <alignment horizontal="center"/>
    </xf>
    <xf numFmtId="49" fontId="32" fillId="0" borderId="69" xfId="10" applyNumberFormat="1" applyFont="1" applyBorder="1" applyAlignment="1">
      <alignment horizontal="center"/>
    </xf>
    <xf numFmtId="49" fontId="11" fillId="0" borderId="68" xfId="10" applyNumberFormat="1" applyFont="1" applyBorder="1" applyAlignment="1">
      <alignment horizontal="center"/>
    </xf>
    <xf numFmtId="49" fontId="11" fillId="0" borderId="69" xfId="10" applyNumberFormat="1" applyFont="1" applyBorder="1" applyAlignment="1">
      <alignment horizontal="center"/>
    </xf>
    <xf numFmtId="49" fontId="11" fillId="0" borderId="70" xfId="10" applyNumberFormat="1" applyFont="1" applyBorder="1" applyAlignment="1">
      <alignment horizontal="center"/>
    </xf>
    <xf numFmtId="49" fontId="11" fillId="8" borderId="69" xfId="10" applyNumberFormat="1" applyFont="1" applyFill="1" applyBorder="1" applyAlignment="1">
      <alignment horizontal="center"/>
    </xf>
    <xf numFmtId="0" fontId="11" fillId="0" borderId="0" xfId="10" applyFont="1" applyAlignment="1">
      <alignment horizontal="center"/>
    </xf>
    <xf numFmtId="49" fontId="33" fillId="0" borderId="71" xfId="10" applyNumberFormat="1" applyFont="1" applyBorder="1" applyAlignment="1">
      <alignment horizontal="center" vertical="center" wrapText="1"/>
    </xf>
    <xf numFmtId="49" fontId="33" fillId="0" borderId="5" xfId="10" applyNumberFormat="1" applyFont="1" applyBorder="1" applyAlignment="1">
      <alignment horizontal="center" vertical="center" wrapText="1"/>
    </xf>
    <xf numFmtId="0" fontId="12" fillId="0" borderId="2" xfId="10" applyFont="1" applyBorder="1" applyAlignment="1">
      <alignment horizontal="center" vertical="center" wrapText="1"/>
    </xf>
    <xf numFmtId="0" fontId="12" fillId="0" borderId="3" xfId="10" applyFont="1" applyBorder="1" applyAlignment="1">
      <alignment horizontal="center" vertical="center" wrapText="1"/>
    </xf>
    <xf numFmtId="0" fontId="12" fillId="0" borderId="5" xfId="10" applyFont="1" applyBorder="1" applyAlignment="1">
      <alignment horizontal="center" vertical="center" wrapText="1"/>
    </xf>
    <xf numFmtId="0" fontId="12" fillId="0" borderId="71" xfId="10" applyFont="1" applyBorder="1" applyAlignment="1">
      <alignment horizontal="center" vertical="center" wrapText="1"/>
    </xf>
    <xf numFmtId="0" fontId="12" fillId="0" borderId="72" xfId="10" applyFont="1" applyBorder="1" applyAlignment="1">
      <alignment horizontal="center" vertical="center" wrapText="1"/>
    </xf>
    <xf numFmtId="0" fontId="12" fillId="8" borderId="5" xfId="10" applyFont="1" applyFill="1" applyBorder="1" applyAlignment="1">
      <alignment horizontal="center" vertical="center" wrapText="1"/>
    </xf>
    <xf numFmtId="0" fontId="33" fillId="0" borderId="0" xfId="10" applyFont="1" applyAlignment="1">
      <alignment horizontal="center" vertical="center" wrapText="1"/>
    </xf>
    <xf numFmtId="0" fontId="32" fillId="0" borderId="0" xfId="2" applyFont="1" applyBorder="1" applyAlignment="1">
      <alignment horizontal="right" vertical="top"/>
    </xf>
    <xf numFmtId="0" fontId="11" fillId="0" borderId="0" xfId="2" applyFont="1" applyBorder="1" applyAlignment="1">
      <alignment horizontal="distributed" vertical="top"/>
    </xf>
    <xf numFmtId="0" fontId="11" fillId="0" borderId="11" xfId="2" applyFont="1" applyBorder="1" applyAlignment="1">
      <alignment horizontal="distributed" vertical="top"/>
    </xf>
    <xf numFmtId="0" fontId="45" fillId="7" borderId="73" xfId="10" quotePrefix="1" applyFont="1" applyFill="1" applyBorder="1" applyAlignment="1">
      <alignment horizontal="center" vertical="center" shrinkToFit="1"/>
    </xf>
    <xf numFmtId="0" fontId="45" fillId="7" borderId="74" xfId="10" applyFont="1" applyFill="1" applyBorder="1" applyAlignment="1">
      <alignment vertical="center" shrinkToFit="1"/>
    </xf>
    <xf numFmtId="191" fontId="4" fillId="0" borderId="10" xfId="10" applyNumberFormat="1" applyBorder="1" applyAlignment="1">
      <alignment vertical="center"/>
    </xf>
    <xf numFmtId="191" fontId="4" fillId="0" borderId="11" xfId="10" applyNumberFormat="1" applyBorder="1" applyAlignment="1">
      <alignment vertical="center"/>
    </xf>
    <xf numFmtId="191" fontId="4" fillId="0" borderId="0" xfId="10" applyNumberFormat="1" applyAlignment="1">
      <alignment vertical="center"/>
    </xf>
    <xf numFmtId="191" fontId="4" fillId="0" borderId="75" xfId="10" applyNumberFormat="1" applyBorder="1" applyAlignment="1">
      <alignment vertical="center"/>
    </xf>
    <xf numFmtId="191" fontId="4" fillId="0" borderId="73" xfId="10" applyNumberFormat="1" applyBorder="1" applyAlignment="1">
      <alignment vertical="center"/>
    </xf>
    <xf numFmtId="191" fontId="4" fillId="8" borderId="73" xfId="10" applyNumberFormat="1" applyFill="1" applyBorder="1" applyAlignment="1">
      <alignment vertical="center"/>
    </xf>
    <xf numFmtId="0" fontId="4" fillId="0" borderId="75" xfId="10" applyBorder="1" applyAlignment="1">
      <alignment vertical="center"/>
    </xf>
    <xf numFmtId="0" fontId="11" fillId="0" borderId="4" xfId="2" applyFont="1" applyBorder="1" applyAlignment="1">
      <alignment horizontal="distributed" vertical="top"/>
    </xf>
    <xf numFmtId="0" fontId="45" fillId="7" borderId="75" xfId="10" quotePrefix="1" applyFont="1" applyFill="1" applyBorder="1" applyAlignment="1">
      <alignment horizontal="center" vertical="center" shrinkToFit="1"/>
    </xf>
    <xf numFmtId="0" fontId="45" fillId="7" borderId="76" xfId="10" applyFont="1" applyFill="1" applyBorder="1" applyAlignment="1">
      <alignment vertical="center" shrinkToFit="1"/>
    </xf>
    <xf numFmtId="191" fontId="4" fillId="0" borderId="1" xfId="10" applyNumberFormat="1" applyBorder="1" applyAlignment="1">
      <alignment vertical="center"/>
    </xf>
    <xf numFmtId="191" fontId="4" fillId="0" borderId="4" xfId="10" applyNumberFormat="1" applyBorder="1" applyAlignment="1">
      <alignment vertical="center"/>
    </xf>
    <xf numFmtId="191" fontId="4" fillId="8" borderId="75" xfId="10" applyNumberFormat="1" applyFill="1" applyBorder="1" applyAlignment="1">
      <alignment vertical="center"/>
    </xf>
    <xf numFmtId="0" fontId="32" fillId="0" borderId="5" xfId="2" applyFont="1" applyBorder="1" applyAlignment="1">
      <alignment horizontal="right" vertical="top"/>
    </xf>
    <xf numFmtId="0" fontId="11" fillId="0" borderId="5" xfId="2" applyFont="1" applyBorder="1" applyAlignment="1">
      <alignment horizontal="distributed" vertical="top"/>
    </xf>
    <xf numFmtId="0" fontId="11" fillId="0" borderId="3" xfId="2" applyFont="1" applyBorder="1" applyAlignment="1">
      <alignment horizontal="distributed" vertical="top"/>
    </xf>
    <xf numFmtId="0" fontId="32" fillId="0" borderId="25" xfId="2" applyFont="1" applyBorder="1" applyAlignment="1">
      <alignment horizontal="right" vertical="top"/>
    </xf>
    <xf numFmtId="0" fontId="11" fillId="0" borderId="25" xfId="2" applyFont="1" applyBorder="1" applyAlignment="1">
      <alignment horizontal="distributed" vertical="top"/>
    </xf>
    <xf numFmtId="0" fontId="11" fillId="0" borderId="17" xfId="2" applyFont="1" applyBorder="1" applyAlignment="1">
      <alignment horizontal="distributed" vertical="top"/>
    </xf>
    <xf numFmtId="0" fontId="45" fillId="7" borderId="75" xfId="10" applyFont="1" applyFill="1" applyBorder="1" applyAlignment="1">
      <alignment horizontal="center" vertical="center" shrinkToFit="1"/>
    </xf>
    <xf numFmtId="0" fontId="32" fillId="0" borderId="18" xfId="2" applyFont="1" applyBorder="1" applyAlignment="1">
      <alignment horizontal="right" vertical="top"/>
    </xf>
    <xf numFmtId="0" fontId="11" fillId="0" borderId="18" xfId="2" applyFont="1" applyBorder="1" applyAlignment="1">
      <alignment horizontal="distributed" vertical="top"/>
    </xf>
    <xf numFmtId="0" fontId="32" fillId="9" borderId="25" xfId="2" applyFont="1" applyFill="1" applyBorder="1" applyAlignment="1">
      <alignment horizontal="right" vertical="top"/>
    </xf>
    <xf numFmtId="0" fontId="11" fillId="9" borderId="25" xfId="2" applyFont="1" applyFill="1" applyBorder="1" applyAlignment="1">
      <alignment horizontal="distributed" vertical="top"/>
    </xf>
    <xf numFmtId="0" fontId="11" fillId="9" borderId="17" xfId="2" applyFont="1" applyFill="1" applyBorder="1" applyAlignment="1">
      <alignment horizontal="distributed" vertical="top"/>
    </xf>
    <xf numFmtId="0" fontId="11" fillId="0" borderId="0" xfId="2" applyFont="1" applyBorder="1" applyAlignment="1">
      <alignment horizontal="left" vertical="top" shrinkToFit="1"/>
    </xf>
    <xf numFmtId="0" fontId="11" fillId="0" borderId="4" xfId="2" applyFont="1" applyBorder="1" applyAlignment="1">
      <alignment horizontal="left" vertical="top" shrinkToFit="1"/>
    </xf>
    <xf numFmtId="191" fontId="4" fillId="0" borderId="2" xfId="10" applyNumberFormat="1" applyBorder="1" applyAlignment="1">
      <alignment vertical="center"/>
    </xf>
    <xf numFmtId="191" fontId="4" fillId="0" borderId="3" xfId="10" applyNumberFormat="1" applyBorder="1" applyAlignment="1">
      <alignment vertical="center"/>
    </xf>
    <xf numFmtId="0" fontId="45" fillId="7" borderId="77" xfId="10" applyFont="1" applyFill="1" applyBorder="1" applyAlignment="1">
      <alignment horizontal="center" vertical="center" shrinkToFit="1"/>
    </xf>
    <xf numFmtId="0" fontId="45" fillId="7" borderId="78" xfId="10" applyFont="1" applyFill="1" applyBorder="1" applyAlignment="1">
      <alignment vertical="center" shrinkToFit="1"/>
    </xf>
    <xf numFmtId="191" fontId="4" fillId="0" borderId="16" xfId="10" applyNumberFormat="1" applyBorder="1" applyAlignment="1">
      <alignment vertical="center"/>
    </xf>
    <xf numFmtId="191" fontId="4" fillId="0" borderId="17" xfId="10" applyNumberFormat="1" applyBorder="1" applyAlignment="1">
      <alignment vertical="center"/>
    </xf>
    <xf numFmtId="191" fontId="4" fillId="0" borderId="25" xfId="10" applyNumberFormat="1" applyBorder="1" applyAlignment="1">
      <alignment vertical="center"/>
    </xf>
    <xf numFmtId="191" fontId="4" fillId="0" borderId="77" xfId="10" applyNumberFormat="1" applyBorder="1" applyAlignment="1">
      <alignment vertical="center"/>
    </xf>
    <xf numFmtId="191" fontId="4" fillId="8" borderId="77" xfId="10" applyNumberFormat="1" applyFill="1" applyBorder="1" applyAlignment="1">
      <alignment vertical="center"/>
    </xf>
    <xf numFmtId="0" fontId="4" fillId="7" borderId="75" xfId="10" applyFill="1" applyBorder="1" applyAlignment="1">
      <alignment vertical="center"/>
    </xf>
    <xf numFmtId="0" fontId="45" fillId="7" borderId="79" xfId="10" applyFont="1" applyFill="1" applyBorder="1" applyAlignment="1">
      <alignment horizontal="center" vertical="center" shrinkToFit="1"/>
    </xf>
    <xf numFmtId="0" fontId="45" fillId="7" borderId="80" xfId="10" applyFont="1" applyFill="1" applyBorder="1" applyAlignment="1">
      <alignment vertical="center" shrinkToFit="1"/>
    </xf>
    <xf numFmtId="0" fontId="32" fillId="9" borderId="18" xfId="2" applyFont="1" applyFill="1" applyBorder="1" applyAlignment="1">
      <alignment horizontal="right" vertical="top"/>
    </xf>
    <xf numFmtId="0" fontId="11" fillId="9" borderId="18" xfId="2" applyFont="1" applyFill="1" applyBorder="1" applyAlignment="1">
      <alignment horizontal="distributed" vertical="top"/>
    </xf>
    <xf numFmtId="0" fontId="11" fillId="9" borderId="11" xfId="2" applyFont="1" applyFill="1" applyBorder="1" applyAlignment="1">
      <alignment horizontal="distributed" vertical="top"/>
    </xf>
    <xf numFmtId="0" fontId="32" fillId="9" borderId="5" xfId="2" applyFont="1" applyFill="1" applyBorder="1" applyAlignment="1">
      <alignment horizontal="right" vertical="top"/>
    </xf>
    <xf numFmtId="0" fontId="11" fillId="9" borderId="5" xfId="2" applyFont="1" applyFill="1" applyBorder="1" applyAlignment="1">
      <alignment horizontal="distributed" vertical="top"/>
    </xf>
    <xf numFmtId="0" fontId="11" fillId="9" borderId="3" xfId="2" applyFont="1" applyFill="1" applyBorder="1" applyAlignment="1">
      <alignment horizontal="distributed" vertical="top"/>
    </xf>
    <xf numFmtId="0" fontId="32" fillId="10" borderId="63" xfId="2" applyFont="1" applyFill="1" applyBorder="1" applyAlignment="1">
      <alignment horizontal="right" vertical="top"/>
    </xf>
    <xf numFmtId="0" fontId="11" fillId="10" borderId="63" xfId="2" applyFont="1" applyFill="1" applyBorder="1" applyAlignment="1">
      <alignment horizontal="distributed" vertical="top"/>
    </xf>
    <xf numFmtId="0" fontId="11" fillId="10" borderId="81" xfId="2" applyFont="1" applyFill="1" applyBorder="1" applyAlignment="1">
      <alignment horizontal="distributed" vertical="top"/>
    </xf>
    <xf numFmtId="49" fontId="11" fillId="0" borderId="0" xfId="10" applyNumberFormat="1" applyFont="1" applyFill="1" applyBorder="1" applyAlignment="1">
      <alignment horizontal="right" vertical="center"/>
    </xf>
    <xf numFmtId="49" fontId="11" fillId="0" borderId="0" xfId="10" applyNumberFormat="1" applyFont="1" applyFill="1" applyBorder="1" applyAlignment="1">
      <alignment horizontal="distributed" vertical="center"/>
    </xf>
    <xf numFmtId="49" fontId="35" fillId="0" borderId="0" xfId="10" applyNumberFormat="1" applyFont="1" applyFill="1" applyBorder="1" applyAlignment="1">
      <alignment horizontal="distributed" vertical="center"/>
    </xf>
    <xf numFmtId="0" fontId="4" fillId="0" borderId="0" xfId="10" applyBorder="1" applyAlignment="1">
      <alignment vertical="center"/>
    </xf>
    <xf numFmtId="0" fontId="38" fillId="6" borderId="10" xfId="10" applyFont="1" applyFill="1" applyBorder="1" applyAlignment="1">
      <alignment vertical="center"/>
    </xf>
    <xf numFmtId="0" fontId="38" fillId="6" borderId="11" xfId="10" applyFont="1" applyFill="1" applyBorder="1" applyAlignment="1">
      <alignment vertical="center"/>
    </xf>
    <xf numFmtId="0" fontId="39" fillId="6" borderId="18" xfId="10" applyFont="1" applyFill="1" applyBorder="1" applyAlignment="1">
      <alignment horizontal="center" vertical="center" wrapText="1"/>
    </xf>
    <xf numFmtId="0" fontId="39" fillId="6" borderId="11" xfId="10" applyFont="1" applyFill="1" applyBorder="1" applyAlignment="1">
      <alignment horizontal="center" vertical="center" wrapText="1"/>
    </xf>
    <xf numFmtId="0" fontId="4" fillId="0" borderId="0" xfId="10" applyAlignment="1">
      <alignment horizontal="center"/>
    </xf>
    <xf numFmtId="0" fontId="38" fillId="6" borderId="1" xfId="10" applyFont="1" applyFill="1" applyBorder="1" applyAlignment="1">
      <alignment vertical="center"/>
    </xf>
    <xf numFmtId="0" fontId="38" fillId="6" borderId="4" xfId="10" applyFont="1" applyFill="1" applyBorder="1" applyAlignment="1">
      <alignment vertical="center"/>
    </xf>
    <xf numFmtId="0" fontId="39" fillId="6" borderId="83" xfId="10" applyFont="1" applyFill="1" applyBorder="1" applyAlignment="1">
      <alignment horizontal="center" vertical="center" wrapText="1"/>
    </xf>
    <xf numFmtId="0" fontId="39" fillId="6" borderId="84" xfId="10" applyFont="1" applyFill="1" applyBorder="1" applyAlignment="1">
      <alignment horizontal="center" vertical="center" wrapText="1"/>
    </xf>
    <xf numFmtId="0" fontId="4" fillId="5" borderId="6" xfId="10" applyFill="1" applyBorder="1" applyAlignment="1">
      <alignment horizontal="center"/>
    </xf>
    <xf numFmtId="0" fontId="4" fillId="5" borderId="56" xfId="10" applyFill="1" applyBorder="1" applyAlignment="1">
      <alignment horizontal="center"/>
    </xf>
    <xf numFmtId="0" fontId="39" fillId="6" borderId="85" xfId="10" applyFont="1" applyFill="1" applyBorder="1" applyAlignment="1">
      <alignment horizontal="center" vertical="center" wrapText="1"/>
    </xf>
    <xf numFmtId="0" fontId="4" fillId="5" borderId="7" xfId="10" applyFill="1" applyBorder="1" applyAlignment="1">
      <alignment horizontal="center"/>
    </xf>
    <xf numFmtId="0" fontId="4" fillId="5" borderId="60" xfId="10" applyFill="1" applyBorder="1" applyAlignment="1">
      <alignment horizontal="center"/>
    </xf>
    <xf numFmtId="0" fontId="39" fillId="6" borderId="86" xfId="10" applyFont="1" applyFill="1" applyBorder="1" applyAlignment="1">
      <alignment horizontal="center" vertical="center" wrapText="1"/>
    </xf>
    <xf numFmtId="0" fontId="4" fillId="5" borderId="8" xfId="10" applyFill="1" applyBorder="1"/>
    <xf numFmtId="0" fontId="17" fillId="5" borderId="57" xfId="10" applyFont="1" applyFill="1" applyBorder="1" applyAlignment="1">
      <alignment horizontal="center"/>
    </xf>
    <xf numFmtId="38" fontId="40" fillId="6" borderId="6" xfId="9" applyFont="1" applyFill="1" applyBorder="1" applyAlignment="1">
      <alignment vertical="center"/>
    </xf>
    <xf numFmtId="38" fontId="40" fillId="6" borderId="12" xfId="9" applyFont="1" applyFill="1" applyBorder="1" applyAlignment="1">
      <alignment vertical="center"/>
    </xf>
    <xf numFmtId="38" fontId="40" fillId="6" borderId="87" xfId="9" applyFont="1" applyFill="1" applyBorder="1" applyAlignment="1">
      <alignment vertical="center"/>
    </xf>
    <xf numFmtId="38" fontId="40" fillId="6" borderId="88" xfId="9" applyFont="1" applyFill="1" applyBorder="1" applyAlignment="1">
      <alignment vertical="center"/>
    </xf>
    <xf numFmtId="38" fontId="40" fillId="6" borderId="54" xfId="9" applyFont="1" applyFill="1" applyBorder="1" applyAlignment="1">
      <alignment vertical="center"/>
    </xf>
    <xf numFmtId="38" fontId="0" fillId="5" borderId="6" xfId="9" applyFont="1" applyFill="1" applyBorder="1"/>
    <xf numFmtId="38" fontId="0" fillId="0" borderId="0" xfId="9" applyFont="1"/>
    <xf numFmtId="182" fontId="0" fillId="5" borderId="59" xfId="9" applyNumberFormat="1" applyFont="1" applyFill="1" applyBorder="1"/>
    <xf numFmtId="38" fontId="40" fillId="6" borderId="7" xfId="9" applyFont="1" applyFill="1" applyBorder="1" applyAlignment="1">
      <alignment vertical="center"/>
    </xf>
    <xf numFmtId="38" fontId="40" fillId="6" borderId="13" xfId="9" applyFont="1" applyFill="1" applyBorder="1" applyAlignment="1">
      <alignment vertical="center"/>
    </xf>
    <xf numFmtId="38" fontId="40" fillId="6" borderId="26" xfId="9" applyFont="1" applyFill="1" applyBorder="1" applyAlignment="1">
      <alignment vertical="center"/>
    </xf>
    <xf numFmtId="38" fontId="40" fillId="6" borderId="33" xfId="9" applyFont="1" applyFill="1" applyBorder="1" applyAlignment="1">
      <alignment vertical="center"/>
    </xf>
    <xf numFmtId="38" fontId="40" fillId="6" borderId="27" xfId="9" applyFont="1" applyFill="1" applyBorder="1" applyAlignment="1">
      <alignment vertical="center"/>
    </xf>
    <xf numFmtId="38" fontId="0" fillId="5" borderId="7" xfId="9" applyFont="1" applyFill="1" applyBorder="1"/>
    <xf numFmtId="182" fontId="0" fillId="5" borderId="60" xfId="9" applyNumberFormat="1" applyFont="1" applyFill="1" applyBorder="1"/>
    <xf numFmtId="189" fontId="40" fillId="6" borderId="7" xfId="9" applyNumberFormat="1" applyFont="1" applyFill="1" applyBorder="1" applyAlignment="1">
      <alignment horizontal="right" vertical="center"/>
    </xf>
    <xf numFmtId="189" fontId="40" fillId="6" borderId="13" xfId="9" applyNumberFormat="1" applyFont="1" applyFill="1" applyBorder="1" applyAlignment="1">
      <alignment horizontal="right" vertical="center"/>
    </xf>
    <xf numFmtId="189" fontId="40" fillId="6" borderId="26" xfId="9" applyNumberFormat="1" applyFont="1" applyFill="1" applyBorder="1" applyAlignment="1">
      <alignment horizontal="right" vertical="center"/>
    </xf>
    <xf numFmtId="189" fontId="40" fillId="6" borderId="33" xfId="9" applyNumberFormat="1" applyFont="1" applyFill="1" applyBorder="1" applyAlignment="1">
      <alignment horizontal="right" vertical="center"/>
    </xf>
    <xf numFmtId="189" fontId="40" fillId="6" borderId="27" xfId="9" applyNumberFormat="1" applyFont="1" applyFill="1" applyBorder="1" applyAlignment="1">
      <alignment horizontal="right" vertical="center"/>
    </xf>
    <xf numFmtId="38" fontId="40" fillId="6" borderId="27" xfId="9" applyFont="1" applyFill="1" applyBorder="1" applyAlignment="1">
      <alignment horizontal="right" vertical="center"/>
    </xf>
    <xf numFmtId="38" fontId="0" fillId="5" borderId="8" xfId="9" applyFont="1" applyFill="1" applyBorder="1"/>
    <xf numFmtId="182" fontId="0" fillId="5" borderId="57" xfId="9" applyNumberFormat="1" applyFont="1" applyFill="1" applyBorder="1"/>
    <xf numFmtId="38" fontId="40" fillId="6" borderId="89" xfId="9" applyFont="1" applyFill="1" applyBorder="1" applyAlignment="1">
      <alignment vertical="center"/>
    </xf>
    <xf numFmtId="38" fontId="40" fillId="6" borderId="52" xfId="9" applyFont="1" applyFill="1" applyBorder="1" applyAlignment="1">
      <alignment horizontal="right" vertical="center"/>
    </xf>
    <xf numFmtId="49" fontId="11" fillId="12" borderId="69" xfId="10" applyNumberFormat="1" applyFont="1" applyFill="1" applyBorder="1" applyAlignment="1">
      <alignment horizontal="center"/>
    </xf>
    <xf numFmtId="0" fontId="12" fillId="12" borderId="5" xfId="10" applyFont="1" applyFill="1" applyBorder="1" applyAlignment="1">
      <alignment horizontal="center" vertical="center" wrapText="1"/>
    </xf>
    <xf numFmtId="49" fontId="11" fillId="0" borderId="82" xfId="0" applyNumberFormat="1" applyFont="1" applyFill="1" applyBorder="1" applyAlignment="1">
      <alignment horizontal="center"/>
    </xf>
    <xf numFmtId="191" fontId="4" fillId="12" borderId="0" xfId="10" applyNumberFormat="1" applyFill="1" applyAlignment="1">
      <alignment vertical="center"/>
    </xf>
    <xf numFmtId="191" fontId="4" fillId="12" borderId="25" xfId="10" applyNumberFormat="1" applyFill="1" applyBorder="1" applyAlignment="1">
      <alignment vertical="center"/>
    </xf>
    <xf numFmtId="183" fontId="0" fillId="16" borderId="7" xfId="0" applyNumberFormat="1" applyFill="1" applyBorder="1"/>
    <xf numFmtId="0" fontId="7" fillId="0" borderId="2" xfId="0" applyFont="1" applyBorder="1" applyAlignment="1">
      <alignment horizontal="center" vertical="center"/>
    </xf>
    <xf numFmtId="176" fontId="10" fillId="0" borderId="10" xfId="5" applyNumberFormat="1" applyFill="1" applyBorder="1" applyAlignment="1">
      <alignment horizontal="center"/>
    </xf>
    <xf numFmtId="0" fontId="10" fillId="0" borderId="11" xfId="5" applyFill="1" applyBorder="1" applyAlignment="1">
      <alignment shrinkToFit="1"/>
    </xf>
    <xf numFmtId="0" fontId="23" fillId="0" borderId="0" xfId="0" applyFont="1" applyAlignment="1">
      <alignment horizontal="center" vertical="center" wrapText="1"/>
    </xf>
    <xf numFmtId="0" fontId="14" fillId="3" borderId="1" xfId="0" applyFont="1" applyFill="1" applyBorder="1" applyAlignment="1">
      <alignment horizontal="center" vertical="center" wrapText="1"/>
    </xf>
    <xf numFmtId="0" fontId="14" fillId="3" borderId="0" xfId="0" applyFont="1" applyFill="1" applyBorder="1" applyAlignment="1">
      <alignment vertical="center"/>
    </xf>
    <xf numFmtId="0" fontId="14" fillId="3" borderId="4" xfId="0" applyFont="1" applyFill="1" applyBorder="1" applyAlignment="1">
      <alignment vertical="center"/>
    </xf>
    <xf numFmtId="0" fontId="14" fillId="3" borderId="1" xfId="0" applyFont="1" applyFill="1" applyBorder="1" applyAlignment="1">
      <alignment vertical="center"/>
    </xf>
    <xf numFmtId="0" fontId="1" fillId="0" borderId="16" xfId="0" applyFont="1" applyFill="1" applyBorder="1" applyAlignment="1">
      <alignment horizontal="center" vertical="center" wrapText="1"/>
    </xf>
    <xf numFmtId="0" fontId="0" fillId="0" borderId="25"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4" fillId="3" borderId="10" xfId="0" applyFont="1" applyFill="1" applyBorder="1" applyAlignment="1">
      <alignment horizontal="center" vertical="center" wrapText="1"/>
    </xf>
    <xf numFmtId="0" fontId="0" fillId="0" borderId="18" xfId="0" applyBorder="1" applyAlignment="1">
      <alignment vertical="center"/>
    </xf>
    <xf numFmtId="0" fontId="0" fillId="0" borderId="11" xfId="0" applyBorder="1" applyAlignment="1">
      <alignment vertical="center"/>
    </xf>
    <xf numFmtId="0" fontId="14" fillId="3" borderId="1" xfId="0" applyFont="1" applyFill="1" applyBorder="1" applyAlignment="1">
      <alignment horizontal="center" vertical="center"/>
    </xf>
    <xf numFmtId="0" fontId="0" fillId="0" borderId="0" xfId="0" applyBorder="1" applyAlignment="1">
      <alignment vertical="center"/>
    </xf>
    <xf numFmtId="0" fontId="0" fillId="0" borderId="4" xfId="0" applyBorder="1" applyAlignment="1">
      <alignment vertical="center"/>
    </xf>
    <xf numFmtId="0" fontId="0" fillId="0" borderId="1" xfId="0" applyBorder="1" applyAlignment="1">
      <alignment vertical="center"/>
    </xf>
    <xf numFmtId="0" fontId="0" fillId="0" borderId="0" xfId="0" applyAlignment="1">
      <alignment vertical="center"/>
    </xf>
    <xf numFmtId="0" fontId="0" fillId="0" borderId="2" xfId="0" applyBorder="1" applyAlignment="1">
      <alignment vertical="center"/>
    </xf>
    <xf numFmtId="0" fontId="0" fillId="0" borderId="5" xfId="0" applyBorder="1" applyAlignment="1">
      <alignment vertical="center"/>
    </xf>
    <xf numFmtId="0" fontId="0" fillId="0" borderId="3" xfId="0" applyBorder="1" applyAlignment="1">
      <alignment vertical="center"/>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8" xfId="0" applyBorder="1" applyAlignment="1"/>
    <xf numFmtId="0" fontId="0" fillId="0" borderId="11" xfId="0" applyBorder="1" applyAlignment="1"/>
    <xf numFmtId="0" fontId="0" fillId="0" borderId="1" xfId="0" applyBorder="1" applyAlignment="1"/>
    <xf numFmtId="0" fontId="0" fillId="0" borderId="0" xfId="0" applyAlignment="1"/>
    <xf numFmtId="0" fontId="0" fillId="0" borderId="4" xfId="0" applyBorder="1" applyAlignment="1"/>
    <xf numFmtId="0" fontId="0" fillId="0" borderId="2" xfId="0" applyBorder="1" applyAlignment="1"/>
    <xf numFmtId="0" fontId="0" fillId="0" borderId="5" xfId="0" applyBorder="1" applyAlignment="1"/>
    <xf numFmtId="0" fontId="0" fillId="0" borderId="3" xfId="0" applyBorder="1" applyAlignment="1"/>
    <xf numFmtId="0" fontId="10" fillId="0" borderId="16" xfId="0" applyFont="1" applyBorder="1" applyAlignment="1">
      <alignment horizontal="center" vertical="center" wrapText="1"/>
    </xf>
    <xf numFmtId="0" fontId="0" fillId="0" borderId="25" xfId="0" applyBorder="1" applyAlignment="1">
      <alignment horizontal="center" vertical="center" wrapText="1"/>
    </xf>
    <xf numFmtId="0" fontId="0" fillId="0" borderId="17" xfId="0" applyBorder="1" applyAlignment="1">
      <alignment horizontal="center" vertical="center" wrapText="1"/>
    </xf>
    <xf numFmtId="0" fontId="1" fillId="0" borderId="10" xfId="0" applyFont="1" applyFill="1" applyBorder="1" applyAlignment="1">
      <alignment horizontal="center" vertical="center" wrapText="1"/>
    </xf>
    <xf numFmtId="0" fontId="0" fillId="0" borderId="18" xfId="0" applyFill="1" applyBorder="1" applyAlignment="1">
      <alignment horizontal="center" vertical="center"/>
    </xf>
    <xf numFmtId="0" fontId="0" fillId="0" borderId="11" xfId="0" applyFill="1" applyBorder="1" applyAlignment="1">
      <alignment horizontal="center" vertical="center"/>
    </xf>
    <xf numFmtId="0" fontId="0" fillId="0" borderId="2" xfId="0" applyFill="1" applyBorder="1" applyAlignment="1">
      <alignment horizontal="center" vertical="center"/>
    </xf>
    <xf numFmtId="0" fontId="0" fillId="0" borderId="5" xfId="0" applyFill="1" applyBorder="1" applyAlignment="1">
      <alignment horizontal="center" vertical="center"/>
    </xf>
    <xf numFmtId="0" fontId="0" fillId="0" borderId="3" xfId="0" applyFill="1" applyBorder="1" applyAlignment="1">
      <alignment horizontal="center" vertical="center"/>
    </xf>
    <xf numFmtId="0" fontId="1" fillId="0" borderId="18"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1" fillId="0" borderId="18"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3" xfId="0" applyFont="1" applyFill="1" applyBorder="1" applyAlignment="1">
      <alignment horizontal="center" vertical="center"/>
    </xf>
    <xf numFmtId="0" fontId="7" fillId="0" borderId="9" xfId="0" applyFont="1" applyBorder="1" applyAlignment="1">
      <alignment horizontal="center" vertical="center" wrapText="1"/>
    </xf>
    <xf numFmtId="0" fontId="0" fillId="0" borderId="9" xfId="0" applyBorder="1" applyAlignment="1">
      <alignment horizontal="center"/>
    </xf>
    <xf numFmtId="0" fontId="7" fillId="0" borderId="8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93" xfId="0" applyFont="1" applyBorder="1" applyAlignment="1">
      <alignment horizontal="center" vertical="center" wrapText="1"/>
    </xf>
    <xf numFmtId="0" fontId="7" fillId="0" borderId="29" xfId="0" applyFont="1" applyBorder="1" applyAlignment="1">
      <alignment horizontal="center" vertical="center" wrapText="1"/>
    </xf>
    <xf numFmtId="38" fontId="0" fillId="0" borderId="9" xfId="0" applyNumberFormat="1" applyBorder="1" applyAlignment="1">
      <alignment horizontal="center" vertical="center" wrapText="1"/>
    </xf>
    <xf numFmtId="0" fontId="0" fillId="0" borderId="9" xfId="0" applyBorder="1" applyAlignment="1">
      <alignment horizontal="center" vertical="center" wrapText="1"/>
    </xf>
    <xf numFmtId="2" fontId="0" fillId="0" borderId="9" xfId="0" applyNumberFormat="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86" xfId="0" applyFont="1" applyBorder="1" applyAlignment="1">
      <alignment horizontal="center" vertical="center" wrapText="1"/>
    </xf>
    <xf numFmtId="0" fontId="7" fillId="0" borderId="28" xfId="0"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6" xfId="0" applyFont="1" applyBorder="1" applyAlignment="1">
      <alignment horizontal="center"/>
    </xf>
    <xf numFmtId="0" fontId="7" fillId="0" borderId="25" xfId="0" applyFont="1" applyBorder="1" applyAlignment="1">
      <alignment horizontal="center"/>
    </xf>
    <xf numFmtId="0" fontId="7" fillId="0" borderId="17" xfId="0" applyFont="1"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0" xfId="0" applyFont="1"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38" fontId="0" fillId="0" borderId="9" xfId="1" applyFont="1" applyBorder="1" applyAlignment="1">
      <alignment horizontal="center"/>
    </xf>
    <xf numFmtId="182" fontId="0" fillId="0" borderId="9" xfId="1" applyNumberFormat="1" applyFont="1" applyBorder="1" applyAlignment="1">
      <alignment horizontal="center"/>
    </xf>
    <xf numFmtId="0" fontId="45" fillId="6" borderId="6" xfId="3" applyFont="1" applyFill="1" applyBorder="1" applyAlignment="1">
      <alignment horizontal="center" vertical="center"/>
    </xf>
    <xf numFmtId="0" fontId="45" fillId="6" borderId="8" xfId="3" applyFont="1" applyFill="1" applyBorder="1" applyAlignment="1">
      <alignment horizontal="center" vertical="center"/>
    </xf>
    <xf numFmtId="0" fontId="45" fillId="6" borderId="16" xfId="3" applyFont="1" applyFill="1" applyBorder="1" applyAlignment="1">
      <alignment horizontal="center" vertical="center"/>
    </xf>
    <xf numFmtId="0" fontId="45" fillId="6" borderId="17" xfId="3" applyFont="1" applyFill="1" applyBorder="1" applyAlignment="1">
      <alignment horizontal="center" vertical="center"/>
    </xf>
    <xf numFmtId="0" fontId="30" fillId="16" borderId="0" xfId="10" applyFont="1" applyFill="1" applyAlignment="1">
      <alignment horizontal="center"/>
    </xf>
    <xf numFmtId="0" fontId="11" fillId="2" borderId="6" xfId="10" applyFont="1" applyFill="1" applyBorder="1" applyAlignment="1" applyProtection="1">
      <alignment horizontal="center" vertical="center" wrapText="1"/>
      <protection locked="0"/>
    </xf>
    <xf numFmtId="0" fontId="11" fillId="2" borderId="8" xfId="10" applyFont="1" applyFill="1" applyBorder="1" applyAlignment="1" applyProtection="1">
      <alignment horizontal="center" vertical="center" wrapText="1"/>
      <protection locked="0"/>
    </xf>
    <xf numFmtId="49" fontId="34" fillId="7" borderId="71" xfId="10" applyNumberFormat="1" applyFont="1" applyFill="1" applyBorder="1" applyAlignment="1">
      <alignment horizontal="center" vertical="center" wrapText="1"/>
    </xf>
    <xf numFmtId="49" fontId="34" fillId="7" borderId="72" xfId="10" applyNumberFormat="1" applyFont="1" applyFill="1" applyBorder="1" applyAlignment="1">
      <alignment horizontal="center" vertical="center" wrapText="1"/>
    </xf>
    <xf numFmtId="0" fontId="39" fillId="6" borderId="94" xfId="10" applyFont="1" applyFill="1" applyBorder="1" applyAlignment="1">
      <alignment horizontal="center" vertical="center" wrapText="1"/>
    </xf>
    <xf numFmtId="0" fontId="39" fillId="6" borderId="35" xfId="10" applyFont="1" applyFill="1" applyBorder="1" applyAlignment="1">
      <alignment horizontal="center" vertical="center" wrapText="1"/>
    </xf>
    <xf numFmtId="0" fontId="39" fillId="6" borderId="93" xfId="10" applyFont="1" applyFill="1" applyBorder="1" applyAlignment="1">
      <alignment horizontal="center" vertical="center" wrapText="1"/>
    </xf>
    <xf numFmtId="0" fontId="39" fillId="6" borderId="27" xfId="10" applyFont="1" applyFill="1" applyBorder="1" applyAlignment="1">
      <alignment horizontal="center" vertical="center" wrapText="1"/>
    </xf>
    <xf numFmtId="0" fontId="38" fillId="6" borderId="16" xfId="10" applyFont="1" applyFill="1" applyBorder="1" applyAlignment="1">
      <alignment horizontal="distributed" vertical="center"/>
    </xf>
    <xf numFmtId="0" fontId="38" fillId="6" borderId="17" xfId="10" applyFont="1" applyFill="1" applyBorder="1" applyAlignment="1">
      <alignment horizontal="distributed" vertical="center"/>
    </xf>
    <xf numFmtId="0" fontId="39" fillId="6" borderId="6" xfId="10" applyFont="1" applyFill="1" applyBorder="1" applyAlignment="1">
      <alignment horizontal="center" vertical="center" wrapText="1"/>
    </xf>
    <xf numFmtId="0" fontId="39" fillId="6" borderId="7" xfId="10" applyFont="1" applyFill="1" applyBorder="1" applyAlignment="1">
      <alignment horizontal="center" vertical="center" wrapText="1"/>
    </xf>
    <xf numFmtId="0" fontId="39" fillId="6" borderId="8" xfId="10" applyFont="1" applyFill="1" applyBorder="1" applyAlignment="1">
      <alignment horizontal="center" vertical="center" wrapText="1"/>
    </xf>
    <xf numFmtId="0" fontId="39" fillId="6" borderId="10" xfId="10" applyFont="1" applyFill="1" applyBorder="1" applyAlignment="1">
      <alignment horizontal="center" vertical="center" wrapText="1"/>
    </xf>
    <xf numFmtId="0" fontId="39" fillId="6" borderId="1" xfId="10" applyFont="1" applyFill="1" applyBorder="1" applyAlignment="1">
      <alignment horizontal="center" vertical="center" wrapText="1"/>
    </xf>
    <xf numFmtId="0" fontId="39" fillId="6" borderId="2" xfId="10" applyFont="1" applyFill="1" applyBorder="1" applyAlignment="1">
      <alignment horizontal="center" vertical="center" wrapText="1"/>
    </xf>
    <xf numFmtId="0" fontId="52" fillId="0" borderId="0" xfId="7" applyFont="1" applyAlignment="1">
      <alignment horizontal="left" vertical="center" wrapText="1"/>
    </xf>
    <xf numFmtId="22" fontId="10" fillId="0" borderId="0" xfId="7" applyNumberFormat="1" applyAlignment="1">
      <alignment horizontal="right" vertical="center"/>
    </xf>
    <xf numFmtId="0" fontId="54" fillId="0" borderId="0" xfId="7" applyFont="1" applyAlignment="1">
      <alignment horizontal="left" vertical="center" wrapText="1"/>
    </xf>
    <xf numFmtId="0" fontId="0" fillId="0" borderId="7" xfId="0" applyBorder="1" applyAlignment="1">
      <alignment horizontal="center" vertical="top" wrapText="1"/>
    </xf>
    <xf numFmtId="0" fontId="0" fillId="0" borderId="7" xfId="0" applyBorder="1" applyAlignment="1">
      <alignment vertical="top" wrapText="1"/>
    </xf>
    <xf numFmtId="0" fontId="24" fillId="0" borderId="0" xfId="0" applyFont="1" applyAlignment="1">
      <alignment horizontal="center" wrapText="1"/>
    </xf>
    <xf numFmtId="0" fontId="7" fillId="0" borderId="19"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21" xfId="0" applyFont="1" applyBorder="1" applyAlignment="1">
      <alignment horizontal="center" vertical="center" shrinkToFit="1"/>
    </xf>
    <xf numFmtId="0" fontId="0" fillId="0" borderId="2" xfId="0" applyBorder="1" applyAlignment="1">
      <alignment horizontal="center"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86"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8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26" xfId="0" applyFont="1" applyBorder="1" applyAlignment="1">
      <alignment horizontal="center" vertical="center"/>
    </xf>
    <xf numFmtId="0" fontId="17" fillId="0" borderId="28" xfId="0" applyFont="1" applyBorder="1" applyAlignment="1">
      <alignment horizontal="center" vertical="center"/>
    </xf>
    <xf numFmtId="38" fontId="0" fillId="0" borderId="6" xfId="0" applyNumberFormat="1" applyBorder="1" applyAlignment="1">
      <alignment horizontal="center" vertical="center" wrapText="1"/>
    </xf>
    <xf numFmtId="38" fontId="0" fillId="0" borderId="8" xfId="0" applyNumberFormat="1" applyBorder="1" applyAlignment="1">
      <alignment horizontal="center" vertical="center" wrapText="1"/>
    </xf>
    <xf numFmtId="38" fontId="0" fillId="0" borderId="6" xfId="1" applyNumberFormat="1" applyFont="1" applyBorder="1" applyAlignment="1">
      <alignment horizontal="center" vertical="center" wrapText="1"/>
    </xf>
    <xf numFmtId="38" fontId="0" fillId="0" borderId="8" xfId="1" applyNumberFormat="1" applyFont="1" applyBorder="1" applyAlignment="1">
      <alignment horizontal="center" vertical="center" wrapText="1"/>
    </xf>
    <xf numFmtId="2" fontId="0" fillId="0" borderId="6" xfId="0" applyNumberFormat="1" applyBorder="1" applyAlignment="1">
      <alignment horizontal="center" vertical="center" wrapText="1"/>
    </xf>
    <xf numFmtId="2" fontId="0" fillId="0" borderId="8" xfId="0" applyNumberFormat="1" applyBorder="1" applyAlignment="1">
      <alignment horizontal="center" vertical="center" wrapText="1"/>
    </xf>
    <xf numFmtId="0" fontId="10" fillId="0" borderId="16" xfId="0" applyFont="1" applyBorder="1" applyAlignment="1">
      <alignment horizontal="center"/>
    </xf>
    <xf numFmtId="0" fontId="10" fillId="0" borderId="25" xfId="0" applyFont="1" applyBorder="1" applyAlignment="1">
      <alignment horizontal="center"/>
    </xf>
    <xf numFmtId="0" fontId="10" fillId="0" borderId="17" xfId="0" applyFont="1" applyBorder="1" applyAlignment="1">
      <alignment horizontal="center"/>
    </xf>
    <xf numFmtId="0" fontId="10" fillId="0" borderId="10" xfId="0" applyFont="1" applyBorder="1" applyAlignment="1">
      <alignment horizontal="center"/>
    </xf>
    <xf numFmtId="0" fontId="10" fillId="0" borderId="18" xfId="0" applyFont="1" applyBorder="1" applyAlignment="1">
      <alignment horizontal="center"/>
    </xf>
    <xf numFmtId="0" fontId="10" fillId="0" borderId="11" xfId="0" applyFont="1" applyBorder="1" applyAlignment="1">
      <alignment horizontal="center"/>
    </xf>
    <xf numFmtId="0" fontId="10" fillId="0" borderId="2" xfId="0" applyFont="1" applyBorder="1" applyAlignment="1">
      <alignment horizontal="center"/>
    </xf>
    <xf numFmtId="0" fontId="10" fillId="0" borderId="5" xfId="0" applyFont="1" applyBorder="1" applyAlignment="1">
      <alignment horizontal="center"/>
    </xf>
    <xf numFmtId="0" fontId="10" fillId="0" borderId="3" xfId="0" applyFont="1" applyBorder="1" applyAlignment="1">
      <alignment horizontal="center"/>
    </xf>
    <xf numFmtId="0" fontId="17" fillId="0" borderId="6"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7" xfId="0" applyFont="1" applyBorder="1" applyAlignment="1">
      <alignment horizontal="center" vertical="center" wrapText="1"/>
    </xf>
    <xf numFmtId="0" fontId="20" fillId="0" borderId="95" xfId="0" applyFont="1" applyBorder="1" applyAlignment="1"/>
    <xf numFmtId="0" fontId="20" fillId="0" borderId="96" xfId="0" applyFont="1" applyBorder="1" applyAlignment="1"/>
    <xf numFmtId="0" fontId="20" fillId="0" borderId="97" xfId="0" applyFont="1" applyBorder="1" applyAlignment="1"/>
    <xf numFmtId="0" fontId="20" fillId="0" borderId="98" xfId="0" applyFont="1" applyBorder="1" applyAlignment="1"/>
    <xf numFmtId="0" fontId="20" fillId="0" borderId="99" xfId="0" applyFont="1" applyBorder="1" applyAlignment="1"/>
    <xf numFmtId="0" fontId="20" fillId="0" borderId="100" xfId="0" applyFont="1" applyBorder="1" applyAlignment="1"/>
    <xf numFmtId="176" fontId="19" fillId="0" borderId="6" xfId="5" applyNumberFormat="1" applyFont="1" applyFill="1" applyBorder="1" applyAlignment="1">
      <alignment horizontal="center" vertical="top" textRotation="255"/>
    </xf>
    <xf numFmtId="176" fontId="19" fillId="0" borderId="7" xfId="5" applyNumberFormat="1" applyFont="1" applyFill="1" applyBorder="1" applyAlignment="1">
      <alignment horizontal="center" vertical="top" textRotation="255"/>
    </xf>
    <xf numFmtId="176" fontId="19" fillId="0" borderId="8" xfId="5" applyNumberFormat="1" applyFont="1" applyFill="1" applyBorder="1" applyAlignment="1">
      <alignment horizontal="center" vertical="top" textRotation="255"/>
    </xf>
  </cellXfs>
  <cellStyles count="11">
    <cellStyle name="桁区切り" xfId="1" builtinId="6"/>
    <cellStyle name="桁区切り 2" xfId="9"/>
    <cellStyle name="標準" xfId="0" builtinId="0"/>
    <cellStyle name="標準 2" xfId="2"/>
    <cellStyle name="標準 3" xfId="3"/>
    <cellStyle name="標準 4" xfId="10"/>
    <cellStyle name="標準_H7 生産者価格表-確報-" xfId="4"/>
    <cellStyle name="標準_H7kaio34" xfId="5"/>
    <cellStyle name="標準_雇用表" xfId="6"/>
    <cellStyle name="標準_平均消費性向" xfId="7"/>
    <cellStyle name="未定義"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212435233160627E-2"/>
          <c:y val="3.6446509786212659E-2"/>
          <c:w val="0.92953367875647663"/>
          <c:h val="0.5717546222712111"/>
        </c:manualLayout>
      </c:layout>
      <c:barChart>
        <c:barDir val="col"/>
        <c:grouping val="stacked"/>
        <c:varyColors val="0"/>
        <c:ser>
          <c:idx val="0"/>
          <c:order val="0"/>
          <c:tx>
            <c:strRef>
              <c:f>'グラフ 建設投資'!$D$5</c:f>
              <c:strCache>
                <c:ptCount val="1"/>
                <c:pt idx="0">
                  <c:v>直　接</c:v>
                </c:pt>
              </c:strCache>
            </c:strRef>
          </c:tx>
          <c:spPr>
            <a:gradFill rotWithShape="0">
              <a:gsLst>
                <a:gs pos="0">
                  <a:srgbClr xmlns:mc="http://schemas.openxmlformats.org/markup-compatibility/2006" xmlns:a14="http://schemas.microsoft.com/office/drawing/2010/main" val="474776" mc:Ignorable="a14" a14:legacySpreadsheetColorIndex="24">
                    <a:gamma/>
                    <a:shade val="46275"/>
                    <a:invGamma/>
                  </a:srgbClr>
                </a:gs>
                <a:gs pos="50000">
                  <a:srgbClr xmlns:mc="http://schemas.openxmlformats.org/markup-compatibility/2006" xmlns:a14="http://schemas.microsoft.com/office/drawing/2010/main" val="9999FF" mc:Ignorable="a14" a14:legacySpreadsheetColorIndex="24"/>
                </a:gs>
                <a:gs pos="100000">
                  <a:srgbClr xmlns:mc="http://schemas.openxmlformats.org/markup-compatibility/2006" xmlns:a14="http://schemas.microsoft.com/office/drawing/2010/main" val="474776" mc:Ignorable="a14" a14:legacySpreadsheetColorIndex="24">
                    <a:gamma/>
                    <a:shade val="46275"/>
                    <a:invGamma/>
                  </a:srgbClr>
                </a:gs>
              </a:gsLst>
              <a:lin ang="0" scaled="1"/>
            </a:gradFill>
            <a:ln w="12700">
              <a:solidFill>
                <a:srgbClr val="000000"/>
              </a:solidFill>
              <a:prstDash val="solid"/>
            </a:ln>
          </c:spPr>
          <c:invertIfNegative val="0"/>
          <c:cat>
            <c:strRef>
              <c:f>'グラフ 建設投資'!$C$6:$C$44</c:f>
              <c:strCache>
                <c:ptCount val="39"/>
                <c:pt idx="0">
                  <c:v>農業</c:v>
                </c:pt>
                <c:pt idx="1">
                  <c:v>林業</c:v>
                </c:pt>
                <c:pt idx="2">
                  <c:v>漁業</c:v>
                </c:pt>
                <c:pt idx="3">
                  <c:v>鉱業</c:v>
                </c:pt>
                <c:pt idx="4">
                  <c:v>飲食料品</c:v>
                </c:pt>
                <c:pt idx="5">
                  <c:v>繊維製品</c:v>
                </c:pt>
                <c:pt idx="6">
                  <c:v>パルプ・紙・木製品</c:v>
                </c:pt>
                <c:pt idx="7">
                  <c:v>化学製品</c:v>
                </c:pt>
                <c:pt idx="8">
                  <c:v>石油・石炭製品</c:v>
                </c:pt>
                <c:pt idx="9">
                  <c:v>プラスチック・ゴム製品</c:v>
                </c:pt>
                <c:pt idx="10">
                  <c:v>窯業・土石製品</c:v>
                </c:pt>
                <c:pt idx="11">
                  <c:v>鉄鋼</c:v>
                </c:pt>
                <c:pt idx="12">
                  <c:v>非鉄金属</c:v>
                </c:pt>
                <c:pt idx="13">
                  <c:v>金属製品</c:v>
                </c:pt>
                <c:pt idx="14">
                  <c:v>はん用機械</c:v>
                </c:pt>
                <c:pt idx="15">
                  <c:v>生産用機械</c:v>
                </c:pt>
                <c:pt idx="16">
                  <c:v>業務用機械</c:v>
                </c:pt>
                <c:pt idx="17">
                  <c:v>電子部品</c:v>
                </c:pt>
                <c:pt idx="18">
                  <c:v>電気機械</c:v>
                </c:pt>
                <c:pt idx="19">
                  <c:v>情報通信機器</c:v>
                </c:pt>
                <c:pt idx="20">
                  <c:v>輸送機械</c:v>
                </c:pt>
                <c:pt idx="21">
                  <c:v>その他の製造工業製品</c:v>
                </c:pt>
                <c:pt idx="22">
                  <c:v>建設</c:v>
                </c:pt>
                <c:pt idx="23">
                  <c:v>電力・ガス・熱供給</c:v>
                </c:pt>
                <c:pt idx="24">
                  <c:v>水道</c:v>
                </c:pt>
                <c:pt idx="25">
                  <c:v>廃棄物処理</c:v>
                </c:pt>
                <c:pt idx="26">
                  <c:v>商業</c:v>
                </c:pt>
                <c:pt idx="27">
                  <c:v>金融・保険</c:v>
                </c:pt>
                <c:pt idx="28">
                  <c:v>不動産</c:v>
                </c:pt>
                <c:pt idx="29">
                  <c:v>運輸・郵便</c:v>
                </c:pt>
                <c:pt idx="30">
                  <c:v>情報通信</c:v>
                </c:pt>
                <c:pt idx="31">
                  <c:v>公務</c:v>
                </c:pt>
                <c:pt idx="32">
                  <c:v>教育・研究</c:v>
                </c:pt>
                <c:pt idx="33">
                  <c:v>医療・福祉</c:v>
                </c:pt>
                <c:pt idx="34">
                  <c:v>他に分類されない会員制団体</c:v>
                </c:pt>
                <c:pt idx="35">
                  <c:v>対事業所サービス</c:v>
                </c:pt>
                <c:pt idx="36">
                  <c:v>対個人サービス</c:v>
                </c:pt>
                <c:pt idx="37">
                  <c:v>事務用品</c:v>
                </c:pt>
                <c:pt idx="38">
                  <c:v>分類不明</c:v>
                </c:pt>
              </c:strCache>
            </c:strRef>
          </c:cat>
          <c:val>
            <c:numRef>
              <c:f>'グラフ 建設投資'!$D$6:$D$44</c:f>
              <c:numCache>
                <c:formatCode>#,##0_);[Red]\(#,##0\)</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100000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C235-4203-BA1D-C1DDEA08A58A}"/>
            </c:ext>
          </c:extLst>
        </c:ser>
        <c:ser>
          <c:idx val="1"/>
          <c:order val="1"/>
          <c:tx>
            <c:strRef>
              <c:f>'グラフ 建設投資'!$E$5</c:f>
              <c:strCache>
                <c:ptCount val="1"/>
                <c:pt idx="0">
                  <c:v>１次間接</c:v>
                </c:pt>
              </c:strCache>
            </c:strRef>
          </c:tx>
          <c:spPr>
            <a:gradFill rotWithShape="0">
              <a:gsLst>
                <a:gs pos="0">
                  <a:srgbClr xmlns:mc="http://schemas.openxmlformats.org/markup-compatibility/2006" xmlns:a14="http://schemas.microsoft.com/office/drawing/2010/main" val="47182F" mc:Ignorable="a14" a14:legacySpreadsheetColorIndex="25">
                    <a:gamma/>
                    <a:shade val="46275"/>
                    <a:invGamma/>
                  </a:srgbClr>
                </a:gs>
                <a:gs pos="50000">
                  <a:srgbClr xmlns:mc="http://schemas.openxmlformats.org/markup-compatibility/2006" xmlns:a14="http://schemas.microsoft.com/office/drawing/2010/main" val="993366" mc:Ignorable="a14" a14:legacySpreadsheetColorIndex="25"/>
                </a:gs>
                <a:gs pos="100000">
                  <a:srgbClr xmlns:mc="http://schemas.openxmlformats.org/markup-compatibility/2006" xmlns:a14="http://schemas.microsoft.com/office/drawing/2010/main" val="47182F" mc:Ignorable="a14" a14:legacySpreadsheetColorIndex="25">
                    <a:gamma/>
                    <a:shade val="46275"/>
                    <a:invGamma/>
                  </a:srgbClr>
                </a:gs>
              </a:gsLst>
              <a:lin ang="0" scaled="1"/>
            </a:gradFill>
            <a:ln w="12700">
              <a:solidFill>
                <a:srgbClr val="000000"/>
              </a:solidFill>
              <a:prstDash val="solid"/>
            </a:ln>
          </c:spPr>
          <c:invertIfNegative val="0"/>
          <c:cat>
            <c:strRef>
              <c:f>'グラフ 建設投資'!$C$6:$C$44</c:f>
              <c:strCache>
                <c:ptCount val="39"/>
                <c:pt idx="0">
                  <c:v>農業</c:v>
                </c:pt>
                <c:pt idx="1">
                  <c:v>林業</c:v>
                </c:pt>
                <c:pt idx="2">
                  <c:v>漁業</c:v>
                </c:pt>
                <c:pt idx="3">
                  <c:v>鉱業</c:v>
                </c:pt>
                <c:pt idx="4">
                  <c:v>飲食料品</c:v>
                </c:pt>
                <c:pt idx="5">
                  <c:v>繊維製品</c:v>
                </c:pt>
                <c:pt idx="6">
                  <c:v>パルプ・紙・木製品</c:v>
                </c:pt>
                <c:pt idx="7">
                  <c:v>化学製品</c:v>
                </c:pt>
                <c:pt idx="8">
                  <c:v>石油・石炭製品</c:v>
                </c:pt>
                <c:pt idx="9">
                  <c:v>プラスチック・ゴム製品</c:v>
                </c:pt>
                <c:pt idx="10">
                  <c:v>窯業・土石製品</c:v>
                </c:pt>
                <c:pt idx="11">
                  <c:v>鉄鋼</c:v>
                </c:pt>
                <c:pt idx="12">
                  <c:v>非鉄金属</c:v>
                </c:pt>
                <c:pt idx="13">
                  <c:v>金属製品</c:v>
                </c:pt>
                <c:pt idx="14">
                  <c:v>はん用機械</c:v>
                </c:pt>
                <c:pt idx="15">
                  <c:v>生産用機械</c:v>
                </c:pt>
                <c:pt idx="16">
                  <c:v>業務用機械</c:v>
                </c:pt>
                <c:pt idx="17">
                  <c:v>電子部品</c:v>
                </c:pt>
                <c:pt idx="18">
                  <c:v>電気機械</c:v>
                </c:pt>
                <c:pt idx="19">
                  <c:v>情報通信機器</c:v>
                </c:pt>
                <c:pt idx="20">
                  <c:v>輸送機械</c:v>
                </c:pt>
                <c:pt idx="21">
                  <c:v>その他の製造工業製品</c:v>
                </c:pt>
                <c:pt idx="22">
                  <c:v>建設</c:v>
                </c:pt>
                <c:pt idx="23">
                  <c:v>電力・ガス・熱供給</c:v>
                </c:pt>
                <c:pt idx="24">
                  <c:v>水道</c:v>
                </c:pt>
                <c:pt idx="25">
                  <c:v>廃棄物処理</c:v>
                </c:pt>
                <c:pt idx="26">
                  <c:v>商業</c:v>
                </c:pt>
                <c:pt idx="27">
                  <c:v>金融・保険</c:v>
                </c:pt>
                <c:pt idx="28">
                  <c:v>不動産</c:v>
                </c:pt>
                <c:pt idx="29">
                  <c:v>運輸・郵便</c:v>
                </c:pt>
                <c:pt idx="30">
                  <c:v>情報通信</c:v>
                </c:pt>
                <c:pt idx="31">
                  <c:v>公務</c:v>
                </c:pt>
                <c:pt idx="32">
                  <c:v>教育・研究</c:v>
                </c:pt>
                <c:pt idx="33">
                  <c:v>医療・福祉</c:v>
                </c:pt>
                <c:pt idx="34">
                  <c:v>他に分類されない会員制団体</c:v>
                </c:pt>
                <c:pt idx="35">
                  <c:v>対事業所サービス</c:v>
                </c:pt>
                <c:pt idx="36">
                  <c:v>対個人サービス</c:v>
                </c:pt>
                <c:pt idx="37">
                  <c:v>事務用品</c:v>
                </c:pt>
                <c:pt idx="38">
                  <c:v>分類不明</c:v>
                </c:pt>
              </c:strCache>
            </c:strRef>
          </c:cat>
          <c:val>
            <c:numRef>
              <c:f>'グラフ 建設投資'!$E$6:$E$44</c:f>
              <c:numCache>
                <c:formatCode>#,##0_);[Red]\(#,##0\)</c:formatCode>
                <c:ptCount val="39"/>
                <c:pt idx="0">
                  <c:v>51.711508524466325</c:v>
                </c:pt>
                <c:pt idx="1">
                  <c:v>17.525671788821935</c:v>
                </c:pt>
                <c:pt idx="2">
                  <c:v>0.40655000719234424</c:v>
                </c:pt>
                <c:pt idx="3">
                  <c:v>154.80190724787971</c:v>
                </c:pt>
                <c:pt idx="4">
                  <c:v>10.904162608372552</c:v>
                </c:pt>
                <c:pt idx="5">
                  <c:v>14.565954099255185</c:v>
                </c:pt>
                <c:pt idx="6">
                  <c:v>268.46153806310656</c:v>
                </c:pt>
                <c:pt idx="7">
                  <c:v>39.989359606740791</c:v>
                </c:pt>
                <c:pt idx="8">
                  <c:v>26.362890215238316</c:v>
                </c:pt>
                <c:pt idx="9">
                  <c:v>139.13418871218707</c:v>
                </c:pt>
                <c:pt idx="10">
                  <c:v>2195.8204227252959</c:v>
                </c:pt>
                <c:pt idx="11">
                  <c:v>67.997994874281844</c:v>
                </c:pt>
                <c:pt idx="12">
                  <c:v>22.796168088936014</c:v>
                </c:pt>
                <c:pt idx="13">
                  <c:v>2694.1173637346596</c:v>
                </c:pt>
                <c:pt idx="14">
                  <c:v>48.874785090607517</c:v>
                </c:pt>
                <c:pt idx="15">
                  <c:v>19.024266997923796</c:v>
                </c:pt>
                <c:pt idx="16">
                  <c:v>4.3547718957627017</c:v>
                </c:pt>
                <c:pt idx="17">
                  <c:v>54.226855139923835</c:v>
                </c:pt>
                <c:pt idx="18">
                  <c:v>168.1894239797613</c:v>
                </c:pt>
                <c:pt idx="19">
                  <c:v>32.795996642513728</c:v>
                </c:pt>
                <c:pt idx="20">
                  <c:v>14.935197966850859</c:v>
                </c:pt>
                <c:pt idx="21">
                  <c:v>68.716024737478065</c:v>
                </c:pt>
                <c:pt idx="22">
                  <c:v>138.0947789468463</c:v>
                </c:pt>
                <c:pt idx="23">
                  <c:v>363.99539263691537</c:v>
                </c:pt>
                <c:pt idx="24">
                  <c:v>84.623895359146104</c:v>
                </c:pt>
                <c:pt idx="25">
                  <c:v>70.10663805778141</c:v>
                </c:pt>
                <c:pt idx="26">
                  <c:v>3502.3810613690925</c:v>
                </c:pt>
                <c:pt idx="27">
                  <c:v>1321.2020142989261</c:v>
                </c:pt>
                <c:pt idx="28">
                  <c:v>492.53820139643443</c:v>
                </c:pt>
                <c:pt idx="29">
                  <c:v>3394.8196928052807</c:v>
                </c:pt>
                <c:pt idx="30">
                  <c:v>686.4004151871635</c:v>
                </c:pt>
                <c:pt idx="31">
                  <c:v>231.30785454827802</c:v>
                </c:pt>
                <c:pt idx="32">
                  <c:v>31.428292982852959</c:v>
                </c:pt>
                <c:pt idx="33">
                  <c:v>9.7647323729144677</c:v>
                </c:pt>
                <c:pt idx="34">
                  <c:v>155.80828115379001</c:v>
                </c:pt>
                <c:pt idx="35">
                  <c:v>5461.9995221390163</c:v>
                </c:pt>
                <c:pt idx="36">
                  <c:v>29.565557424736735</c:v>
                </c:pt>
                <c:pt idx="37">
                  <c:v>59.803605074698119</c:v>
                </c:pt>
                <c:pt idx="38">
                  <c:v>996.8584163924595</c:v>
                </c:pt>
              </c:numCache>
            </c:numRef>
          </c:val>
          <c:extLst>
            <c:ext xmlns:c16="http://schemas.microsoft.com/office/drawing/2014/chart" uri="{C3380CC4-5D6E-409C-BE32-E72D297353CC}">
              <c16:uniqueId val="{00000001-C235-4203-BA1D-C1DDEA08A58A}"/>
            </c:ext>
          </c:extLst>
        </c:ser>
        <c:ser>
          <c:idx val="2"/>
          <c:order val="2"/>
          <c:tx>
            <c:strRef>
              <c:f>'グラフ 建設投資'!$F$5</c:f>
              <c:strCache>
                <c:ptCount val="1"/>
                <c:pt idx="0">
                  <c:v>２次間接</c:v>
                </c:pt>
              </c:strCache>
            </c:strRef>
          </c:tx>
          <c:spPr>
            <a:gradFill rotWithShape="0">
              <a:gsLst>
                <a:gs pos="0">
                  <a:srgbClr xmlns:mc="http://schemas.openxmlformats.org/markup-compatibility/2006" xmlns:a14="http://schemas.microsoft.com/office/drawing/2010/main" val="76765E" mc:Ignorable="a14" a14:legacySpreadsheetColorIndex="26">
                    <a:gamma/>
                    <a:shade val="46275"/>
                    <a:invGamma/>
                  </a:srgbClr>
                </a:gs>
                <a:gs pos="50000">
                  <a:srgbClr xmlns:mc="http://schemas.openxmlformats.org/markup-compatibility/2006" xmlns:a14="http://schemas.microsoft.com/office/drawing/2010/main" val="FFFFCC" mc:Ignorable="a14" a14:legacySpreadsheetColorIndex="26"/>
                </a:gs>
                <a:gs pos="100000">
                  <a:srgbClr xmlns:mc="http://schemas.openxmlformats.org/markup-compatibility/2006" xmlns:a14="http://schemas.microsoft.com/office/drawing/2010/main" val="76765E" mc:Ignorable="a14" a14:legacySpreadsheetColorIndex="26">
                    <a:gamma/>
                    <a:shade val="46275"/>
                    <a:invGamma/>
                  </a:srgbClr>
                </a:gs>
              </a:gsLst>
              <a:lin ang="0" scaled="1"/>
            </a:gradFill>
            <a:ln w="12700">
              <a:solidFill>
                <a:srgbClr val="000000"/>
              </a:solidFill>
              <a:prstDash val="solid"/>
            </a:ln>
          </c:spPr>
          <c:invertIfNegative val="0"/>
          <c:cat>
            <c:strRef>
              <c:f>'グラフ 建設投資'!$C$6:$C$44</c:f>
              <c:strCache>
                <c:ptCount val="39"/>
                <c:pt idx="0">
                  <c:v>農業</c:v>
                </c:pt>
                <c:pt idx="1">
                  <c:v>林業</c:v>
                </c:pt>
                <c:pt idx="2">
                  <c:v>漁業</c:v>
                </c:pt>
                <c:pt idx="3">
                  <c:v>鉱業</c:v>
                </c:pt>
                <c:pt idx="4">
                  <c:v>飲食料品</c:v>
                </c:pt>
                <c:pt idx="5">
                  <c:v>繊維製品</c:v>
                </c:pt>
                <c:pt idx="6">
                  <c:v>パルプ・紙・木製品</c:v>
                </c:pt>
                <c:pt idx="7">
                  <c:v>化学製品</c:v>
                </c:pt>
                <c:pt idx="8">
                  <c:v>石油・石炭製品</c:v>
                </c:pt>
                <c:pt idx="9">
                  <c:v>プラスチック・ゴム製品</c:v>
                </c:pt>
                <c:pt idx="10">
                  <c:v>窯業・土石製品</c:v>
                </c:pt>
                <c:pt idx="11">
                  <c:v>鉄鋼</c:v>
                </c:pt>
                <c:pt idx="12">
                  <c:v>非鉄金属</c:v>
                </c:pt>
                <c:pt idx="13">
                  <c:v>金属製品</c:v>
                </c:pt>
                <c:pt idx="14">
                  <c:v>はん用機械</c:v>
                </c:pt>
                <c:pt idx="15">
                  <c:v>生産用機械</c:v>
                </c:pt>
                <c:pt idx="16">
                  <c:v>業務用機械</c:v>
                </c:pt>
                <c:pt idx="17">
                  <c:v>電子部品</c:v>
                </c:pt>
                <c:pt idx="18">
                  <c:v>電気機械</c:v>
                </c:pt>
                <c:pt idx="19">
                  <c:v>情報通信機器</c:v>
                </c:pt>
                <c:pt idx="20">
                  <c:v>輸送機械</c:v>
                </c:pt>
                <c:pt idx="21">
                  <c:v>その他の製造工業製品</c:v>
                </c:pt>
                <c:pt idx="22">
                  <c:v>建設</c:v>
                </c:pt>
                <c:pt idx="23">
                  <c:v>電力・ガス・熱供給</c:v>
                </c:pt>
                <c:pt idx="24">
                  <c:v>水道</c:v>
                </c:pt>
                <c:pt idx="25">
                  <c:v>廃棄物処理</c:v>
                </c:pt>
                <c:pt idx="26">
                  <c:v>商業</c:v>
                </c:pt>
                <c:pt idx="27">
                  <c:v>金融・保険</c:v>
                </c:pt>
                <c:pt idx="28">
                  <c:v>不動産</c:v>
                </c:pt>
                <c:pt idx="29">
                  <c:v>運輸・郵便</c:v>
                </c:pt>
                <c:pt idx="30">
                  <c:v>情報通信</c:v>
                </c:pt>
                <c:pt idx="31">
                  <c:v>公務</c:v>
                </c:pt>
                <c:pt idx="32">
                  <c:v>教育・研究</c:v>
                </c:pt>
                <c:pt idx="33">
                  <c:v>医療・福祉</c:v>
                </c:pt>
                <c:pt idx="34">
                  <c:v>他に分類されない会員制団体</c:v>
                </c:pt>
                <c:pt idx="35">
                  <c:v>対事業所サービス</c:v>
                </c:pt>
                <c:pt idx="36">
                  <c:v>対個人サービス</c:v>
                </c:pt>
                <c:pt idx="37">
                  <c:v>事務用品</c:v>
                </c:pt>
                <c:pt idx="38">
                  <c:v>分類不明</c:v>
                </c:pt>
              </c:strCache>
            </c:strRef>
          </c:cat>
          <c:val>
            <c:numRef>
              <c:f>'グラフ 建設投資'!$F$6:$F$44</c:f>
              <c:numCache>
                <c:formatCode>#,##0_);[Red]\(#,##0\)</c:formatCode>
                <c:ptCount val="39"/>
                <c:pt idx="0">
                  <c:v>635.35818328092307</c:v>
                </c:pt>
                <c:pt idx="1">
                  <c:v>28.545875048834858</c:v>
                </c:pt>
                <c:pt idx="2">
                  <c:v>76.35979710927306</c:v>
                </c:pt>
                <c:pt idx="3">
                  <c:v>29.801997899520948</c:v>
                </c:pt>
                <c:pt idx="4">
                  <c:v>1722.8138883645745</c:v>
                </c:pt>
                <c:pt idx="5">
                  <c:v>32.40801361306309</c:v>
                </c:pt>
                <c:pt idx="6">
                  <c:v>60.981484146930072</c:v>
                </c:pt>
                <c:pt idx="7">
                  <c:v>33.758703529093943</c:v>
                </c:pt>
                <c:pt idx="8">
                  <c:v>21.327362422898904</c:v>
                </c:pt>
                <c:pt idx="9">
                  <c:v>28.130748723059281</c:v>
                </c:pt>
                <c:pt idx="10">
                  <c:v>18.715082172395569</c:v>
                </c:pt>
                <c:pt idx="11">
                  <c:v>0.46590091657182481</c:v>
                </c:pt>
                <c:pt idx="12">
                  <c:v>0.52647137925549903</c:v>
                </c:pt>
                <c:pt idx="13">
                  <c:v>14.426616997592104</c:v>
                </c:pt>
                <c:pt idx="14">
                  <c:v>0.51083135285082926</c:v>
                </c:pt>
                <c:pt idx="15">
                  <c:v>3.9647097427269022</c:v>
                </c:pt>
                <c:pt idx="16">
                  <c:v>3.3421192574523433</c:v>
                </c:pt>
                <c:pt idx="17">
                  <c:v>37.909994012482336</c:v>
                </c:pt>
                <c:pt idx="18">
                  <c:v>65.92869149936692</c:v>
                </c:pt>
                <c:pt idx="19">
                  <c:v>62.321105401239485</c:v>
                </c:pt>
                <c:pt idx="20">
                  <c:v>48.188117721034118</c:v>
                </c:pt>
                <c:pt idx="21">
                  <c:v>108.09102702760059</c:v>
                </c:pt>
                <c:pt idx="22">
                  <c:v>150.86461368720771</c:v>
                </c:pt>
                <c:pt idx="23">
                  <c:v>653.10545920569825</c:v>
                </c:pt>
                <c:pt idx="24">
                  <c:v>301.8075833401515</c:v>
                </c:pt>
                <c:pt idx="25">
                  <c:v>109.53024706868477</c:v>
                </c:pt>
                <c:pt idx="26">
                  <c:v>3759.9655431458273</c:v>
                </c:pt>
                <c:pt idx="27">
                  <c:v>2172.5958032597491</c:v>
                </c:pt>
                <c:pt idx="28">
                  <c:v>6558.7239232145175</c:v>
                </c:pt>
                <c:pt idx="29">
                  <c:v>1596.4629529866002</c:v>
                </c:pt>
                <c:pt idx="30">
                  <c:v>1296.939345247466</c:v>
                </c:pt>
                <c:pt idx="31">
                  <c:v>142.14439227619661</c:v>
                </c:pt>
                <c:pt idx="32">
                  <c:v>752.21172035530003</c:v>
                </c:pt>
                <c:pt idx="33">
                  <c:v>1985.5220045177866</c:v>
                </c:pt>
                <c:pt idx="34">
                  <c:v>377.60579711538526</c:v>
                </c:pt>
                <c:pt idx="35">
                  <c:v>1392.4725766355696</c:v>
                </c:pt>
                <c:pt idx="36">
                  <c:v>3158.7152472343801</c:v>
                </c:pt>
                <c:pt idx="37">
                  <c:v>42.548837600690035</c:v>
                </c:pt>
                <c:pt idx="38">
                  <c:v>65.267195232769666</c:v>
                </c:pt>
              </c:numCache>
            </c:numRef>
          </c:val>
          <c:extLst>
            <c:ext xmlns:c16="http://schemas.microsoft.com/office/drawing/2014/chart" uri="{C3380CC4-5D6E-409C-BE32-E72D297353CC}">
              <c16:uniqueId val="{00000002-C235-4203-BA1D-C1DDEA08A58A}"/>
            </c:ext>
          </c:extLst>
        </c:ser>
        <c:dLbls>
          <c:showLegendKey val="0"/>
          <c:showVal val="0"/>
          <c:showCatName val="0"/>
          <c:showSerName val="0"/>
          <c:showPercent val="0"/>
          <c:showBubbleSize val="0"/>
        </c:dLbls>
        <c:gapWidth val="50"/>
        <c:overlap val="100"/>
        <c:axId val="191024168"/>
        <c:axId val="1"/>
      </c:barChart>
      <c:catAx>
        <c:axId val="191024168"/>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sz="1000" b="0" i="0" u="none" strike="noStrike" baseline="0">
                <a:solidFill>
                  <a:schemeClr val="tx1"/>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max val="14000"/>
          <c:min val="0"/>
        </c:scaling>
        <c:delete val="0"/>
        <c:axPos val="l"/>
        <c:majorGridlines>
          <c:spPr>
            <a:ln w="3175">
              <a:solidFill>
                <a:srgbClr val="000000"/>
              </a:solidFill>
              <a:prstDash val="sysDash"/>
            </a:ln>
          </c:spPr>
        </c:majorGridlines>
        <c:numFmt formatCode="#,##0.0_ ;[Red]\-#,##0.0\ " sourceLinked="0"/>
        <c:majorTickMark val="in"/>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ＭＳ Ｐ明朝"/>
                <a:ea typeface="ＭＳ Ｐ明朝"/>
                <a:cs typeface="ＭＳ Ｐ明朝"/>
              </a:defRPr>
            </a:pPr>
            <a:endParaRPr lang="ja-JP"/>
          </a:p>
        </c:txPr>
        <c:crossAx val="191024168"/>
        <c:crosses val="autoZero"/>
        <c:crossBetween val="between"/>
        <c:majorUnit val="2000"/>
        <c:minorUnit val="1000"/>
        <c:dispUnits>
          <c:builtInUnit val="tenThousands"/>
        </c:dispUnits>
      </c:valAx>
      <c:spPr>
        <a:solidFill>
          <a:srgbClr val="FFFFFF"/>
        </a:solidFill>
        <a:ln w="3175">
          <a:solidFill>
            <a:srgbClr val="000000"/>
          </a:solidFill>
          <a:prstDash val="sysDash"/>
        </a:ln>
      </c:spPr>
    </c:plotArea>
    <c:legend>
      <c:legendPos val="b"/>
      <c:layout>
        <c:manualLayout>
          <c:xMode val="edge"/>
          <c:yMode val="edge"/>
          <c:x val="0.77064327580814052"/>
          <c:y val="0.92027263106918011"/>
          <c:w val="0.22279792746113991"/>
          <c:h val="5.2391799544419082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50" b="1" i="0" u="none" strike="noStrike" baseline="0">
                <a:solidFill>
                  <a:srgbClr val="000000"/>
                </a:solidFill>
                <a:latin typeface="ＭＳ Ｐゴシック"/>
                <a:ea typeface="ＭＳ Ｐゴシック"/>
                <a:cs typeface="ＭＳ Ｐゴシック"/>
              </a:defRPr>
            </a:pPr>
            <a:r>
              <a:rPr lang="ja-JP" altLang="en-US"/>
              <a:t>図４－３－１　建設投資による生産誘発額</a:t>
            </a:r>
          </a:p>
        </c:rich>
      </c:tx>
      <c:layout>
        <c:manualLayout>
          <c:xMode val="edge"/>
          <c:yMode val="edge"/>
          <c:x val="0.26034327527240914"/>
          <c:y val="5.4681337909684366E-2"/>
        </c:manualLayout>
      </c:layout>
      <c:overlay val="0"/>
      <c:spPr>
        <a:noFill/>
        <a:ln w="25400">
          <a:noFill/>
        </a:ln>
      </c:spPr>
    </c:title>
    <c:autoTitleDeleted val="0"/>
    <c:plotArea>
      <c:layout>
        <c:manualLayout>
          <c:layoutTarget val="inner"/>
          <c:xMode val="edge"/>
          <c:yMode val="edge"/>
          <c:x val="6.4912958964468637E-2"/>
          <c:y val="0.26829268292682928"/>
          <c:w val="0.90380596286941717"/>
          <c:h val="0.60759271018542027"/>
        </c:manualLayout>
      </c:layout>
      <c:barChart>
        <c:barDir val="col"/>
        <c:grouping val="stacked"/>
        <c:varyColors val="0"/>
        <c:ser>
          <c:idx val="0"/>
          <c:order val="0"/>
          <c:spPr>
            <a:gradFill rotWithShape="0">
              <a:gsLst>
                <a:gs pos="0">
                  <a:srgbClr xmlns:mc="http://schemas.openxmlformats.org/markup-compatibility/2006" xmlns:a14="http://schemas.microsoft.com/office/drawing/2010/main" val="474776" mc:Ignorable="a14" a14:legacySpreadsheetColorIndex="24">
                    <a:gamma/>
                    <a:shade val="46275"/>
                    <a:invGamma/>
                  </a:srgbClr>
                </a:gs>
                <a:gs pos="50000">
                  <a:srgbClr xmlns:mc="http://schemas.openxmlformats.org/markup-compatibility/2006" xmlns:a14="http://schemas.microsoft.com/office/drawing/2010/main" val="9999FF" mc:Ignorable="a14" a14:legacySpreadsheetColorIndex="24"/>
                </a:gs>
                <a:gs pos="100000">
                  <a:srgbClr xmlns:mc="http://schemas.openxmlformats.org/markup-compatibility/2006" xmlns:a14="http://schemas.microsoft.com/office/drawing/2010/main" val="474776" mc:Ignorable="a14" a14:legacySpreadsheetColorIndex="24">
                    <a:gamma/>
                    <a:shade val="46275"/>
                    <a:invGamma/>
                  </a:srgbClr>
                </a:gs>
              </a:gsLst>
              <a:lin ang="5400000" scaled="1"/>
            </a:gradFill>
            <a:ln w="12700">
              <a:solidFill>
                <a:srgbClr val="000000"/>
              </a:solidFill>
              <a:prstDash val="solid"/>
            </a:ln>
          </c:spPr>
          <c:invertIfNegative val="0"/>
          <c:dPt>
            <c:idx val="18"/>
            <c:invertIfNegative val="0"/>
            <c:bubble3D val="0"/>
            <c:spPr>
              <a:gradFill rotWithShape="0">
                <a:gsLst>
                  <a:gs pos="0">
                    <a:srgbClr xmlns:mc="http://schemas.openxmlformats.org/markup-compatibility/2006" xmlns:a14="http://schemas.microsoft.com/office/drawing/2010/main" val="474776" mc:Ignorable="a14" a14:legacySpreadsheetColorIndex="24">
                      <a:gamma/>
                      <a:shade val="46275"/>
                      <a:invGamma/>
                    </a:srgbClr>
                  </a:gs>
                  <a:gs pos="50000">
                    <a:srgbClr xmlns:mc="http://schemas.openxmlformats.org/markup-compatibility/2006" xmlns:a14="http://schemas.microsoft.com/office/drawing/2010/main" val="9999FF" mc:Ignorable="a14" a14:legacySpreadsheetColorIndex="24"/>
                  </a:gs>
                  <a:gs pos="100000">
                    <a:srgbClr xmlns:mc="http://schemas.openxmlformats.org/markup-compatibility/2006" xmlns:a14="http://schemas.microsoft.com/office/drawing/2010/main" val="474776" mc:Ignorable="a14" a14:legacySpreadsheetColorIndex="24">
                      <a:gamma/>
                      <a:shade val="46275"/>
                      <a:invGamma/>
                    </a:srgbClr>
                  </a:gs>
                </a:gsLst>
                <a:lin ang="0" scaled="1"/>
              </a:gradFill>
              <a:ln w="12700">
                <a:solidFill>
                  <a:srgbClr val="000000"/>
                </a:solidFill>
                <a:prstDash val="solid"/>
              </a:ln>
            </c:spPr>
            <c:extLst>
              <c:ext xmlns:c16="http://schemas.microsoft.com/office/drawing/2014/chart" uri="{C3380CC4-5D6E-409C-BE32-E72D297353CC}">
                <c16:uniqueId val="{00000001-B10A-4E79-ACAB-6DE4AA1614AC}"/>
              </c:ext>
            </c:extLst>
          </c:dPt>
          <c:cat>
            <c:strRef>
              <c:f>'グラフ 建設投資'!$C$6:$C$44</c:f>
              <c:strCache>
                <c:ptCount val="39"/>
                <c:pt idx="0">
                  <c:v>農業</c:v>
                </c:pt>
                <c:pt idx="1">
                  <c:v>林業</c:v>
                </c:pt>
                <c:pt idx="2">
                  <c:v>漁業</c:v>
                </c:pt>
                <c:pt idx="3">
                  <c:v>鉱業</c:v>
                </c:pt>
                <c:pt idx="4">
                  <c:v>飲食料品</c:v>
                </c:pt>
                <c:pt idx="5">
                  <c:v>繊維製品</c:v>
                </c:pt>
                <c:pt idx="6">
                  <c:v>パルプ・紙・木製品</c:v>
                </c:pt>
                <c:pt idx="7">
                  <c:v>化学製品</c:v>
                </c:pt>
                <c:pt idx="8">
                  <c:v>石油・石炭製品</c:v>
                </c:pt>
                <c:pt idx="9">
                  <c:v>プラスチック・ゴム製品</c:v>
                </c:pt>
                <c:pt idx="10">
                  <c:v>窯業・土石製品</c:v>
                </c:pt>
                <c:pt idx="11">
                  <c:v>鉄鋼</c:v>
                </c:pt>
                <c:pt idx="12">
                  <c:v>非鉄金属</c:v>
                </c:pt>
                <c:pt idx="13">
                  <c:v>金属製品</c:v>
                </c:pt>
                <c:pt idx="14">
                  <c:v>はん用機械</c:v>
                </c:pt>
                <c:pt idx="15">
                  <c:v>生産用機械</c:v>
                </c:pt>
                <c:pt idx="16">
                  <c:v>業務用機械</c:v>
                </c:pt>
                <c:pt idx="17">
                  <c:v>電子部品</c:v>
                </c:pt>
                <c:pt idx="18">
                  <c:v>電気機械</c:v>
                </c:pt>
                <c:pt idx="19">
                  <c:v>情報通信機器</c:v>
                </c:pt>
                <c:pt idx="20">
                  <c:v>輸送機械</c:v>
                </c:pt>
                <c:pt idx="21">
                  <c:v>その他の製造工業製品</c:v>
                </c:pt>
                <c:pt idx="22">
                  <c:v>建設</c:v>
                </c:pt>
                <c:pt idx="23">
                  <c:v>電力・ガス・熱供給</c:v>
                </c:pt>
                <c:pt idx="24">
                  <c:v>水道</c:v>
                </c:pt>
                <c:pt idx="25">
                  <c:v>廃棄物処理</c:v>
                </c:pt>
                <c:pt idx="26">
                  <c:v>商業</c:v>
                </c:pt>
                <c:pt idx="27">
                  <c:v>金融・保険</c:v>
                </c:pt>
                <c:pt idx="28">
                  <c:v>不動産</c:v>
                </c:pt>
                <c:pt idx="29">
                  <c:v>運輸・郵便</c:v>
                </c:pt>
                <c:pt idx="30">
                  <c:v>情報通信</c:v>
                </c:pt>
                <c:pt idx="31">
                  <c:v>公務</c:v>
                </c:pt>
                <c:pt idx="32">
                  <c:v>教育・研究</c:v>
                </c:pt>
                <c:pt idx="33">
                  <c:v>医療・福祉</c:v>
                </c:pt>
                <c:pt idx="34">
                  <c:v>他に分類されない会員制団体</c:v>
                </c:pt>
                <c:pt idx="35">
                  <c:v>対事業所サービス</c:v>
                </c:pt>
                <c:pt idx="36">
                  <c:v>対個人サービス</c:v>
                </c:pt>
                <c:pt idx="37">
                  <c:v>事務用品</c:v>
                </c:pt>
                <c:pt idx="38">
                  <c:v>分類不明</c:v>
                </c:pt>
              </c:strCache>
            </c:strRef>
          </c:cat>
          <c:val>
            <c:numRef>
              <c:f>'グラフ 建設投資'!$D$6:$D$44</c:f>
              <c:numCache>
                <c:formatCode>#,##0_);[Red]\(#,##0\)</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100000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2-B10A-4E79-ACAB-6DE4AA1614AC}"/>
            </c:ext>
          </c:extLst>
        </c:ser>
        <c:ser>
          <c:idx val="1"/>
          <c:order val="1"/>
          <c:spPr>
            <a:gradFill rotWithShape="0">
              <a:gsLst>
                <a:gs pos="0">
                  <a:srgbClr xmlns:mc="http://schemas.openxmlformats.org/markup-compatibility/2006" xmlns:a14="http://schemas.microsoft.com/office/drawing/2010/main" val="47182F" mc:Ignorable="a14" a14:legacySpreadsheetColorIndex="25">
                    <a:gamma/>
                    <a:shade val="46275"/>
                    <a:invGamma/>
                  </a:srgbClr>
                </a:gs>
                <a:gs pos="50000">
                  <a:srgbClr xmlns:mc="http://schemas.openxmlformats.org/markup-compatibility/2006" xmlns:a14="http://schemas.microsoft.com/office/drawing/2010/main" val="993366" mc:Ignorable="a14" a14:legacySpreadsheetColorIndex="25"/>
                </a:gs>
                <a:gs pos="100000">
                  <a:srgbClr xmlns:mc="http://schemas.openxmlformats.org/markup-compatibility/2006" xmlns:a14="http://schemas.microsoft.com/office/drawing/2010/main" val="47182F" mc:Ignorable="a14" a14:legacySpreadsheetColorIndex="25">
                    <a:gamma/>
                    <a:shade val="46275"/>
                    <a:invGamma/>
                  </a:srgbClr>
                </a:gs>
              </a:gsLst>
              <a:lin ang="5400000" scaled="1"/>
            </a:gradFill>
            <a:ln w="12700">
              <a:solidFill>
                <a:srgbClr val="000000"/>
              </a:solidFill>
              <a:prstDash val="solid"/>
            </a:ln>
          </c:spPr>
          <c:invertIfNegative val="0"/>
          <c:dPt>
            <c:idx val="18"/>
            <c:invertIfNegative val="0"/>
            <c:bubble3D val="0"/>
            <c:spPr>
              <a:gradFill rotWithShape="0">
                <a:gsLst>
                  <a:gs pos="0">
                    <a:srgbClr xmlns:mc="http://schemas.openxmlformats.org/markup-compatibility/2006" xmlns:a14="http://schemas.microsoft.com/office/drawing/2010/main" val="47182F" mc:Ignorable="a14" a14:legacySpreadsheetColorIndex="25">
                      <a:gamma/>
                      <a:shade val="46275"/>
                      <a:invGamma/>
                    </a:srgbClr>
                  </a:gs>
                  <a:gs pos="50000">
                    <a:srgbClr xmlns:mc="http://schemas.openxmlformats.org/markup-compatibility/2006" xmlns:a14="http://schemas.microsoft.com/office/drawing/2010/main" val="993366" mc:Ignorable="a14" a14:legacySpreadsheetColorIndex="25"/>
                  </a:gs>
                  <a:gs pos="100000">
                    <a:srgbClr xmlns:mc="http://schemas.openxmlformats.org/markup-compatibility/2006" xmlns:a14="http://schemas.microsoft.com/office/drawing/2010/main" val="47182F" mc:Ignorable="a14" a14:legacySpreadsheetColorIndex="25">
                      <a:gamma/>
                      <a:shade val="46275"/>
                      <a:invGamma/>
                    </a:srgbClr>
                  </a:gs>
                </a:gsLst>
                <a:lin ang="0" scaled="1"/>
              </a:gradFill>
              <a:ln w="12700">
                <a:solidFill>
                  <a:srgbClr val="000000"/>
                </a:solidFill>
                <a:prstDash val="solid"/>
              </a:ln>
            </c:spPr>
            <c:extLst>
              <c:ext xmlns:c16="http://schemas.microsoft.com/office/drawing/2014/chart" uri="{C3380CC4-5D6E-409C-BE32-E72D297353CC}">
                <c16:uniqueId val="{00000004-B10A-4E79-ACAB-6DE4AA1614AC}"/>
              </c:ext>
            </c:extLst>
          </c:dPt>
          <c:cat>
            <c:strRef>
              <c:f>'グラフ 建設投資'!$C$6:$C$44</c:f>
              <c:strCache>
                <c:ptCount val="39"/>
                <c:pt idx="0">
                  <c:v>農業</c:v>
                </c:pt>
                <c:pt idx="1">
                  <c:v>林業</c:v>
                </c:pt>
                <c:pt idx="2">
                  <c:v>漁業</c:v>
                </c:pt>
                <c:pt idx="3">
                  <c:v>鉱業</c:v>
                </c:pt>
                <c:pt idx="4">
                  <c:v>飲食料品</c:v>
                </c:pt>
                <c:pt idx="5">
                  <c:v>繊維製品</c:v>
                </c:pt>
                <c:pt idx="6">
                  <c:v>パルプ・紙・木製品</c:v>
                </c:pt>
                <c:pt idx="7">
                  <c:v>化学製品</c:v>
                </c:pt>
                <c:pt idx="8">
                  <c:v>石油・石炭製品</c:v>
                </c:pt>
                <c:pt idx="9">
                  <c:v>プラスチック・ゴム製品</c:v>
                </c:pt>
                <c:pt idx="10">
                  <c:v>窯業・土石製品</c:v>
                </c:pt>
                <c:pt idx="11">
                  <c:v>鉄鋼</c:v>
                </c:pt>
                <c:pt idx="12">
                  <c:v>非鉄金属</c:v>
                </c:pt>
                <c:pt idx="13">
                  <c:v>金属製品</c:v>
                </c:pt>
                <c:pt idx="14">
                  <c:v>はん用機械</c:v>
                </c:pt>
                <c:pt idx="15">
                  <c:v>生産用機械</c:v>
                </c:pt>
                <c:pt idx="16">
                  <c:v>業務用機械</c:v>
                </c:pt>
                <c:pt idx="17">
                  <c:v>電子部品</c:v>
                </c:pt>
                <c:pt idx="18">
                  <c:v>電気機械</c:v>
                </c:pt>
                <c:pt idx="19">
                  <c:v>情報通信機器</c:v>
                </c:pt>
                <c:pt idx="20">
                  <c:v>輸送機械</c:v>
                </c:pt>
                <c:pt idx="21">
                  <c:v>その他の製造工業製品</c:v>
                </c:pt>
                <c:pt idx="22">
                  <c:v>建設</c:v>
                </c:pt>
                <c:pt idx="23">
                  <c:v>電力・ガス・熱供給</c:v>
                </c:pt>
                <c:pt idx="24">
                  <c:v>水道</c:v>
                </c:pt>
                <c:pt idx="25">
                  <c:v>廃棄物処理</c:v>
                </c:pt>
                <c:pt idx="26">
                  <c:v>商業</c:v>
                </c:pt>
                <c:pt idx="27">
                  <c:v>金融・保険</c:v>
                </c:pt>
                <c:pt idx="28">
                  <c:v>不動産</c:v>
                </c:pt>
                <c:pt idx="29">
                  <c:v>運輸・郵便</c:v>
                </c:pt>
                <c:pt idx="30">
                  <c:v>情報通信</c:v>
                </c:pt>
                <c:pt idx="31">
                  <c:v>公務</c:v>
                </c:pt>
                <c:pt idx="32">
                  <c:v>教育・研究</c:v>
                </c:pt>
                <c:pt idx="33">
                  <c:v>医療・福祉</c:v>
                </c:pt>
                <c:pt idx="34">
                  <c:v>他に分類されない会員制団体</c:v>
                </c:pt>
                <c:pt idx="35">
                  <c:v>対事業所サービス</c:v>
                </c:pt>
                <c:pt idx="36">
                  <c:v>対個人サービス</c:v>
                </c:pt>
                <c:pt idx="37">
                  <c:v>事務用品</c:v>
                </c:pt>
                <c:pt idx="38">
                  <c:v>分類不明</c:v>
                </c:pt>
              </c:strCache>
            </c:strRef>
          </c:cat>
          <c:val>
            <c:numRef>
              <c:f>'グラフ 建設投資'!$E$6:$E$44</c:f>
              <c:numCache>
                <c:formatCode>#,##0_);[Red]\(#,##0\)</c:formatCode>
                <c:ptCount val="39"/>
                <c:pt idx="0">
                  <c:v>51.711508524466325</c:v>
                </c:pt>
                <c:pt idx="1">
                  <c:v>17.525671788821935</c:v>
                </c:pt>
                <c:pt idx="2">
                  <c:v>0.40655000719234424</c:v>
                </c:pt>
                <c:pt idx="3">
                  <c:v>154.80190724787971</c:v>
                </c:pt>
                <c:pt idx="4">
                  <c:v>10.904162608372552</c:v>
                </c:pt>
                <c:pt idx="5">
                  <c:v>14.565954099255185</c:v>
                </c:pt>
                <c:pt idx="6">
                  <c:v>268.46153806310656</c:v>
                </c:pt>
                <c:pt idx="7">
                  <c:v>39.989359606740791</c:v>
                </c:pt>
                <c:pt idx="8">
                  <c:v>26.362890215238316</c:v>
                </c:pt>
                <c:pt idx="9">
                  <c:v>139.13418871218707</c:v>
                </c:pt>
                <c:pt idx="10">
                  <c:v>2195.8204227252959</c:v>
                </c:pt>
                <c:pt idx="11">
                  <c:v>67.997994874281844</c:v>
                </c:pt>
                <c:pt idx="12">
                  <c:v>22.796168088936014</c:v>
                </c:pt>
                <c:pt idx="13">
                  <c:v>2694.1173637346596</c:v>
                </c:pt>
                <c:pt idx="14">
                  <c:v>48.874785090607517</c:v>
                </c:pt>
                <c:pt idx="15">
                  <c:v>19.024266997923796</c:v>
                </c:pt>
                <c:pt idx="16">
                  <c:v>4.3547718957627017</c:v>
                </c:pt>
                <c:pt idx="17">
                  <c:v>54.226855139923835</c:v>
                </c:pt>
                <c:pt idx="18">
                  <c:v>168.1894239797613</c:v>
                </c:pt>
                <c:pt idx="19">
                  <c:v>32.795996642513728</c:v>
                </c:pt>
                <c:pt idx="20">
                  <c:v>14.935197966850859</c:v>
                </c:pt>
                <c:pt idx="21">
                  <c:v>68.716024737478065</c:v>
                </c:pt>
                <c:pt idx="22">
                  <c:v>138.0947789468463</c:v>
                </c:pt>
                <c:pt idx="23">
                  <c:v>363.99539263691537</c:v>
                </c:pt>
                <c:pt idx="24">
                  <c:v>84.623895359146104</c:v>
                </c:pt>
                <c:pt idx="25">
                  <c:v>70.10663805778141</c:v>
                </c:pt>
                <c:pt idx="26">
                  <c:v>3502.3810613690925</c:v>
                </c:pt>
                <c:pt idx="27">
                  <c:v>1321.2020142989261</c:v>
                </c:pt>
                <c:pt idx="28">
                  <c:v>492.53820139643443</c:v>
                </c:pt>
                <c:pt idx="29">
                  <c:v>3394.8196928052807</c:v>
                </c:pt>
                <c:pt idx="30">
                  <c:v>686.4004151871635</c:v>
                </c:pt>
                <c:pt idx="31">
                  <c:v>231.30785454827802</c:v>
                </c:pt>
                <c:pt idx="32">
                  <c:v>31.428292982852959</c:v>
                </c:pt>
                <c:pt idx="33">
                  <c:v>9.7647323729144677</c:v>
                </c:pt>
                <c:pt idx="34">
                  <c:v>155.80828115379001</c:v>
                </c:pt>
                <c:pt idx="35">
                  <c:v>5461.9995221390163</c:v>
                </c:pt>
                <c:pt idx="36">
                  <c:v>29.565557424736735</c:v>
                </c:pt>
                <c:pt idx="37">
                  <c:v>59.803605074698119</c:v>
                </c:pt>
                <c:pt idx="38">
                  <c:v>996.8584163924595</c:v>
                </c:pt>
              </c:numCache>
            </c:numRef>
          </c:val>
          <c:extLst>
            <c:ext xmlns:c16="http://schemas.microsoft.com/office/drawing/2014/chart" uri="{C3380CC4-5D6E-409C-BE32-E72D297353CC}">
              <c16:uniqueId val="{00000005-B10A-4E79-ACAB-6DE4AA1614AC}"/>
            </c:ext>
          </c:extLst>
        </c:ser>
        <c:ser>
          <c:idx val="2"/>
          <c:order val="2"/>
          <c:spPr>
            <a:gradFill rotWithShape="0">
              <a:gsLst>
                <a:gs pos="0">
                  <a:srgbClr xmlns:mc="http://schemas.openxmlformats.org/markup-compatibility/2006" xmlns:a14="http://schemas.microsoft.com/office/drawing/2010/main" val="76765E" mc:Ignorable="a14" a14:legacySpreadsheetColorIndex="26">
                    <a:gamma/>
                    <a:shade val="46275"/>
                    <a:invGamma/>
                  </a:srgbClr>
                </a:gs>
                <a:gs pos="50000">
                  <a:srgbClr xmlns:mc="http://schemas.openxmlformats.org/markup-compatibility/2006" xmlns:a14="http://schemas.microsoft.com/office/drawing/2010/main" val="FFFFCC" mc:Ignorable="a14" a14:legacySpreadsheetColorIndex="26"/>
                </a:gs>
                <a:gs pos="100000">
                  <a:srgbClr xmlns:mc="http://schemas.openxmlformats.org/markup-compatibility/2006" xmlns:a14="http://schemas.microsoft.com/office/drawing/2010/main" val="76765E" mc:Ignorable="a14" a14:legacySpreadsheetColorIndex="26">
                    <a:gamma/>
                    <a:shade val="46275"/>
                    <a:invGamma/>
                  </a:srgbClr>
                </a:gs>
              </a:gsLst>
              <a:lin ang="0" scaled="1"/>
            </a:gradFill>
            <a:ln w="12700">
              <a:solidFill>
                <a:srgbClr val="000000"/>
              </a:solidFill>
              <a:prstDash val="solid"/>
            </a:ln>
          </c:spPr>
          <c:invertIfNegative val="0"/>
          <c:cat>
            <c:strRef>
              <c:f>'グラフ 建設投資'!$C$6:$C$44</c:f>
              <c:strCache>
                <c:ptCount val="39"/>
                <c:pt idx="0">
                  <c:v>農業</c:v>
                </c:pt>
                <c:pt idx="1">
                  <c:v>林業</c:v>
                </c:pt>
                <c:pt idx="2">
                  <c:v>漁業</c:v>
                </c:pt>
                <c:pt idx="3">
                  <c:v>鉱業</c:v>
                </c:pt>
                <c:pt idx="4">
                  <c:v>飲食料品</c:v>
                </c:pt>
                <c:pt idx="5">
                  <c:v>繊維製品</c:v>
                </c:pt>
                <c:pt idx="6">
                  <c:v>パルプ・紙・木製品</c:v>
                </c:pt>
                <c:pt idx="7">
                  <c:v>化学製品</c:v>
                </c:pt>
                <c:pt idx="8">
                  <c:v>石油・石炭製品</c:v>
                </c:pt>
                <c:pt idx="9">
                  <c:v>プラスチック・ゴム製品</c:v>
                </c:pt>
                <c:pt idx="10">
                  <c:v>窯業・土石製品</c:v>
                </c:pt>
                <c:pt idx="11">
                  <c:v>鉄鋼</c:v>
                </c:pt>
                <c:pt idx="12">
                  <c:v>非鉄金属</c:v>
                </c:pt>
                <c:pt idx="13">
                  <c:v>金属製品</c:v>
                </c:pt>
                <c:pt idx="14">
                  <c:v>はん用機械</c:v>
                </c:pt>
                <c:pt idx="15">
                  <c:v>生産用機械</c:v>
                </c:pt>
                <c:pt idx="16">
                  <c:v>業務用機械</c:v>
                </c:pt>
                <c:pt idx="17">
                  <c:v>電子部品</c:v>
                </c:pt>
                <c:pt idx="18">
                  <c:v>電気機械</c:v>
                </c:pt>
                <c:pt idx="19">
                  <c:v>情報通信機器</c:v>
                </c:pt>
                <c:pt idx="20">
                  <c:v>輸送機械</c:v>
                </c:pt>
                <c:pt idx="21">
                  <c:v>その他の製造工業製品</c:v>
                </c:pt>
                <c:pt idx="22">
                  <c:v>建設</c:v>
                </c:pt>
                <c:pt idx="23">
                  <c:v>電力・ガス・熱供給</c:v>
                </c:pt>
                <c:pt idx="24">
                  <c:v>水道</c:v>
                </c:pt>
                <c:pt idx="25">
                  <c:v>廃棄物処理</c:v>
                </c:pt>
                <c:pt idx="26">
                  <c:v>商業</c:v>
                </c:pt>
                <c:pt idx="27">
                  <c:v>金融・保険</c:v>
                </c:pt>
                <c:pt idx="28">
                  <c:v>不動産</c:v>
                </c:pt>
                <c:pt idx="29">
                  <c:v>運輸・郵便</c:v>
                </c:pt>
                <c:pt idx="30">
                  <c:v>情報通信</c:v>
                </c:pt>
                <c:pt idx="31">
                  <c:v>公務</c:v>
                </c:pt>
                <c:pt idx="32">
                  <c:v>教育・研究</c:v>
                </c:pt>
                <c:pt idx="33">
                  <c:v>医療・福祉</c:v>
                </c:pt>
                <c:pt idx="34">
                  <c:v>他に分類されない会員制団体</c:v>
                </c:pt>
                <c:pt idx="35">
                  <c:v>対事業所サービス</c:v>
                </c:pt>
                <c:pt idx="36">
                  <c:v>対個人サービス</c:v>
                </c:pt>
                <c:pt idx="37">
                  <c:v>事務用品</c:v>
                </c:pt>
                <c:pt idx="38">
                  <c:v>分類不明</c:v>
                </c:pt>
              </c:strCache>
            </c:strRef>
          </c:cat>
          <c:val>
            <c:numRef>
              <c:f>'グラフ 建設投資'!$F$6:$F$44</c:f>
              <c:numCache>
                <c:formatCode>#,##0_);[Red]\(#,##0\)</c:formatCode>
                <c:ptCount val="39"/>
                <c:pt idx="0">
                  <c:v>635.35818328092307</c:v>
                </c:pt>
                <c:pt idx="1">
                  <c:v>28.545875048834858</c:v>
                </c:pt>
                <c:pt idx="2">
                  <c:v>76.35979710927306</c:v>
                </c:pt>
                <c:pt idx="3">
                  <c:v>29.801997899520948</c:v>
                </c:pt>
                <c:pt idx="4">
                  <c:v>1722.8138883645745</c:v>
                </c:pt>
                <c:pt idx="5">
                  <c:v>32.40801361306309</c:v>
                </c:pt>
                <c:pt idx="6">
                  <c:v>60.981484146930072</c:v>
                </c:pt>
                <c:pt idx="7">
                  <c:v>33.758703529093943</c:v>
                </c:pt>
                <c:pt idx="8">
                  <c:v>21.327362422898904</c:v>
                </c:pt>
                <c:pt idx="9">
                  <c:v>28.130748723059281</c:v>
                </c:pt>
                <c:pt idx="10">
                  <c:v>18.715082172395569</c:v>
                </c:pt>
                <c:pt idx="11">
                  <c:v>0.46590091657182481</c:v>
                </c:pt>
                <c:pt idx="12">
                  <c:v>0.52647137925549903</c:v>
                </c:pt>
                <c:pt idx="13">
                  <c:v>14.426616997592104</c:v>
                </c:pt>
                <c:pt idx="14">
                  <c:v>0.51083135285082926</c:v>
                </c:pt>
                <c:pt idx="15">
                  <c:v>3.9647097427269022</c:v>
                </c:pt>
                <c:pt idx="16">
                  <c:v>3.3421192574523433</c:v>
                </c:pt>
                <c:pt idx="17">
                  <c:v>37.909994012482336</c:v>
                </c:pt>
                <c:pt idx="18">
                  <c:v>65.92869149936692</c:v>
                </c:pt>
                <c:pt idx="19">
                  <c:v>62.321105401239485</c:v>
                </c:pt>
                <c:pt idx="20">
                  <c:v>48.188117721034118</c:v>
                </c:pt>
                <c:pt idx="21">
                  <c:v>108.09102702760059</c:v>
                </c:pt>
                <c:pt idx="22">
                  <c:v>150.86461368720771</c:v>
                </c:pt>
                <c:pt idx="23">
                  <c:v>653.10545920569825</c:v>
                </c:pt>
                <c:pt idx="24">
                  <c:v>301.8075833401515</c:v>
                </c:pt>
                <c:pt idx="25">
                  <c:v>109.53024706868477</c:v>
                </c:pt>
                <c:pt idx="26">
                  <c:v>3759.9655431458273</c:v>
                </c:pt>
                <c:pt idx="27">
                  <c:v>2172.5958032597491</c:v>
                </c:pt>
                <c:pt idx="28">
                  <c:v>6558.7239232145175</c:v>
                </c:pt>
                <c:pt idx="29">
                  <c:v>1596.4629529866002</c:v>
                </c:pt>
                <c:pt idx="30">
                  <c:v>1296.939345247466</c:v>
                </c:pt>
                <c:pt idx="31">
                  <c:v>142.14439227619661</c:v>
                </c:pt>
                <c:pt idx="32">
                  <c:v>752.21172035530003</c:v>
                </c:pt>
                <c:pt idx="33">
                  <c:v>1985.5220045177866</c:v>
                </c:pt>
                <c:pt idx="34">
                  <c:v>377.60579711538526</c:v>
                </c:pt>
                <c:pt idx="35">
                  <c:v>1392.4725766355696</c:v>
                </c:pt>
                <c:pt idx="36">
                  <c:v>3158.7152472343801</c:v>
                </c:pt>
                <c:pt idx="37">
                  <c:v>42.548837600690035</c:v>
                </c:pt>
                <c:pt idx="38">
                  <c:v>65.267195232769666</c:v>
                </c:pt>
              </c:numCache>
            </c:numRef>
          </c:val>
          <c:extLst>
            <c:ext xmlns:c16="http://schemas.microsoft.com/office/drawing/2014/chart" uri="{C3380CC4-5D6E-409C-BE32-E72D297353CC}">
              <c16:uniqueId val="{00000006-B10A-4E79-ACAB-6DE4AA1614AC}"/>
            </c:ext>
          </c:extLst>
        </c:ser>
        <c:dLbls>
          <c:showLegendKey val="0"/>
          <c:showVal val="0"/>
          <c:showCatName val="0"/>
          <c:showSerName val="0"/>
          <c:showPercent val="0"/>
          <c:showBubbleSize val="0"/>
        </c:dLbls>
        <c:gapWidth val="50"/>
        <c:overlap val="100"/>
        <c:axId val="191016952"/>
        <c:axId val="1"/>
      </c:barChart>
      <c:catAx>
        <c:axId val="191016952"/>
        <c:scaling>
          <c:orientation val="minMax"/>
        </c:scaling>
        <c:delete val="1"/>
        <c:axPos val="b"/>
        <c:numFmt formatCode="General" sourceLinked="1"/>
        <c:majorTickMark val="out"/>
        <c:minorTickMark val="none"/>
        <c:tickLblPos val="nextTo"/>
        <c:crossAx val="1"/>
        <c:crossesAt val="9.6000000000000035E+120"/>
        <c:auto val="1"/>
        <c:lblAlgn val="ctr"/>
        <c:lblOffset val="100"/>
        <c:noMultiLvlLbl val="0"/>
      </c:catAx>
      <c:valAx>
        <c:axId val="1"/>
        <c:scaling>
          <c:orientation val="minMax"/>
          <c:max val="102000"/>
          <c:min val="96000"/>
        </c:scaling>
        <c:delete val="0"/>
        <c:axPos val="l"/>
        <c:majorGridlines>
          <c:spPr>
            <a:ln w="3175">
              <a:solidFill>
                <a:srgbClr val="000000"/>
              </a:solidFill>
              <a:prstDash val="sysDash"/>
            </a:ln>
          </c:spPr>
        </c:majorGridlines>
        <c:numFmt formatCode="#,##0.0_ ;[Red]\-#,##0.0\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明朝"/>
                <a:ea typeface="ＭＳ Ｐ明朝"/>
                <a:cs typeface="ＭＳ Ｐ明朝"/>
              </a:defRPr>
            </a:pPr>
            <a:endParaRPr lang="ja-JP"/>
          </a:p>
        </c:txPr>
        <c:crossAx val="191016952"/>
        <c:crosses val="autoZero"/>
        <c:crossBetween val="between"/>
        <c:majorUnit val="2000"/>
        <c:minorUnit val="1000"/>
        <c:dispUnits>
          <c:builtInUnit val="tenThousands"/>
        </c:dispUnits>
      </c:valAx>
      <c:spPr>
        <a:solidFill>
          <a:srgbClr val="FFFFFF"/>
        </a:solidFill>
        <a:ln w="3175">
          <a:solidFill>
            <a:srgbClr val="000000"/>
          </a:solidFill>
          <a:prstDash val="sysDash"/>
        </a:ln>
      </c:spPr>
    </c:plotArea>
    <c:plotVisOnly val="1"/>
    <c:dispBlanksAs val="gap"/>
    <c:showDLblsOverMax val="0"/>
  </c:chart>
  <c:spPr>
    <a:solidFill>
      <a:srgbClr val="FFFFFF"/>
    </a:solidFill>
    <a:ln w="9525">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0" b="1" i="0" u="none" strike="noStrike" baseline="0">
                <a:solidFill>
                  <a:srgbClr val="000000"/>
                </a:solidFill>
                <a:latin typeface="ＭＳ Ｐゴシック"/>
                <a:ea typeface="ＭＳ Ｐゴシック"/>
                <a:cs typeface="ＭＳ Ｐゴシック"/>
              </a:defRPr>
            </a:pPr>
            <a:r>
              <a:rPr lang="ja-JP" altLang="en-US"/>
              <a:t>図４－３－２　機械等設備投資による生産誘発額</a:t>
            </a:r>
          </a:p>
        </c:rich>
      </c:tx>
      <c:layout>
        <c:manualLayout>
          <c:xMode val="edge"/>
          <c:yMode val="edge"/>
          <c:x val="0.21479466581828785"/>
          <c:y val="1.042631319830541E-2"/>
        </c:manualLayout>
      </c:layout>
      <c:overlay val="0"/>
      <c:spPr>
        <a:noFill/>
        <a:ln w="25400">
          <a:noFill/>
        </a:ln>
      </c:spPr>
    </c:title>
    <c:autoTitleDeleted val="0"/>
    <c:plotArea>
      <c:layout>
        <c:manualLayout>
          <c:layoutTarget val="inner"/>
          <c:xMode val="edge"/>
          <c:yMode val="edge"/>
          <c:x val="4.0146316611772696E-2"/>
          <c:y val="9.0708410912061277E-2"/>
          <c:w val="0.91018247006864195"/>
          <c:h val="0.57079300716581316"/>
        </c:manualLayout>
      </c:layout>
      <c:barChart>
        <c:barDir val="col"/>
        <c:grouping val="stacked"/>
        <c:varyColors val="0"/>
        <c:ser>
          <c:idx val="0"/>
          <c:order val="0"/>
          <c:tx>
            <c:strRef>
              <c:f>'グラフ 機械設備投資'!$D$5</c:f>
              <c:strCache>
                <c:ptCount val="1"/>
                <c:pt idx="0">
                  <c:v>直接・１次間接</c:v>
                </c:pt>
              </c:strCache>
            </c:strRef>
          </c:tx>
          <c:spPr>
            <a:gradFill rotWithShape="0">
              <a:gsLst>
                <a:gs pos="0">
                  <a:srgbClr xmlns:mc="http://schemas.openxmlformats.org/markup-compatibility/2006" xmlns:a14="http://schemas.microsoft.com/office/drawing/2010/main" val="474776" mc:Ignorable="a14" a14:legacySpreadsheetColorIndex="24">
                    <a:gamma/>
                    <a:shade val="46275"/>
                    <a:invGamma/>
                  </a:srgbClr>
                </a:gs>
                <a:gs pos="50000">
                  <a:srgbClr xmlns:mc="http://schemas.openxmlformats.org/markup-compatibility/2006" xmlns:a14="http://schemas.microsoft.com/office/drawing/2010/main" val="9999FF" mc:Ignorable="a14" a14:legacySpreadsheetColorIndex="24"/>
                </a:gs>
                <a:gs pos="100000">
                  <a:srgbClr xmlns:mc="http://schemas.openxmlformats.org/markup-compatibility/2006" xmlns:a14="http://schemas.microsoft.com/office/drawing/2010/main" val="474776" mc:Ignorable="a14" a14:legacySpreadsheetColorIndex="24">
                    <a:gamma/>
                    <a:shade val="46275"/>
                    <a:invGamma/>
                  </a:srgbClr>
                </a:gs>
              </a:gsLst>
              <a:lin ang="0" scaled="1"/>
            </a:gradFill>
            <a:ln w="12700">
              <a:solidFill>
                <a:srgbClr val="000000"/>
              </a:solidFill>
              <a:prstDash val="solid"/>
            </a:ln>
          </c:spPr>
          <c:invertIfNegative val="0"/>
          <c:cat>
            <c:strRef>
              <c:f>'グラフ 機械設備投資'!$C$6:$C$44</c:f>
              <c:strCache>
                <c:ptCount val="39"/>
                <c:pt idx="0">
                  <c:v>農業</c:v>
                </c:pt>
                <c:pt idx="1">
                  <c:v>林業</c:v>
                </c:pt>
                <c:pt idx="2">
                  <c:v>漁業</c:v>
                </c:pt>
                <c:pt idx="3">
                  <c:v>鉱業</c:v>
                </c:pt>
                <c:pt idx="4">
                  <c:v>飲食料品</c:v>
                </c:pt>
                <c:pt idx="5">
                  <c:v>繊維製品</c:v>
                </c:pt>
                <c:pt idx="6">
                  <c:v>パルプ・紙・木製品</c:v>
                </c:pt>
                <c:pt idx="7">
                  <c:v>化学製品</c:v>
                </c:pt>
                <c:pt idx="8">
                  <c:v>石油・石炭製品</c:v>
                </c:pt>
                <c:pt idx="9">
                  <c:v>プラスチック・ゴム製品</c:v>
                </c:pt>
                <c:pt idx="10">
                  <c:v>窯業・土石製品</c:v>
                </c:pt>
                <c:pt idx="11">
                  <c:v>鉄鋼</c:v>
                </c:pt>
                <c:pt idx="12">
                  <c:v>非鉄金属</c:v>
                </c:pt>
                <c:pt idx="13">
                  <c:v>金属製品</c:v>
                </c:pt>
                <c:pt idx="14">
                  <c:v>はん用機械</c:v>
                </c:pt>
                <c:pt idx="15">
                  <c:v>生産用機械</c:v>
                </c:pt>
                <c:pt idx="16">
                  <c:v>業務用機械</c:v>
                </c:pt>
                <c:pt idx="17">
                  <c:v>電子部品</c:v>
                </c:pt>
                <c:pt idx="18">
                  <c:v>電気機械</c:v>
                </c:pt>
                <c:pt idx="19">
                  <c:v>情報通信機器</c:v>
                </c:pt>
                <c:pt idx="20">
                  <c:v>輸送機械</c:v>
                </c:pt>
                <c:pt idx="21">
                  <c:v>その他の製造工業製品</c:v>
                </c:pt>
                <c:pt idx="22">
                  <c:v>建設</c:v>
                </c:pt>
                <c:pt idx="23">
                  <c:v>電力・ガス・熱供給</c:v>
                </c:pt>
                <c:pt idx="24">
                  <c:v>水道</c:v>
                </c:pt>
                <c:pt idx="25">
                  <c:v>廃棄物処理</c:v>
                </c:pt>
                <c:pt idx="26">
                  <c:v>商業</c:v>
                </c:pt>
                <c:pt idx="27">
                  <c:v>金融・保険</c:v>
                </c:pt>
                <c:pt idx="28">
                  <c:v>不動産</c:v>
                </c:pt>
                <c:pt idx="29">
                  <c:v>運輸・郵便</c:v>
                </c:pt>
                <c:pt idx="30">
                  <c:v>情報通信</c:v>
                </c:pt>
                <c:pt idx="31">
                  <c:v>公務</c:v>
                </c:pt>
                <c:pt idx="32">
                  <c:v>教育・研究</c:v>
                </c:pt>
                <c:pt idx="33">
                  <c:v>医療・福祉</c:v>
                </c:pt>
                <c:pt idx="34">
                  <c:v>他に分類されない会員制団体</c:v>
                </c:pt>
                <c:pt idx="35">
                  <c:v>対事業所サービス</c:v>
                </c:pt>
                <c:pt idx="36">
                  <c:v>対個人サービス</c:v>
                </c:pt>
                <c:pt idx="37">
                  <c:v>事務用品</c:v>
                </c:pt>
                <c:pt idx="38">
                  <c:v>分類不明</c:v>
                </c:pt>
              </c:strCache>
            </c:strRef>
          </c:cat>
          <c:val>
            <c:numRef>
              <c:f>'グラフ 機械設備投資'!$D$6:$D$44</c:f>
              <c:numCache>
                <c:formatCode>#,##0_);[Red]\(#,##0\)</c:formatCode>
                <c:ptCount val="39"/>
                <c:pt idx="0">
                  <c:v>204</c:v>
                </c:pt>
                <c:pt idx="1">
                  <c:v>30</c:v>
                </c:pt>
                <c:pt idx="2">
                  <c:v>12</c:v>
                </c:pt>
                <c:pt idx="3">
                  <c:v>68</c:v>
                </c:pt>
                <c:pt idx="4">
                  <c:v>290</c:v>
                </c:pt>
                <c:pt idx="5">
                  <c:v>13</c:v>
                </c:pt>
                <c:pt idx="6">
                  <c:v>380</c:v>
                </c:pt>
                <c:pt idx="7">
                  <c:v>19</c:v>
                </c:pt>
                <c:pt idx="8">
                  <c:v>18</c:v>
                </c:pt>
                <c:pt idx="9">
                  <c:v>87</c:v>
                </c:pt>
                <c:pt idx="10">
                  <c:v>146</c:v>
                </c:pt>
                <c:pt idx="11">
                  <c:v>36</c:v>
                </c:pt>
                <c:pt idx="12">
                  <c:v>17</c:v>
                </c:pt>
                <c:pt idx="13">
                  <c:v>158</c:v>
                </c:pt>
                <c:pt idx="14">
                  <c:v>222</c:v>
                </c:pt>
                <c:pt idx="15">
                  <c:v>7467</c:v>
                </c:pt>
                <c:pt idx="16">
                  <c:v>271</c:v>
                </c:pt>
                <c:pt idx="17">
                  <c:v>614</c:v>
                </c:pt>
                <c:pt idx="18">
                  <c:v>4971</c:v>
                </c:pt>
                <c:pt idx="19">
                  <c:v>877</c:v>
                </c:pt>
                <c:pt idx="20">
                  <c:v>128</c:v>
                </c:pt>
                <c:pt idx="21">
                  <c:v>525</c:v>
                </c:pt>
                <c:pt idx="22">
                  <c:v>640</c:v>
                </c:pt>
                <c:pt idx="23">
                  <c:v>1418</c:v>
                </c:pt>
                <c:pt idx="24">
                  <c:v>801</c:v>
                </c:pt>
                <c:pt idx="25">
                  <c:v>371</c:v>
                </c:pt>
                <c:pt idx="26">
                  <c:v>7536</c:v>
                </c:pt>
                <c:pt idx="27">
                  <c:v>1147</c:v>
                </c:pt>
                <c:pt idx="28">
                  <c:v>261</c:v>
                </c:pt>
                <c:pt idx="29">
                  <c:v>3409</c:v>
                </c:pt>
                <c:pt idx="30">
                  <c:v>14950</c:v>
                </c:pt>
                <c:pt idx="31">
                  <c:v>119</c:v>
                </c:pt>
                <c:pt idx="32">
                  <c:v>91910</c:v>
                </c:pt>
                <c:pt idx="33">
                  <c:v>28</c:v>
                </c:pt>
                <c:pt idx="34">
                  <c:v>286</c:v>
                </c:pt>
                <c:pt idx="35">
                  <c:v>6911</c:v>
                </c:pt>
                <c:pt idx="36">
                  <c:v>276</c:v>
                </c:pt>
                <c:pt idx="37">
                  <c:v>268</c:v>
                </c:pt>
                <c:pt idx="38">
                  <c:v>512</c:v>
                </c:pt>
              </c:numCache>
            </c:numRef>
          </c:val>
          <c:extLst>
            <c:ext xmlns:c16="http://schemas.microsoft.com/office/drawing/2014/chart" uri="{C3380CC4-5D6E-409C-BE32-E72D297353CC}">
              <c16:uniqueId val="{00000000-8343-4172-8F94-90EE6CBF5DF0}"/>
            </c:ext>
          </c:extLst>
        </c:ser>
        <c:ser>
          <c:idx val="1"/>
          <c:order val="1"/>
          <c:tx>
            <c:strRef>
              <c:f>'グラフ 機械設備投資'!$E$5</c:f>
              <c:strCache>
                <c:ptCount val="1"/>
                <c:pt idx="0">
                  <c:v>２次間接</c:v>
                </c:pt>
              </c:strCache>
            </c:strRef>
          </c:tx>
          <c:spPr>
            <a:gradFill rotWithShape="0">
              <a:gsLst>
                <a:gs pos="0">
                  <a:srgbClr xmlns:mc="http://schemas.openxmlformats.org/markup-compatibility/2006" xmlns:a14="http://schemas.microsoft.com/office/drawing/2010/main" val="47182F" mc:Ignorable="a14" a14:legacySpreadsheetColorIndex="25">
                    <a:gamma/>
                    <a:shade val="46275"/>
                    <a:invGamma/>
                  </a:srgbClr>
                </a:gs>
                <a:gs pos="50000">
                  <a:srgbClr xmlns:mc="http://schemas.openxmlformats.org/markup-compatibility/2006" xmlns:a14="http://schemas.microsoft.com/office/drawing/2010/main" val="993366" mc:Ignorable="a14" a14:legacySpreadsheetColorIndex="25"/>
                </a:gs>
                <a:gs pos="100000">
                  <a:srgbClr xmlns:mc="http://schemas.openxmlformats.org/markup-compatibility/2006" xmlns:a14="http://schemas.microsoft.com/office/drawing/2010/main" val="47182F" mc:Ignorable="a14" a14:legacySpreadsheetColorIndex="25">
                    <a:gamma/>
                    <a:shade val="46275"/>
                    <a:invGamma/>
                  </a:srgbClr>
                </a:gs>
              </a:gsLst>
              <a:lin ang="0" scaled="1"/>
            </a:gradFill>
            <a:ln w="12700">
              <a:solidFill>
                <a:srgbClr val="000000"/>
              </a:solidFill>
              <a:prstDash val="solid"/>
            </a:ln>
          </c:spPr>
          <c:invertIfNegative val="0"/>
          <c:cat>
            <c:strRef>
              <c:f>'グラフ 機械設備投資'!$C$6:$C$44</c:f>
              <c:strCache>
                <c:ptCount val="39"/>
                <c:pt idx="0">
                  <c:v>農業</c:v>
                </c:pt>
                <c:pt idx="1">
                  <c:v>林業</c:v>
                </c:pt>
                <c:pt idx="2">
                  <c:v>漁業</c:v>
                </c:pt>
                <c:pt idx="3">
                  <c:v>鉱業</c:v>
                </c:pt>
                <c:pt idx="4">
                  <c:v>飲食料品</c:v>
                </c:pt>
                <c:pt idx="5">
                  <c:v>繊維製品</c:v>
                </c:pt>
                <c:pt idx="6">
                  <c:v>パルプ・紙・木製品</c:v>
                </c:pt>
                <c:pt idx="7">
                  <c:v>化学製品</c:v>
                </c:pt>
                <c:pt idx="8">
                  <c:v>石油・石炭製品</c:v>
                </c:pt>
                <c:pt idx="9">
                  <c:v>プラスチック・ゴム製品</c:v>
                </c:pt>
                <c:pt idx="10">
                  <c:v>窯業・土石製品</c:v>
                </c:pt>
                <c:pt idx="11">
                  <c:v>鉄鋼</c:v>
                </c:pt>
                <c:pt idx="12">
                  <c:v>非鉄金属</c:v>
                </c:pt>
                <c:pt idx="13">
                  <c:v>金属製品</c:v>
                </c:pt>
                <c:pt idx="14">
                  <c:v>はん用機械</c:v>
                </c:pt>
                <c:pt idx="15">
                  <c:v>生産用機械</c:v>
                </c:pt>
                <c:pt idx="16">
                  <c:v>業務用機械</c:v>
                </c:pt>
                <c:pt idx="17">
                  <c:v>電子部品</c:v>
                </c:pt>
                <c:pt idx="18">
                  <c:v>電気機械</c:v>
                </c:pt>
                <c:pt idx="19">
                  <c:v>情報通信機器</c:v>
                </c:pt>
                <c:pt idx="20">
                  <c:v>輸送機械</c:v>
                </c:pt>
                <c:pt idx="21">
                  <c:v>その他の製造工業製品</c:v>
                </c:pt>
                <c:pt idx="22">
                  <c:v>建設</c:v>
                </c:pt>
                <c:pt idx="23">
                  <c:v>電力・ガス・熱供給</c:v>
                </c:pt>
                <c:pt idx="24">
                  <c:v>水道</c:v>
                </c:pt>
                <c:pt idx="25">
                  <c:v>廃棄物処理</c:v>
                </c:pt>
                <c:pt idx="26">
                  <c:v>商業</c:v>
                </c:pt>
                <c:pt idx="27">
                  <c:v>金融・保険</c:v>
                </c:pt>
                <c:pt idx="28">
                  <c:v>不動産</c:v>
                </c:pt>
                <c:pt idx="29">
                  <c:v>運輸・郵便</c:v>
                </c:pt>
                <c:pt idx="30">
                  <c:v>情報通信</c:v>
                </c:pt>
                <c:pt idx="31">
                  <c:v>公務</c:v>
                </c:pt>
                <c:pt idx="32">
                  <c:v>教育・研究</c:v>
                </c:pt>
                <c:pt idx="33">
                  <c:v>医療・福祉</c:v>
                </c:pt>
                <c:pt idx="34">
                  <c:v>他に分類されない会員制団体</c:v>
                </c:pt>
                <c:pt idx="35">
                  <c:v>対事業所サービス</c:v>
                </c:pt>
                <c:pt idx="36">
                  <c:v>対個人サービス</c:v>
                </c:pt>
                <c:pt idx="37">
                  <c:v>事務用品</c:v>
                </c:pt>
                <c:pt idx="38">
                  <c:v>分類不明</c:v>
                </c:pt>
              </c:strCache>
            </c:strRef>
          </c:cat>
          <c:val>
            <c:numRef>
              <c:f>'グラフ 機械設備投資'!$E$6:$E$44</c:f>
              <c:numCache>
                <c:formatCode>#,##0_);[Red]\(#,##0\)</c:formatCode>
                <c:ptCount val="39"/>
                <c:pt idx="0">
                  <c:v>971</c:v>
                </c:pt>
                <c:pt idx="1">
                  <c:v>42</c:v>
                </c:pt>
                <c:pt idx="2">
                  <c:v>117</c:v>
                </c:pt>
                <c:pt idx="3">
                  <c:v>46</c:v>
                </c:pt>
                <c:pt idx="4">
                  <c:v>2632</c:v>
                </c:pt>
                <c:pt idx="5">
                  <c:v>49</c:v>
                </c:pt>
                <c:pt idx="6">
                  <c:v>93</c:v>
                </c:pt>
                <c:pt idx="7">
                  <c:v>52</c:v>
                </c:pt>
                <c:pt idx="8">
                  <c:v>33</c:v>
                </c:pt>
                <c:pt idx="9">
                  <c:v>43</c:v>
                </c:pt>
                <c:pt idx="10">
                  <c:v>28</c:v>
                </c:pt>
                <c:pt idx="11">
                  <c:v>1</c:v>
                </c:pt>
                <c:pt idx="12">
                  <c:v>2</c:v>
                </c:pt>
                <c:pt idx="13">
                  <c:v>21</c:v>
                </c:pt>
                <c:pt idx="14">
                  <c:v>1</c:v>
                </c:pt>
                <c:pt idx="15">
                  <c:v>7</c:v>
                </c:pt>
                <c:pt idx="16">
                  <c:v>5</c:v>
                </c:pt>
                <c:pt idx="17">
                  <c:v>57</c:v>
                </c:pt>
                <c:pt idx="18">
                  <c:v>101</c:v>
                </c:pt>
                <c:pt idx="19">
                  <c:v>95</c:v>
                </c:pt>
                <c:pt idx="20">
                  <c:v>73</c:v>
                </c:pt>
                <c:pt idx="21">
                  <c:v>166</c:v>
                </c:pt>
                <c:pt idx="22">
                  <c:v>230</c:v>
                </c:pt>
                <c:pt idx="23">
                  <c:v>999</c:v>
                </c:pt>
                <c:pt idx="24">
                  <c:v>461</c:v>
                </c:pt>
                <c:pt idx="25">
                  <c:v>168</c:v>
                </c:pt>
                <c:pt idx="26">
                  <c:v>5742</c:v>
                </c:pt>
                <c:pt idx="27">
                  <c:v>3318</c:v>
                </c:pt>
                <c:pt idx="28">
                  <c:v>10016</c:v>
                </c:pt>
                <c:pt idx="29">
                  <c:v>2439</c:v>
                </c:pt>
                <c:pt idx="30">
                  <c:v>1980</c:v>
                </c:pt>
                <c:pt idx="31">
                  <c:v>216</c:v>
                </c:pt>
                <c:pt idx="32">
                  <c:v>1149</c:v>
                </c:pt>
                <c:pt idx="33">
                  <c:v>3031</c:v>
                </c:pt>
                <c:pt idx="34">
                  <c:v>577</c:v>
                </c:pt>
                <c:pt idx="35">
                  <c:v>2127</c:v>
                </c:pt>
                <c:pt idx="36">
                  <c:v>4824</c:v>
                </c:pt>
                <c:pt idx="37">
                  <c:v>65</c:v>
                </c:pt>
                <c:pt idx="38">
                  <c:v>99</c:v>
                </c:pt>
              </c:numCache>
            </c:numRef>
          </c:val>
          <c:extLst>
            <c:ext xmlns:c16="http://schemas.microsoft.com/office/drawing/2014/chart" uri="{C3380CC4-5D6E-409C-BE32-E72D297353CC}">
              <c16:uniqueId val="{00000001-8343-4172-8F94-90EE6CBF5DF0}"/>
            </c:ext>
          </c:extLst>
        </c:ser>
        <c:dLbls>
          <c:showLegendKey val="0"/>
          <c:showVal val="0"/>
          <c:showCatName val="0"/>
          <c:showSerName val="0"/>
          <c:showPercent val="0"/>
          <c:showBubbleSize val="0"/>
        </c:dLbls>
        <c:gapWidth val="50"/>
        <c:overlap val="100"/>
        <c:axId val="191022856"/>
        <c:axId val="1"/>
      </c:barChart>
      <c:catAx>
        <c:axId val="19102285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1100"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min val="0"/>
        </c:scaling>
        <c:delete val="0"/>
        <c:axPos val="l"/>
        <c:majorGridlines>
          <c:spPr>
            <a:ln w="3175">
              <a:solidFill>
                <a:srgbClr val="000000"/>
              </a:solidFill>
              <a:prstDash val="sysDash"/>
            </a:ln>
          </c:spPr>
        </c:majorGridlines>
        <c:numFmt formatCode="#,##0.0_ ;[Red]\-#,##0.0\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明朝"/>
                <a:ea typeface="ＭＳ Ｐ明朝"/>
                <a:cs typeface="ＭＳ Ｐ明朝"/>
              </a:defRPr>
            </a:pPr>
            <a:endParaRPr lang="ja-JP"/>
          </a:p>
        </c:txPr>
        <c:crossAx val="191022856"/>
        <c:crosses val="autoZero"/>
        <c:crossBetween val="between"/>
        <c:majorUnit val="5000"/>
        <c:minorUnit val="1000"/>
        <c:dispUnits>
          <c:builtInUnit val="tenThousands"/>
        </c:dispUnits>
      </c:valAx>
      <c:spPr>
        <a:noFill/>
        <a:ln w="3175">
          <a:solidFill>
            <a:srgbClr val="000000"/>
          </a:solidFill>
          <a:prstDash val="solid"/>
        </a:ln>
      </c:spPr>
    </c:plotArea>
    <c:legend>
      <c:legendPos val="b"/>
      <c:layout>
        <c:manualLayout>
          <c:xMode val="edge"/>
          <c:yMode val="edge"/>
          <c:x val="4.9936990199457389E-2"/>
          <c:y val="0.10258221306566069"/>
          <c:w val="0.22471981406364608"/>
          <c:h val="3.6799969896236087E-2"/>
        </c:manualLayout>
      </c:layout>
      <c:overlay val="0"/>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7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25196850393704" l="0.74803149606299213" r="0.74803149606299213" t="0.98425196850393704" header="0.51181102362204722" footer="0.51181102362204722"/>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0" b="1" i="0" u="none" strike="noStrike" baseline="0">
                <a:solidFill>
                  <a:srgbClr val="000000"/>
                </a:solidFill>
                <a:latin typeface="ＭＳ Ｐゴシック"/>
                <a:ea typeface="ＭＳ Ｐゴシック"/>
                <a:cs typeface="ＭＳ Ｐゴシック"/>
              </a:defRPr>
            </a:pPr>
            <a:r>
              <a:rPr lang="ja-JP" altLang="en-US"/>
              <a:t>図４－３－２　機械等設備投資による生産誘発額</a:t>
            </a:r>
          </a:p>
        </c:rich>
      </c:tx>
      <c:layout>
        <c:manualLayout>
          <c:xMode val="edge"/>
          <c:yMode val="edge"/>
          <c:x val="0.21479466581828785"/>
          <c:y val="1.042631319830541E-2"/>
        </c:manualLayout>
      </c:layout>
      <c:overlay val="0"/>
      <c:spPr>
        <a:noFill/>
        <a:ln w="25400">
          <a:noFill/>
        </a:ln>
      </c:spPr>
    </c:title>
    <c:autoTitleDeleted val="0"/>
    <c:plotArea>
      <c:layout>
        <c:manualLayout>
          <c:layoutTarget val="inner"/>
          <c:xMode val="edge"/>
          <c:yMode val="edge"/>
          <c:x val="4.0146316611772696E-2"/>
          <c:y val="9.0708410912061277E-2"/>
          <c:w val="0.91018247006864195"/>
          <c:h val="0.57079300716581316"/>
        </c:manualLayout>
      </c:layout>
      <c:barChart>
        <c:barDir val="col"/>
        <c:grouping val="stacked"/>
        <c:varyColors val="0"/>
        <c:ser>
          <c:idx val="0"/>
          <c:order val="0"/>
          <c:tx>
            <c:strRef>
              <c:f>'グラフ 機械設備投資'!$D$5</c:f>
              <c:strCache>
                <c:ptCount val="1"/>
                <c:pt idx="0">
                  <c:v>直接・１次間接</c:v>
                </c:pt>
              </c:strCache>
            </c:strRef>
          </c:tx>
          <c:spPr>
            <a:gradFill rotWithShape="0">
              <a:gsLst>
                <a:gs pos="0">
                  <a:srgbClr xmlns:mc="http://schemas.openxmlformats.org/markup-compatibility/2006" xmlns:a14="http://schemas.microsoft.com/office/drawing/2010/main" val="474776" mc:Ignorable="a14" a14:legacySpreadsheetColorIndex="24">
                    <a:gamma/>
                    <a:shade val="46275"/>
                    <a:invGamma/>
                  </a:srgbClr>
                </a:gs>
                <a:gs pos="50000">
                  <a:srgbClr xmlns:mc="http://schemas.openxmlformats.org/markup-compatibility/2006" xmlns:a14="http://schemas.microsoft.com/office/drawing/2010/main" val="9999FF" mc:Ignorable="a14" a14:legacySpreadsheetColorIndex="24"/>
                </a:gs>
                <a:gs pos="100000">
                  <a:srgbClr xmlns:mc="http://schemas.openxmlformats.org/markup-compatibility/2006" xmlns:a14="http://schemas.microsoft.com/office/drawing/2010/main" val="474776" mc:Ignorable="a14" a14:legacySpreadsheetColorIndex="24">
                    <a:gamma/>
                    <a:shade val="46275"/>
                    <a:invGamma/>
                  </a:srgbClr>
                </a:gs>
              </a:gsLst>
              <a:lin ang="0" scaled="1"/>
            </a:gradFill>
            <a:ln w="12700">
              <a:solidFill>
                <a:srgbClr val="000000"/>
              </a:solidFill>
              <a:prstDash val="solid"/>
            </a:ln>
          </c:spPr>
          <c:invertIfNegative val="0"/>
          <c:cat>
            <c:strRef>
              <c:f>'グラフ 機械設備投資'!$C$6:$C$44</c:f>
              <c:strCache>
                <c:ptCount val="39"/>
                <c:pt idx="0">
                  <c:v>農業</c:v>
                </c:pt>
                <c:pt idx="1">
                  <c:v>林業</c:v>
                </c:pt>
                <c:pt idx="2">
                  <c:v>漁業</c:v>
                </c:pt>
                <c:pt idx="3">
                  <c:v>鉱業</c:v>
                </c:pt>
                <c:pt idx="4">
                  <c:v>飲食料品</c:v>
                </c:pt>
                <c:pt idx="5">
                  <c:v>繊維製品</c:v>
                </c:pt>
                <c:pt idx="6">
                  <c:v>パルプ・紙・木製品</c:v>
                </c:pt>
                <c:pt idx="7">
                  <c:v>化学製品</c:v>
                </c:pt>
                <c:pt idx="8">
                  <c:v>石油・石炭製品</c:v>
                </c:pt>
                <c:pt idx="9">
                  <c:v>プラスチック・ゴム製品</c:v>
                </c:pt>
                <c:pt idx="10">
                  <c:v>窯業・土石製品</c:v>
                </c:pt>
                <c:pt idx="11">
                  <c:v>鉄鋼</c:v>
                </c:pt>
                <c:pt idx="12">
                  <c:v>非鉄金属</c:v>
                </c:pt>
                <c:pt idx="13">
                  <c:v>金属製品</c:v>
                </c:pt>
                <c:pt idx="14">
                  <c:v>はん用機械</c:v>
                </c:pt>
                <c:pt idx="15">
                  <c:v>生産用機械</c:v>
                </c:pt>
                <c:pt idx="16">
                  <c:v>業務用機械</c:v>
                </c:pt>
                <c:pt idx="17">
                  <c:v>電子部品</c:v>
                </c:pt>
                <c:pt idx="18">
                  <c:v>電気機械</c:v>
                </c:pt>
                <c:pt idx="19">
                  <c:v>情報通信機器</c:v>
                </c:pt>
                <c:pt idx="20">
                  <c:v>輸送機械</c:v>
                </c:pt>
                <c:pt idx="21">
                  <c:v>その他の製造工業製品</c:v>
                </c:pt>
                <c:pt idx="22">
                  <c:v>建設</c:v>
                </c:pt>
                <c:pt idx="23">
                  <c:v>電力・ガス・熱供給</c:v>
                </c:pt>
                <c:pt idx="24">
                  <c:v>水道</c:v>
                </c:pt>
                <c:pt idx="25">
                  <c:v>廃棄物処理</c:v>
                </c:pt>
                <c:pt idx="26">
                  <c:v>商業</c:v>
                </c:pt>
                <c:pt idx="27">
                  <c:v>金融・保険</c:v>
                </c:pt>
                <c:pt idx="28">
                  <c:v>不動産</c:v>
                </c:pt>
                <c:pt idx="29">
                  <c:v>運輸・郵便</c:v>
                </c:pt>
                <c:pt idx="30">
                  <c:v>情報通信</c:v>
                </c:pt>
                <c:pt idx="31">
                  <c:v>公務</c:v>
                </c:pt>
                <c:pt idx="32">
                  <c:v>教育・研究</c:v>
                </c:pt>
                <c:pt idx="33">
                  <c:v>医療・福祉</c:v>
                </c:pt>
                <c:pt idx="34">
                  <c:v>他に分類されない会員制団体</c:v>
                </c:pt>
                <c:pt idx="35">
                  <c:v>対事業所サービス</c:v>
                </c:pt>
                <c:pt idx="36">
                  <c:v>対個人サービス</c:v>
                </c:pt>
                <c:pt idx="37">
                  <c:v>事務用品</c:v>
                </c:pt>
                <c:pt idx="38">
                  <c:v>分類不明</c:v>
                </c:pt>
              </c:strCache>
            </c:strRef>
          </c:cat>
          <c:val>
            <c:numRef>
              <c:f>'グラフ 機械設備投資'!$D$6:$D$44</c:f>
              <c:numCache>
                <c:formatCode>#,##0_);[Red]\(#,##0\)</c:formatCode>
                <c:ptCount val="39"/>
                <c:pt idx="0">
                  <c:v>204</c:v>
                </c:pt>
                <c:pt idx="1">
                  <c:v>30</c:v>
                </c:pt>
                <c:pt idx="2">
                  <c:v>12</c:v>
                </c:pt>
                <c:pt idx="3">
                  <c:v>68</c:v>
                </c:pt>
                <c:pt idx="4">
                  <c:v>290</c:v>
                </c:pt>
                <c:pt idx="5">
                  <c:v>13</c:v>
                </c:pt>
                <c:pt idx="6">
                  <c:v>380</c:v>
                </c:pt>
                <c:pt idx="7">
                  <c:v>19</c:v>
                </c:pt>
                <c:pt idx="8">
                  <c:v>18</c:v>
                </c:pt>
                <c:pt idx="9">
                  <c:v>87</c:v>
                </c:pt>
                <c:pt idx="10">
                  <c:v>146</c:v>
                </c:pt>
                <c:pt idx="11">
                  <c:v>36</c:v>
                </c:pt>
                <c:pt idx="12">
                  <c:v>17</c:v>
                </c:pt>
                <c:pt idx="13">
                  <c:v>158</c:v>
                </c:pt>
                <c:pt idx="14">
                  <c:v>222</c:v>
                </c:pt>
                <c:pt idx="15">
                  <c:v>7467</c:v>
                </c:pt>
                <c:pt idx="16">
                  <c:v>271</c:v>
                </c:pt>
                <c:pt idx="17">
                  <c:v>614</c:v>
                </c:pt>
                <c:pt idx="18">
                  <c:v>4971</c:v>
                </c:pt>
                <c:pt idx="19">
                  <c:v>877</c:v>
                </c:pt>
                <c:pt idx="20">
                  <c:v>128</c:v>
                </c:pt>
                <c:pt idx="21">
                  <c:v>525</c:v>
                </c:pt>
                <c:pt idx="22">
                  <c:v>640</c:v>
                </c:pt>
                <c:pt idx="23">
                  <c:v>1418</c:v>
                </c:pt>
                <c:pt idx="24">
                  <c:v>801</c:v>
                </c:pt>
                <c:pt idx="25">
                  <c:v>371</c:v>
                </c:pt>
                <c:pt idx="26">
                  <c:v>7536</c:v>
                </c:pt>
                <c:pt idx="27">
                  <c:v>1147</c:v>
                </c:pt>
                <c:pt idx="28">
                  <c:v>261</c:v>
                </c:pt>
                <c:pt idx="29">
                  <c:v>3409</c:v>
                </c:pt>
                <c:pt idx="30">
                  <c:v>14950</c:v>
                </c:pt>
                <c:pt idx="31">
                  <c:v>119</c:v>
                </c:pt>
                <c:pt idx="32">
                  <c:v>91910</c:v>
                </c:pt>
                <c:pt idx="33">
                  <c:v>28</c:v>
                </c:pt>
                <c:pt idx="34">
                  <c:v>286</c:v>
                </c:pt>
                <c:pt idx="35">
                  <c:v>6911</c:v>
                </c:pt>
                <c:pt idx="36">
                  <c:v>276</c:v>
                </c:pt>
                <c:pt idx="37">
                  <c:v>268</c:v>
                </c:pt>
                <c:pt idx="38">
                  <c:v>512</c:v>
                </c:pt>
              </c:numCache>
            </c:numRef>
          </c:val>
          <c:extLst>
            <c:ext xmlns:c16="http://schemas.microsoft.com/office/drawing/2014/chart" uri="{C3380CC4-5D6E-409C-BE32-E72D297353CC}">
              <c16:uniqueId val="{00000000-898D-4472-9008-18ECCA9CF392}"/>
            </c:ext>
          </c:extLst>
        </c:ser>
        <c:ser>
          <c:idx val="1"/>
          <c:order val="1"/>
          <c:tx>
            <c:strRef>
              <c:f>'グラフ 機械設備投資'!$E$5</c:f>
              <c:strCache>
                <c:ptCount val="1"/>
                <c:pt idx="0">
                  <c:v>２次間接</c:v>
                </c:pt>
              </c:strCache>
            </c:strRef>
          </c:tx>
          <c:spPr>
            <a:gradFill rotWithShape="0">
              <a:gsLst>
                <a:gs pos="0">
                  <a:srgbClr xmlns:mc="http://schemas.openxmlformats.org/markup-compatibility/2006" xmlns:a14="http://schemas.microsoft.com/office/drawing/2010/main" val="47182F" mc:Ignorable="a14" a14:legacySpreadsheetColorIndex="25">
                    <a:gamma/>
                    <a:shade val="46275"/>
                    <a:invGamma/>
                  </a:srgbClr>
                </a:gs>
                <a:gs pos="50000">
                  <a:srgbClr xmlns:mc="http://schemas.openxmlformats.org/markup-compatibility/2006" xmlns:a14="http://schemas.microsoft.com/office/drawing/2010/main" val="993366" mc:Ignorable="a14" a14:legacySpreadsheetColorIndex="25"/>
                </a:gs>
                <a:gs pos="100000">
                  <a:srgbClr xmlns:mc="http://schemas.openxmlformats.org/markup-compatibility/2006" xmlns:a14="http://schemas.microsoft.com/office/drawing/2010/main" val="47182F" mc:Ignorable="a14" a14:legacySpreadsheetColorIndex="25">
                    <a:gamma/>
                    <a:shade val="46275"/>
                    <a:invGamma/>
                  </a:srgbClr>
                </a:gs>
              </a:gsLst>
              <a:lin ang="0" scaled="1"/>
            </a:gradFill>
            <a:ln w="12700">
              <a:solidFill>
                <a:srgbClr val="000000"/>
              </a:solidFill>
              <a:prstDash val="solid"/>
            </a:ln>
          </c:spPr>
          <c:invertIfNegative val="0"/>
          <c:cat>
            <c:strRef>
              <c:f>'グラフ 機械設備投資'!$C$6:$C$44</c:f>
              <c:strCache>
                <c:ptCount val="39"/>
                <c:pt idx="0">
                  <c:v>農業</c:v>
                </c:pt>
                <c:pt idx="1">
                  <c:v>林業</c:v>
                </c:pt>
                <c:pt idx="2">
                  <c:v>漁業</c:v>
                </c:pt>
                <c:pt idx="3">
                  <c:v>鉱業</c:v>
                </c:pt>
                <c:pt idx="4">
                  <c:v>飲食料品</c:v>
                </c:pt>
                <c:pt idx="5">
                  <c:v>繊維製品</c:v>
                </c:pt>
                <c:pt idx="6">
                  <c:v>パルプ・紙・木製品</c:v>
                </c:pt>
                <c:pt idx="7">
                  <c:v>化学製品</c:v>
                </c:pt>
                <c:pt idx="8">
                  <c:v>石油・石炭製品</c:v>
                </c:pt>
                <c:pt idx="9">
                  <c:v>プラスチック・ゴム製品</c:v>
                </c:pt>
                <c:pt idx="10">
                  <c:v>窯業・土石製品</c:v>
                </c:pt>
                <c:pt idx="11">
                  <c:v>鉄鋼</c:v>
                </c:pt>
                <c:pt idx="12">
                  <c:v>非鉄金属</c:v>
                </c:pt>
                <c:pt idx="13">
                  <c:v>金属製品</c:v>
                </c:pt>
                <c:pt idx="14">
                  <c:v>はん用機械</c:v>
                </c:pt>
                <c:pt idx="15">
                  <c:v>生産用機械</c:v>
                </c:pt>
                <c:pt idx="16">
                  <c:v>業務用機械</c:v>
                </c:pt>
                <c:pt idx="17">
                  <c:v>電子部品</c:v>
                </c:pt>
                <c:pt idx="18">
                  <c:v>電気機械</c:v>
                </c:pt>
                <c:pt idx="19">
                  <c:v>情報通信機器</c:v>
                </c:pt>
                <c:pt idx="20">
                  <c:v>輸送機械</c:v>
                </c:pt>
                <c:pt idx="21">
                  <c:v>その他の製造工業製品</c:v>
                </c:pt>
                <c:pt idx="22">
                  <c:v>建設</c:v>
                </c:pt>
                <c:pt idx="23">
                  <c:v>電力・ガス・熱供給</c:v>
                </c:pt>
                <c:pt idx="24">
                  <c:v>水道</c:v>
                </c:pt>
                <c:pt idx="25">
                  <c:v>廃棄物処理</c:v>
                </c:pt>
                <c:pt idx="26">
                  <c:v>商業</c:v>
                </c:pt>
                <c:pt idx="27">
                  <c:v>金融・保険</c:v>
                </c:pt>
                <c:pt idx="28">
                  <c:v>不動産</c:v>
                </c:pt>
                <c:pt idx="29">
                  <c:v>運輸・郵便</c:v>
                </c:pt>
                <c:pt idx="30">
                  <c:v>情報通信</c:v>
                </c:pt>
                <c:pt idx="31">
                  <c:v>公務</c:v>
                </c:pt>
                <c:pt idx="32">
                  <c:v>教育・研究</c:v>
                </c:pt>
                <c:pt idx="33">
                  <c:v>医療・福祉</c:v>
                </c:pt>
                <c:pt idx="34">
                  <c:v>他に分類されない会員制団体</c:v>
                </c:pt>
                <c:pt idx="35">
                  <c:v>対事業所サービス</c:v>
                </c:pt>
                <c:pt idx="36">
                  <c:v>対個人サービス</c:v>
                </c:pt>
                <c:pt idx="37">
                  <c:v>事務用品</c:v>
                </c:pt>
                <c:pt idx="38">
                  <c:v>分類不明</c:v>
                </c:pt>
              </c:strCache>
            </c:strRef>
          </c:cat>
          <c:val>
            <c:numRef>
              <c:f>'グラフ 機械設備投資'!$E$6:$E$44</c:f>
              <c:numCache>
                <c:formatCode>#,##0_);[Red]\(#,##0\)</c:formatCode>
                <c:ptCount val="39"/>
                <c:pt idx="0">
                  <c:v>971</c:v>
                </c:pt>
                <c:pt idx="1">
                  <c:v>42</c:v>
                </c:pt>
                <c:pt idx="2">
                  <c:v>117</c:v>
                </c:pt>
                <c:pt idx="3">
                  <c:v>46</c:v>
                </c:pt>
                <c:pt idx="4">
                  <c:v>2632</c:v>
                </c:pt>
                <c:pt idx="5">
                  <c:v>49</c:v>
                </c:pt>
                <c:pt idx="6">
                  <c:v>93</c:v>
                </c:pt>
                <c:pt idx="7">
                  <c:v>52</c:v>
                </c:pt>
                <c:pt idx="8">
                  <c:v>33</c:v>
                </c:pt>
                <c:pt idx="9">
                  <c:v>43</c:v>
                </c:pt>
                <c:pt idx="10">
                  <c:v>28</c:v>
                </c:pt>
                <c:pt idx="11">
                  <c:v>1</c:v>
                </c:pt>
                <c:pt idx="12">
                  <c:v>2</c:v>
                </c:pt>
                <c:pt idx="13">
                  <c:v>21</c:v>
                </c:pt>
                <c:pt idx="14">
                  <c:v>1</c:v>
                </c:pt>
                <c:pt idx="15">
                  <c:v>7</c:v>
                </c:pt>
                <c:pt idx="16">
                  <c:v>5</c:v>
                </c:pt>
                <c:pt idx="17">
                  <c:v>57</c:v>
                </c:pt>
                <c:pt idx="18">
                  <c:v>101</c:v>
                </c:pt>
                <c:pt idx="19">
                  <c:v>95</c:v>
                </c:pt>
                <c:pt idx="20">
                  <c:v>73</c:v>
                </c:pt>
                <c:pt idx="21">
                  <c:v>166</c:v>
                </c:pt>
                <c:pt idx="22">
                  <c:v>230</c:v>
                </c:pt>
                <c:pt idx="23">
                  <c:v>999</c:v>
                </c:pt>
                <c:pt idx="24">
                  <c:v>461</c:v>
                </c:pt>
                <c:pt idx="25">
                  <c:v>168</c:v>
                </c:pt>
                <c:pt idx="26">
                  <c:v>5742</c:v>
                </c:pt>
                <c:pt idx="27">
                  <c:v>3318</c:v>
                </c:pt>
                <c:pt idx="28">
                  <c:v>10016</c:v>
                </c:pt>
                <c:pt idx="29">
                  <c:v>2439</c:v>
                </c:pt>
                <c:pt idx="30">
                  <c:v>1980</c:v>
                </c:pt>
                <c:pt idx="31">
                  <c:v>216</c:v>
                </c:pt>
                <c:pt idx="32">
                  <c:v>1149</c:v>
                </c:pt>
                <c:pt idx="33">
                  <c:v>3031</c:v>
                </c:pt>
                <c:pt idx="34">
                  <c:v>577</c:v>
                </c:pt>
                <c:pt idx="35">
                  <c:v>2127</c:v>
                </c:pt>
                <c:pt idx="36">
                  <c:v>4824</c:v>
                </c:pt>
                <c:pt idx="37">
                  <c:v>65</c:v>
                </c:pt>
                <c:pt idx="38">
                  <c:v>99</c:v>
                </c:pt>
              </c:numCache>
            </c:numRef>
          </c:val>
          <c:extLst>
            <c:ext xmlns:c16="http://schemas.microsoft.com/office/drawing/2014/chart" uri="{C3380CC4-5D6E-409C-BE32-E72D297353CC}">
              <c16:uniqueId val="{00000001-898D-4472-9008-18ECCA9CF392}"/>
            </c:ext>
          </c:extLst>
        </c:ser>
        <c:dLbls>
          <c:showLegendKey val="0"/>
          <c:showVal val="0"/>
          <c:showCatName val="0"/>
          <c:showSerName val="0"/>
          <c:showPercent val="0"/>
          <c:showBubbleSize val="0"/>
        </c:dLbls>
        <c:gapWidth val="50"/>
        <c:overlap val="100"/>
        <c:axId val="191022856"/>
        <c:axId val="1"/>
      </c:barChart>
      <c:catAx>
        <c:axId val="19102285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1100"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min val="0"/>
        </c:scaling>
        <c:delete val="0"/>
        <c:axPos val="l"/>
        <c:majorGridlines>
          <c:spPr>
            <a:ln w="3175">
              <a:solidFill>
                <a:srgbClr val="000000"/>
              </a:solidFill>
              <a:prstDash val="sysDash"/>
            </a:ln>
          </c:spPr>
        </c:majorGridlines>
        <c:numFmt formatCode="#,##0.0_ ;[Red]\-#,##0.0\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明朝"/>
                <a:ea typeface="ＭＳ Ｐ明朝"/>
                <a:cs typeface="ＭＳ Ｐ明朝"/>
              </a:defRPr>
            </a:pPr>
            <a:endParaRPr lang="ja-JP"/>
          </a:p>
        </c:txPr>
        <c:crossAx val="191022856"/>
        <c:crosses val="autoZero"/>
        <c:crossBetween val="between"/>
        <c:majorUnit val="5000"/>
        <c:minorUnit val="1000"/>
        <c:dispUnits>
          <c:builtInUnit val="tenThousands"/>
        </c:dispUnits>
      </c:valAx>
      <c:spPr>
        <a:noFill/>
        <a:ln w="3175">
          <a:solidFill>
            <a:srgbClr val="000000"/>
          </a:solidFill>
          <a:prstDash val="solid"/>
        </a:ln>
      </c:spPr>
    </c:plotArea>
    <c:legend>
      <c:legendPos val="b"/>
      <c:layout>
        <c:manualLayout>
          <c:xMode val="edge"/>
          <c:yMode val="edge"/>
          <c:x val="4.9936990199457389E-2"/>
          <c:y val="0.10258221306566069"/>
          <c:w val="0.22471981406364608"/>
          <c:h val="3.6799969896236087E-2"/>
        </c:manualLayout>
      </c:layout>
      <c:overlay val="0"/>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chemeClr val="bg1"/>
    </a:solidFill>
    <a:ln w="9525">
      <a:noFill/>
    </a:ln>
  </c:spPr>
  <c:txPr>
    <a:bodyPr/>
    <a:lstStyle/>
    <a:p>
      <a:pPr>
        <a:defRPr sz="17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25196850393704" l="0.74803149606299213" r="0.74803149606299213" t="0.98425196850393704" header="0.51181102362204722" footer="0.51181102362204722"/>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222278887021363E-2"/>
          <c:y val="1.9247898360531018E-2"/>
          <c:w val="0.90555653814728532"/>
          <c:h val="0.60674654798584948"/>
        </c:manualLayout>
      </c:layout>
      <c:barChart>
        <c:barDir val="col"/>
        <c:grouping val="stacked"/>
        <c:varyColors val="0"/>
        <c:ser>
          <c:idx val="0"/>
          <c:order val="0"/>
          <c:tx>
            <c:strRef>
              <c:f>'グラフ 操業後'!$D$5</c:f>
              <c:strCache>
                <c:ptCount val="1"/>
                <c:pt idx="0">
                  <c:v>直接・第１次間接効果</c:v>
                </c:pt>
              </c:strCache>
            </c:strRef>
          </c:tx>
          <c:spPr>
            <a:gradFill rotWithShape="0">
              <a:gsLst>
                <a:gs pos="0">
                  <a:srgbClr xmlns:mc="http://schemas.openxmlformats.org/markup-compatibility/2006" xmlns:a14="http://schemas.microsoft.com/office/drawing/2010/main" val="474776" mc:Ignorable="a14" a14:legacySpreadsheetColorIndex="24">
                    <a:gamma/>
                    <a:shade val="46275"/>
                    <a:invGamma/>
                  </a:srgbClr>
                </a:gs>
                <a:gs pos="50000">
                  <a:srgbClr xmlns:mc="http://schemas.openxmlformats.org/markup-compatibility/2006" xmlns:a14="http://schemas.microsoft.com/office/drawing/2010/main" val="9999FF" mc:Ignorable="a14" a14:legacySpreadsheetColorIndex="24"/>
                </a:gs>
                <a:gs pos="100000">
                  <a:srgbClr xmlns:mc="http://schemas.openxmlformats.org/markup-compatibility/2006" xmlns:a14="http://schemas.microsoft.com/office/drawing/2010/main" val="474776" mc:Ignorable="a14" a14:legacySpreadsheetColorIndex="24">
                    <a:gamma/>
                    <a:shade val="46275"/>
                    <a:invGamma/>
                  </a:srgbClr>
                </a:gs>
              </a:gsLst>
              <a:lin ang="0" scaled="1"/>
            </a:gradFill>
            <a:ln w="12700">
              <a:solidFill>
                <a:srgbClr val="000000"/>
              </a:solidFill>
              <a:prstDash val="solid"/>
            </a:ln>
          </c:spPr>
          <c:invertIfNegative val="0"/>
          <c:cat>
            <c:strRef>
              <c:f>'グラフ 操業後'!$C$6:$C$44</c:f>
              <c:strCache>
                <c:ptCount val="39"/>
                <c:pt idx="0">
                  <c:v>農業</c:v>
                </c:pt>
                <c:pt idx="1">
                  <c:v>林業</c:v>
                </c:pt>
                <c:pt idx="2">
                  <c:v>漁業</c:v>
                </c:pt>
                <c:pt idx="3">
                  <c:v>鉱業</c:v>
                </c:pt>
                <c:pt idx="4">
                  <c:v>飲食料品</c:v>
                </c:pt>
                <c:pt idx="5">
                  <c:v>繊維製品</c:v>
                </c:pt>
                <c:pt idx="6">
                  <c:v>パルプ・紙・木製品</c:v>
                </c:pt>
                <c:pt idx="7">
                  <c:v>化学製品</c:v>
                </c:pt>
                <c:pt idx="8">
                  <c:v>石油・石炭製品</c:v>
                </c:pt>
                <c:pt idx="9">
                  <c:v>プラスチック・ゴム製品</c:v>
                </c:pt>
                <c:pt idx="10">
                  <c:v>窯業・土石製品</c:v>
                </c:pt>
                <c:pt idx="11">
                  <c:v>鉄鋼</c:v>
                </c:pt>
                <c:pt idx="12">
                  <c:v>非鉄金属</c:v>
                </c:pt>
                <c:pt idx="13">
                  <c:v>金属製品</c:v>
                </c:pt>
                <c:pt idx="14">
                  <c:v>はん用機械</c:v>
                </c:pt>
                <c:pt idx="15">
                  <c:v>生産用機械</c:v>
                </c:pt>
                <c:pt idx="16">
                  <c:v>業務用機械</c:v>
                </c:pt>
                <c:pt idx="17">
                  <c:v>電子部品</c:v>
                </c:pt>
                <c:pt idx="18">
                  <c:v>電気機械</c:v>
                </c:pt>
                <c:pt idx="19">
                  <c:v>情報通信機器</c:v>
                </c:pt>
                <c:pt idx="20">
                  <c:v>輸送機械</c:v>
                </c:pt>
                <c:pt idx="21">
                  <c:v>その他の製造工業製品</c:v>
                </c:pt>
                <c:pt idx="22">
                  <c:v>建設</c:v>
                </c:pt>
                <c:pt idx="23">
                  <c:v>電力・ガス・熱供給</c:v>
                </c:pt>
                <c:pt idx="24">
                  <c:v>水道</c:v>
                </c:pt>
                <c:pt idx="25">
                  <c:v>廃棄物処理</c:v>
                </c:pt>
                <c:pt idx="26">
                  <c:v>商業</c:v>
                </c:pt>
                <c:pt idx="27">
                  <c:v>金融・保険</c:v>
                </c:pt>
                <c:pt idx="28">
                  <c:v>不動産</c:v>
                </c:pt>
                <c:pt idx="29">
                  <c:v>運輸・郵便</c:v>
                </c:pt>
                <c:pt idx="30">
                  <c:v>情報通信</c:v>
                </c:pt>
                <c:pt idx="31">
                  <c:v>公務</c:v>
                </c:pt>
                <c:pt idx="32">
                  <c:v>教育・研究</c:v>
                </c:pt>
                <c:pt idx="33">
                  <c:v>医療・福祉</c:v>
                </c:pt>
                <c:pt idx="34">
                  <c:v>他に分類されない会員制団体</c:v>
                </c:pt>
                <c:pt idx="35">
                  <c:v>対事業所サービス</c:v>
                </c:pt>
                <c:pt idx="36">
                  <c:v>対個人サービス</c:v>
                </c:pt>
                <c:pt idx="37">
                  <c:v>事務用品</c:v>
                </c:pt>
                <c:pt idx="38">
                  <c:v>分類不明</c:v>
                </c:pt>
              </c:strCache>
            </c:strRef>
          </c:cat>
          <c:val>
            <c:numRef>
              <c:f>'グラフ 操業後'!$D$6:$D$44</c:f>
              <c:numCache>
                <c:formatCode>#,##0_);[Red]\(#,##0\)</c:formatCode>
                <c:ptCount val="39"/>
                <c:pt idx="0">
                  <c:v>7</c:v>
                </c:pt>
                <c:pt idx="1">
                  <c:v>31</c:v>
                </c:pt>
                <c:pt idx="2">
                  <c:v>1</c:v>
                </c:pt>
                <c:pt idx="3">
                  <c:v>162</c:v>
                </c:pt>
                <c:pt idx="4">
                  <c:v>9</c:v>
                </c:pt>
                <c:pt idx="5">
                  <c:v>25</c:v>
                </c:pt>
                <c:pt idx="6">
                  <c:v>502</c:v>
                </c:pt>
                <c:pt idx="7">
                  <c:v>113</c:v>
                </c:pt>
                <c:pt idx="8">
                  <c:v>26</c:v>
                </c:pt>
                <c:pt idx="9">
                  <c:v>844</c:v>
                </c:pt>
                <c:pt idx="10">
                  <c:v>1180</c:v>
                </c:pt>
                <c:pt idx="11">
                  <c:v>480</c:v>
                </c:pt>
                <c:pt idx="12">
                  <c:v>444</c:v>
                </c:pt>
                <c:pt idx="13">
                  <c:v>1351</c:v>
                </c:pt>
                <c:pt idx="14">
                  <c:v>224</c:v>
                </c:pt>
                <c:pt idx="15">
                  <c:v>224</c:v>
                </c:pt>
                <c:pt idx="16">
                  <c:v>4</c:v>
                </c:pt>
                <c:pt idx="17">
                  <c:v>11561</c:v>
                </c:pt>
                <c:pt idx="18">
                  <c:v>250000</c:v>
                </c:pt>
                <c:pt idx="19">
                  <c:v>5</c:v>
                </c:pt>
                <c:pt idx="20">
                  <c:v>22</c:v>
                </c:pt>
                <c:pt idx="21">
                  <c:v>205</c:v>
                </c:pt>
                <c:pt idx="22">
                  <c:v>675</c:v>
                </c:pt>
                <c:pt idx="23">
                  <c:v>2185</c:v>
                </c:pt>
                <c:pt idx="24">
                  <c:v>155</c:v>
                </c:pt>
                <c:pt idx="25">
                  <c:v>124</c:v>
                </c:pt>
                <c:pt idx="26">
                  <c:v>9668</c:v>
                </c:pt>
                <c:pt idx="27">
                  <c:v>1615</c:v>
                </c:pt>
                <c:pt idx="28">
                  <c:v>323</c:v>
                </c:pt>
                <c:pt idx="29">
                  <c:v>4907</c:v>
                </c:pt>
                <c:pt idx="30">
                  <c:v>3110</c:v>
                </c:pt>
                <c:pt idx="31">
                  <c:v>136</c:v>
                </c:pt>
                <c:pt idx="32">
                  <c:v>200</c:v>
                </c:pt>
                <c:pt idx="33">
                  <c:v>15</c:v>
                </c:pt>
                <c:pt idx="34">
                  <c:v>412</c:v>
                </c:pt>
                <c:pt idx="35">
                  <c:v>8068</c:v>
                </c:pt>
                <c:pt idx="36">
                  <c:v>49</c:v>
                </c:pt>
                <c:pt idx="37">
                  <c:v>233</c:v>
                </c:pt>
                <c:pt idx="38">
                  <c:v>586</c:v>
                </c:pt>
              </c:numCache>
            </c:numRef>
          </c:val>
          <c:extLst>
            <c:ext xmlns:c16="http://schemas.microsoft.com/office/drawing/2014/chart" uri="{C3380CC4-5D6E-409C-BE32-E72D297353CC}">
              <c16:uniqueId val="{00000000-1195-4E61-A6C2-0F0915E6D4BB}"/>
            </c:ext>
          </c:extLst>
        </c:ser>
        <c:ser>
          <c:idx val="1"/>
          <c:order val="1"/>
          <c:tx>
            <c:strRef>
              <c:f>'グラフ 操業後'!$E$5</c:f>
              <c:strCache>
                <c:ptCount val="1"/>
                <c:pt idx="0">
                  <c:v>第２次間接効果</c:v>
                </c:pt>
              </c:strCache>
            </c:strRef>
          </c:tx>
          <c:spPr>
            <a:gradFill rotWithShape="0">
              <a:gsLst>
                <a:gs pos="0">
                  <a:srgbClr xmlns:mc="http://schemas.openxmlformats.org/markup-compatibility/2006" xmlns:a14="http://schemas.microsoft.com/office/drawing/2010/main" val="47182F" mc:Ignorable="a14" a14:legacySpreadsheetColorIndex="25">
                    <a:gamma/>
                    <a:shade val="46275"/>
                    <a:invGamma/>
                  </a:srgbClr>
                </a:gs>
                <a:gs pos="50000">
                  <a:srgbClr xmlns:mc="http://schemas.openxmlformats.org/markup-compatibility/2006" xmlns:a14="http://schemas.microsoft.com/office/drawing/2010/main" val="993366" mc:Ignorable="a14" a14:legacySpreadsheetColorIndex="25"/>
                </a:gs>
                <a:gs pos="100000">
                  <a:srgbClr xmlns:mc="http://schemas.openxmlformats.org/markup-compatibility/2006" xmlns:a14="http://schemas.microsoft.com/office/drawing/2010/main" val="47182F" mc:Ignorable="a14" a14:legacySpreadsheetColorIndex="25">
                    <a:gamma/>
                    <a:shade val="46275"/>
                    <a:invGamma/>
                  </a:srgbClr>
                </a:gs>
              </a:gsLst>
              <a:lin ang="0" scaled="1"/>
            </a:gradFill>
            <a:ln w="12700">
              <a:solidFill>
                <a:srgbClr val="000000"/>
              </a:solidFill>
              <a:prstDash val="solid"/>
            </a:ln>
          </c:spPr>
          <c:invertIfNegative val="0"/>
          <c:cat>
            <c:strRef>
              <c:f>'グラフ 操業後'!$C$6:$C$44</c:f>
              <c:strCache>
                <c:ptCount val="39"/>
                <c:pt idx="0">
                  <c:v>農業</c:v>
                </c:pt>
                <c:pt idx="1">
                  <c:v>林業</c:v>
                </c:pt>
                <c:pt idx="2">
                  <c:v>漁業</c:v>
                </c:pt>
                <c:pt idx="3">
                  <c:v>鉱業</c:v>
                </c:pt>
                <c:pt idx="4">
                  <c:v>飲食料品</c:v>
                </c:pt>
                <c:pt idx="5">
                  <c:v>繊維製品</c:v>
                </c:pt>
                <c:pt idx="6">
                  <c:v>パルプ・紙・木製品</c:v>
                </c:pt>
                <c:pt idx="7">
                  <c:v>化学製品</c:v>
                </c:pt>
                <c:pt idx="8">
                  <c:v>石油・石炭製品</c:v>
                </c:pt>
                <c:pt idx="9">
                  <c:v>プラスチック・ゴム製品</c:v>
                </c:pt>
                <c:pt idx="10">
                  <c:v>窯業・土石製品</c:v>
                </c:pt>
                <c:pt idx="11">
                  <c:v>鉄鋼</c:v>
                </c:pt>
                <c:pt idx="12">
                  <c:v>非鉄金属</c:v>
                </c:pt>
                <c:pt idx="13">
                  <c:v>金属製品</c:v>
                </c:pt>
                <c:pt idx="14">
                  <c:v>はん用機械</c:v>
                </c:pt>
                <c:pt idx="15">
                  <c:v>生産用機械</c:v>
                </c:pt>
                <c:pt idx="16">
                  <c:v>業務用機械</c:v>
                </c:pt>
                <c:pt idx="17">
                  <c:v>電子部品</c:v>
                </c:pt>
                <c:pt idx="18">
                  <c:v>電気機械</c:v>
                </c:pt>
                <c:pt idx="19">
                  <c:v>情報通信機器</c:v>
                </c:pt>
                <c:pt idx="20">
                  <c:v>輸送機械</c:v>
                </c:pt>
                <c:pt idx="21">
                  <c:v>その他の製造工業製品</c:v>
                </c:pt>
                <c:pt idx="22">
                  <c:v>建設</c:v>
                </c:pt>
                <c:pt idx="23">
                  <c:v>電力・ガス・熱供給</c:v>
                </c:pt>
                <c:pt idx="24">
                  <c:v>水道</c:v>
                </c:pt>
                <c:pt idx="25">
                  <c:v>廃棄物処理</c:v>
                </c:pt>
                <c:pt idx="26">
                  <c:v>商業</c:v>
                </c:pt>
                <c:pt idx="27">
                  <c:v>金融・保険</c:v>
                </c:pt>
                <c:pt idx="28">
                  <c:v>不動産</c:v>
                </c:pt>
                <c:pt idx="29">
                  <c:v>運輸・郵便</c:v>
                </c:pt>
                <c:pt idx="30">
                  <c:v>情報通信</c:v>
                </c:pt>
                <c:pt idx="31">
                  <c:v>公務</c:v>
                </c:pt>
                <c:pt idx="32">
                  <c:v>教育・研究</c:v>
                </c:pt>
                <c:pt idx="33">
                  <c:v>医療・福祉</c:v>
                </c:pt>
                <c:pt idx="34">
                  <c:v>他に分類されない会員制団体</c:v>
                </c:pt>
                <c:pt idx="35">
                  <c:v>対事業所サービス</c:v>
                </c:pt>
                <c:pt idx="36">
                  <c:v>対個人サービス</c:v>
                </c:pt>
                <c:pt idx="37">
                  <c:v>事務用品</c:v>
                </c:pt>
                <c:pt idx="38">
                  <c:v>分類不明</c:v>
                </c:pt>
              </c:strCache>
            </c:strRef>
          </c:cat>
          <c:val>
            <c:numRef>
              <c:f>'グラフ 操業後'!$E$6:$E$44</c:f>
              <c:numCache>
                <c:formatCode>#,##0_);[Red]\(#,##0\)</c:formatCode>
                <c:ptCount val="39"/>
                <c:pt idx="0">
                  <c:v>864</c:v>
                </c:pt>
                <c:pt idx="1">
                  <c:v>37</c:v>
                </c:pt>
                <c:pt idx="2">
                  <c:v>104</c:v>
                </c:pt>
                <c:pt idx="3">
                  <c:v>41</c:v>
                </c:pt>
                <c:pt idx="4">
                  <c:v>2343</c:v>
                </c:pt>
                <c:pt idx="5">
                  <c:v>44</c:v>
                </c:pt>
                <c:pt idx="6">
                  <c:v>82</c:v>
                </c:pt>
                <c:pt idx="7">
                  <c:v>45</c:v>
                </c:pt>
                <c:pt idx="8">
                  <c:v>29</c:v>
                </c:pt>
                <c:pt idx="9">
                  <c:v>38</c:v>
                </c:pt>
                <c:pt idx="10">
                  <c:v>25</c:v>
                </c:pt>
                <c:pt idx="11">
                  <c:v>1</c:v>
                </c:pt>
                <c:pt idx="12">
                  <c:v>2</c:v>
                </c:pt>
                <c:pt idx="13">
                  <c:v>19</c:v>
                </c:pt>
                <c:pt idx="14">
                  <c:v>1</c:v>
                </c:pt>
                <c:pt idx="15">
                  <c:v>6</c:v>
                </c:pt>
                <c:pt idx="16">
                  <c:v>4</c:v>
                </c:pt>
                <c:pt idx="17">
                  <c:v>51</c:v>
                </c:pt>
                <c:pt idx="18">
                  <c:v>90</c:v>
                </c:pt>
                <c:pt idx="19">
                  <c:v>85</c:v>
                </c:pt>
                <c:pt idx="20">
                  <c:v>65</c:v>
                </c:pt>
                <c:pt idx="21">
                  <c:v>147</c:v>
                </c:pt>
                <c:pt idx="22">
                  <c:v>205</c:v>
                </c:pt>
                <c:pt idx="23">
                  <c:v>889</c:v>
                </c:pt>
                <c:pt idx="24">
                  <c:v>410</c:v>
                </c:pt>
                <c:pt idx="25">
                  <c:v>150</c:v>
                </c:pt>
                <c:pt idx="26">
                  <c:v>5110</c:v>
                </c:pt>
                <c:pt idx="27">
                  <c:v>2953</c:v>
                </c:pt>
                <c:pt idx="28">
                  <c:v>8915</c:v>
                </c:pt>
                <c:pt idx="29">
                  <c:v>2169</c:v>
                </c:pt>
                <c:pt idx="30">
                  <c:v>1762</c:v>
                </c:pt>
                <c:pt idx="31">
                  <c:v>193</c:v>
                </c:pt>
                <c:pt idx="32">
                  <c:v>1022</c:v>
                </c:pt>
                <c:pt idx="33">
                  <c:v>2698</c:v>
                </c:pt>
                <c:pt idx="34">
                  <c:v>513</c:v>
                </c:pt>
                <c:pt idx="35">
                  <c:v>1892</c:v>
                </c:pt>
                <c:pt idx="36">
                  <c:v>4292</c:v>
                </c:pt>
                <c:pt idx="37">
                  <c:v>58</c:v>
                </c:pt>
                <c:pt idx="38">
                  <c:v>88</c:v>
                </c:pt>
              </c:numCache>
            </c:numRef>
          </c:val>
          <c:extLst>
            <c:ext xmlns:c16="http://schemas.microsoft.com/office/drawing/2014/chart" uri="{C3380CC4-5D6E-409C-BE32-E72D297353CC}">
              <c16:uniqueId val="{00000001-1195-4E61-A6C2-0F0915E6D4BB}"/>
            </c:ext>
          </c:extLst>
        </c:ser>
        <c:dLbls>
          <c:showLegendKey val="0"/>
          <c:showVal val="0"/>
          <c:showCatName val="0"/>
          <c:showSerName val="0"/>
          <c:showPercent val="0"/>
          <c:showBubbleSize val="0"/>
        </c:dLbls>
        <c:gapWidth val="70"/>
        <c:overlap val="100"/>
        <c:axId val="192438432"/>
        <c:axId val="1"/>
      </c:barChart>
      <c:catAx>
        <c:axId val="192438432"/>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30000"/>
        </c:scaling>
        <c:delete val="0"/>
        <c:axPos val="l"/>
        <c:majorGridlines>
          <c:spPr>
            <a:ln w="3175">
              <a:solidFill>
                <a:srgbClr val="000000"/>
              </a:solidFill>
              <a:prstDash val="sysDash"/>
            </a:ln>
          </c:spPr>
        </c:majorGridlines>
        <c:numFmt formatCode="#,##0.0;[Red]\-#,##0.0"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2438432"/>
        <c:crosses val="autoZero"/>
        <c:crossBetween val="between"/>
        <c:majorUnit val="5000"/>
        <c:dispUnits>
          <c:builtInUnit val="tenThousands"/>
        </c:dispUnits>
      </c:valAx>
      <c:spPr>
        <a:solidFill>
          <a:srgbClr val="FFFFFF"/>
        </a:solidFill>
        <a:ln w="12700">
          <a:solidFill>
            <a:srgbClr val="000000"/>
          </a:solidFill>
          <a:prstDash val="sysDash"/>
        </a:ln>
      </c:spPr>
    </c:plotArea>
    <c:legend>
      <c:legendPos val="b"/>
      <c:layout>
        <c:manualLayout>
          <c:xMode val="edge"/>
          <c:yMode val="edge"/>
          <c:x val="0.50333391659375915"/>
          <c:y val="5.2215043040464267E-2"/>
          <c:w val="0.36555590551181105"/>
          <c:h val="6.8965574553840392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12700">
      <a:solidFill>
        <a:srgbClr val="FFFFFF"/>
      </a:solidFill>
      <a:prstDash val="solid"/>
    </a:ln>
  </c:spPr>
  <c:txPr>
    <a:bodyPr/>
    <a:lstStyle/>
    <a:p>
      <a:pPr>
        <a:defRPr sz="1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25196850393704" l="0.74803149606299213" r="0.74803149606299213" t="0.98425196850393704" header="0.51181102362204722" footer="0.51181102362204722"/>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ＭＳ Ｐゴシック"/>
                <a:ea typeface="ＭＳ Ｐゴシック"/>
                <a:cs typeface="ＭＳ Ｐゴシック"/>
              </a:defRPr>
            </a:pPr>
            <a:r>
              <a:rPr lang="ja-JP" altLang="en-US"/>
              <a:t>図４－３－３　企業の立地後の操業による効果</a:t>
            </a:r>
          </a:p>
        </c:rich>
      </c:tx>
      <c:layout>
        <c:manualLayout>
          <c:xMode val="edge"/>
          <c:yMode val="edge"/>
          <c:x val="0.21842878120411161"/>
          <c:y val="4.0578607449349734E-2"/>
        </c:manualLayout>
      </c:layout>
      <c:overlay val="0"/>
      <c:spPr>
        <a:noFill/>
        <a:ln w="25400">
          <a:noFill/>
        </a:ln>
      </c:spPr>
    </c:title>
    <c:autoTitleDeleted val="0"/>
    <c:plotArea>
      <c:layout>
        <c:manualLayout>
          <c:layoutTarget val="inner"/>
          <c:xMode val="edge"/>
          <c:yMode val="edge"/>
          <c:x val="6.2408223201174742E-2"/>
          <c:y val="0.22689905334866847"/>
          <c:w val="0.89684287812041119"/>
          <c:h val="0.67284850629626358"/>
        </c:manualLayout>
      </c:layout>
      <c:barChart>
        <c:barDir val="col"/>
        <c:grouping val="stacked"/>
        <c:varyColors val="0"/>
        <c:ser>
          <c:idx val="0"/>
          <c:order val="0"/>
          <c:spPr>
            <a:gradFill rotWithShape="0">
              <a:gsLst>
                <a:gs pos="0">
                  <a:srgbClr xmlns:mc="http://schemas.openxmlformats.org/markup-compatibility/2006" xmlns:a14="http://schemas.microsoft.com/office/drawing/2010/main" val="9999FF" mc:Ignorable="a14" a14:legacySpreadsheetColorIndex="24"/>
                </a:gs>
                <a:gs pos="100000">
                  <a:srgbClr xmlns:mc="http://schemas.openxmlformats.org/markup-compatibility/2006" xmlns:a14="http://schemas.microsoft.com/office/drawing/2010/main" val="474776" mc:Ignorable="a14" a14:legacySpreadsheetColorIndex="24">
                    <a:gamma/>
                    <a:shade val="46275"/>
                    <a:invGamma/>
                  </a:srgbClr>
                </a:gs>
              </a:gsLst>
              <a:lin ang="0" scaled="1"/>
            </a:gradFill>
            <a:ln w="12700">
              <a:solidFill>
                <a:srgbClr val="000000"/>
              </a:solidFill>
              <a:prstDash val="solid"/>
            </a:ln>
          </c:spPr>
          <c:invertIfNegative val="0"/>
          <c:val>
            <c:numRef>
              <c:f>'グラフ 操業後'!$D$6:$D$44</c:f>
              <c:numCache>
                <c:formatCode>#,##0_);[Red]\(#,##0\)</c:formatCode>
                <c:ptCount val="39"/>
                <c:pt idx="0">
                  <c:v>7</c:v>
                </c:pt>
                <c:pt idx="1">
                  <c:v>31</c:v>
                </c:pt>
                <c:pt idx="2">
                  <c:v>1</c:v>
                </c:pt>
                <c:pt idx="3">
                  <c:v>162</c:v>
                </c:pt>
                <c:pt idx="4">
                  <c:v>9</c:v>
                </c:pt>
                <c:pt idx="5">
                  <c:v>25</c:v>
                </c:pt>
                <c:pt idx="6">
                  <c:v>502</c:v>
                </c:pt>
                <c:pt idx="7">
                  <c:v>113</c:v>
                </c:pt>
                <c:pt idx="8">
                  <c:v>26</c:v>
                </c:pt>
                <c:pt idx="9">
                  <c:v>844</c:v>
                </c:pt>
                <c:pt idx="10">
                  <c:v>1180</c:v>
                </c:pt>
                <c:pt idx="11">
                  <c:v>480</c:v>
                </c:pt>
                <c:pt idx="12">
                  <c:v>444</c:v>
                </c:pt>
                <c:pt idx="13">
                  <c:v>1351</c:v>
                </c:pt>
                <c:pt idx="14">
                  <c:v>224</c:v>
                </c:pt>
                <c:pt idx="15">
                  <c:v>224</c:v>
                </c:pt>
                <c:pt idx="16">
                  <c:v>4</c:v>
                </c:pt>
                <c:pt idx="17">
                  <c:v>11561</c:v>
                </c:pt>
                <c:pt idx="18">
                  <c:v>250000</c:v>
                </c:pt>
                <c:pt idx="19">
                  <c:v>5</c:v>
                </c:pt>
                <c:pt idx="20">
                  <c:v>22</c:v>
                </c:pt>
                <c:pt idx="21">
                  <c:v>205</c:v>
                </c:pt>
                <c:pt idx="22">
                  <c:v>675</c:v>
                </c:pt>
                <c:pt idx="23">
                  <c:v>2185</c:v>
                </c:pt>
                <c:pt idx="24">
                  <c:v>155</c:v>
                </c:pt>
                <c:pt idx="25">
                  <c:v>124</c:v>
                </c:pt>
                <c:pt idx="26">
                  <c:v>9668</c:v>
                </c:pt>
                <c:pt idx="27">
                  <c:v>1615</c:v>
                </c:pt>
                <c:pt idx="28">
                  <c:v>323</c:v>
                </c:pt>
                <c:pt idx="29">
                  <c:v>4907</c:v>
                </c:pt>
                <c:pt idx="30">
                  <c:v>3110</c:v>
                </c:pt>
                <c:pt idx="31">
                  <c:v>136</c:v>
                </c:pt>
                <c:pt idx="32">
                  <c:v>200</c:v>
                </c:pt>
                <c:pt idx="33">
                  <c:v>15</c:v>
                </c:pt>
                <c:pt idx="34">
                  <c:v>412</c:v>
                </c:pt>
                <c:pt idx="35">
                  <c:v>8068</c:v>
                </c:pt>
                <c:pt idx="36">
                  <c:v>49</c:v>
                </c:pt>
                <c:pt idx="37">
                  <c:v>233</c:v>
                </c:pt>
                <c:pt idx="38">
                  <c:v>586</c:v>
                </c:pt>
              </c:numCache>
            </c:numRef>
          </c:val>
          <c:extLst>
            <c:ext xmlns:c16="http://schemas.microsoft.com/office/drawing/2014/chart" uri="{C3380CC4-5D6E-409C-BE32-E72D297353CC}">
              <c16:uniqueId val="{00000000-39CA-4A63-984F-1296AE0B211C}"/>
            </c:ext>
          </c:extLst>
        </c:ser>
        <c:ser>
          <c:idx val="1"/>
          <c:order val="1"/>
          <c:spPr>
            <a:gradFill rotWithShape="0">
              <a:gsLst>
                <a:gs pos="0">
                  <a:srgbClr xmlns:mc="http://schemas.openxmlformats.org/markup-compatibility/2006" xmlns:a14="http://schemas.microsoft.com/office/drawing/2010/main" val="47182F" mc:Ignorable="a14" a14:legacySpreadsheetColorIndex="25">
                    <a:gamma/>
                    <a:shade val="46275"/>
                    <a:invGamma/>
                  </a:srgbClr>
                </a:gs>
                <a:gs pos="50000">
                  <a:srgbClr xmlns:mc="http://schemas.openxmlformats.org/markup-compatibility/2006" xmlns:a14="http://schemas.microsoft.com/office/drawing/2010/main" val="993366" mc:Ignorable="a14" a14:legacySpreadsheetColorIndex="25"/>
                </a:gs>
                <a:gs pos="100000">
                  <a:srgbClr xmlns:mc="http://schemas.openxmlformats.org/markup-compatibility/2006" xmlns:a14="http://schemas.microsoft.com/office/drawing/2010/main" val="47182F" mc:Ignorable="a14" a14:legacySpreadsheetColorIndex="25">
                    <a:gamma/>
                    <a:shade val="46275"/>
                    <a:invGamma/>
                  </a:srgbClr>
                </a:gs>
              </a:gsLst>
              <a:lin ang="0" scaled="1"/>
            </a:gradFill>
            <a:ln w="12700">
              <a:solidFill>
                <a:srgbClr val="000000"/>
              </a:solidFill>
              <a:prstDash val="solid"/>
            </a:ln>
          </c:spPr>
          <c:invertIfNegative val="0"/>
          <c:val>
            <c:numRef>
              <c:f>'グラフ 操業後'!$E$6:$E$44</c:f>
              <c:numCache>
                <c:formatCode>#,##0_);[Red]\(#,##0\)</c:formatCode>
                <c:ptCount val="39"/>
                <c:pt idx="0">
                  <c:v>864</c:v>
                </c:pt>
                <c:pt idx="1">
                  <c:v>37</c:v>
                </c:pt>
                <c:pt idx="2">
                  <c:v>104</c:v>
                </c:pt>
                <c:pt idx="3">
                  <c:v>41</c:v>
                </c:pt>
                <c:pt idx="4">
                  <c:v>2343</c:v>
                </c:pt>
                <c:pt idx="5">
                  <c:v>44</c:v>
                </c:pt>
                <c:pt idx="6">
                  <c:v>82</c:v>
                </c:pt>
                <c:pt idx="7">
                  <c:v>45</c:v>
                </c:pt>
                <c:pt idx="8">
                  <c:v>29</c:v>
                </c:pt>
                <c:pt idx="9">
                  <c:v>38</c:v>
                </c:pt>
                <c:pt idx="10">
                  <c:v>25</c:v>
                </c:pt>
                <c:pt idx="11">
                  <c:v>1</c:v>
                </c:pt>
                <c:pt idx="12">
                  <c:v>2</c:v>
                </c:pt>
                <c:pt idx="13">
                  <c:v>19</c:v>
                </c:pt>
                <c:pt idx="14">
                  <c:v>1</c:v>
                </c:pt>
                <c:pt idx="15">
                  <c:v>6</c:v>
                </c:pt>
                <c:pt idx="16">
                  <c:v>4</c:v>
                </c:pt>
                <c:pt idx="17">
                  <c:v>51</c:v>
                </c:pt>
                <c:pt idx="18">
                  <c:v>90</c:v>
                </c:pt>
                <c:pt idx="19">
                  <c:v>85</c:v>
                </c:pt>
                <c:pt idx="20">
                  <c:v>65</c:v>
                </c:pt>
                <c:pt idx="21">
                  <c:v>147</c:v>
                </c:pt>
                <c:pt idx="22">
                  <c:v>205</c:v>
                </c:pt>
                <c:pt idx="23">
                  <c:v>889</c:v>
                </c:pt>
                <c:pt idx="24">
                  <c:v>410</c:v>
                </c:pt>
                <c:pt idx="25">
                  <c:v>150</c:v>
                </c:pt>
                <c:pt idx="26">
                  <c:v>5110</c:v>
                </c:pt>
                <c:pt idx="27">
                  <c:v>2953</c:v>
                </c:pt>
                <c:pt idx="28">
                  <c:v>8915</c:v>
                </c:pt>
                <c:pt idx="29">
                  <c:v>2169</c:v>
                </c:pt>
                <c:pt idx="30">
                  <c:v>1762</c:v>
                </c:pt>
                <c:pt idx="31">
                  <c:v>193</c:v>
                </c:pt>
                <c:pt idx="32">
                  <c:v>1022</c:v>
                </c:pt>
                <c:pt idx="33">
                  <c:v>2698</c:v>
                </c:pt>
                <c:pt idx="34">
                  <c:v>513</c:v>
                </c:pt>
                <c:pt idx="35">
                  <c:v>1892</c:v>
                </c:pt>
                <c:pt idx="36">
                  <c:v>4292</c:v>
                </c:pt>
                <c:pt idx="37">
                  <c:v>58</c:v>
                </c:pt>
                <c:pt idx="38">
                  <c:v>88</c:v>
                </c:pt>
              </c:numCache>
            </c:numRef>
          </c:val>
          <c:extLst>
            <c:ext xmlns:c16="http://schemas.microsoft.com/office/drawing/2014/chart" uri="{C3380CC4-5D6E-409C-BE32-E72D297353CC}">
              <c16:uniqueId val="{00000001-39CA-4A63-984F-1296AE0B211C}"/>
            </c:ext>
          </c:extLst>
        </c:ser>
        <c:dLbls>
          <c:showLegendKey val="0"/>
          <c:showVal val="0"/>
          <c:showCatName val="0"/>
          <c:showSerName val="0"/>
          <c:showPercent val="0"/>
          <c:showBubbleSize val="0"/>
        </c:dLbls>
        <c:gapWidth val="70"/>
        <c:overlap val="100"/>
        <c:axId val="192436464"/>
        <c:axId val="1"/>
      </c:barChart>
      <c:catAx>
        <c:axId val="192436464"/>
        <c:scaling>
          <c:orientation val="minMax"/>
        </c:scaling>
        <c:delete val="1"/>
        <c:axPos val="b"/>
        <c:majorTickMark val="out"/>
        <c:minorTickMark val="none"/>
        <c:tickLblPos val="nextTo"/>
        <c:crossAx val="1"/>
        <c:crossesAt val="0"/>
        <c:auto val="1"/>
        <c:lblAlgn val="ctr"/>
        <c:lblOffset val="100"/>
        <c:noMultiLvlLbl val="0"/>
      </c:catAx>
      <c:valAx>
        <c:axId val="1"/>
        <c:scaling>
          <c:orientation val="minMax"/>
          <c:max val="255000"/>
          <c:min val="235000"/>
        </c:scaling>
        <c:delete val="0"/>
        <c:axPos val="l"/>
        <c:majorGridlines>
          <c:spPr>
            <a:ln w="3175">
              <a:solidFill>
                <a:srgbClr val="000000"/>
              </a:solidFill>
              <a:prstDash val="sysDash"/>
            </a:ln>
          </c:spPr>
        </c:majorGridlines>
        <c:numFmt formatCode="#,##0.0;[Red]\-#,##0.0" sourceLinked="0"/>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ＭＳ Ｐゴシック"/>
                <a:ea typeface="ＭＳ Ｐゴシック"/>
                <a:cs typeface="ＭＳ Ｐゴシック"/>
              </a:defRPr>
            </a:pPr>
            <a:endParaRPr lang="ja-JP"/>
          </a:p>
        </c:txPr>
        <c:crossAx val="192436464"/>
        <c:crosses val="autoZero"/>
        <c:crossBetween val="between"/>
        <c:majorUnit val="5000"/>
        <c:dispUnits>
          <c:builtInUnit val="tenThousands"/>
        </c:dispUnits>
      </c:valAx>
      <c:spPr>
        <a:solidFill>
          <a:srgbClr val="FFFFFF"/>
        </a:solidFill>
        <a:ln w="12700">
          <a:solidFill>
            <a:srgbClr val="000000"/>
          </a:solidFill>
          <a:prstDash val="sysDash"/>
        </a:ln>
      </c:spPr>
    </c:plotArea>
    <c:plotVisOnly val="1"/>
    <c:dispBlanksAs val="gap"/>
    <c:showDLblsOverMax val="0"/>
  </c:chart>
  <c:spPr>
    <a:solidFill>
      <a:srgbClr val="FFFFFF"/>
    </a:solidFill>
    <a:ln w="12700">
      <a:solidFill>
        <a:srgbClr val="FFFFFF"/>
      </a:solidFill>
      <a:prstDash val="solid"/>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1" i="0" u="none" strike="noStrike" baseline="0">
                <a:solidFill>
                  <a:srgbClr val="000000"/>
                </a:solidFill>
                <a:latin typeface="ＭＳ Ｐゴシック"/>
                <a:ea typeface="ＭＳ Ｐゴシック"/>
                <a:cs typeface="ＭＳ Ｐゴシック"/>
              </a:defRPr>
            </a:pPr>
            <a:r>
              <a:rPr lang="ja-JP" altLang="en-US"/>
              <a:t>図４－３－４　電機製造業立地による生産誘発額</a:t>
            </a:r>
          </a:p>
        </c:rich>
      </c:tx>
      <c:layout>
        <c:manualLayout>
          <c:xMode val="edge"/>
          <c:yMode val="edge"/>
          <c:x val="6.4350199468309693E-2"/>
          <c:y val="2.5495750708215296E-2"/>
        </c:manualLayout>
      </c:layout>
      <c:overlay val="0"/>
      <c:spPr>
        <a:noFill/>
        <a:ln w="25400">
          <a:noFill/>
        </a:ln>
      </c:spPr>
    </c:title>
    <c:autoTitleDeleted val="0"/>
    <c:plotArea>
      <c:layout>
        <c:manualLayout>
          <c:layoutTarget val="inner"/>
          <c:xMode val="edge"/>
          <c:yMode val="edge"/>
          <c:x val="0.21750349086969473"/>
          <c:y val="0.20113314447592068"/>
          <c:w val="0.63320542904076804"/>
          <c:h val="0.54674220963172804"/>
        </c:manualLayout>
      </c:layout>
      <c:barChart>
        <c:barDir val="bar"/>
        <c:grouping val="stacked"/>
        <c:varyColors val="0"/>
        <c:ser>
          <c:idx val="0"/>
          <c:order val="0"/>
          <c:tx>
            <c:strRef>
              <c:f>測定結果表!$D$19</c:f>
              <c:strCache>
                <c:ptCount val="1"/>
                <c:pt idx="0">
                  <c:v>直接・第１次間接効果</c:v>
                </c:pt>
              </c:strCache>
            </c:strRef>
          </c:tx>
          <c:spPr>
            <a:gradFill rotWithShape="0">
              <a:gsLst>
                <a:gs pos="0">
                  <a:srgbClr xmlns:mc="http://schemas.openxmlformats.org/markup-compatibility/2006" xmlns:a14="http://schemas.microsoft.com/office/drawing/2010/main" val="474776" mc:Ignorable="a14" a14:legacySpreadsheetColorIndex="24">
                    <a:gamma/>
                    <a:shade val="46275"/>
                    <a:invGamma/>
                  </a:srgbClr>
                </a:gs>
                <a:gs pos="50000">
                  <a:srgbClr xmlns:mc="http://schemas.openxmlformats.org/markup-compatibility/2006" xmlns:a14="http://schemas.microsoft.com/office/drawing/2010/main" val="9999FF" mc:Ignorable="a14" a14:legacySpreadsheetColorIndex="24"/>
                </a:gs>
                <a:gs pos="100000">
                  <a:srgbClr xmlns:mc="http://schemas.openxmlformats.org/markup-compatibility/2006" xmlns:a14="http://schemas.microsoft.com/office/drawing/2010/main" val="474776" mc:Ignorable="a14" a14:legacySpreadsheetColorIndex="24">
                    <a:gamma/>
                    <a:shade val="46275"/>
                    <a:invGamma/>
                  </a:srgbClr>
                </a:gs>
              </a:gsLst>
              <a:lin ang="5400000" scaled="1"/>
            </a:gradFill>
            <a:ln w="12700">
              <a:solidFill>
                <a:srgbClr val="000000"/>
              </a:solidFill>
              <a:prstDash val="solid"/>
            </a:ln>
          </c:spPr>
          <c:invertIfNegative val="0"/>
          <c:cat>
            <c:strRef>
              <c:f>測定結果表!$C$20:$C$22</c:f>
              <c:strCache>
                <c:ptCount val="3"/>
                <c:pt idx="0">
                  <c:v>建設投資効果</c:v>
                </c:pt>
                <c:pt idx="1">
                  <c:v>機械等設備投資効果</c:v>
                </c:pt>
                <c:pt idx="2">
                  <c:v>企業の操業による効果</c:v>
                </c:pt>
              </c:strCache>
            </c:strRef>
          </c:cat>
          <c:val>
            <c:numRef>
              <c:f>測定結果表!$D$20:$D$22</c:f>
              <c:numCache>
                <c:formatCode>General</c:formatCode>
                <c:ptCount val="3"/>
                <c:pt idx="0" formatCode="0">
                  <c:v>123146.41135489359</c:v>
                </c:pt>
                <c:pt idx="1">
                  <c:v>147396</c:v>
                </c:pt>
                <c:pt idx="2">
                  <c:v>299881</c:v>
                </c:pt>
              </c:numCache>
            </c:numRef>
          </c:val>
          <c:extLst>
            <c:ext xmlns:c16="http://schemas.microsoft.com/office/drawing/2014/chart" uri="{C3380CC4-5D6E-409C-BE32-E72D297353CC}">
              <c16:uniqueId val="{00000000-2D51-4F4A-822C-7E16E9E8377D}"/>
            </c:ext>
          </c:extLst>
        </c:ser>
        <c:ser>
          <c:idx val="1"/>
          <c:order val="1"/>
          <c:tx>
            <c:strRef>
              <c:f>測定結果表!$E$19</c:f>
              <c:strCache>
                <c:ptCount val="1"/>
                <c:pt idx="0">
                  <c:v>第２次間接効果</c:v>
                </c:pt>
              </c:strCache>
            </c:strRef>
          </c:tx>
          <c:spPr>
            <a:gradFill rotWithShape="0">
              <a:gsLst>
                <a:gs pos="0">
                  <a:srgbClr xmlns:mc="http://schemas.openxmlformats.org/markup-compatibility/2006" xmlns:a14="http://schemas.microsoft.com/office/drawing/2010/main" val="47182F" mc:Ignorable="a14" a14:legacySpreadsheetColorIndex="25">
                    <a:gamma/>
                    <a:shade val="46275"/>
                    <a:invGamma/>
                  </a:srgbClr>
                </a:gs>
                <a:gs pos="50000">
                  <a:srgbClr xmlns:mc="http://schemas.openxmlformats.org/markup-compatibility/2006" xmlns:a14="http://schemas.microsoft.com/office/drawing/2010/main" val="993366" mc:Ignorable="a14" a14:legacySpreadsheetColorIndex="25"/>
                </a:gs>
                <a:gs pos="100000">
                  <a:srgbClr xmlns:mc="http://schemas.openxmlformats.org/markup-compatibility/2006" xmlns:a14="http://schemas.microsoft.com/office/drawing/2010/main" val="47182F" mc:Ignorable="a14" a14:legacySpreadsheetColorIndex="25">
                    <a:gamma/>
                    <a:shade val="46275"/>
                    <a:invGamma/>
                  </a:srgbClr>
                </a:gs>
              </a:gsLst>
              <a:lin ang="5400000" scaled="1"/>
            </a:gradFill>
            <a:ln w="12700">
              <a:solidFill>
                <a:srgbClr val="000000"/>
              </a:solidFill>
              <a:prstDash val="solid"/>
            </a:ln>
          </c:spPr>
          <c:invertIfNegative val="0"/>
          <c:cat>
            <c:strRef>
              <c:f>測定結果表!$C$20:$C$22</c:f>
              <c:strCache>
                <c:ptCount val="3"/>
                <c:pt idx="0">
                  <c:v>建設投資効果</c:v>
                </c:pt>
                <c:pt idx="1">
                  <c:v>機械等設備投資効果</c:v>
                </c:pt>
                <c:pt idx="2">
                  <c:v>企業の操業による効果</c:v>
                </c:pt>
              </c:strCache>
            </c:strRef>
          </c:cat>
          <c:val>
            <c:numRef>
              <c:f>測定結果表!$E$20:$E$22</c:f>
              <c:numCache>
                <c:formatCode>General</c:formatCode>
                <c:ptCount val="3"/>
                <c:pt idx="0" formatCode="0">
                  <c:v>27550.359963742721</c:v>
                </c:pt>
                <c:pt idx="1">
                  <c:v>42076</c:v>
                </c:pt>
                <c:pt idx="2">
                  <c:v>37442</c:v>
                </c:pt>
              </c:numCache>
            </c:numRef>
          </c:val>
          <c:extLst>
            <c:ext xmlns:c16="http://schemas.microsoft.com/office/drawing/2014/chart" uri="{C3380CC4-5D6E-409C-BE32-E72D297353CC}">
              <c16:uniqueId val="{00000001-2D51-4F4A-822C-7E16E9E8377D}"/>
            </c:ext>
          </c:extLst>
        </c:ser>
        <c:dLbls>
          <c:showLegendKey val="0"/>
          <c:showVal val="0"/>
          <c:showCatName val="0"/>
          <c:showSerName val="0"/>
          <c:showPercent val="0"/>
          <c:showBubbleSize val="0"/>
        </c:dLbls>
        <c:gapWidth val="110"/>
        <c:overlap val="100"/>
        <c:axId val="192432856"/>
        <c:axId val="1"/>
      </c:barChart>
      <c:catAx>
        <c:axId val="192432856"/>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t"/>
        <c:majorGridlines>
          <c:spPr>
            <a:ln w="3175">
              <a:solidFill>
                <a:srgbClr val="000000"/>
              </a:solidFill>
              <a:prstDash val="sysDash"/>
            </a:ln>
          </c:spPr>
        </c:majorGridlines>
        <c:numFmt formatCode="0_ " sourceLinked="0"/>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92432856"/>
        <c:crosses val="autoZero"/>
        <c:crossBetween val="between"/>
        <c:dispUnits>
          <c:builtInUnit val="tenThousands"/>
        </c:dispUnits>
      </c:valAx>
      <c:spPr>
        <a:solidFill>
          <a:srgbClr val="FFFFFF"/>
        </a:solidFill>
        <a:ln w="12700">
          <a:solidFill>
            <a:srgbClr val="808080"/>
          </a:solidFill>
          <a:prstDash val="solid"/>
        </a:ln>
      </c:spPr>
    </c:plotArea>
    <c:legend>
      <c:legendPos val="b"/>
      <c:legendEntry>
        <c:idx val="1"/>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Entry>
      <c:layout>
        <c:manualLayout>
          <c:xMode val="edge"/>
          <c:yMode val="edge"/>
          <c:x val="0.4658950063674473"/>
          <c:y val="0.83002832861189801"/>
          <c:w val="0.34877775413208478"/>
          <c:h val="9.0651558073654437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12700">
      <a:solidFill>
        <a:srgbClr val="FFFFFF"/>
      </a:solidFill>
      <a:prstDash val="solid"/>
    </a:ln>
  </c:spPr>
  <c:txPr>
    <a:bodyPr/>
    <a:lstStyle/>
    <a:p>
      <a:pPr>
        <a:defRPr sz="20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5.xml.rels><?xml version="1.0" encoding="UTF-8" standalone="yes"?>
<Relationships xmlns="http://schemas.openxmlformats.org/package/2006/relationships"><Relationship Id="rId1" Type="http://schemas.openxmlformats.org/officeDocument/2006/relationships/image" Target="../media/image2.emf"/></Relationships>
</file>

<file path=xl/drawings/_rels/drawing16.xml.rels><?xml version="1.0" encoding="UTF-8" standalone="yes"?>
<Relationships xmlns="http://schemas.openxmlformats.org/package/2006/relationships"><Relationship Id="rId1" Type="http://schemas.openxmlformats.org/officeDocument/2006/relationships/chart" Target="../charts/chart7.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15</xdr:col>
      <xdr:colOff>9525</xdr:colOff>
      <xdr:row>35</xdr:row>
      <xdr:rowOff>0</xdr:rowOff>
    </xdr:from>
    <xdr:to>
      <xdr:col>17</xdr:col>
      <xdr:colOff>0</xdr:colOff>
      <xdr:row>35</xdr:row>
      <xdr:rowOff>0</xdr:rowOff>
    </xdr:to>
    <xdr:sp macro="" textlink="">
      <xdr:nvSpPr>
        <xdr:cNvPr id="2" name="Line 1"/>
        <xdr:cNvSpPr>
          <a:spLocks noChangeShapeType="1"/>
        </xdr:cNvSpPr>
      </xdr:nvSpPr>
      <xdr:spPr bwMode="auto">
        <a:xfrm>
          <a:off x="3848100" y="5429250"/>
          <a:ext cx="514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12</xdr:col>
      <xdr:colOff>180975</xdr:colOff>
      <xdr:row>29</xdr:row>
      <xdr:rowOff>0</xdr:rowOff>
    </xdr:from>
    <xdr:to>
      <xdr:col>12</xdr:col>
      <xdr:colOff>180975</xdr:colOff>
      <xdr:row>31</xdr:row>
      <xdr:rowOff>238125</xdr:rowOff>
    </xdr:to>
    <xdr:sp macro="" textlink="">
      <xdr:nvSpPr>
        <xdr:cNvPr id="3" name="Line 2"/>
        <xdr:cNvSpPr>
          <a:spLocks noChangeShapeType="1"/>
        </xdr:cNvSpPr>
      </xdr:nvSpPr>
      <xdr:spPr bwMode="auto">
        <a:xfrm>
          <a:off x="2924175" y="4286250"/>
          <a:ext cx="0" cy="800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18</xdr:col>
      <xdr:colOff>0</xdr:colOff>
      <xdr:row>31</xdr:row>
      <xdr:rowOff>0</xdr:rowOff>
    </xdr:from>
    <xdr:to>
      <xdr:col>21</xdr:col>
      <xdr:colOff>47625</xdr:colOff>
      <xdr:row>32</xdr:row>
      <xdr:rowOff>0</xdr:rowOff>
    </xdr:to>
    <xdr:sp macro="" textlink="">
      <xdr:nvSpPr>
        <xdr:cNvPr id="4" name="AutoShape 3"/>
        <xdr:cNvSpPr>
          <a:spLocks noChangeArrowheads="1"/>
        </xdr:cNvSpPr>
      </xdr:nvSpPr>
      <xdr:spPr bwMode="auto">
        <a:xfrm>
          <a:off x="4619625" y="4848225"/>
          <a:ext cx="942975" cy="247650"/>
        </a:xfrm>
        <a:prstGeom prst="roundRect">
          <a:avLst>
            <a:gd name="adj"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xdr:col>
      <xdr:colOff>171450</xdr:colOff>
      <xdr:row>58</xdr:row>
      <xdr:rowOff>9525</xdr:rowOff>
    </xdr:from>
    <xdr:to>
      <xdr:col>12</xdr:col>
      <xdr:colOff>171450</xdr:colOff>
      <xdr:row>62</xdr:row>
      <xdr:rowOff>238125</xdr:rowOff>
    </xdr:to>
    <xdr:sp macro="" textlink="">
      <xdr:nvSpPr>
        <xdr:cNvPr id="5" name="Line 4"/>
        <xdr:cNvSpPr>
          <a:spLocks noChangeShapeType="1"/>
        </xdr:cNvSpPr>
      </xdr:nvSpPr>
      <xdr:spPr bwMode="auto">
        <a:xfrm>
          <a:off x="2914650" y="9458325"/>
          <a:ext cx="0" cy="790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171450</xdr:colOff>
      <xdr:row>13</xdr:row>
      <xdr:rowOff>0</xdr:rowOff>
    </xdr:from>
    <xdr:to>
      <xdr:col>12</xdr:col>
      <xdr:colOff>171450</xdr:colOff>
      <xdr:row>18</xdr:row>
      <xdr:rowOff>0</xdr:rowOff>
    </xdr:to>
    <xdr:sp macro="" textlink="">
      <xdr:nvSpPr>
        <xdr:cNvPr id="6" name="Line 5"/>
        <xdr:cNvSpPr>
          <a:spLocks noChangeShapeType="1"/>
        </xdr:cNvSpPr>
      </xdr:nvSpPr>
      <xdr:spPr bwMode="auto">
        <a:xfrm>
          <a:off x="2914650" y="1933575"/>
          <a:ext cx="0" cy="895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15</xdr:col>
      <xdr:colOff>0</xdr:colOff>
      <xdr:row>16</xdr:row>
      <xdr:rowOff>0</xdr:rowOff>
    </xdr:from>
    <xdr:to>
      <xdr:col>20</xdr:col>
      <xdr:colOff>152400</xdr:colOff>
      <xdr:row>17</xdr:row>
      <xdr:rowOff>0</xdr:rowOff>
    </xdr:to>
    <xdr:sp macro="" textlink="">
      <xdr:nvSpPr>
        <xdr:cNvPr id="7" name="AutoShape 6"/>
        <xdr:cNvSpPr>
          <a:spLocks noChangeArrowheads="1"/>
        </xdr:cNvSpPr>
      </xdr:nvSpPr>
      <xdr:spPr bwMode="auto">
        <a:xfrm>
          <a:off x="3838575" y="2371725"/>
          <a:ext cx="1571625" cy="381000"/>
        </a:xfrm>
        <a:prstGeom prst="roundRect">
          <a:avLst>
            <a:gd name="adj"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24</xdr:row>
      <xdr:rowOff>0</xdr:rowOff>
    </xdr:from>
    <xdr:to>
      <xdr:col>33</xdr:col>
      <xdr:colOff>0</xdr:colOff>
      <xdr:row>44</xdr:row>
      <xdr:rowOff>0</xdr:rowOff>
    </xdr:to>
    <xdr:sp macro="" textlink="">
      <xdr:nvSpPr>
        <xdr:cNvPr id="8" name="Rectangle 7"/>
        <xdr:cNvSpPr>
          <a:spLocks noChangeArrowheads="1"/>
        </xdr:cNvSpPr>
      </xdr:nvSpPr>
      <xdr:spPr bwMode="auto">
        <a:xfrm>
          <a:off x="962025" y="3914775"/>
          <a:ext cx="7600950" cy="30003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xmlns:mc="http://schemas.openxmlformats.org/markup-compatibility/2006" xmlns:a14="http://schemas.microsoft.com/office/drawing/2010/main" val="808080" mc:Ignorable="a14" a14:legacySpreadsheetColorIndex="23"/>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4</xdr:col>
      <xdr:colOff>171450</xdr:colOff>
      <xdr:row>28</xdr:row>
      <xdr:rowOff>76200</xdr:rowOff>
    </xdr:from>
    <xdr:to>
      <xdr:col>5</xdr:col>
      <xdr:colOff>104775</xdr:colOff>
      <xdr:row>40</xdr:row>
      <xdr:rowOff>76200</xdr:rowOff>
    </xdr:to>
    <xdr:sp macro="" textlink="">
      <xdr:nvSpPr>
        <xdr:cNvPr id="9" name="Text Box 8"/>
        <xdr:cNvSpPr txBox="1">
          <a:spLocks noChangeArrowheads="1"/>
        </xdr:cNvSpPr>
      </xdr:nvSpPr>
      <xdr:spPr bwMode="auto">
        <a:xfrm>
          <a:off x="819150" y="4286250"/>
          <a:ext cx="247650" cy="2000250"/>
        </a:xfrm>
        <a:prstGeom prst="rect">
          <a:avLst/>
        </a:prstGeom>
        <a:solidFill>
          <a:srgbClr val="FFFF99"/>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vert="wordArtVertRtl" wrap="square" lIns="27432" tIns="0" rIns="27432" bIns="0" anchor="ctr" upright="1"/>
        <a:lstStyle/>
        <a:p>
          <a:pPr algn="ctr" rtl="0">
            <a:defRPr sz="1000"/>
          </a:pPr>
          <a:r>
            <a:rPr lang="ja-JP" altLang="en-US" sz="1200" b="0" i="0" u="none" strike="noStrike" baseline="0">
              <a:solidFill>
                <a:srgbClr val="000000"/>
              </a:solidFill>
              <a:latin typeface="ＭＳ ゴシック"/>
              <a:ea typeface="ＭＳ ゴシック"/>
            </a:rPr>
            <a:t>直接・第一次間接効果</a:t>
          </a:r>
        </a:p>
      </xdr:txBody>
    </xdr:sp>
    <xdr:clientData/>
  </xdr:twoCellAnchor>
  <xdr:twoCellAnchor>
    <xdr:from>
      <xdr:col>12</xdr:col>
      <xdr:colOff>171450</xdr:colOff>
      <xdr:row>51</xdr:row>
      <xdr:rowOff>9525</xdr:rowOff>
    </xdr:from>
    <xdr:to>
      <xdr:col>12</xdr:col>
      <xdr:colOff>171450</xdr:colOff>
      <xdr:row>56</xdr:row>
      <xdr:rowOff>295275</xdr:rowOff>
    </xdr:to>
    <xdr:sp macro="" textlink="">
      <xdr:nvSpPr>
        <xdr:cNvPr id="10" name="Line 9"/>
        <xdr:cNvSpPr>
          <a:spLocks noChangeShapeType="1"/>
        </xdr:cNvSpPr>
      </xdr:nvSpPr>
      <xdr:spPr bwMode="auto">
        <a:xfrm>
          <a:off x="2914650" y="8181975"/>
          <a:ext cx="0" cy="1000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12</xdr:col>
      <xdr:colOff>190500</xdr:colOff>
      <xdr:row>69</xdr:row>
      <xdr:rowOff>9525</xdr:rowOff>
    </xdr:from>
    <xdr:to>
      <xdr:col>12</xdr:col>
      <xdr:colOff>190500</xdr:colOff>
      <xdr:row>72</xdr:row>
      <xdr:rowOff>9525</xdr:rowOff>
    </xdr:to>
    <xdr:sp macro="" textlink="">
      <xdr:nvSpPr>
        <xdr:cNvPr id="11" name="Line 10"/>
        <xdr:cNvSpPr>
          <a:spLocks noChangeShapeType="1"/>
        </xdr:cNvSpPr>
      </xdr:nvSpPr>
      <xdr:spPr bwMode="auto">
        <a:xfrm>
          <a:off x="2933700" y="10858500"/>
          <a:ext cx="0" cy="552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61</xdr:row>
      <xdr:rowOff>0</xdr:rowOff>
    </xdr:from>
    <xdr:to>
      <xdr:col>33</xdr:col>
      <xdr:colOff>0</xdr:colOff>
      <xdr:row>75</xdr:row>
      <xdr:rowOff>0</xdr:rowOff>
    </xdr:to>
    <xdr:sp macro="" textlink="">
      <xdr:nvSpPr>
        <xdr:cNvPr id="12" name="Rectangle 11"/>
        <xdr:cNvSpPr>
          <a:spLocks noChangeArrowheads="1"/>
        </xdr:cNvSpPr>
      </xdr:nvSpPr>
      <xdr:spPr bwMode="auto">
        <a:xfrm>
          <a:off x="962025" y="9906000"/>
          <a:ext cx="7600950" cy="2066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xmlns:mc="http://schemas.openxmlformats.org/markup-compatibility/2006" xmlns:a14="http://schemas.microsoft.com/office/drawing/2010/main" val="808080" mc:Ignorable="a14" a14:legacySpreadsheetColorIndex="23"/>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4</xdr:col>
      <xdr:colOff>190500</xdr:colOff>
      <xdr:row>63</xdr:row>
      <xdr:rowOff>142875</xdr:rowOff>
    </xdr:from>
    <xdr:to>
      <xdr:col>5</xdr:col>
      <xdr:colOff>123825</xdr:colOff>
      <xdr:row>73</xdr:row>
      <xdr:rowOff>76200</xdr:rowOff>
    </xdr:to>
    <xdr:sp macro="" textlink="">
      <xdr:nvSpPr>
        <xdr:cNvPr id="13" name="Text Box 12"/>
        <xdr:cNvSpPr txBox="1">
          <a:spLocks noChangeArrowheads="1"/>
        </xdr:cNvSpPr>
      </xdr:nvSpPr>
      <xdr:spPr bwMode="auto">
        <a:xfrm>
          <a:off x="838200" y="10315575"/>
          <a:ext cx="247650" cy="1400175"/>
        </a:xfrm>
        <a:prstGeom prst="rect">
          <a:avLst/>
        </a:prstGeom>
        <a:solidFill>
          <a:srgbClr val="FFFF99"/>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vert="wordArtVertRtl" wrap="square" lIns="27432" tIns="0" rIns="27432" bIns="0" anchor="ctr" upright="1"/>
        <a:lstStyle/>
        <a:p>
          <a:pPr algn="ctr" rtl="0">
            <a:defRPr sz="1000"/>
          </a:pPr>
          <a:r>
            <a:rPr lang="ja-JP" altLang="en-US" sz="1200" b="0" i="0" u="none" strike="noStrike" baseline="0">
              <a:solidFill>
                <a:srgbClr val="000000"/>
              </a:solidFill>
              <a:latin typeface="ＭＳ ゴシック"/>
              <a:ea typeface="ＭＳ ゴシック"/>
            </a:rPr>
            <a:t>第二次間接効果</a:t>
          </a:r>
        </a:p>
      </xdr:txBody>
    </xdr:sp>
    <xdr:clientData/>
  </xdr:twoCellAnchor>
  <xdr:twoCellAnchor>
    <xdr:from>
      <xdr:col>26</xdr:col>
      <xdr:colOff>161925</xdr:colOff>
      <xdr:row>55</xdr:row>
      <xdr:rowOff>123825</xdr:rowOff>
    </xdr:from>
    <xdr:to>
      <xdr:col>28</xdr:col>
      <xdr:colOff>9525</xdr:colOff>
      <xdr:row>55</xdr:row>
      <xdr:rowOff>123825</xdr:rowOff>
    </xdr:to>
    <xdr:sp macro="" textlink="">
      <xdr:nvSpPr>
        <xdr:cNvPr id="14" name="Line 13"/>
        <xdr:cNvSpPr>
          <a:spLocks noChangeShapeType="1"/>
        </xdr:cNvSpPr>
      </xdr:nvSpPr>
      <xdr:spPr bwMode="auto">
        <a:xfrm flipV="1">
          <a:off x="7019925" y="8963025"/>
          <a:ext cx="42862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45</xdr:row>
      <xdr:rowOff>9525</xdr:rowOff>
    </xdr:from>
    <xdr:to>
      <xdr:col>23</xdr:col>
      <xdr:colOff>0</xdr:colOff>
      <xdr:row>46</xdr:row>
      <xdr:rowOff>9525</xdr:rowOff>
    </xdr:to>
    <xdr:sp macro="" textlink="">
      <xdr:nvSpPr>
        <xdr:cNvPr id="15" name="AutoShape 14"/>
        <xdr:cNvSpPr>
          <a:spLocks noChangeArrowheads="1"/>
        </xdr:cNvSpPr>
      </xdr:nvSpPr>
      <xdr:spPr bwMode="auto">
        <a:xfrm>
          <a:off x="4105275" y="7086600"/>
          <a:ext cx="1981200" cy="247650"/>
        </a:xfrm>
        <a:prstGeom prst="roundRect">
          <a:avLst>
            <a:gd name="adj" fmla="val 16667"/>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12</xdr:col>
      <xdr:colOff>190500</xdr:colOff>
      <xdr:row>38</xdr:row>
      <xdr:rowOff>9525</xdr:rowOff>
    </xdr:from>
    <xdr:to>
      <xdr:col>12</xdr:col>
      <xdr:colOff>190500</xdr:colOff>
      <xdr:row>41</xdr:row>
      <xdr:rowOff>0</xdr:rowOff>
    </xdr:to>
    <xdr:sp macro="" textlink="">
      <xdr:nvSpPr>
        <xdr:cNvPr id="16" name="Line 15"/>
        <xdr:cNvSpPr>
          <a:spLocks noChangeShapeType="1"/>
        </xdr:cNvSpPr>
      </xdr:nvSpPr>
      <xdr:spPr bwMode="auto">
        <a:xfrm>
          <a:off x="2933700" y="5762625"/>
          <a:ext cx="0" cy="571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14</xdr:col>
      <xdr:colOff>352425</xdr:colOff>
      <xdr:row>29</xdr:row>
      <xdr:rowOff>114300</xdr:rowOff>
    </xdr:from>
    <xdr:to>
      <xdr:col>18</xdr:col>
      <xdr:colOff>152400</xdr:colOff>
      <xdr:row>29</xdr:row>
      <xdr:rowOff>371475</xdr:rowOff>
    </xdr:to>
    <xdr:sp macro="" textlink="">
      <xdr:nvSpPr>
        <xdr:cNvPr id="17" name="AutoShape 16"/>
        <xdr:cNvSpPr>
          <a:spLocks noChangeArrowheads="1"/>
        </xdr:cNvSpPr>
      </xdr:nvSpPr>
      <xdr:spPr bwMode="auto">
        <a:xfrm>
          <a:off x="3609975" y="4400550"/>
          <a:ext cx="1162050" cy="257175"/>
        </a:xfrm>
        <a:prstGeom prst="roundRect">
          <a:avLst>
            <a:gd name="adj"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24</xdr:col>
      <xdr:colOff>104775</xdr:colOff>
      <xdr:row>29</xdr:row>
      <xdr:rowOff>228600</xdr:rowOff>
    </xdr:from>
    <xdr:to>
      <xdr:col>26</xdr:col>
      <xdr:colOff>133350</xdr:colOff>
      <xdr:row>29</xdr:row>
      <xdr:rowOff>228600</xdr:rowOff>
    </xdr:to>
    <xdr:sp macro="" textlink="">
      <xdr:nvSpPr>
        <xdr:cNvPr id="18" name="Line 17"/>
        <xdr:cNvSpPr>
          <a:spLocks noChangeShapeType="1"/>
        </xdr:cNvSpPr>
      </xdr:nvSpPr>
      <xdr:spPr bwMode="auto">
        <a:xfrm flipV="1">
          <a:off x="6448425" y="4514850"/>
          <a:ext cx="54292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171450</xdr:colOff>
      <xdr:row>20</xdr:row>
      <xdr:rowOff>0</xdr:rowOff>
    </xdr:from>
    <xdr:to>
      <xdr:col>12</xdr:col>
      <xdr:colOff>171450</xdr:colOff>
      <xdr:row>24</xdr:row>
      <xdr:rowOff>228600</xdr:rowOff>
    </xdr:to>
    <xdr:sp macro="" textlink="">
      <xdr:nvSpPr>
        <xdr:cNvPr id="19" name="Line 18"/>
        <xdr:cNvSpPr>
          <a:spLocks noChangeShapeType="1"/>
        </xdr:cNvSpPr>
      </xdr:nvSpPr>
      <xdr:spPr bwMode="auto">
        <a:xfrm>
          <a:off x="2914650" y="3228975"/>
          <a:ext cx="0" cy="828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18</xdr:col>
      <xdr:colOff>0</xdr:colOff>
      <xdr:row>39</xdr:row>
      <xdr:rowOff>0</xdr:rowOff>
    </xdr:from>
    <xdr:to>
      <xdr:col>22</xdr:col>
      <xdr:colOff>0</xdr:colOff>
      <xdr:row>40</xdr:row>
      <xdr:rowOff>0</xdr:rowOff>
    </xdr:to>
    <xdr:sp macro="" textlink="">
      <xdr:nvSpPr>
        <xdr:cNvPr id="20" name="AutoShape 19"/>
        <xdr:cNvSpPr>
          <a:spLocks noChangeArrowheads="1"/>
        </xdr:cNvSpPr>
      </xdr:nvSpPr>
      <xdr:spPr bwMode="auto">
        <a:xfrm>
          <a:off x="4619625" y="5829300"/>
          <a:ext cx="1209675" cy="381000"/>
        </a:xfrm>
        <a:prstGeom prst="roundRect">
          <a:avLst>
            <a:gd name="adj" fmla="val 3666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18</xdr:col>
      <xdr:colOff>0</xdr:colOff>
      <xdr:row>47</xdr:row>
      <xdr:rowOff>0</xdr:rowOff>
    </xdr:from>
    <xdr:to>
      <xdr:col>21</xdr:col>
      <xdr:colOff>47625</xdr:colOff>
      <xdr:row>48</xdr:row>
      <xdr:rowOff>0</xdr:rowOff>
    </xdr:to>
    <xdr:sp macro="" textlink="">
      <xdr:nvSpPr>
        <xdr:cNvPr id="21" name="AutoShape 20"/>
        <xdr:cNvSpPr>
          <a:spLocks noChangeArrowheads="1"/>
        </xdr:cNvSpPr>
      </xdr:nvSpPr>
      <xdr:spPr bwMode="auto">
        <a:xfrm>
          <a:off x="4619625" y="7429500"/>
          <a:ext cx="942975" cy="247650"/>
        </a:xfrm>
        <a:prstGeom prst="roundRect">
          <a:avLst>
            <a:gd name="adj"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18</xdr:col>
      <xdr:colOff>0</xdr:colOff>
      <xdr:row>52</xdr:row>
      <xdr:rowOff>0</xdr:rowOff>
    </xdr:from>
    <xdr:to>
      <xdr:col>21</xdr:col>
      <xdr:colOff>47625</xdr:colOff>
      <xdr:row>53</xdr:row>
      <xdr:rowOff>0</xdr:rowOff>
    </xdr:to>
    <xdr:sp macro="" textlink="">
      <xdr:nvSpPr>
        <xdr:cNvPr id="22" name="AutoShape 21"/>
        <xdr:cNvSpPr>
          <a:spLocks noChangeArrowheads="1"/>
        </xdr:cNvSpPr>
      </xdr:nvSpPr>
      <xdr:spPr bwMode="auto">
        <a:xfrm>
          <a:off x="4619625" y="8296275"/>
          <a:ext cx="942975" cy="247650"/>
        </a:xfrm>
        <a:prstGeom prst="roundRect">
          <a:avLst>
            <a:gd name="adj"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18</xdr:col>
      <xdr:colOff>0</xdr:colOff>
      <xdr:row>54</xdr:row>
      <xdr:rowOff>0</xdr:rowOff>
    </xdr:from>
    <xdr:to>
      <xdr:col>21</xdr:col>
      <xdr:colOff>47625</xdr:colOff>
      <xdr:row>55</xdr:row>
      <xdr:rowOff>47625</xdr:rowOff>
    </xdr:to>
    <xdr:sp macro="" textlink="">
      <xdr:nvSpPr>
        <xdr:cNvPr id="23" name="AutoShape 22"/>
        <xdr:cNvSpPr>
          <a:spLocks noChangeArrowheads="1"/>
        </xdr:cNvSpPr>
      </xdr:nvSpPr>
      <xdr:spPr bwMode="auto">
        <a:xfrm>
          <a:off x="4619625" y="8639175"/>
          <a:ext cx="942975" cy="247650"/>
        </a:xfrm>
        <a:prstGeom prst="roundRect">
          <a:avLst>
            <a:gd name="adj"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15</xdr:col>
      <xdr:colOff>0</xdr:colOff>
      <xdr:row>21</xdr:row>
      <xdr:rowOff>0</xdr:rowOff>
    </xdr:from>
    <xdr:to>
      <xdr:col>18</xdr:col>
      <xdr:colOff>161925</xdr:colOff>
      <xdr:row>22</xdr:row>
      <xdr:rowOff>28575</xdr:rowOff>
    </xdr:to>
    <xdr:sp macro="" textlink="">
      <xdr:nvSpPr>
        <xdr:cNvPr id="24" name="AutoShape 23"/>
        <xdr:cNvSpPr>
          <a:spLocks noChangeArrowheads="1"/>
        </xdr:cNvSpPr>
      </xdr:nvSpPr>
      <xdr:spPr bwMode="auto">
        <a:xfrm>
          <a:off x="3838575" y="3286125"/>
          <a:ext cx="942975" cy="247650"/>
        </a:xfrm>
        <a:prstGeom prst="roundRect">
          <a:avLst>
            <a:gd name="adj"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26</xdr:col>
      <xdr:colOff>161925</xdr:colOff>
      <xdr:row>8</xdr:row>
      <xdr:rowOff>9525</xdr:rowOff>
    </xdr:from>
    <xdr:to>
      <xdr:col>26</xdr:col>
      <xdr:colOff>161925</xdr:colOff>
      <xdr:row>11</xdr:row>
      <xdr:rowOff>0</xdr:rowOff>
    </xdr:to>
    <xdr:sp macro="" textlink="">
      <xdr:nvSpPr>
        <xdr:cNvPr id="25" name="Line 24"/>
        <xdr:cNvSpPr>
          <a:spLocks noChangeShapeType="1"/>
        </xdr:cNvSpPr>
      </xdr:nvSpPr>
      <xdr:spPr bwMode="auto">
        <a:xfrm>
          <a:off x="7019925" y="1228725"/>
          <a:ext cx="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238125</xdr:colOff>
      <xdr:row>14</xdr:row>
      <xdr:rowOff>0</xdr:rowOff>
    </xdr:from>
    <xdr:to>
      <xdr:col>23</xdr:col>
      <xdr:colOff>133350</xdr:colOff>
      <xdr:row>15</xdr:row>
      <xdr:rowOff>9525</xdr:rowOff>
    </xdr:to>
    <xdr:sp macro="" textlink="">
      <xdr:nvSpPr>
        <xdr:cNvPr id="26" name="AutoShape 25"/>
        <xdr:cNvSpPr>
          <a:spLocks noChangeArrowheads="1"/>
        </xdr:cNvSpPr>
      </xdr:nvSpPr>
      <xdr:spPr bwMode="auto">
        <a:xfrm>
          <a:off x="4076700" y="2095500"/>
          <a:ext cx="2143125" cy="209550"/>
        </a:xfrm>
        <a:prstGeom prst="roundRect">
          <a:avLst>
            <a:gd name="adj" fmla="val 33333"/>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26</xdr:col>
      <xdr:colOff>161925</xdr:colOff>
      <xdr:row>13</xdr:row>
      <xdr:rowOff>0</xdr:rowOff>
    </xdr:from>
    <xdr:to>
      <xdr:col>26</xdr:col>
      <xdr:colOff>161925</xdr:colOff>
      <xdr:row>32</xdr:row>
      <xdr:rowOff>0</xdr:rowOff>
    </xdr:to>
    <xdr:sp macro="" textlink="">
      <xdr:nvSpPr>
        <xdr:cNvPr id="27" name="Line 26"/>
        <xdr:cNvSpPr>
          <a:spLocks noChangeShapeType="1"/>
        </xdr:cNvSpPr>
      </xdr:nvSpPr>
      <xdr:spPr bwMode="auto">
        <a:xfrm>
          <a:off x="7019925" y="1933575"/>
          <a:ext cx="0" cy="3162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180975</xdr:colOff>
      <xdr:row>16</xdr:row>
      <xdr:rowOff>190500</xdr:rowOff>
    </xdr:from>
    <xdr:to>
      <xdr:col>15</xdr:col>
      <xdr:colOff>0</xdr:colOff>
      <xdr:row>16</xdr:row>
      <xdr:rowOff>190500</xdr:rowOff>
    </xdr:to>
    <xdr:sp macro="" textlink="">
      <xdr:nvSpPr>
        <xdr:cNvPr id="28" name="Line 27"/>
        <xdr:cNvSpPr>
          <a:spLocks noChangeShapeType="1"/>
        </xdr:cNvSpPr>
      </xdr:nvSpPr>
      <xdr:spPr bwMode="auto">
        <a:xfrm>
          <a:off x="2924175" y="2562225"/>
          <a:ext cx="91440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9</xdr:col>
      <xdr:colOff>9525</xdr:colOff>
      <xdr:row>22</xdr:row>
      <xdr:rowOff>190500</xdr:rowOff>
    </xdr:from>
    <xdr:to>
      <xdr:col>12</xdr:col>
      <xdr:colOff>171450</xdr:colOff>
      <xdr:row>22</xdr:row>
      <xdr:rowOff>190500</xdr:rowOff>
    </xdr:to>
    <xdr:sp macro="" textlink="">
      <xdr:nvSpPr>
        <xdr:cNvPr id="29" name="Line 28"/>
        <xdr:cNvSpPr>
          <a:spLocks noChangeShapeType="1"/>
        </xdr:cNvSpPr>
      </xdr:nvSpPr>
      <xdr:spPr bwMode="auto">
        <a:xfrm>
          <a:off x="1981200" y="3695700"/>
          <a:ext cx="93345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12</xdr:col>
      <xdr:colOff>171450</xdr:colOff>
      <xdr:row>21</xdr:row>
      <xdr:rowOff>123825</xdr:rowOff>
    </xdr:from>
    <xdr:to>
      <xdr:col>15</xdr:col>
      <xdr:colOff>0</xdr:colOff>
      <xdr:row>21</xdr:row>
      <xdr:rowOff>123825</xdr:rowOff>
    </xdr:to>
    <xdr:sp macro="" textlink="">
      <xdr:nvSpPr>
        <xdr:cNvPr id="30" name="Line 29"/>
        <xdr:cNvSpPr>
          <a:spLocks noChangeShapeType="1"/>
        </xdr:cNvSpPr>
      </xdr:nvSpPr>
      <xdr:spPr bwMode="auto">
        <a:xfrm>
          <a:off x="2914650" y="3409950"/>
          <a:ext cx="92392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type="triangle" w="med" len="med"/>
          <a:tailEnd/>
        </a:ln>
        <a:extLst>
          <a:ext uri="{909E8E84-426E-40DD-AFC4-6F175D3DCCD1}">
            <a14:hiddenFill xmlns:a14="http://schemas.microsoft.com/office/drawing/2010/main">
              <a:noFill/>
            </a14:hiddenFill>
          </a:ext>
        </a:extLst>
      </xdr:spPr>
    </xdr:sp>
    <xdr:clientData/>
  </xdr:twoCellAnchor>
  <xdr:twoCellAnchor editAs="oneCell">
    <xdr:from>
      <xdr:col>19</xdr:col>
      <xdr:colOff>219075</xdr:colOff>
      <xdr:row>28</xdr:row>
      <xdr:rowOff>47625</xdr:rowOff>
    </xdr:from>
    <xdr:to>
      <xdr:col>24</xdr:col>
      <xdr:colOff>123825</xdr:colOff>
      <xdr:row>30</xdr:row>
      <xdr:rowOff>9525</xdr:rowOff>
    </xdr:to>
    <xdr:sp macro="" textlink="">
      <xdr:nvSpPr>
        <xdr:cNvPr id="31" name="AutoShape 30"/>
        <xdr:cNvSpPr>
          <a:spLocks noChangeArrowheads="1"/>
        </xdr:cNvSpPr>
      </xdr:nvSpPr>
      <xdr:spPr bwMode="auto">
        <a:xfrm>
          <a:off x="5219700" y="4276725"/>
          <a:ext cx="1247775" cy="466725"/>
        </a:xfrm>
        <a:prstGeom prst="roundRect">
          <a:avLst>
            <a:gd name="adj" fmla="val 2272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xdr:col>
      <xdr:colOff>180975</xdr:colOff>
      <xdr:row>29</xdr:row>
      <xdr:rowOff>257175</xdr:rowOff>
    </xdr:from>
    <xdr:to>
      <xdr:col>14</xdr:col>
      <xdr:colOff>371475</xdr:colOff>
      <xdr:row>29</xdr:row>
      <xdr:rowOff>257175</xdr:rowOff>
    </xdr:to>
    <xdr:sp macro="" textlink="">
      <xdr:nvSpPr>
        <xdr:cNvPr id="32" name="Line 31"/>
        <xdr:cNvSpPr>
          <a:spLocks noChangeShapeType="1"/>
        </xdr:cNvSpPr>
      </xdr:nvSpPr>
      <xdr:spPr bwMode="auto">
        <a:xfrm>
          <a:off x="2924175" y="4543425"/>
          <a:ext cx="70485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16</xdr:col>
      <xdr:colOff>0</xdr:colOff>
      <xdr:row>31</xdr:row>
      <xdr:rowOff>123825</xdr:rowOff>
    </xdr:from>
    <xdr:to>
      <xdr:col>16</xdr:col>
      <xdr:colOff>0</xdr:colOff>
      <xdr:row>35</xdr:row>
      <xdr:rowOff>0</xdr:rowOff>
    </xdr:to>
    <xdr:sp macro="" textlink="">
      <xdr:nvSpPr>
        <xdr:cNvPr id="33" name="Line 32"/>
        <xdr:cNvSpPr>
          <a:spLocks noChangeShapeType="1"/>
        </xdr:cNvSpPr>
      </xdr:nvSpPr>
      <xdr:spPr bwMode="auto">
        <a:xfrm>
          <a:off x="4105275" y="4972050"/>
          <a:ext cx="0" cy="45720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31</xdr:row>
      <xdr:rowOff>123825</xdr:rowOff>
    </xdr:from>
    <xdr:to>
      <xdr:col>18</xdr:col>
      <xdr:colOff>0</xdr:colOff>
      <xdr:row>31</xdr:row>
      <xdr:rowOff>123825</xdr:rowOff>
    </xdr:to>
    <xdr:sp macro="" textlink="">
      <xdr:nvSpPr>
        <xdr:cNvPr id="34" name="Line 33"/>
        <xdr:cNvSpPr>
          <a:spLocks noChangeShapeType="1"/>
        </xdr:cNvSpPr>
      </xdr:nvSpPr>
      <xdr:spPr bwMode="auto">
        <a:xfrm>
          <a:off x="4105275" y="4972050"/>
          <a:ext cx="51435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66675</xdr:colOff>
      <xdr:row>31</xdr:row>
      <xdr:rowOff>123825</xdr:rowOff>
    </xdr:from>
    <xdr:to>
      <xdr:col>23</xdr:col>
      <xdr:colOff>0</xdr:colOff>
      <xdr:row>31</xdr:row>
      <xdr:rowOff>123825</xdr:rowOff>
    </xdr:to>
    <xdr:sp macro="" textlink="">
      <xdr:nvSpPr>
        <xdr:cNvPr id="35" name="Line 34"/>
        <xdr:cNvSpPr>
          <a:spLocks noChangeShapeType="1"/>
        </xdr:cNvSpPr>
      </xdr:nvSpPr>
      <xdr:spPr bwMode="auto">
        <a:xfrm flipV="1">
          <a:off x="5581650" y="4972050"/>
          <a:ext cx="50482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31</xdr:row>
      <xdr:rowOff>123825</xdr:rowOff>
    </xdr:from>
    <xdr:to>
      <xdr:col>23</xdr:col>
      <xdr:colOff>0</xdr:colOff>
      <xdr:row>35</xdr:row>
      <xdr:rowOff>0</xdr:rowOff>
    </xdr:to>
    <xdr:sp macro="" textlink="">
      <xdr:nvSpPr>
        <xdr:cNvPr id="36" name="Line 35"/>
        <xdr:cNvSpPr>
          <a:spLocks noChangeShapeType="1"/>
        </xdr:cNvSpPr>
      </xdr:nvSpPr>
      <xdr:spPr bwMode="auto">
        <a:xfrm>
          <a:off x="6086475" y="4972050"/>
          <a:ext cx="0" cy="45720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0</xdr:colOff>
      <xdr:row>35</xdr:row>
      <xdr:rowOff>0</xdr:rowOff>
    </xdr:from>
    <xdr:to>
      <xdr:col>23</xdr:col>
      <xdr:colOff>304800</xdr:colOff>
      <xdr:row>35</xdr:row>
      <xdr:rowOff>0</xdr:rowOff>
    </xdr:to>
    <xdr:sp macro="" textlink="">
      <xdr:nvSpPr>
        <xdr:cNvPr id="37" name="Line 36"/>
        <xdr:cNvSpPr>
          <a:spLocks noChangeShapeType="1"/>
        </xdr:cNvSpPr>
      </xdr:nvSpPr>
      <xdr:spPr bwMode="auto">
        <a:xfrm>
          <a:off x="5829300" y="5429250"/>
          <a:ext cx="514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12</xdr:col>
      <xdr:colOff>200025</xdr:colOff>
      <xdr:row>39</xdr:row>
      <xdr:rowOff>200025</xdr:rowOff>
    </xdr:from>
    <xdr:to>
      <xdr:col>18</xdr:col>
      <xdr:colOff>0</xdr:colOff>
      <xdr:row>39</xdr:row>
      <xdr:rowOff>200025</xdr:rowOff>
    </xdr:to>
    <xdr:sp macro="" textlink="">
      <xdr:nvSpPr>
        <xdr:cNvPr id="38" name="Line 37"/>
        <xdr:cNvSpPr>
          <a:spLocks noChangeShapeType="1"/>
        </xdr:cNvSpPr>
      </xdr:nvSpPr>
      <xdr:spPr bwMode="auto">
        <a:xfrm>
          <a:off x="2943225" y="6029325"/>
          <a:ext cx="167640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22</xdr:col>
      <xdr:colOff>28575</xdr:colOff>
      <xdr:row>39</xdr:row>
      <xdr:rowOff>190500</xdr:rowOff>
    </xdr:from>
    <xdr:to>
      <xdr:col>26</xdr:col>
      <xdr:colOff>161925</xdr:colOff>
      <xdr:row>39</xdr:row>
      <xdr:rowOff>190500</xdr:rowOff>
    </xdr:to>
    <xdr:sp macro="" textlink="">
      <xdr:nvSpPr>
        <xdr:cNvPr id="39" name="Line 38"/>
        <xdr:cNvSpPr>
          <a:spLocks noChangeShapeType="1"/>
        </xdr:cNvSpPr>
      </xdr:nvSpPr>
      <xdr:spPr bwMode="auto">
        <a:xfrm flipV="1">
          <a:off x="5857875" y="6019800"/>
          <a:ext cx="116205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26</xdr:col>
      <xdr:colOff>152400</xdr:colOff>
      <xdr:row>38</xdr:row>
      <xdr:rowOff>9525</xdr:rowOff>
    </xdr:from>
    <xdr:to>
      <xdr:col>26</xdr:col>
      <xdr:colOff>152400</xdr:colOff>
      <xdr:row>41</xdr:row>
      <xdr:rowOff>38100</xdr:rowOff>
    </xdr:to>
    <xdr:sp macro="" textlink="">
      <xdr:nvSpPr>
        <xdr:cNvPr id="40" name="Line 39"/>
        <xdr:cNvSpPr>
          <a:spLocks noChangeShapeType="1"/>
        </xdr:cNvSpPr>
      </xdr:nvSpPr>
      <xdr:spPr bwMode="auto">
        <a:xfrm>
          <a:off x="7010400" y="5762625"/>
          <a:ext cx="0" cy="609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180975</xdr:colOff>
      <xdr:row>43</xdr:row>
      <xdr:rowOff>0</xdr:rowOff>
    </xdr:from>
    <xdr:to>
      <xdr:col>12</xdr:col>
      <xdr:colOff>180975</xdr:colOff>
      <xdr:row>50</xdr:row>
      <xdr:rowOff>0</xdr:rowOff>
    </xdr:to>
    <xdr:sp macro="" textlink="">
      <xdr:nvSpPr>
        <xdr:cNvPr id="41" name="Line 40"/>
        <xdr:cNvSpPr>
          <a:spLocks noChangeShapeType="1"/>
        </xdr:cNvSpPr>
      </xdr:nvSpPr>
      <xdr:spPr bwMode="auto">
        <a:xfrm>
          <a:off x="2924175" y="6791325"/>
          <a:ext cx="0" cy="1095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161925</xdr:colOff>
      <xdr:row>43</xdr:row>
      <xdr:rowOff>0</xdr:rowOff>
    </xdr:from>
    <xdr:to>
      <xdr:col>26</xdr:col>
      <xdr:colOff>161925</xdr:colOff>
      <xdr:row>50</xdr:row>
      <xdr:rowOff>0</xdr:rowOff>
    </xdr:to>
    <xdr:sp macro="" textlink="">
      <xdr:nvSpPr>
        <xdr:cNvPr id="42" name="Line 41"/>
        <xdr:cNvSpPr>
          <a:spLocks noChangeShapeType="1"/>
        </xdr:cNvSpPr>
      </xdr:nvSpPr>
      <xdr:spPr bwMode="auto">
        <a:xfrm>
          <a:off x="7019925" y="6791325"/>
          <a:ext cx="0" cy="1095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171450</xdr:colOff>
      <xdr:row>8</xdr:row>
      <xdr:rowOff>9525</xdr:rowOff>
    </xdr:from>
    <xdr:to>
      <xdr:col>19</xdr:col>
      <xdr:colOff>152400</xdr:colOff>
      <xdr:row>11</xdr:row>
      <xdr:rowOff>0</xdr:rowOff>
    </xdr:to>
    <xdr:grpSp>
      <xdr:nvGrpSpPr>
        <xdr:cNvPr id="43" name="Group 42"/>
        <xdr:cNvGrpSpPr>
          <a:grpSpLocks/>
        </xdr:cNvGrpSpPr>
      </xdr:nvGrpSpPr>
      <xdr:grpSpPr bwMode="auto">
        <a:xfrm>
          <a:off x="2933700" y="1234168"/>
          <a:ext cx="2253343" cy="303439"/>
          <a:chOff x="249" y="150"/>
          <a:chExt cx="199" cy="51"/>
        </a:xfrm>
      </xdr:grpSpPr>
      <xdr:sp macro="" textlink="">
        <xdr:nvSpPr>
          <xdr:cNvPr id="44" name="Line 43"/>
          <xdr:cNvSpPr>
            <a:spLocks noChangeShapeType="1"/>
          </xdr:cNvSpPr>
        </xdr:nvSpPr>
        <xdr:spPr bwMode="auto">
          <a:xfrm>
            <a:off x="249" y="176"/>
            <a:ext cx="0" cy="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45" name="Line 44"/>
          <xdr:cNvSpPr>
            <a:spLocks noChangeShapeType="1"/>
          </xdr:cNvSpPr>
        </xdr:nvSpPr>
        <xdr:spPr bwMode="auto">
          <a:xfrm>
            <a:off x="249" y="175"/>
            <a:ext cx="19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6" name="Line 45"/>
          <xdr:cNvSpPr>
            <a:spLocks noChangeShapeType="1"/>
          </xdr:cNvSpPr>
        </xdr:nvSpPr>
        <xdr:spPr bwMode="auto">
          <a:xfrm>
            <a:off x="448" y="176"/>
            <a:ext cx="0" cy="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47" name="Line 46"/>
          <xdr:cNvSpPr>
            <a:spLocks noChangeShapeType="1"/>
          </xdr:cNvSpPr>
        </xdr:nvSpPr>
        <xdr:spPr bwMode="auto">
          <a:xfrm>
            <a:off x="348" y="150"/>
            <a:ext cx="0" cy="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19</xdr:col>
      <xdr:colOff>152400</xdr:colOff>
      <xdr:row>13</xdr:row>
      <xdr:rowOff>0</xdr:rowOff>
    </xdr:from>
    <xdr:to>
      <xdr:col>19</xdr:col>
      <xdr:colOff>152400</xdr:colOff>
      <xdr:row>13</xdr:row>
      <xdr:rowOff>190500</xdr:rowOff>
    </xdr:to>
    <xdr:sp macro="" textlink="">
      <xdr:nvSpPr>
        <xdr:cNvPr id="48" name="Line 47"/>
        <xdr:cNvSpPr>
          <a:spLocks noChangeShapeType="1"/>
        </xdr:cNvSpPr>
      </xdr:nvSpPr>
      <xdr:spPr bwMode="auto">
        <a:xfrm>
          <a:off x="5153025" y="1933575"/>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200025</xdr:colOff>
      <xdr:row>47</xdr:row>
      <xdr:rowOff>123825</xdr:rowOff>
    </xdr:from>
    <xdr:to>
      <xdr:col>18</xdr:col>
      <xdr:colOff>0</xdr:colOff>
      <xdr:row>47</xdr:row>
      <xdr:rowOff>123825</xdr:rowOff>
    </xdr:to>
    <xdr:sp macro="" textlink="">
      <xdr:nvSpPr>
        <xdr:cNvPr id="49" name="Line 48"/>
        <xdr:cNvSpPr>
          <a:spLocks noChangeShapeType="1"/>
        </xdr:cNvSpPr>
      </xdr:nvSpPr>
      <xdr:spPr bwMode="auto">
        <a:xfrm>
          <a:off x="2943225" y="7553325"/>
          <a:ext cx="167640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21</xdr:col>
      <xdr:colOff>66675</xdr:colOff>
      <xdr:row>47</xdr:row>
      <xdr:rowOff>123825</xdr:rowOff>
    </xdr:from>
    <xdr:to>
      <xdr:col>26</xdr:col>
      <xdr:colOff>142875</xdr:colOff>
      <xdr:row>47</xdr:row>
      <xdr:rowOff>123825</xdr:rowOff>
    </xdr:to>
    <xdr:sp macro="" textlink="">
      <xdr:nvSpPr>
        <xdr:cNvPr id="50" name="Line 49"/>
        <xdr:cNvSpPr>
          <a:spLocks noChangeShapeType="1"/>
        </xdr:cNvSpPr>
      </xdr:nvSpPr>
      <xdr:spPr bwMode="auto">
        <a:xfrm>
          <a:off x="5581650" y="7553325"/>
          <a:ext cx="141922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200025</xdr:colOff>
      <xdr:row>52</xdr:row>
      <xdr:rowOff>123825</xdr:rowOff>
    </xdr:from>
    <xdr:to>
      <xdr:col>18</xdr:col>
      <xdr:colOff>0</xdr:colOff>
      <xdr:row>52</xdr:row>
      <xdr:rowOff>123825</xdr:rowOff>
    </xdr:to>
    <xdr:sp macro="" textlink="">
      <xdr:nvSpPr>
        <xdr:cNvPr id="51" name="Line 50"/>
        <xdr:cNvSpPr>
          <a:spLocks noChangeShapeType="1"/>
        </xdr:cNvSpPr>
      </xdr:nvSpPr>
      <xdr:spPr bwMode="auto">
        <a:xfrm>
          <a:off x="2943225" y="8420100"/>
          <a:ext cx="167640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21</xdr:col>
      <xdr:colOff>38100</xdr:colOff>
      <xdr:row>52</xdr:row>
      <xdr:rowOff>123825</xdr:rowOff>
    </xdr:from>
    <xdr:to>
      <xdr:col>26</xdr:col>
      <xdr:colOff>142875</xdr:colOff>
      <xdr:row>52</xdr:row>
      <xdr:rowOff>123825</xdr:rowOff>
    </xdr:to>
    <xdr:sp macro="" textlink="">
      <xdr:nvSpPr>
        <xdr:cNvPr id="52" name="Line 51"/>
        <xdr:cNvSpPr>
          <a:spLocks noChangeShapeType="1"/>
        </xdr:cNvSpPr>
      </xdr:nvSpPr>
      <xdr:spPr bwMode="auto">
        <a:xfrm>
          <a:off x="5553075" y="8420100"/>
          <a:ext cx="144780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200025</xdr:colOff>
      <xdr:row>54</xdr:row>
      <xdr:rowOff>123825</xdr:rowOff>
    </xdr:from>
    <xdr:to>
      <xdr:col>18</xdr:col>
      <xdr:colOff>0</xdr:colOff>
      <xdr:row>54</xdr:row>
      <xdr:rowOff>123825</xdr:rowOff>
    </xdr:to>
    <xdr:sp macro="" textlink="">
      <xdr:nvSpPr>
        <xdr:cNvPr id="53" name="Line 52"/>
        <xdr:cNvSpPr>
          <a:spLocks noChangeShapeType="1"/>
        </xdr:cNvSpPr>
      </xdr:nvSpPr>
      <xdr:spPr bwMode="auto">
        <a:xfrm>
          <a:off x="2943225" y="8763000"/>
          <a:ext cx="167640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21</xdr:col>
      <xdr:colOff>66675</xdr:colOff>
      <xdr:row>54</xdr:row>
      <xdr:rowOff>123825</xdr:rowOff>
    </xdr:from>
    <xdr:to>
      <xdr:col>26</xdr:col>
      <xdr:colOff>142875</xdr:colOff>
      <xdr:row>54</xdr:row>
      <xdr:rowOff>123825</xdr:rowOff>
    </xdr:to>
    <xdr:sp macro="" textlink="">
      <xdr:nvSpPr>
        <xdr:cNvPr id="54" name="Line 53"/>
        <xdr:cNvSpPr>
          <a:spLocks noChangeShapeType="1"/>
        </xdr:cNvSpPr>
      </xdr:nvSpPr>
      <xdr:spPr bwMode="auto">
        <a:xfrm flipV="1">
          <a:off x="5581650" y="8763000"/>
          <a:ext cx="141922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18</xdr:col>
      <xdr:colOff>0</xdr:colOff>
      <xdr:row>62</xdr:row>
      <xdr:rowOff>0</xdr:rowOff>
    </xdr:from>
    <xdr:to>
      <xdr:col>21</xdr:col>
      <xdr:colOff>47625</xdr:colOff>
      <xdr:row>63</xdr:row>
      <xdr:rowOff>0</xdr:rowOff>
    </xdr:to>
    <xdr:sp macro="" textlink="">
      <xdr:nvSpPr>
        <xdr:cNvPr id="55" name="AutoShape 54"/>
        <xdr:cNvSpPr>
          <a:spLocks noChangeArrowheads="1"/>
        </xdr:cNvSpPr>
      </xdr:nvSpPr>
      <xdr:spPr bwMode="auto">
        <a:xfrm>
          <a:off x="4619625" y="10010775"/>
          <a:ext cx="942975" cy="247650"/>
        </a:xfrm>
        <a:prstGeom prst="roundRect">
          <a:avLst>
            <a:gd name="adj"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16</xdr:col>
      <xdr:colOff>0</xdr:colOff>
      <xdr:row>62</xdr:row>
      <xdr:rowOff>123825</xdr:rowOff>
    </xdr:from>
    <xdr:to>
      <xdr:col>18</xdr:col>
      <xdr:colOff>0</xdr:colOff>
      <xdr:row>65</xdr:row>
      <xdr:rowOff>114300</xdr:rowOff>
    </xdr:to>
    <xdr:grpSp>
      <xdr:nvGrpSpPr>
        <xdr:cNvPr id="56" name="Group 55"/>
        <xdr:cNvGrpSpPr>
          <a:grpSpLocks/>
        </xdr:cNvGrpSpPr>
      </xdr:nvGrpSpPr>
      <xdr:grpSpPr bwMode="auto">
        <a:xfrm>
          <a:off x="4136571" y="10138682"/>
          <a:ext cx="517072" cy="371475"/>
          <a:chOff x="542" y="1457"/>
          <a:chExt cx="85" cy="66"/>
        </a:xfrm>
      </xdr:grpSpPr>
      <xdr:sp macro="" textlink="">
        <xdr:nvSpPr>
          <xdr:cNvPr id="57" name="Line 56"/>
          <xdr:cNvSpPr>
            <a:spLocks noChangeShapeType="1"/>
          </xdr:cNvSpPr>
        </xdr:nvSpPr>
        <xdr:spPr bwMode="auto">
          <a:xfrm>
            <a:off x="542" y="1457"/>
            <a:ext cx="0" cy="66"/>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58" name="Line 57"/>
          <xdr:cNvSpPr>
            <a:spLocks noChangeShapeType="1"/>
          </xdr:cNvSpPr>
        </xdr:nvSpPr>
        <xdr:spPr bwMode="auto">
          <a:xfrm>
            <a:off x="542" y="1457"/>
            <a:ext cx="8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66675</xdr:colOff>
      <xdr:row>62</xdr:row>
      <xdr:rowOff>142875</xdr:rowOff>
    </xdr:from>
    <xdr:to>
      <xdr:col>23</xdr:col>
      <xdr:colOff>0</xdr:colOff>
      <xdr:row>66</xdr:row>
      <xdr:rowOff>9525</xdr:rowOff>
    </xdr:to>
    <xdr:grpSp>
      <xdr:nvGrpSpPr>
        <xdr:cNvPr id="59" name="Group 58"/>
        <xdr:cNvGrpSpPr>
          <a:grpSpLocks/>
        </xdr:cNvGrpSpPr>
      </xdr:nvGrpSpPr>
      <xdr:grpSpPr bwMode="auto">
        <a:xfrm>
          <a:off x="5618389" y="10157732"/>
          <a:ext cx="504825" cy="370114"/>
          <a:chOff x="726" y="1457"/>
          <a:chExt cx="85" cy="66"/>
        </a:xfrm>
      </xdr:grpSpPr>
      <xdr:sp macro="" textlink="">
        <xdr:nvSpPr>
          <xdr:cNvPr id="60" name="Line 59"/>
          <xdr:cNvSpPr>
            <a:spLocks noChangeShapeType="1"/>
          </xdr:cNvSpPr>
        </xdr:nvSpPr>
        <xdr:spPr bwMode="auto">
          <a:xfrm>
            <a:off x="726" y="1457"/>
            <a:ext cx="8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1" name="Line 60"/>
          <xdr:cNvSpPr>
            <a:spLocks noChangeShapeType="1"/>
          </xdr:cNvSpPr>
        </xdr:nvSpPr>
        <xdr:spPr bwMode="auto">
          <a:xfrm>
            <a:off x="811" y="1457"/>
            <a:ext cx="0" cy="66"/>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26</xdr:col>
      <xdr:colOff>171450</xdr:colOff>
      <xdr:row>51</xdr:row>
      <xdr:rowOff>9525</xdr:rowOff>
    </xdr:from>
    <xdr:to>
      <xdr:col>26</xdr:col>
      <xdr:colOff>171450</xdr:colOff>
      <xdr:row>57</xdr:row>
      <xdr:rowOff>0</xdr:rowOff>
    </xdr:to>
    <xdr:sp macro="" textlink="">
      <xdr:nvSpPr>
        <xdr:cNvPr id="62" name="Line 61"/>
        <xdr:cNvSpPr>
          <a:spLocks noChangeShapeType="1"/>
        </xdr:cNvSpPr>
      </xdr:nvSpPr>
      <xdr:spPr bwMode="auto">
        <a:xfrm>
          <a:off x="7029450" y="8181975"/>
          <a:ext cx="0" cy="1000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190500</xdr:colOff>
      <xdr:row>45</xdr:row>
      <xdr:rowOff>123825</xdr:rowOff>
    </xdr:from>
    <xdr:to>
      <xdr:col>16</xdr:col>
      <xdr:colOff>0</xdr:colOff>
      <xdr:row>45</xdr:row>
      <xdr:rowOff>123825</xdr:rowOff>
    </xdr:to>
    <xdr:sp macro="" textlink="">
      <xdr:nvSpPr>
        <xdr:cNvPr id="63" name="Line 62"/>
        <xdr:cNvSpPr>
          <a:spLocks noChangeShapeType="1"/>
        </xdr:cNvSpPr>
      </xdr:nvSpPr>
      <xdr:spPr bwMode="auto">
        <a:xfrm>
          <a:off x="2933700" y="7200900"/>
          <a:ext cx="1171575" cy="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23</xdr:col>
      <xdr:colOff>0</xdr:colOff>
      <xdr:row>45</xdr:row>
      <xdr:rowOff>133350</xdr:rowOff>
    </xdr:from>
    <xdr:to>
      <xdr:col>26</xdr:col>
      <xdr:colOff>152400</xdr:colOff>
      <xdr:row>45</xdr:row>
      <xdr:rowOff>133350</xdr:rowOff>
    </xdr:to>
    <xdr:sp macro="" textlink="">
      <xdr:nvSpPr>
        <xdr:cNvPr id="64" name="Line 63"/>
        <xdr:cNvSpPr>
          <a:spLocks noChangeShapeType="1"/>
        </xdr:cNvSpPr>
      </xdr:nvSpPr>
      <xdr:spPr bwMode="auto">
        <a:xfrm>
          <a:off x="6086475" y="7210425"/>
          <a:ext cx="923925" cy="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18</xdr:col>
      <xdr:colOff>0</xdr:colOff>
      <xdr:row>70</xdr:row>
      <xdr:rowOff>0</xdr:rowOff>
    </xdr:from>
    <xdr:to>
      <xdr:col>21</xdr:col>
      <xdr:colOff>304800</xdr:colOff>
      <xdr:row>71</xdr:row>
      <xdr:rowOff>28575</xdr:rowOff>
    </xdr:to>
    <xdr:sp macro="" textlink="">
      <xdr:nvSpPr>
        <xdr:cNvPr id="65" name="AutoShape 64"/>
        <xdr:cNvSpPr>
          <a:spLocks noChangeArrowheads="1"/>
        </xdr:cNvSpPr>
      </xdr:nvSpPr>
      <xdr:spPr bwMode="auto">
        <a:xfrm>
          <a:off x="4619625" y="10925175"/>
          <a:ext cx="1200150" cy="381000"/>
        </a:xfrm>
        <a:prstGeom prst="roundRect">
          <a:avLst>
            <a:gd name="adj" fmla="val 3666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xdr:col>
      <xdr:colOff>200025</xdr:colOff>
      <xdr:row>70</xdr:row>
      <xdr:rowOff>200025</xdr:rowOff>
    </xdr:from>
    <xdr:to>
      <xdr:col>18</xdr:col>
      <xdr:colOff>0</xdr:colOff>
      <xdr:row>70</xdr:row>
      <xdr:rowOff>200025</xdr:rowOff>
    </xdr:to>
    <xdr:sp macro="" textlink="">
      <xdr:nvSpPr>
        <xdr:cNvPr id="66" name="Line 65"/>
        <xdr:cNvSpPr>
          <a:spLocks noChangeShapeType="1"/>
        </xdr:cNvSpPr>
      </xdr:nvSpPr>
      <xdr:spPr bwMode="auto">
        <a:xfrm>
          <a:off x="2943225" y="11125200"/>
          <a:ext cx="167640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70</xdr:row>
      <xdr:rowOff>200025</xdr:rowOff>
    </xdr:from>
    <xdr:to>
      <xdr:col>26</xdr:col>
      <xdr:colOff>142875</xdr:colOff>
      <xdr:row>70</xdr:row>
      <xdr:rowOff>200025</xdr:rowOff>
    </xdr:to>
    <xdr:sp macro="" textlink="">
      <xdr:nvSpPr>
        <xdr:cNvPr id="67" name="Line 66"/>
        <xdr:cNvSpPr>
          <a:spLocks noChangeShapeType="1"/>
        </xdr:cNvSpPr>
      </xdr:nvSpPr>
      <xdr:spPr bwMode="auto">
        <a:xfrm flipV="1">
          <a:off x="5838825" y="11125200"/>
          <a:ext cx="116205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18</xdr:col>
      <xdr:colOff>0</xdr:colOff>
      <xdr:row>59</xdr:row>
      <xdr:rowOff>0</xdr:rowOff>
    </xdr:from>
    <xdr:to>
      <xdr:col>21</xdr:col>
      <xdr:colOff>47625</xdr:colOff>
      <xdr:row>60</xdr:row>
      <xdr:rowOff>0</xdr:rowOff>
    </xdr:to>
    <xdr:sp macro="" textlink="">
      <xdr:nvSpPr>
        <xdr:cNvPr id="68" name="AutoShape 67"/>
        <xdr:cNvSpPr>
          <a:spLocks noChangeArrowheads="1"/>
        </xdr:cNvSpPr>
      </xdr:nvSpPr>
      <xdr:spPr bwMode="auto">
        <a:xfrm>
          <a:off x="4619625" y="9572625"/>
          <a:ext cx="942975" cy="247650"/>
        </a:xfrm>
        <a:prstGeom prst="roundRect">
          <a:avLst>
            <a:gd name="adj"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xdr:col>
      <xdr:colOff>200025</xdr:colOff>
      <xdr:row>59</xdr:row>
      <xdr:rowOff>123825</xdr:rowOff>
    </xdr:from>
    <xdr:to>
      <xdr:col>18</xdr:col>
      <xdr:colOff>0</xdr:colOff>
      <xdr:row>59</xdr:row>
      <xdr:rowOff>123825</xdr:rowOff>
    </xdr:to>
    <xdr:sp macro="" textlink="">
      <xdr:nvSpPr>
        <xdr:cNvPr id="69" name="Line 68"/>
        <xdr:cNvSpPr>
          <a:spLocks noChangeShapeType="1"/>
        </xdr:cNvSpPr>
      </xdr:nvSpPr>
      <xdr:spPr bwMode="auto">
        <a:xfrm>
          <a:off x="2943225" y="9696450"/>
          <a:ext cx="167640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21</xdr:col>
      <xdr:colOff>38100</xdr:colOff>
      <xdr:row>59</xdr:row>
      <xdr:rowOff>123825</xdr:rowOff>
    </xdr:from>
    <xdr:to>
      <xdr:col>26</xdr:col>
      <xdr:colOff>142875</xdr:colOff>
      <xdr:row>59</xdr:row>
      <xdr:rowOff>123825</xdr:rowOff>
    </xdr:to>
    <xdr:sp macro="" textlink="">
      <xdr:nvSpPr>
        <xdr:cNvPr id="70" name="Line 69"/>
        <xdr:cNvSpPr>
          <a:spLocks noChangeShapeType="1"/>
        </xdr:cNvSpPr>
      </xdr:nvSpPr>
      <xdr:spPr bwMode="auto">
        <a:xfrm flipV="1">
          <a:off x="5553075" y="9696450"/>
          <a:ext cx="144780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161925</xdr:colOff>
      <xdr:row>58</xdr:row>
      <xdr:rowOff>9525</xdr:rowOff>
    </xdr:from>
    <xdr:to>
      <xdr:col>26</xdr:col>
      <xdr:colOff>161925</xdr:colOff>
      <xdr:row>62</xdr:row>
      <xdr:rowOff>238125</xdr:rowOff>
    </xdr:to>
    <xdr:sp macro="" textlink="">
      <xdr:nvSpPr>
        <xdr:cNvPr id="71" name="Line 70"/>
        <xdr:cNvSpPr>
          <a:spLocks noChangeShapeType="1"/>
        </xdr:cNvSpPr>
      </xdr:nvSpPr>
      <xdr:spPr bwMode="auto">
        <a:xfrm>
          <a:off x="7019925" y="9458325"/>
          <a:ext cx="0" cy="790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28575</xdr:colOff>
      <xdr:row>55</xdr:row>
      <xdr:rowOff>133350</xdr:rowOff>
    </xdr:from>
    <xdr:to>
      <xdr:col>12</xdr:col>
      <xdr:colOff>190500</xdr:colOff>
      <xdr:row>55</xdr:row>
      <xdr:rowOff>133350</xdr:rowOff>
    </xdr:to>
    <xdr:sp macro="" textlink="">
      <xdr:nvSpPr>
        <xdr:cNvPr id="72" name="Line 71"/>
        <xdr:cNvSpPr>
          <a:spLocks noChangeShapeType="1"/>
        </xdr:cNvSpPr>
      </xdr:nvSpPr>
      <xdr:spPr bwMode="auto">
        <a:xfrm>
          <a:off x="2000250" y="8972550"/>
          <a:ext cx="93345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15</xdr:col>
      <xdr:colOff>9525</xdr:colOff>
      <xdr:row>66</xdr:row>
      <xdr:rowOff>0</xdr:rowOff>
    </xdr:from>
    <xdr:to>
      <xdr:col>17</xdr:col>
      <xdr:colOff>0</xdr:colOff>
      <xdr:row>66</xdr:row>
      <xdr:rowOff>0</xdr:rowOff>
    </xdr:to>
    <xdr:sp macro="" textlink="">
      <xdr:nvSpPr>
        <xdr:cNvPr id="73" name="Line 72"/>
        <xdr:cNvSpPr>
          <a:spLocks noChangeShapeType="1"/>
        </xdr:cNvSpPr>
      </xdr:nvSpPr>
      <xdr:spPr bwMode="auto">
        <a:xfrm>
          <a:off x="3848100" y="10515600"/>
          <a:ext cx="514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0</xdr:colOff>
      <xdr:row>66</xdr:row>
      <xdr:rowOff>0</xdr:rowOff>
    </xdr:from>
    <xdr:to>
      <xdr:col>23</xdr:col>
      <xdr:colOff>304800</xdr:colOff>
      <xdr:row>66</xdr:row>
      <xdr:rowOff>0</xdr:rowOff>
    </xdr:to>
    <xdr:sp macro="" textlink="">
      <xdr:nvSpPr>
        <xdr:cNvPr id="74" name="Line 73"/>
        <xdr:cNvSpPr>
          <a:spLocks noChangeShapeType="1"/>
        </xdr:cNvSpPr>
      </xdr:nvSpPr>
      <xdr:spPr bwMode="auto">
        <a:xfrm>
          <a:off x="5829300" y="10515600"/>
          <a:ext cx="514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a:ln>
        <a:extLst>
          <a:ext uri="{909E8E84-426E-40DD-AFC4-6F175D3DCCD1}">
            <a14:hiddenFill xmlns:a14="http://schemas.microsoft.com/office/drawing/2010/main">
              <a:noFill/>
            </a14:hiddenFill>
          </a:ext>
        </a:extLst>
      </xdr:spPr>
    </xdr:sp>
    <xdr:clientData/>
  </xdr:twoCellAnchor>
  <xdr:twoCellAnchor editAs="oneCell">
    <xdr:from>
      <xdr:col>26</xdr:col>
      <xdr:colOff>161925</xdr:colOff>
      <xdr:row>69</xdr:row>
      <xdr:rowOff>0</xdr:rowOff>
    </xdr:from>
    <xdr:to>
      <xdr:col>26</xdr:col>
      <xdr:colOff>161925</xdr:colOff>
      <xdr:row>72</xdr:row>
      <xdr:rowOff>9525</xdr:rowOff>
    </xdr:to>
    <xdr:sp macro="" textlink="">
      <xdr:nvSpPr>
        <xdr:cNvPr id="75" name="Line 74"/>
        <xdr:cNvSpPr>
          <a:spLocks noChangeShapeType="1"/>
        </xdr:cNvSpPr>
      </xdr:nvSpPr>
      <xdr:spPr bwMode="auto">
        <a:xfrm>
          <a:off x="7019925" y="10848975"/>
          <a:ext cx="0" cy="561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57150</xdr:colOff>
      <xdr:row>7</xdr:row>
      <xdr:rowOff>76200</xdr:rowOff>
    </xdr:from>
    <xdr:to>
      <xdr:col>3</xdr:col>
      <xdr:colOff>104775</xdr:colOff>
      <xdr:row>22</xdr:row>
      <xdr:rowOff>219075</xdr:rowOff>
    </xdr:to>
    <xdr:sp macro="" textlink="">
      <xdr:nvSpPr>
        <xdr:cNvPr id="76" name="AutoShape 75"/>
        <xdr:cNvSpPr>
          <a:spLocks/>
        </xdr:cNvSpPr>
      </xdr:nvSpPr>
      <xdr:spPr bwMode="auto">
        <a:xfrm>
          <a:off x="381000" y="1047750"/>
          <a:ext cx="200025" cy="2676525"/>
        </a:xfrm>
        <a:prstGeom prst="leftBrace">
          <a:avLst>
            <a:gd name="adj1" fmla="val 11150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57150</xdr:colOff>
      <xdr:row>25</xdr:row>
      <xdr:rowOff>0</xdr:rowOff>
    </xdr:from>
    <xdr:to>
      <xdr:col>3</xdr:col>
      <xdr:colOff>123825</xdr:colOff>
      <xdr:row>44</xdr:row>
      <xdr:rowOff>104775</xdr:rowOff>
    </xdr:to>
    <xdr:sp macro="" textlink="">
      <xdr:nvSpPr>
        <xdr:cNvPr id="77" name="AutoShape 76"/>
        <xdr:cNvSpPr>
          <a:spLocks/>
        </xdr:cNvSpPr>
      </xdr:nvSpPr>
      <xdr:spPr bwMode="auto">
        <a:xfrm>
          <a:off x="381000" y="4057650"/>
          <a:ext cx="219075" cy="2962275"/>
        </a:xfrm>
        <a:prstGeom prst="leftBrace">
          <a:avLst>
            <a:gd name="adj1" fmla="val 11268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95250</xdr:colOff>
      <xdr:row>45</xdr:row>
      <xdr:rowOff>104775</xdr:rowOff>
    </xdr:from>
    <xdr:to>
      <xdr:col>3</xdr:col>
      <xdr:colOff>161925</xdr:colOff>
      <xdr:row>75</xdr:row>
      <xdr:rowOff>0</xdr:rowOff>
    </xdr:to>
    <xdr:sp macro="" textlink="">
      <xdr:nvSpPr>
        <xdr:cNvPr id="78" name="AutoShape 77"/>
        <xdr:cNvSpPr>
          <a:spLocks/>
        </xdr:cNvSpPr>
      </xdr:nvSpPr>
      <xdr:spPr bwMode="auto">
        <a:xfrm>
          <a:off x="419100" y="7181850"/>
          <a:ext cx="219075" cy="4791075"/>
        </a:xfrm>
        <a:prstGeom prst="leftBrace">
          <a:avLst>
            <a:gd name="adj1" fmla="val 18224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95250</xdr:colOff>
          <xdr:row>1</xdr:row>
          <xdr:rowOff>123825</xdr:rowOff>
        </xdr:from>
        <xdr:to>
          <xdr:col>6</xdr:col>
          <xdr:colOff>447675</xdr:colOff>
          <xdr:row>3</xdr:row>
          <xdr:rowOff>85725</xdr:rowOff>
        </xdr:to>
        <xdr:sp macro="" textlink="">
          <xdr:nvSpPr>
            <xdr:cNvPr id="125953" name="Object 1" hidden="1">
              <a:extLst>
                <a:ext uri="{63B3BB69-23CF-44E3-9099-C40C66FF867C}">
                  <a14:compatExt spid="_x0000_s125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63</xdr:col>
      <xdr:colOff>0</xdr:colOff>
      <xdr:row>0</xdr:row>
      <xdr:rowOff>0</xdr:rowOff>
    </xdr:from>
    <xdr:to>
      <xdr:col>71</xdr:col>
      <xdr:colOff>349063</xdr:colOff>
      <xdr:row>2</xdr:row>
      <xdr:rowOff>105335</xdr:rowOff>
    </xdr:to>
    <xdr:sp macro="" textlink="">
      <xdr:nvSpPr>
        <xdr:cNvPr id="2" name="テキスト ボックス 1"/>
        <xdr:cNvSpPr txBox="1"/>
      </xdr:nvSpPr>
      <xdr:spPr>
        <a:xfrm>
          <a:off x="59407425" y="0"/>
          <a:ext cx="5311588" cy="4482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b="0" i="0" u="none" strike="noStrike">
              <a:solidFill>
                <a:schemeClr val="dk1"/>
              </a:solidFill>
              <a:effectLst/>
              <a:latin typeface="+mn-lt"/>
              <a:ea typeface="+mn-ea"/>
              <a:cs typeface="+mn-cs"/>
            </a:rPr>
            <a:t>注 消費パターンの算出には「民間消費支出」の商品別構成比を利用するが，屑の投入</a:t>
          </a:r>
          <a:r>
            <a:rPr lang="ja-JP" altLang="en-US" sz="1000"/>
            <a:t> </a:t>
          </a:r>
          <a:r>
            <a:rPr lang="ja-JP" altLang="en-US" sz="1000" b="0" i="0" u="none" strike="noStrike">
              <a:solidFill>
                <a:schemeClr val="dk1"/>
              </a:solidFill>
              <a:effectLst/>
              <a:latin typeface="+mn-lt"/>
              <a:ea typeface="+mn-ea"/>
              <a:cs typeface="+mn-cs"/>
            </a:rPr>
            <a:t>　 結果発生している，マイナス値は「</a:t>
          </a:r>
          <a:r>
            <a:rPr lang="en-US" altLang="ja-JP" sz="1000" b="0" i="0" u="none" strike="noStrike">
              <a:solidFill>
                <a:schemeClr val="dk1"/>
              </a:solidFill>
              <a:effectLst/>
              <a:latin typeface="+mn-lt"/>
              <a:ea typeface="+mn-ea"/>
              <a:cs typeface="+mn-cs"/>
            </a:rPr>
            <a:t>0</a:t>
          </a:r>
          <a:r>
            <a:rPr lang="ja-JP" altLang="en-US" sz="1000" b="0" i="0" u="none" strike="noStrike">
              <a:solidFill>
                <a:schemeClr val="dk1"/>
              </a:solidFill>
              <a:effectLst/>
              <a:latin typeface="+mn-lt"/>
              <a:ea typeface="+mn-ea"/>
              <a:cs typeface="+mn-cs"/>
            </a:rPr>
            <a:t>」に置き換えて算出する。</a:t>
          </a:r>
          <a:r>
            <a:rPr lang="ja-JP" altLang="en-US" sz="1000"/>
            <a:t> </a:t>
          </a:r>
          <a:endParaRPr kumimoji="1" lang="ja-JP" altLang="en-US" sz="10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85725</xdr:colOff>
      <xdr:row>7</xdr:row>
      <xdr:rowOff>95250</xdr:rowOff>
    </xdr:from>
    <xdr:to>
      <xdr:col>11</xdr:col>
      <xdr:colOff>495300</xdr:colOff>
      <xdr:row>13</xdr:row>
      <xdr:rowOff>114300</xdr:rowOff>
    </xdr:to>
    <xdr:sp macro="" textlink="">
      <xdr:nvSpPr>
        <xdr:cNvPr id="2" name="テキスト ボックス 1"/>
        <xdr:cNvSpPr txBox="1"/>
      </xdr:nvSpPr>
      <xdr:spPr>
        <a:xfrm>
          <a:off x="5391150" y="1962150"/>
          <a:ext cx="5724525" cy="116205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a:t>
          </a:r>
          <a:r>
            <a:rPr kumimoji="1" lang="en-US" altLang="ja-JP" sz="1100"/>
            <a:t>【</a:t>
          </a:r>
          <a:r>
            <a:rPr kumimoji="1" lang="ja-JP" altLang="en-US" sz="1100"/>
            <a:t>建設部門分析用産業連関表は次のホームページでダウンロードできます。</a:t>
          </a:r>
          <a:r>
            <a:rPr kumimoji="1" lang="en-US" altLang="ja-JP" sz="1100"/>
            <a:t>】</a:t>
          </a:r>
        </a:p>
        <a:p>
          <a:r>
            <a:rPr kumimoji="1" lang="ja-JP" altLang="en-US" sz="1100"/>
            <a:t>　　　　　　</a:t>
          </a:r>
          <a:r>
            <a:rPr kumimoji="1" lang="en-US" altLang="ja-JP" sz="1100"/>
            <a:t>e-Stat</a:t>
          </a:r>
          <a:r>
            <a:rPr kumimoji="1" lang="ja-JP" altLang="en-US" sz="1100"/>
            <a:t>トップページ</a:t>
          </a:r>
          <a:r>
            <a:rPr kumimoji="1" lang="en-US" altLang="ja-JP" sz="1100"/>
            <a:t>&gt; </a:t>
          </a:r>
          <a:r>
            <a:rPr kumimoji="1" lang="ja-JP" altLang="en-US" sz="1100"/>
            <a:t>統計データを探す</a:t>
          </a:r>
          <a:r>
            <a:rPr kumimoji="1" lang="en-US" altLang="ja-JP" sz="1100"/>
            <a:t>&gt; </a:t>
          </a:r>
          <a:r>
            <a:rPr kumimoji="1" lang="ja-JP" altLang="en-US" sz="1100"/>
            <a:t>すべて</a:t>
          </a:r>
          <a:r>
            <a:rPr kumimoji="1" lang="en-US" altLang="ja-JP" sz="1100"/>
            <a:t>&gt; </a:t>
          </a:r>
          <a:r>
            <a:rPr kumimoji="1" lang="ja-JP" altLang="en-US" sz="1100"/>
            <a:t>政府統計一覧</a:t>
          </a:r>
        </a:p>
        <a:p>
          <a:r>
            <a:rPr kumimoji="1" lang="ja-JP" altLang="en-US" sz="1100"/>
            <a:t>　　　　　　　　　　　　　</a:t>
          </a:r>
          <a:r>
            <a:rPr kumimoji="1" lang="en-US" altLang="ja-JP" sz="1100"/>
            <a:t>&gt;</a:t>
          </a:r>
          <a:r>
            <a:rPr kumimoji="1" lang="ja-JP" altLang="en-US" sz="1100"/>
            <a:t>建設部門分析用産業連関表</a:t>
          </a:r>
          <a:r>
            <a:rPr kumimoji="1" lang="en-US" altLang="ja-JP" sz="1100"/>
            <a:t>&gt; </a:t>
          </a:r>
          <a:r>
            <a:rPr kumimoji="1" lang="ja-JP" altLang="en-US" sz="1100"/>
            <a:t>平成</a:t>
          </a:r>
          <a:r>
            <a:rPr kumimoji="1" lang="en-US" altLang="ja-JP" sz="1100"/>
            <a:t>27</a:t>
          </a:r>
          <a:r>
            <a:rPr kumimoji="1" lang="ja-JP" altLang="en-US" sz="1100"/>
            <a:t>年</a:t>
          </a:r>
          <a:r>
            <a:rPr kumimoji="1" lang="en-US" altLang="ja-JP" sz="1100"/>
            <a:t>&gt; </a:t>
          </a:r>
          <a:r>
            <a:rPr kumimoji="1" lang="ja-JP" altLang="en-US" sz="1100"/>
            <a:t>第３部　計数編</a:t>
          </a:r>
        </a:p>
        <a:p>
          <a:r>
            <a:rPr kumimoji="1" lang="ja-JP" altLang="en-US" sz="1100"/>
            <a:t>　　　　　　　　　　　　　</a:t>
          </a:r>
          <a:r>
            <a:rPr kumimoji="1" lang="en-US" altLang="ja-JP" sz="1100"/>
            <a:t>&gt; </a:t>
          </a:r>
          <a:r>
            <a:rPr kumimoji="1" lang="ja-JP" altLang="en-US" sz="1100"/>
            <a:t>Ｃ　一般分類表（建設部門表）（</a:t>
          </a:r>
          <a:r>
            <a:rPr kumimoji="1" lang="en-US" altLang="ja-JP" sz="1100"/>
            <a:t>107×73</a:t>
          </a:r>
          <a:r>
            <a:rPr kumimoji="1" lang="ja-JP" altLang="en-US" sz="1100"/>
            <a:t>）</a:t>
          </a:r>
          <a:r>
            <a:rPr kumimoji="1" lang="en-US" altLang="ja-JP" sz="1100"/>
            <a:t>(</a:t>
          </a:r>
          <a:r>
            <a:rPr kumimoji="1" lang="ja-JP" altLang="en-US" sz="1100"/>
            <a:t>エクセル</a:t>
          </a:r>
          <a:r>
            <a:rPr kumimoji="1" lang="en-US" altLang="ja-JP" sz="1100"/>
            <a:t>)</a:t>
          </a:r>
        </a:p>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0</xdr:colOff>
      <xdr:row>10</xdr:row>
      <xdr:rowOff>161925</xdr:rowOff>
    </xdr:from>
    <xdr:to>
      <xdr:col>22</xdr:col>
      <xdr:colOff>647700</xdr:colOff>
      <xdr:row>30</xdr:row>
      <xdr:rowOff>152400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257175</xdr:colOff>
      <xdr:row>4</xdr:row>
      <xdr:rowOff>9525</xdr:rowOff>
    </xdr:from>
    <xdr:to>
      <xdr:col>23</xdr:col>
      <xdr:colOff>171450</xdr:colOff>
      <xdr:row>11</xdr:row>
      <xdr:rowOff>28575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400050</xdr:colOff>
      <xdr:row>10</xdr:row>
      <xdr:rowOff>66675</xdr:rowOff>
    </xdr:from>
    <xdr:to>
      <xdr:col>17</xdr:col>
      <xdr:colOff>171450</xdr:colOff>
      <xdr:row>11</xdr:row>
      <xdr:rowOff>85725</xdr:rowOff>
    </xdr:to>
    <xdr:sp macro="" textlink="">
      <xdr:nvSpPr>
        <xdr:cNvPr id="5" name="Rectangle 6"/>
        <xdr:cNvSpPr>
          <a:spLocks noChangeArrowheads="1"/>
        </xdr:cNvSpPr>
      </xdr:nvSpPr>
      <xdr:spPr bwMode="auto">
        <a:xfrm>
          <a:off x="11553825" y="2019300"/>
          <a:ext cx="457200" cy="2286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6.xml><?xml version="1.0" encoding="utf-8"?>
<c:userShapes xmlns:c="http://schemas.openxmlformats.org/drawingml/2006/chart">
  <cdr:relSizeAnchor xmlns:cdr="http://schemas.openxmlformats.org/drawingml/2006/chartDrawing">
    <cdr:from>
      <cdr:x>0.01562</cdr:x>
      <cdr:y>0.05758</cdr:y>
    </cdr:from>
    <cdr:to>
      <cdr:x>0.05521</cdr:x>
      <cdr:y>0.23185</cdr:y>
    </cdr:to>
    <cdr:sp macro="" textlink="">
      <cdr:nvSpPr>
        <cdr:cNvPr id="15361" name="Text Box 1"/>
        <cdr:cNvSpPr txBox="1">
          <a:spLocks xmlns:a="http://schemas.openxmlformats.org/drawingml/2006/main" noChangeArrowheads="1"/>
        </cdr:cNvSpPr>
      </cdr:nvSpPr>
      <cdr:spPr bwMode="auto">
        <a:xfrm xmlns:a="http://schemas.openxmlformats.org/drawingml/2006/main">
          <a:off x="147414" y="88965"/>
          <a:ext cx="373765" cy="26995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900" b="0" i="0" u="none" strike="noStrike" baseline="0">
              <a:solidFill>
                <a:srgbClr val="000000"/>
              </a:solidFill>
              <a:latin typeface="ＭＳ Ｐ明朝"/>
              <a:ea typeface="ＭＳ Ｐ明朝"/>
            </a:rPr>
            <a:t>億円</a:t>
          </a:r>
        </a:p>
      </cdr:txBody>
    </cdr:sp>
  </cdr:relSizeAnchor>
</c:userShapes>
</file>

<file path=xl/drawings/drawing7.xml><?xml version="1.0" encoding="utf-8"?>
<xdr:wsDr xmlns:xdr="http://schemas.openxmlformats.org/drawingml/2006/spreadsheetDrawing" xmlns:a="http://schemas.openxmlformats.org/drawingml/2006/main">
  <xdr:twoCellAnchor>
    <xdr:from>
      <xdr:col>5</xdr:col>
      <xdr:colOff>228600</xdr:colOff>
      <xdr:row>24</xdr:row>
      <xdr:rowOff>95250</xdr:rowOff>
    </xdr:from>
    <xdr:to>
      <xdr:col>5</xdr:col>
      <xdr:colOff>704850</xdr:colOff>
      <xdr:row>28</xdr:row>
      <xdr:rowOff>133350</xdr:rowOff>
    </xdr:to>
    <xdr:sp macro="" textlink="">
      <xdr:nvSpPr>
        <xdr:cNvPr id="2" name="AutoShape 1"/>
        <xdr:cNvSpPr>
          <a:spLocks noChangeArrowheads="1"/>
        </xdr:cNvSpPr>
      </xdr:nvSpPr>
      <xdr:spPr bwMode="auto">
        <a:xfrm>
          <a:off x="3800475" y="4352925"/>
          <a:ext cx="476250" cy="723900"/>
        </a:xfrm>
        <a:prstGeom prst="rightArrow">
          <a:avLst>
            <a:gd name="adj1" fmla="val 50000"/>
            <a:gd name="adj2" fmla="val 40417"/>
          </a:avLst>
        </a:prstGeom>
        <a:solidFill>
          <a:srgbClr xmlns:mc="http://schemas.openxmlformats.org/markup-compatibility/2006" xmlns:a14="http://schemas.microsoft.com/office/drawing/2010/main" val="00FFFF" mc:Ignorable="a14" a14:legacySpreadsheetColorIndex="3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114300</xdr:colOff>
      <xdr:row>24</xdr:row>
      <xdr:rowOff>66675</xdr:rowOff>
    </xdr:from>
    <xdr:to>
      <xdr:col>7</xdr:col>
      <xdr:colOff>600075</xdr:colOff>
      <xdr:row>28</xdr:row>
      <xdr:rowOff>104775</xdr:rowOff>
    </xdr:to>
    <xdr:sp macro="" textlink="">
      <xdr:nvSpPr>
        <xdr:cNvPr id="3" name="AutoShape 1"/>
        <xdr:cNvSpPr>
          <a:spLocks noChangeArrowheads="1"/>
        </xdr:cNvSpPr>
      </xdr:nvSpPr>
      <xdr:spPr bwMode="auto">
        <a:xfrm>
          <a:off x="5553075" y="4324350"/>
          <a:ext cx="485775" cy="723900"/>
        </a:xfrm>
        <a:prstGeom prst="rightArrow">
          <a:avLst>
            <a:gd name="adj1" fmla="val 50000"/>
            <a:gd name="adj2" fmla="val 40417"/>
          </a:avLst>
        </a:prstGeom>
        <a:solidFill>
          <a:srgbClr xmlns:mc="http://schemas.openxmlformats.org/markup-compatibility/2006" xmlns:a14="http://schemas.microsoft.com/office/drawing/2010/main" val="00FFFF" mc:Ignorable="a14" a14:legacySpreadsheetColorIndex="3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7</xdr:col>
      <xdr:colOff>71437</xdr:colOff>
      <xdr:row>3</xdr:row>
      <xdr:rowOff>150019</xdr:rowOff>
    </xdr:from>
    <xdr:to>
      <xdr:col>25</xdr:col>
      <xdr:colOff>42863</xdr:colOff>
      <xdr:row>41</xdr:row>
      <xdr:rowOff>202406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9.xml><?xml version="1.0" encoding="utf-8"?>
<c:userShapes xmlns:c="http://schemas.openxmlformats.org/drawingml/2006/chart">
  <cdr:relSizeAnchor xmlns:cdr="http://schemas.openxmlformats.org/drawingml/2006/chartDrawing">
    <cdr:from>
      <cdr:x>0</cdr:x>
      <cdr:y>0.01383</cdr:y>
    </cdr:from>
    <cdr:to>
      <cdr:x>0.03796</cdr:x>
      <cdr:y>0.06229</cdr:y>
    </cdr:to>
    <cdr:sp macro="" textlink="">
      <cdr:nvSpPr>
        <cdr:cNvPr id="23553" name="Text Box 1"/>
        <cdr:cNvSpPr txBox="1">
          <a:spLocks xmlns:a="http://schemas.openxmlformats.org/drawingml/2006/main" noChangeArrowheads="1"/>
        </cdr:cNvSpPr>
      </cdr:nvSpPr>
      <cdr:spPr bwMode="auto">
        <a:xfrm xmlns:a="http://schemas.openxmlformats.org/drawingml/2006/main">
          <a:off x="0" y="83104"/>
          <a:ext cx="358672" cy="29127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18288" rIns="27432" bIns="18288" anchor="ctr"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明朝"/>
              <a:ea typeface="ＭＳ Ｐ明朝"/>
            </a:rPr>
            <a:t>億円</a:t>
          </a:r>
        </a:p>
      </cdr:txBody>
    </cdr:sp>
  </cdr:relSizeAnchor>
</c:userShapes>
</file>

<file path=xl/drawings/drawing1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17</xdr:col>
      <xdr:colOff>204788</xdr:colOff>
      <xdr:row>47</xdr:row>
      <xdr:rowOff>90487</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11.xml><?xml version="1.0" encoding="utf-8"?>
<c:userShapes xmlns:c="http://schemas.openxmlformats.org/drawingml/2006/chart">
  <cdr:relSizeAnchor xmlns:cdr="http://schemas.openxmlformats.org/drawingml/2006/chartDrawing">
    <cdr:from>
      <cdr:x>0</cdr:x>
      <cdr:y>0.01383</cdr:y>
    </cdr:from>
    <cdr:to>
      <cdr:x>0.03796</cdr:x>
      <cdr:y>0.06229</cdr:y>
    </cdr:to>
    <cdr:sp macro="" textlink="">
      <cdr:nvSpPr>
        <cdr:cNvPr id="23553" name="Text Box 1"/>
        <cdr:cNvSpPr txBox="1">
          <a:spLocks xmlns:a="http://schemas.openxmlformats.org/drawingml/2006/main" noChangeArrowheads="1"/>
        </cdr:cNvSpPr>
      </cdr:nvSpPr>
      <cdr:spPr bwMode="auto">
        <a:xfrm xmlns:a="http://schemas.openxmlformats.org/drawingml/2006/main">
          <a:off x="0" y="83104"/>
          <a:ext cx="358672" cy="29127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18288" rIns="27432" bIns="18288" anchor="ctr"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明朝"/>
              <a:ea typeface="ＭＳ Ｐ明朝"/>
            </a:rPr>
            <a:t>億円</a:t>
          </a:r>
        </a:p>
      </cdr:txBody>
    </cdr:sp>
  </cdr:relSizeAnchor>
</c:userShapes>
</file>

<file path=xl/drawings/drawing12.xml><?xml version="1.0" encoding="utf-8"?>
<xdr:wsDr xmlns:xdr="http://schemas.openxmlformats.org/drawingml/2006/spreadsheetDrawing" xmlns:a="http://schemas.openxmlformats.org/drawingml/2006/main">
  <xdr:twoCellAnchor>
    <xdr:from>
      <xdr:col>8</xdr:col>
      <xdr:colOff>85725</xdr:colOff>
      <xdr:row>22</xdr:row>
      <xdr:rowOff>0</xdr:rowOff>
    </xdr:from>
    <xdr:to>
      <xdr:col>8</xdr:col>
      <xdr:colOff>495300</xdr:colOff>
      <xdr:row>27</xdr:row>
      <xdr:rowOff>9525</xdr:rowOff>
    </xdr:to>
    <xdr:sp macro="" textlink="">
      <xdr:nvSpPr>
        <xdr:cNvPr id="2" name="AutoShape 1"/>
        <xdr:cNvSpPr>
          <a:spLocks noChangeArrowheads="1"/>
        </xdr:cNvSpPr>
      </xdr:nvSpPr>
      <xdr:spPr bwMode="auto">
        <a:xfrm>
          <a:off x="4933950" y="3724275"/>
          <a:ext cx="409575" cy="904875"/>
        </a:xfrm>
        <a:prstGeom prst="rightArrow">
          <a:avLst>
            <a:gd name="adj1" fmla="val 50000"/>
            <a:gd name="adj2" fmla="val 25000"/>
          </a:avLst>
        </a:prstGeom>
        <a:solidFill>
          <a:srgbClr xmlns:mc="http://schemas.openxmlformats.org/markup-compatibility/2006" xmlns:a14="http://schemas.microsoft.com/office/drawing/2010/main" val="00FFFF" mc:Ignorable="a14" a14:legacySpreadsheetColorIndex="3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20</xdr:col>
      <xdr:colOff>104775</xdr:colOff>
      <xdr:row>31</xdr:row>
      <xdr:rowOff>9525</xdr:rowOff>
    </xdr:from>
    <xdr:to>
      <xdr:col>20</xdr:col>
      <xdr:colOff>342900</xdr:colOff>
      <xdr:row>35</xdr:row>
      <xdr:rowOff>85725</xdr:rowOff>
    </xdr:to>
    <xdr:sp macro="" textlink="">
      <xdr:nvSpPr>
        <xdr:cNvPr id="2" name="AutoShape 1"/>
        <xdr:cNvSpPr>
          <a:spLocks noChangeArrowheads="1"/>
        </xdr:cNvSpPr>
      </xdr:nvSpPr>
      <xdr:spPr bwMode="auto">
        <a:xfrm>
          <a:off x="8610600" y="6038850"/>
          <a:ext cx="238125" cy="762000"/>
        </a:xfrm>
        <a:prstGeom prst="rightArrow">
          <a:avLst>
            <a:gd name="adj1" fmla="val 50000"/>
            <a:gd name="adj2" fmla="val 25000"/>
          </a:avLst>
        </a:prstGeom>
        <a:solidFill>
          <a:srgbClr xmlns:mc="http://schemas.openxmlformats.org/markup-compatibility/2006" xmlns:a14="http://schemas.microsoft.com/office/drawing/2010/main" val="00FFFF" mc:Ignorable="a14" a14:legacySpreadsheetColorIndex="3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19050</xdr:colOff>
      <xdr:row>20</xdr:row>
      <xdr:rowOff>200025</xdr:rowOff>
    </xdr:from>
    <xdr:to>
      <xdr:col>19</xdr:col>
      <xdr:colOff>361950</xdr:colOff>
      <xdr:row>38</xdr:row>
      <xdr:rowOff>38100</xdr:rowOff>
    </xdr:to>
    <xdr:graphicFrame macro="">
      <xdr:nvGraphicFramePr>
        <xdr:cNvPr id="2"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400050</xdr:colOff>
      <xdr:row>13</xdr:row>
      <xdr:rowOff>152400</xdr:rowOff>
    </xdr:from>
    <xdr:to>
      <xdr:col>8</xdr:col>
      <xdr:colOff>247650</xdr:colOff>
      <xdr:row>14</xdr:row>
      <xdr:rowOff>171450</xdr:rowOff>
    </xdr:to>
    <xdr:sp macro="" textlink="">
      <xdr:nvSpPr>
        <xdr:cNvPr id="3" name="Text Box 7"/>
        <xdr:cNvSpPr txBox="1">
          <a:spLocks noChangeArrowheads="1"/>
        </xdr:cNvSpPr>
      </xdr:nvSpPr>
      <xdr:spPr bwMode="auto">
        <a:xfrm>
          <a:off x="6229350" y="2733675"/>
          <a:ext cx="533400" cy="22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億円</a:t>
          </a:r>
        </a:p>
      </xdr:txBody>
    </xdr:sp>
    <xdr:clientData/>
  </xdr:twoCellAnchor>
  <xdr:twoCellAnchor>
    <xdr:from>
      <xdr:col>6</xdr:col>
      <xdr:colOff>619125</xdr:colOff>
      <xdr:row>12</xdr:row>
      <xdr:rowOff>171450</xdr:rowOff>
    </xdr:from>
    <xdr:to>
      <xdr:col>19</xdr:col>
      <xdr:colOff>352425</xdr:colOff>
      <xdr:row>20</xdr:row>
      <xdr:rowOff>190500</xdr:rowOff>
    </xdr:to>
    <xdr:graphicFrame macro="">
      <xdr:nvGraphicFramePr>
        <xdr:cNvPr id="4"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590550</xdr:colOff>
      <xdr:row>12</xdr:row>
      <xdr:rowOff>114300</xdr:rowOff>
    </xdr:from>
    <xdr:to>
      <xdr:col>12</xdr:col>
      <xdr:colOff>514350</xdr:colOff>
      <xdr:row>13</xdr:row>
      <xdr:rowOff>76200</xdr:rowOff>
    </xdr:to>
    <xdr:sp macro="" textlink="">
      <xdr:nvSpPr>
        <xdr:cNvPr id="5" name="Rectangle 9"/>
        <xdr:cNvSpPr>
          <a:spLocks noChangeArrowheads="1"/>
        </xdr:cNvSpPr>
      </xdr:nvSpPr>
      <xdr:spPr bwMode="auto">
        <a:xfrm>
          <a:off x="9163050" y="2486025"/>
          <a:ext cx="609600" cy="171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313765</xdr:colOff>
      <xdr:row>1</xdr:row>
      <xdr:rowOff>11206</xdr:rowOff>
    </xdr:from>
    <xdr:to>
      <xdr:col>13</xdr:col>
      <xdr:colOff>39780</xdr:colOff>
      <xdr:row>31</xdr:row>
      <xdr:rowOff>115981</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3765" y="179294"/>
          <a:ext cx="8612280" cy="51474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76200</xdr:colOff>
      <xdr:row>24</xdr:row>
      <xdr:rowOff>114300</xdr:rowOff>
    </xdr:from>
    <xdr:to>
      <xdr:col>10</xdr:col>
      <xdr:colOff>438150</xdr:colOff>
      <xdr:row>44</xdr:row>
      <xdr:rowOff>47625</xdr:rowOff>
    </xdr:to>
    <xdr:graphicFrame macro="">
      <xdr:nvGraphicFramePr>
        <xdr:cNvPr id="2"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0.86401</cdr:x>
      <cdr:y>0.10741</cdr:y>
    </cdr:from>
    <cdr:to>
      <cdr:x>0.91929</cdr:x>
      <cdr:y>0.19001</cdr:y>
    </cdr:to>
    <cdr:sp macro="" textlink="">
      <cdr:nvSpPr>
        <cdr:cNvPr id="69633" name="Text Box 1"/>
        <cdr:cNvSpPr txBox="1">
          <a:spLocks xmlns:a="http://schemas.openxmlformats.org/drawingml/2006/main" noChangeArrowheads="1"/>
        </cdr:cNvSpPr>
      </cdr:nvSpPr>
      <cdr:spPr bwMode="auto">
        <a:xfrm xmlns:a="http://schemas.openxmlformats.org/drawingml/2006/main">
          <a:off x="6405880" y="365354"/>
          <a:ext cx="409651" cy="27851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億円</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12/03%20&#29987;&#26989;&#27083;&#36896;&#20998;&#26512;&#20107;&#26989;/01%20&#29987;&#26989;&#36899;&#38306;&#34920;&#20316;&#25104;&#12539;&#20998;&#26512;/05%20&#21407;&#23376;&#21147;&#30330;&#38651;&#12395;&#12424;&#12427;&#30476;&#32076;&#28168;&#12408;&#12398;&#24433;&#38911;/&#38651;&#21147;&#38656;&#35201;&#12395;&#12424;&#12427;&#24433;&#38911;&#28204;&#23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条件"/>
      <sheetName val="仮定と限界"/>
      <sheetName val="Ⅰ需要構成算出"/>
      <sheetName val="Ⅱ演算"/>
      <sheetName val="Ⅲ演算結果"/>
      <sheetName val="取引額表"/>
      <sheetName val="逆行列係数表 [I-(I-M)A]-1"/>
      <sheetName val="来場者規模・消費額"/>
      <sheetName val="フロー図"/>
      <sheetName val="産業連関表への格付け"/>
      <sheetName val="皮ハギ概念図"/>
      <sheetName val="ﾏｰｼﾞﾝ表"/>
      <sheetName val="皮ハギ"/>
      <sheetName val="自給率の調整"/>
      <sheetName val="直接･１次間接"/>
      <sheetName val="2次間接"/>
      <sheetName val="分析結果表"/>
      <sheetName val="分析結果表 (2)"/>
      <sheetName val="測定_34部門"/>
      <sheetName val="グラフ_36部門"/>
      <sheetName val="H7生価表-36-"/>
      <sheetName val="H7逆行-36-"/>
      <sheetName val="H7雇用表-36-"/>
    </sheetNames>
    <sheetDataSet>
      <sheetData sheetId="0" refreshError="1"/>
      <sheetData sheetId="1" refreshError="1"/>
      <sheetData sheetId="2"/>
      <sheetData sheetId="3" refreshError="1"/>
      <sheetData sheetId="4" refreshError="1"/>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6"/>
  <sheetViews>
    <sheetView showGridLines="0" tabSelected="1" zoomScale="70" zoomScaleNormal="70" workbookViewId="0">
      <selection activeCell="AF1" sqref="AF1"/>
    </sheetView>
  </sheetViews>
  <sheetFormatPr defaultRowHeight="13.5"/>
  <cols>
    <col min="1" max="1" width="1.125" customWidth="1"/>
    <col min="2" max="2" width="3.125" customWidth="1"/>
    <col min="3" max="3" width="2" customWidth="1"/>
    <col min="4" max="4" width="2.25" customWidth="1"/>
    <col min="5" max="5" width="4.125" customWidth="1"/>
    <col min="6" max="6" width="3.125" customWidth="1"/>
    <col min="7" max="14" width="3.375" customWidth="1"/>
    <col min="15" max="15" width="7.625" customWidth="1"/>
    <col min="16" max="16" width="3.5" customWidth="1"/>
    <col min="17" max="18" width="3.375" customWidth="1"/>
    <col min="19" max="19" width="5" customWidth="1"/>
    <col min="20" max="21" width="3.375" customWidth="1"/>
    <col min="22" max="22" width="4.125" customWidth="1"/>
    <col min="23" max="27" width="3.375" customWidth="1"/>
    <col min="28" max="28" width="4.25" customWidth="1"/>
    <col min="29" max="29" width="6.5" customWidth="1"/>
    <col min="30" max="30" width="1.625" customWidth="1"/>
    <col min="31" max="31" width="3.375" customWidth="1"/>
    <col min="32" max="32" width="2.375" customWidth="1"/>
    <col min="33" max="33" width="0.875" customWidth="1"/>
    <col min="34" max="34" width="1.375" customWidth="1"/>
    <col min="35" max="96" width="4.125" customWidth="1"/>
  </cols>
  <sheetData>
    <row r="1" spans="1:32">
      <c r="A1" s="58"/>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row>
    <row r="2" spans="1:32" ht="4.5" customHeight="1"/>
    <row r="3" spans="1:32" ht="17.25">
      <c r="F3" s="113" t="s">
        <v>86</v>
      </c>
      <c r="G3" s="58"/>
      <c r="H3" s="58"/>
      <c r="I3" s="58"/>
      <c r="J3" s="58"/>
      <c r="K3" s="58"/>
      <c r="L3" s="58"/>
      <c r="M3" s="58"/>
      <c r="N3" s="58"/>
      <c r="O3" s="58"/>
      <c r="P3" s="58"/>
      <c r="Q3" s="58"/>
      <c r="R3" s="58"/>
      <c r="S3" s="58"/>
      <c r="T3" s="58"/>
      <c r="U3" s="58"/>
      <c r="V3" s="58"/>
      <c r="W3" s="58"/>
      <c r="X3" s="58"/>
      <c r="Y3" s="58"/>
      <c r="Z3" s="58"/>
      <c r="AA3" s="58"/>
      <c r="AB3" s="58"/>
      <c r="AC3" s="58"/>
      <c r="AD3" s="58"/>
      <c r="AE3" s="58"/>
      <c r="AF3" s="58"/>
    </row>
    <row r="4" spans="1:32" ht="7.5" customHeight="1"/>
    <row r="5" spans="1:32">
      <c r="F5" s="112" t="s">
        <v>62</v>
      </c>
    </row>
    <row r="7" spans="1:32" ht="6.95" customHeight="1" thickBot="1"/>
    <row r="8" spans="1:32" ht="20.100000000000001" customHeight="1" thickTop="1" thickBot="1">
      <c r="D8" s="24"/>
      <c r="K8" s="80" t="s">
        <v>63</v>
      </c>
      <c r="L8" s="81"/>
      <c r="M8" s="81"/>
      <c r="N8" s="81"/>
      <c r="O8" s="81"/>
      <c r="P8" s="81"/>
      <c r="Q8" s="81"/>
      <c r="R8" s="81"/>
      <c r="S8" s="81"/>
      <c r="T8" s="81"/>
      <c r="U8" s="81"/>
      <c r="V8" s="82"/>
      <c r="Y8" s="80" t="s">
        <v>64</v>
      </c>
      <c r="Z8" s="81"/>
      <c r="AA8" s="81"/>
      <c r="AB8" s="81"/>
      <c r="AC8" s="82"/>
    </row>
    <row r="9" spans="1:32" ht="5.25" customHeight="1" thickTop="1">
      <c r="D9" s="24"/>
    </row>
    <row r="10" spans="1:32" ht="9.9499999999999993" customHeight="1">
      <c r="D10" s="24"/>
    </row>
    <row r="11" spans="1:32" ht="9.9499999999999993" customHeight="1">
      <c r="B11" s="709" t="s">
        <v>87</v>
      </c>
      <c r="D11" s="24"/>
    </row>
    <row r="12" spans="1:32" ht="12" customHeight="1">
      <c r="B12" s="710"/>
      <c r="D12" s="24"/>
      <c r="K12" s="739" t="s">
        <v>65</v>
      </c>
      <c r="L12" s="740"/>
      <c r="M12" s="740"/>
      <c r="N12" s="740"/>
      <c r="O12" s="741"/>
      <c r="P12" s="62"/>
      <c r="R12" s="739" t="s">
        <v>66</v>
      </c>
      <c r="S12" s="740"/>
      <c r="T12" s="740"/>
      <c r="U12" s="740"/>
      <c r="V12" s="741"/>
      <c r="Y12" s="739" t="s">
        <v>67</v>
      </c>
      <c r="Z12" s="745"/>
      <c r="AA12" s="745"/>
      <c r="AB12" s="745"/>
      <c r="AC12" s="746"/>
    </row>
    <row r="13" spans="1:32" ht="19.5" customHeight="1">
      <c r="B13" s="710"/>
      <c r="D13" s="24"/>
      <c r="K13" s="742"/>
      <c r="L13" s="743"/>
      <c r="M13" s="743"/>
      <c r="N13" s="743"/>
      <c r="O13" s="744"/>
      <c r="P13" s="62"/>
      <c r="R13" s="742"/>
      <c r="S13" s="743"/>
      <c r="T13" s="743"/>
      <c r="U13" s="743"/>
      <c r="V13" s="744"/>
      <c r="Y13" s="747"/>
      <c r="Z13" s="748"/>
      <c r="AA13" s="748"/>
      <c r="AB13" s="748"/>
      <c r="AC13" s="749"/>
    </row>
    <row r="14" spans="1:32" ht="12.75" customHeight="1">
      <c r="B14" s="710"/>
      <c r="D14" s="24"/>
      <c r="U14" s="62"/>
      <c r="V14" s="62"/>
      <c r="W14" s="62"/>
      <c r="X14" s="62"/>
      <c r="Y14" s="62"/>
      <c r="Z14" s="62"/>
      <c r="AA14" s="62"/>
      <c r="AB14" s="62"/>
      <c r="AC14" s="62"/>
    </row>
    <row r="15" spans="1:32" ht="15.95" customHeight="1">
      <c r="B15" s="710"/>
      <c r="D15" s="24"/>
      <c r="R15" s="83" t="s">
        <v>68</v>
      </c>
      <c r="S15" s="84"/>
      <c r="T15" s="58"/>
      <c r="U15" s="85"/>
      <c r="V15" s="85"/>
      <c r="Y15" s="62"/>
      <c r="Z15" s="62"/>
      <c r="AA15" s="62"/>
      <c r="AB15" s="62"/>
      <c r="AC15" s="62"/>
    </row>
    <row r="16" spans="1:32" ht="6" customHeight="1">
      <c r="B16" s="710"/>
      <c r="D16" s="24"/>
      <c r="K16" s="62"/>
      <c r="L16" s="62"/>
      <c r="M16" s="62"/>
      <c r="N16" s="62"/>
      <c r="O16" s="62"/>
      <c r="U16" s="62"/>
      <c r="V16" s="62"/>
      <c r="W16" s="62"/>
      <c r="X16" s="62"/>
      <c r="Y16" s="62"/>
      <c r="Z16" s="62"/>
      <c r="AA16" s="62"/>
      <c r="AB16" s="62"/>
      <c r="AC16" s="62"/>
    </row>
    <row r="17" spans="2:29" ht="30" customHeight="1">
      <c r="B17" s="710"/>
      <c r="D17" s="24"/>
      <c r="L17" s="62"/>
      <c r="M17" s="62"/>
      <c r="N17" s="62"/>
      <c r="P17" s="86" t="s">
        <v>69</v>
      </c>
      <c r="Q17" s="86"/>
      <c r="R17" s="58"/>
      <c r="S17" s="87"/>
      <c r="T17" s="84"/>
      <c r="X17" s="62"/>
      <c r="Y17" s="62"/>
      <c r="Z17" s="62"/>
      <c r="AA17" s="62"/>
      <c r="AB17" s="62"/>
      <c r="AC17" s="62"/>
    </row>
    <row r="18" spans="2:29" ht="6" customHeight="1">
      <c r="B18" s="710"/>
      <c r="D18" s="24"/>
      <c r="H18" s="88"/>
      <c r="I18" s="88"/>
      <c r="J18" s="87"/>
      <c r="K18" s="84"/>
      <c r="L18" s="62"/>
      <c r="M18" s="62"/>
      <c r="N18" s="62"/>
      <c r="O18" s="62"/>
      <c r="P18" s="62"/>
      <c r="Q18" s="62"/>
      <c r="R18" s="62"/>
      <c r="S18" s="62"/>
      <c r="T18" s="62"/>
      <c r="U18" s="62"/>
      <c r="V18" s="62"/>
      <c r="W18" s="62"/>
      <c r="X18" s="62"/>
      <c r="Y18" s="62"/>
    </row>
    <row r="19" spans="2:29" ht="15.95" customHeight="1">
      <c r="B19" s="710"/>
      <c r="D19" s="24"/>
      <c r="H19" s="88"/>
      <c r="I19" s="88"/>
      <c r="J19" s="87"/>
      <c r="K19" s="750" t="s">
        <v>70</v>
      </c>
      <c r="L19" s="751"/>
      <c r="M19" s="751"/>
      <c r="N19" s="751"/>
      <c r="O19" s="752"/>
      <c r="P19" s="62"/>
      <c r="Q19" s="62"/>
      <c r="R19" s="62"/>
      <c r="S19" s="62"/>
      <c r="T19" s="62"/>
      <c r="U19" s="62"/>
      <c r="V19" s="62"/>
      <c r="W19" s="62"/>
      <c r="X19" s="62"/>
      <c r="Y19" s="62"/>
    </row>
    <row r="20" spans="2:29" ht="15.95" customHeight="1">
      <c r="B20" s="711"/>
      <c r="D20" s="24"/>
      <c r="H20" s="88"/>
      <c r="I20" s="88"/>
      <c r="J20" s="87"/>
      <c r="K20" s="753"/>
      <c r="L20" s="754"/>
      <c r="M20" s="754"/>
      <c r="N20" s="754"/>
      <c r="O20" s="755"/>
      <c r="P20" s="62"/>
      <c r="Q20" s="62"/>
      <c r="R20" s="62"/>
      <c r="S20" s="62"/>
      <c r="T20" s="62"/>
      <c r="U20" s="62"/>
      <c r="V20" s="62"/>
      <c r="W20" s="62"/>
      <c r="X20" s="62"/>
      <c r="Y20" s="62"/>
      <c r="Z20" s="62"/>
    </row>
    <row r="21" spans="2:29" ht="4.5" customHeight="1">
      <c r="D21" s="24"/>
      <c r="H21" s="88"/>
      <c r="I21" s="88"/>
      <c r="J21" s="87"/>
      <c r="K21" s="58"/>
    </row>
    <row r="22" spans="2:29" ht="17.25" customHeight="1">
      <c r="D22" s="24"/>
      <c r="P22" s="89" t="s">
        <v>71</v>
      </c>
      <c r="Q22" s="90"/>
      <c r="R22" s="90"/>
    </row>
    <row r="23" spans="2:29" ht="25.5" customHeight="1">
      <c r="F23" s="736" t="s">
        <v>72</v>
      </c>
      <c r="G23" s="737"/>
      <c r="H23" s="737"/>
      <c r="I23" s="738"/>
    </row>
    <row r="24" spans="2:29" ht="6.75" customHeight="1"/>
    <row r="25" spans="2:29" ht="11.25" customHeight="1">
      <c r="D25" s="24"/>
    </row>
    <row r="26" spans="2:29" ht="4.5" customHeight="1">
      <c r="D26" s="24"/>
      <c r="J26" s="11"/>
      <c r="K26" s="712" t="s">
        <v>73</v>
      </c>
      <c r="L26" s="728"/>
      <c r="M26" s="728"/>
      <c r="N26" s="728"/>
      <c r="O26" s="729"/>
    </row>
    <row r="27" spans="2:29" ht="4.5" customHeight="1">
      <c r="D27" s="24"/>
      <c r="J27" s="11"/>
      <c r="K27" s="730"/>
      <c r="L27" s="731"/>
      <c r="M27" s="731"/>
      <c r="N27" s="731"/>
      <c r="O27" s="732"/>
    </row>
    <row r="28" spans="2:29" ht="4.5" customHeight="1">
      <c r="D28" s="24"/>
      <c r="J28" s="11"/>
      <c r="K28" s="730"/>
      <c r="L28" s="731"/>
      <c r="M28" s="731"/>
      <c r="N28" s="731"/>
      <c r="O28" s="732"/>
      <c r="P28" s="457"/>
      <c r="Q28" s="457"/>
    </row>
    <row r="29" spans="2:29" ht="4.5" customHeight="1">
      <c r="D29" s="24"/>
      <c r="J29" s="11"/>
      <c r="K29" s="733"/>
      <c r="L29" s="734"/>
      <c r="M29" s="734"/>
      <c r="N29" s="734"/>
      <c r="O29" s="735"/>
    </row>
    <row r="30" spans="2:29" ht="35.25" customHeight="1">
      <c r="D30" s="24"/>
      <c r="P30" s="86" t="s">
        <v>74</v>
      </c>
      <c r="Q30" s="58"/>
      <c r="R30" s="87"/>
      <c r="U30" s="701" t="s">
        <v>75</v>
      </c>
      <c r="V30" s="701"/>
      <c r="W30" s="701"/>
      <c r="X30" s="701"/>
    </row>
    <row r="31" spans="2:29" ht="9" customHeight="1">
      <c r="B31" s="709" t="s">
        <v>88</v>
      </c>
      <c r="D31" s="24"/>
    </row>
    <row r="32" spans="2:29" ht="20.100000000000001" customHeight="1">
      <c r="B32" s="710"/>
      <c r="D32" s="24"/>
      <c r="S32" s="89" t="s">
        <v>247</v>
      </c>
      <c r="T32" s="87"/>
      <c r="U32" s="87"/>
    </row>
    <row r="33" spans="2:29" ht="6.75" customHeight="1">
      <c r="B33" s="710"/>
      <c r="D33" s="24"/>
      <c r="K33" s="91"/>
      <c r="L33" s="92"/>
      <c r="M33" s="92"/>
      <c r="N33" s="92"/>
      <c r="O33" s="93"/>
      <c r="Y33" s="91"/>
      <c r="Z33" s="92"/>
      <c r="AA33" s="92"/>
      <c r="AB33" s="92"/>
      <c r="AC33" s="93"/>
    </row>
    <row r="34" spans="2:29" ht="9.9499999999999993" customHeight="1">
      <c r="B34" s="710"/>
      <c r="D34" s="24"/>
      <c r="K34" s="702" t="s">
        <v>76</v>
      </c>
      <c r="L34" s="703"/>
      <c r="M34" s="703"/>
      <c r="N34" s="703"/>
      <c r="O34" s="704"/>
      <c r="P34" s="94"/>
      <c r="R34" s="712" t="s">
        <v>77</v>
      </c>
      <c r="S34" s="723"/>
      <c r="U34" s="712" t="s">
        <v>77</v>
      </c>
      <c r="V34" s="723"/>
      <c r="Y34" s="702" t="s">
        <v>23</v>
      </c>
      <c r="Z34" s="703"/>
      <c r="AA34" s="703"/>
      <c r="AB34" s="703"/>
      <c r="AC34" s="704"/>
    </row>
    <row r="35" spans="2:29" ht="9.9499999999999993" customHeight="1">
      <c r="B35" s="710"/>
      <c r="D35" s="24"/>
      <c r="K35" s="702"/>
      <c r="L35" s="703"/>
      <c r="M35" s="703"/>
      <c r="N35" s="703"/>
      <c r="O35" s="704"/>
      <c r="P35" s="94"/>
      <c r="R35" s="724"/>
      <c r="S35" s="725"/>
      <c r="U35" s="724"/>
      <c r="V35" s="725"/>
      <c r="Y35" s="702"/>
      <c r="Z35" s="703"/>
      <c r="AA35" s="703"/>
      <c r="AB35" s="703"/>
      <c r="AC35" s="704"/>
    </row>
    <row r="36" spans="2:29" ht="9.9499999999999993" customHeight="1">
      <c r="B36" s="710"/>
      <c r="D36" s="24"/>
      <c r="K36" s="702"/>
      <c r="L36" s="703"/>
      <c r="M36" s="703"/>
      <c r="N36" s="703"/>
      <c r="O36" s="704"/>
      <c r="P36" s="94"/>
      <c r="R36" s="724"/>
      <c r="S36" s="725"/>
      <c r="U36" s="724"/>
      <c r="V36" s="725"/>
      <c r="Y36" s="702"/>
      <c r="Z36" s="703"/>
      <c r="AA36" s="703"/>
      <c r="AB36" s="703"/>
      <c r="AC36" s="704"/>
    </row>
    <row r="37" spans="2:29" ht="9.9499999999999993" customHeight="1">
      <c r="B37" s="710"/>
      <c r="D37" s="24"/>
      <c r="K37" s="705"/>
      <c r="L37" s="703"/>
      <c r="M37" s="703"/>
      <c r="N37" s="703"/>
      <c r="O37" s="704"/>
      <c r="P37" s="457"/>
      <c r="R37" s="726"/>
      <c r="S37" s="727"/>
      <c r="U37" s="726"/>
      <c r="V37" s="727"/>
      <c r="Y37" s="705"/>
      <c r="Z37" s="703"/>
      <c r="AA37" s="703"/>
      <c r="AB37" s="703"/>
      <c r="AC37" s="704"/>
    </row>
    <row r="38" spans="2:29" ht="6" customHeight="1">
      <c r="B38" s="710"/>
      <c r="D38" s="24"/>
      <c r="K38" s="95"/>
      <c r="L38" s="96"/>
      <c r="M38" s="96"/>
      <c r="N38" s="96"/>
      <c r="O38" s="97"/>
      <c r="Y38" s="95"/>
      <c r="Z38" s="96"/>
      <c r="AA38" s="96"/>
      <c r="AB38" s="96"/>
      <c r="AC38" s="97"/>
    </row>
    <row r="39" spans="2:29" ht="6" customHeight="1">
      <c r="B39" s="710"/>
      <c r="D39" s="24"/>
    </row>
    <row r="40" spans="2:29" ht="30" customHeight="1">
      <c r="B40" s="711"/>
      <c r="D40" s="24"/>
      <c r="S40" s="701" t="s">
        <v>78</v>
      </c>
      <c r="T40" s="701"/>
      <c r="U40" s="701"/>
      <c r="V40" s="701"/>
    </row>
    <row r="41" spans="2:29" ht="9.9499999999999993" customHeight="1">
      <c r="B41" s="114"/>
      <c r="D41" s="24"/>
    </row>
    <row r="42" spans="2:29" ht="18.75" customHeight="1">
      <c r="B42" s="114"/>
      <c r="D42" s="24"/>
      <c r="K42" s="98" t="s">
        <v>79</v>
      </c>
      <c r="L42" s="99"/>
      <c r="M42" s="99"/>
      <c r="N42" s="99"/>
      <c r="O42" s="100"/>
      <c r="Y42" s="98" t="s">
        <v>79</v>
      </c>
      <c r="Z42" s="99"/>
      <c r="AA42" s="99"/>
      <c r="AB42" s="99"/>
      <c r="AC42" s="100"/>
    </row>
    <row r="43" spans="2:29" ht="17.25" customHeight="1">
      <c r="B43" s="114"/>
      <c r="D43" s="24"/>
      <c r="K43" s="101"/>
      <c r="L43" s="102" t="s">
        <v>80</v>
      </c>
      <c r="M43" s="103"/>
      <c r="N43" s="103"/>
      <c r="O43" s="104"/>
      <c r="Y43" s="101"/>
      <c r="Z43" s="102" t="s">
        <v>80</v>
      </c>
      <c r="AA43" s="103"/>
      <c r="AB43" s="103"/>
      <c r="AC43" s="104"/>
    </row>
    <row r="44" spans="2:29" ht="9.75" customHeight="1">
      <c r="D44" s="24"/>
      <c r="J44" s="105"/>
    </row>
    <row r="45" spans="2:29" ht="12.75" customHeight="1">
      <c r="D45" s="24"/>
    </row>
    <row r="46" spans="2:29" ht="20.100000000000001" customHeight="1">
      <c r="Q46" s="106" t="s">
        <v>81</v>
      </c>
      <c r="R46" s="87"/>
      <c r="S46" s="87"/>
      <c r="T46" s="87"/>
      <c r="U46" s="87"/>
      <c r="V46" s="87"/>
      <c r="W46" s="87"/>
    </row>
    <row r="47" spans="2:29" ht="8.25" customHeight="1">
      <c r="D47" s="24"/>
      <c r="J47" s="105"/>
    </row>
    <row r="48" spans="2:29" ht="20.100000000000001" customHeight="1">
      <c r="D48" s="24"/>
      <c r="J48" s="105"/>
      <c r="S48" s="86" t="s">
        <v>21</v>
      </c>
      <c r="T48" s="58"/>
      <c r="U48" s="87"/>
    </row>
    <row r="49" spans="2:32" ht="6.75" customHeight="1">
      <c r="D49" s="24"/>
    </row>
    <row r="50" spans="2:32" ht="9.9499999999999993" customHeight="1">
      <c r="D50" s="24"/>
      <c r="J50" s="105"/>
      <c r="T50" s="16"/>
    </row>
    <row r="51" spans="2:32" ht="22.5" customHeight="1">
      <c r="D51" s="24"/>
      <c r="J51" s="105"/>
      <c r="K51" s="706" t="s">
        <v>82</v>
      </c>
      <c r="L51" s="707"/>
      <c r="M51" s="707"/>
      <c r="N51" s="707"/>
      <c r="O51" s="708"/>
      <c r="T51" s="16"/>
      <c r="Y51" s="706" t="s">
        <v>82</v>
      </c>
      <c r="Z51" s="707"/>
      <c r="AA51" s="707"/>
      <c r="AB51" s="707"/>
      <c r="AC51" s="708"/>
    </row>
    <row r="52" spans="2:32" ht="9.9499999999999993" customHeight="1">
      <c r="D52" s="24"/>
      <c r="J52" s="105"/>
      <c r="T52" s="16"/>
    </row>
    <row r="53" spans="2:32" ht="20.100000000000001" customHeight="1">
      <c r="D53" s="24"/>
      <c r="S53" s="86" t="s">
        <v>16</v>
      </c>
      <c r="T53" s="58"/>
      <c r="U53" s="87"/>
    </row>
    <row r="54" spans="2:32" ht="7.5" customHeight="1">
      <c r="B54" s="709" t="s">
        <v>89</v>
      </c>
      <c r="D54" s="24"/>
      <c r="J54" s="105"/>
      <c r="T54" s="16"/>
    </row>
    <row r="55" spans="2:32" ht="15.75" customHeight="1">
      <c r="B55" s="710"/>
      <c r="D55" s="24"/>
      <c r="S55" s="89" t="s">
        <v>71</v>
      </c>
      <c r="T55" s="90"/>
      <c r="U55" s="90"/>
    </row>
    <row r="56" spans="2:32" ht="19.5" customHeight="1">
      <c r="B56" s="710"/>
      <c r="D56" s="24"/>
      <c r="F56" s="107" t="s">
        <v>83</v>
      </c>
      <c r="G56" s="108"/>
      <c r="H56" s="108"/>
      <c r="I56" s="109"/>
      <c r="AC56" s="107" t="s">
        <v>83</v>
      </c>
      <c r="AD56" s="108"/>
      <c r="AE56" s="108"/>
      <c r="AF56" s="109"/>
    </row>
    <row r="57" spans="2:32" ht="7.5" customHeight="1">
      <c r="B57" s="710"/>
      <c r="D57" s="24"/>
      <c r="I57" s="110"/>
      <c r="J57" s="110"/>
      <c r="K57" s="110"/>
    </row>
    <row r="58" spans="2:32" ht="21" customHeight="1">
      <c r="B58" s="710"/>
      <c r="D58" s="24"/>
      <c r="K58" s="111" t="s">
        <v>22</v>
      </c>
      <c r="L58" s="108"/>
      <c r="M58" s="108"/>
      <c r="N58" s="108"/>
      <c r="O58" s="109"/>
      <c r="Y58" s="111" t="s">
        <v>22</v>
      </c>
      <c r="Z58" s="108"/>
      <c r="AA58" s="108"/>
      <c r="AB58" s="108"/>
      <c r="AC58" s="109"/>
    </row>
    <row r="59" spans="2:32" ht="9.9499999999999993" customHeight="1">
      <c r="B59" s="710"/>
      <c r="D59" s="24"/>
      <c r="J59" s="105"/>
      <c r="T59" s="16"/>
    </row>
    <row r="60" spans="2:32" ht="20.100000000000001" customHeight="1">
      <c r="B60" s="710"/>
      <c r="D60" s="24"/>
      <c r="S60" s="86" t="s">
        <v>74</v>
      </c>
      <c r="T60" s="58"/>
      <c r="U60" s="87"/>
    </row>
    <row r="61" spans="2:32" ht="6.75" customHeight="1">
      <c r="B61" s="710"/>
      <c r="D61" s="24"/>
    </row>
    <row r="62" spans="2:32" ht="8.25" customHeight="1">
      <c r="B62" s="710"/>
      <c r="D62" s="24"/>
    </row>
    <row r="63" spans="2:32" ht="20.100000000000001" customHeight="1">
      <c r="B63" s="710"/>
      <c r="D63" s="24"/>
      <c r="S63" s="89" t="s">
        <v>247</v>
      </c>
      <c r="T63" s="87"/>
      <c r="U63" s="87"/>
    </row>
    <row r="64" spans="2:32" ht="4.5" customHeight="1">
      <c r="B64" s="710"/>
      <c r="D64" s="24"/>
      <c r="J64" s="11"/>
      <c r="K64" s="712" t="s">
        <v>84</v>
      </c>
      <c r="L64" s="713"/>
      <c r="M64" s="713"/>
      <c r="N64" s="713"/>
      <c r="O64" s="714"/>
      <c r="Y64" s="712" t="s">
        <v>84</v>
      </c>
      <c r="Z64" s="713"/>
      <c r="AA64" s="713"/>
      <c r="AB64" s="713"/>
      <c r="AC64" s="714"/>
    </row>
    <row r="65" spans="2:29" ht="6" customHeight="1">
      <c r="B65" s="710"/>
      <c r="D65" s="24"/>
      <c r="J65" s="11"/>
      <c r="K65" s="715"/>
      <c r="L65" s="716"/>
      <c r="M65" s="716"/>
      <c r="N65" s="716"/>
      <c r="O65" s="717"/>
      <c r="P65" s="94"/>
      <c r="R65" s="712" t="s">
        <v>77</v>
      </c>
      <c r="S65" s="723"/>
      <c r="U65" s="712" t="s">
        <v>77</v>
      </c>
      <c r="V65" s="723"/>
      <c r="Y65" s="715"/>
      <c r="Z65" s="716"/>
      <c r="AA65" s="716"/>
      <c r="AB65" s="716"/>
      <c r="AC65" s="717"/>
    </row>
    <row r="66" spans="2:29" ht="9.9499999999999993" customHeight="1">
      <c r="B66" s="710"/>
      <c r="D66" s="24"/>
      <c r="J66" s="11"/>
      <c r="K66" s="718"/>
      <c r="L66" s="719"/>
      <c r="M66" s="719"/>
      <c r="N66" s="719"/>
      <c r="O66" s="717"/>
      <c r="P66" s="94"/>
      <c r="R66" s="724"/>
      <c r="S66" s="725"/>
      <c r="U66" s="724"/>
      <c r="V66" s="725"/>
      <c r="Y66" s="718"/>
      <c r="Z66" s="719"/>
      <c r="AA66" s="719"/>
      <c r="AB66" s="719"/>
      <c r="AC66" s="717"/>
    </row>
    <row r="67" spans="2:29" ht="9.9499999999999993" customHeight="1">
      <c r="B67" s="710"/>
      <c r="D67" s="24"/>
      <c r="J67" s="11"/>
      <c r="K67" s="718"/>
      <c r="L67" s="719"/>
      <c r="M67" s="719"/>
      <c r="N67" s="719"/>
      <c r="O67" s="717"/>
      <c r="P67" s="94"/>
      <c r="R67" s="724"/>
      <c r="S67" s="725"/>
      <c r="U67" s="724"/>
      <c r="V67" s="725"/>
      <c r="Y67" s="718"/>
      <c r="Z67" s="719"/>
      <c r="AA67" s="719"/>
      <c r="AB67" s="719"/>
      <c r="AC67" s="717"/>
    </row>
    <row r="68" spans="2:29" ht="9.9499999999999993" customHeight="1">
      <c r="B68" s="710"/>
      <c r="D68" s="24"/>
      <c r="J68" s="11"/>
      <c r="K68" s="718"/>
      <c r="L68" s="719"/>
      <c r="M68" s="719"/>
      <c r="N68" s="719"/>
      <c r="O68" s="717"/>
      <c r="P68" s="457"/>
      <c r="R68" s="726"/>
      <c r="S68" s="727"/>
      <c r="U68" s="726"/>
      <c r="V68" s="727"/>
      <c r="Y68" s="718"/>
      <c r="Z68" s="719"/>
      <c r="AA68" s="719"/>
      <c r="AB68" s="719"/>
      <c r="AC68" s="717"/>
    </row>
    <row r="69" spans="2:29" ht="6.75" customHeight="1">
      <c r="B69" s="711"/>
      <c r="D69" s="24"/>
      <c r="J69" s="11"/>
      <c r="K69" s="720"/>
      <c r="L69" s="721"/>
      <c r="M69" s="721"/>
      <c r="N69" s="721"/>
      <c r="O69" s="722"/>
      <c r="P69" s="457"/>
      <c r="Q69" s="457"/>
      <c r="R69" s="457"/>
      <c r="S69" s="457"/>
      <c r="Y69" s="720"/>
      <c r="Z69" s="721"/>
      <c r="AA69" s="721"/>
      <c r="AB69" s="721"/>
      <c r="AC69" s="722"/>
    </row>
    <row r="70" spans="2:29" ht="6" customHeight="1">
      <c r="D70" s="24"/>
    </row>
    <row r="71" spans="2:29" ht="27.75" customHeight="1">
      <c r="D71" s="24"/>
      <c r="S71" s="701" t="s">
        <v>85</v>
      </c>
      <c r="T71" s="701"/>
      <c r="U71" s="701"/>
      <c r="V71" s="701"/>
    </row>
    <row r="72" spans="2:29" ht="9.9499999999999993" customHeight="1">
      <c r="D72" s="24"/>
    </row>
    <row r="73" spans="2:29" ht="18.75" customHeight="1">
      <c r="D73" s="24"/>
      <c r="K73" s="98" t="s">
        <v>79</v>
      </c>
      <c r="L73" s="99"/>
      <c r="M73" s="99"/>
      <c r="N73" s="99"/>
      <c r="O73" s="100"/>
      <c r="T73" s="16"/>
      <c r="Y73" s="98" t="s">
        <v>79</v>
      </c>
      <c r="Z73" s="99"/>
      <c r="AA73" s="99"/>
      <c r="AB73" s="99"/>
      <c r="AC73" s="100"/>
    </row>
    <row r="74" spans="2:29" ht="20.100000000000001" customHeight="1">
      <c r="D74" s="24"/>
      <c r="J74" s="105"/>
      <c r="K74" s="101"/>
      <c r="L74" s="102" t="s">
        <v>80</v>
      </c>
      <c r="M74" s="103"/>
      <c r="N74" s="103"/>
      <c r="O74" s="104"/>
      <c r="T74" s="16"/>
      <c r="Y74" s="101"/>
      <c r="Z74" s="102" t="s">
        <v>80</v>
      </c>
      <c r="AA74" s="103"/>
      <c r="AB74" s="103"/>
      <c r="AC74" s="104"/>
    </row>
    <row r="75" spans="2:29" ht="6.75" customHeight="1">
      <c r="D75" s="24"/>
    </row>
    <row r="76" spans="2:29" ht="8.25" customHeight="1"/>
  </sheetData>
  <mergeCells count="22">
    <mergeCell ref="F23:I23"/>
    <mergeCell ref="B11:B20"/>
    <mergeCell ref="K12:O13"/>
    <mergeCell ref="R12:V13"/>
    <mergeCell ref="Y12:AC13"/>
    <mergeCell ref="K19:O20"/>
    <mergeCell ref="K26:O29"/>
    <mergeCell ref="U30:X30"/>
    <mergeCell ref="B31:B40"/>
    <mergeCell ref="K34:O37"/>
    <mergeCell ref="R34:S37"/>
    <mergeCell ref="U34:V37"/>
    <mergeCell ref="B54:B69"/>
    <mergeCell ref="K64:O69"/>
    <mergeCell ref="Y64:AC69"/>
    <mergeCell ref="R65:S68"/>
    <mergeCell ref="U65:V68"/>
    <mergeCell ref="S71:V71"/>
    <mergeCell ref="Y34:AC37"/>
    <mergeCell ref="S40:V40"/>
    <mergeCell ref="K51:O51"/>
    <mergeCell ref="Y51:AC51"/>
  </mergeCells>
  <phoneticPr fontId="6"/>
  <pageMargins left="0.74803149606299213" right="0.74803149606299213" top="0.98425196850393704" bottom="0.98425196850393704" header="0.51181102362204722" footer="0.51181102362204722"/>
  <pageSetup paperSize="9"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A66"/>
  <sheetViews>
    <sheetView showGridLines="0" topLeftCell="DL1" zoomScale="80" zoomScaleNormal="80" workbookViewId="0">
      <selection activeCell="DR10" sqref="DR10:EB62"/>
    </sheetView>
  </sheetViews>
  <sheetFormatPr defaultRowHeight="13.5"/>
  <cols>
    <col min="1" max="1" width="1.25" customWidth="1"/>
    <col min="2" max="2" width="4.5" bestFit="1" customWidth="1"/>
    <col min="3" max="3" width="21.125" customWidth="1"/>
    <col min="4" max="4" width="1.125" customWidth="1"/>
    <col min="5" max="5" width="10.5" bestFit="1" customWidth="1"/>
    <col min="6" max="6" width="1.625" customWidth="1"/>
    <col min="7" max="7" width="9.375" customWidth="1"/>
    <col min="8" max="8" width="1.375" customWidth="1"/>
    <col min="9" max="9" width="9.5" bestFit="1" customWidth="1"/>
    <col min="10" max="10" width="1.5" customWidth="1"/>
    <col min="12" max="12" width="1.25" customWidth="1"/>
    <col min="13" max="13" width="8.125" customWidth="1"/>
    <col min="14" max="14" width="1.625" customWidth="1"/>
    <col min="15" max="15" width="7.75" customWidth="1"/>
    <col min="16" max="16" width="1.125" customWidth="1"/>
    <col min="17" max="17" width="8.625" customWidth="1"/>
    <col min="18" max="18" width="1.125" customWidth="1"/>
    <col min="19" max="19" width="1.375" customWidth="1"/>
    <col min="20" max="20" width="10.625" customWidth="1"/>
    <col min="21" max="21" width="2.625" customWidth="1"/>
    <col min="22" max="22" width="10.25" customWidth="1"/>
    <col min="23" max="23" width="1" customWidth="1"/>
    <col min="24" max="24" width="10.375" customWidth="1"/>
    <col min="25" max="25" width="1.25" customWidth="1"/>
    <col min="26" max="26" width="10.75" customWidth="1"/>
    <col min="27" max="27" width="1.75" customWidth="1"/>
    <col min="28" max="28" width="12.625" customWidth="1"/>
    <col min="29" max="29" width="1.375" customWidth="1"/>
    <col min="30" max="30" width="8.625" customWidth="1"/>
    <col min="31" max="31" width="1.25" customWidth="1"/>
    <col min="32" max="32" width="10.375" customWidth="1"/>
    <col min="33" max="33" width="3.875" customWidth="1"/>
    <col min="34" max="34" width="9.625" customWidth="1"/>
    <col min="35" max="35" width="2.875" customWidth="1"/>
    <col min="36" max="36" width="10.25" customWidth="1"/>
    <col min="37" max="37" width="2.125" customWidth="1"/>
    <col min="38" max="38" width="1.375" customWidth="1"/>
    <col min="39" max="39" width="8.625" customWidth="1"/>
    <col min="40" max="40" width="1.125" customWidth="1"/>
    <col min="41" max="41" width="9.5" customWidth="1"/>
    <col min="42" max="42" width="1.5" customWidth="1"/>
    <col min="43" max="43" width="8.25" customWidth="1"/>
    <col min="44" max="44" width="2.625" customWidth="1"/>
    <col min="45" max="45" width="7.75" customWidth="1"/>
    <col min="46" max="46" width="2.125" customWidth="1"/>
    <col min="47" max="47" width="8.375" customWidth="1"/>
    <col min="48" max="48" width="2.625" customWidth="1"/>
    <col min="49" max="49" width="7.875" customWidth="1"/>
    <col min="50" max="51" width="1.125" customWidth="1"/>
    <col min="52" max="52" width="11.375" customWidth="1"/>
    <col min="53" max="53" width="2.625" customWidth="1"/>
    <col min="54" max="54" width="11.625" customWidth="1"/>
    <col min="55" max="55" width="2.625" customWidth="1"/>
    <col min="56" max="56" width="11.625" customWidth="1"/>
    <col min="57" max="57" width="2.625" customWidth="1"/>
    <col min="58" max="58" width="10.625" customWidth="1"/>
    <col min="59" max="59" width="2.625" customWidth="1"/>
    <col min="60" max="60" width="10.625" customWidth="1"/>
    <col min="61" max="61" width="2.625" customWidth="1"/>
    <col min="62" max="62" width="10.625" customWidth="1"/>
    <col min="63" max="63" width="1.25" customWidth="1"/>
    <col min="64" max="64" width="1.5" customWidth="1"/>
    <col min="65" max="65" width="10.625" customWidth="1"/>
    <col min="66" max="66" width="2.625" customWidth="1"/>
    <col min="67" max="67" width="10.625" customWidth="1"/>
    <col min="68" max="68" width="2.625" customWidth="1"/>
    <col min="69" max="69" width="10.625" customWidth="1"/>
    <col min="70" max="70" width="1.125" customWidth="1"/>
    <col min="71" max="71" width="1.625" customWidth="1"/>
    <col min="73" max="73" width="1.5" customWidth="1"/>
    <col min="74" max="74" width="10.625" customWidth="1"/>
    <col min="75" max="75" width="1.25" customWidth="1"/>
    <col min="76" max="76" width="10.625" customWidth="1"/>
    <col min="77" max="77" width="2.625" customWidth="1"/>
    <col min="78" max="78" width="10.625" customWidth="1"/>
    <col min="79" max="79" width="2.625" customWidth="1"/>
    <col min="80" max="80" width="10.625" customWidth="1"/>
    <col min="81" max="81" width="1.25" customWidth="1"/>
    <col min="82" max="82" width="1.5" customWidth="1"/>
    <col min="83" max="83" width="11.625" customWidth="1"/>
    <col min="84" max="84" width="2.625" customWidth="1"/>
    <col min="85" max="85" width="11.625" customWidth="1"/>
    <col min="86" max="86" width="2.625" customWidth="1"/>
    <col min="87" max="87" width="10.625" customWidth="1"/>
    <col min="88" max="88" width="1.5" customWidth="1"/>
    <col min="89" max="89" width="10.625" customWidth="1"/>
    <col min="90" max="90" width="3.125" customWidth="1"/>
    <col min="91" max="91" width="10.625" customWidth="1"/>
    <col min="92" max="92" width="2.5" customWidth="1"/>
    <col min="93" max="93" width="11.625" customWidth="1"/>
    <col min="94" max="95" width="1" customWidth="1"/>
    <col min="96" max="96" width="10.625" customWidth="1"/>
    <col min="97" max="97" width="3.375" style="59" customWidth="1"/>
    <col min="98" max="98" width="10.625" customWidth="1"/>
    <col min="99" max="99" width="3.25" style="59" customWidth="1"/>
    <col min="100" max="100" width="10.625" customWidth="1"/>
    <col min="101" max="101" width="1.125" customWidth="1"/>
    <col min="102" max="102" width="1.25" customWidth="1"/>
    <col min="103" max="103" width="10.625" customWidth="1"/>
    <col min="104" max="104" width="2.625" customWidth="1"/>
    <col min="105" max="105" width="10.625" customWidth="1"/>
    <col min="106" max="106" width="2.5" customWidth="1"/>
    <col min="107" max="107" width="10.25" customWidth="1"/>
    <col min="108" max="109" width="1.875" customWidth="1"/>
    <col min="110" max="110" width="3.75" customWidth="1"/>
    <col min="111" max="111" width="19.625" style="59" customWidth="1"/>
    <col min="112" max="112" width="10.625" customWidth="1"/>
    <col min="113" max="115" width="9.875" customWidth="1"/>
    <col min="116" max="116" width="10.625" customWidth="1"/>
    <col min="117" max="119" width="9.875" customWidth="1"/>
    <col min="120" max="120" width="1.25" customWidth="1"/>
    <col min="121" max="121" width="1" customWidth="1"/>
    <col min="122" max="122" width="3.75" customWidth="1"/>
    <col min="123" max="123" width="19.625" style="59" customWidth="1"/>
    <col min="124" max="131" width="10.625" customWidth="1"/>
    <col min="132" max="132" width="0.75" customWidth="1"/>
  </cols>
  <sheetData>
    <row r="1" spans="1:131" ht="5.25" customHeight="1" thickBot="1"/>
    <row r="2" spans="1:131" ht="15.75" customHeight="1" thickTop="1" thickBot="1">
      <c r="BT2" s="786" t="s">
        <v>93</v>
      </c>
      <c r="BU2" s="787"/>
      <c r="BV2" s="788"/>
    </row>
    <row r="3" spans="1:131" ht="5.25" customHeight="1" thickTop="1" thickBot="1"/>
    <row r="4" spans="1:131" ht="15.75" customHeight="1" thickTop="1" thickBot="1">
      <c r="BT4" s="783" t="s">
        <v>94</v>
      </c>
      <c r="BU4" s="784"/>
      <c r="BV4" s="784"/>
      <c r="BW4" s="785"/>
    </row>
    <row r="5" spans="1:131" ht="5.25" customHeight="1" thickTop="1"/>
    <row r="6" spans="1:131" ht="56.25" customHeight="1">
      <c r="AW6" s="304"/>
      <c r="BT6" s="769" t="s">
        <v>95</v>
      </c>
      <c r="BU6" s="770"/>
      <c r="BV6" s="769" t="s">
        <v>96</v>
      </c>
      <c r="BW6" s="770"/>
      <c r="BX6" s="769" t="s">
        <v>97</v>
      </c>
      <c r="BY6" s="770"/>
      <c r="BZ6" s="769" t="s">
        <v>98</v>
      </c>
      <c r="CA6" s="770"/>
      <c r="CB6" s="456" t="s">
        <v>99</v>
      </c>
      <c r="CF6" s="62"/>
      <c r="CG6" s="62"/>
      <c r="CH6" s="62"/>
      <c r="CI6" s="489"/>
    </row>
    <row r="7" spans="1:131" ht="16.5" customHeight="1">
      <c r="BT7" s="790" t="s">
        <v>212</v>
      </c>
      <c r="BU7" s="791"/>
      <c r="BV7" s="790" t="s">
        <v>100</v>
      </c>
      <c r="BW7" s="791"/>
      <c r="BX7" s="790" t="s">
        <v>216</v>
      </c>
      <c r="BY7" s="791"/>
      <c r="BZ7" s="790" t="s">
        <v>218</v>
      </c>
      <c r="CA7" s="791"/>
      <c r="CB7" s="118" t="s">
        <v>102</v>
      </c>
    </row>
    <row r="8" spans="1:131" ht="18.75" customHeight="1">
      <c r="BT8" s="792">
        <f>AB57</f>
        <v>38988</v>
      </c>
      <c r="BU8" s="792"/>
      <c r="BV8" s="792">
        <f>BJ55</f>
        <v>5915</v>
      </c>
      <c r="BW8" s="792"/>
      <c r="BX8" s="792">
        <f>BT8+BV8</f>
        <v>44903</v>
      </c>
      <c r="BY8" s="792"/>
      <c r="BZ8" s="793">
        <f>O65</f>
        <v>0.70278833995921941</v>
      </c>
      <c r="CA8" s="793"/>
      <c r="CB8" s="18">
        <f>ROUND(BX8*BZ8,0)</f>
        <v>31557</v>
      </c>
    </row>
    <row r="9" spans="1:131" ht="5.25" customHeight="1" thickBot="1">
      <c r="CS9"/>
      <c r="CU9"/>
    </row>
    <row r="10" spans="1:131" ht="18.75" thickTop="1" thickBot="1">
      <c r="B10" s="303" t="s">
        <v>248</v>
      </c>
      <c r="T10" t="s">
        <v>600</v>
      </c>
      <c r="AM10" s="786" t="s">
        <v>103</v>
      </c>
      <c r="AN10" s="787"/>
      <c r="AO10" s="788"/>
      <c r="AZ10" s="786" t="s">
        <v>103</v>
      </c>
      <c r="BA10" s="787"/>
      <c r="BB10" s="788"/>
      <c r="BM10" s="786" t="s">
        <v>103</v>
      </c>
      <c r="BN10" s="787"/>
      <c r="BO10" s="788"/>
      <c r="BT10" s="789"/>
      <c r="BU10" s="789"/>
      <c r="BV10" s="789"/>
      <c r="CE10" s="786" t="s">
        <v>93</v>
      </c>
      <c r="CF10" s="787"/>
      <c r="CG10" s="788"/>
      <c r="CR10" s="786" t="s">
        <v>93</v>
      </c>
      <c r="CS10" s="787"/>
      <c r="CT10" s="788"/>
      <c r="CU10"/>
      <c r="CY10" s="458"/>
      <c r="CZ10" s="458"/>
      <c r="DA10" s="458"/>
      <c r="DF10" s="303" t="s">
        <v>263</v>
      </c>
      <c r="DO10" s="56" t="s">
        <v>262</v>
      </c>
      <c r="DR10" s="303" t="s">
        <v>267</v>
      </c>
      <c r="EA10" s="56" t="s">
        <v>262</v>
      </c>
    </row>
    <row r="11" spans="1:131" ht="5.25" customHeight="1" thickTop="1" thickBot="1">
      <c r="CS11"/>
      <c r="CU11"/>
    </row>
    <row r="12" spans="1:131" ht="15" thickTop="1" thickBot="1">
      <c r="E12" s="783" t="s">
        <v>105</v>
      </c>
      <c r="F12" s="784"/>
      <c r="G12" s="784"/>
      <c r="H12" s="784"/>
      <c r="I12" s="784"/>
      <c r="J12" s="784"/>
      <c r="K12" s="784"/>
      <c r="L12" s="784"/>
      <c r="M12" s="784"/>
      <c r="N12" s="784"/>
      <c r="O12" s="784"/>
      <c r="P12" s="784"/>
      <c r="Q12" s="785"/>
      <c r="T12" s="786" t="s">
        <v>106</v>
      </c>
      <c r="U12" s="787"/>
      <c r="V12" s="787"/>
      <c r="W12" s="787"/>
      <c r="X12" s="788"/>
      <c r="Z12" s="780" t="s">
        <v>107</v>
      </c>
      <c r="AA12" s="781"/>
      <c r="AB12" s="781"/>
      <c r="AC12" s="781"/>
      <c r="AD12" s="782"/>
      <c r="AE12" s="119"/>
      <c r="AF12" s="780" t="s">
        <v>108</v>
      </c>
      <c r="AG12" s="781"/>
      <c r="AH12" s="781"/>
      <c r="AI12" s="781"/>
      <c r="AJ12" s="782"/>
      <c r="AK12" s="119"/>
      <c r="AM12" s="780" t="s">
        <v>109</v>
      </c>
      <c r="AN12" s="781"/>
      <c r="AO12" s="781"/>
      <c r="AP12" s="781"/>
      <c r="AQ12" s="782"/>
      <c r="AS12" s="780" t="s">
        <v>110</v>
      </c>
      <c r="AT12" s="781"/>
      <c r="AU12" s="781"/>
      <c r="AV12" s="781"/>
      <c r="AW12" s="782"/>
      <c r="AX12" s="119"/>
      <c r="AZ12" s="780" t="s">
        <v>111</v>
      </c>
      <c r="BA12" s="781"/>
      <c r="BB12" s="781"/>
      <c r="BC12" s="781"/>
      <c r="BD12" s="782"/>
      <c r="BF12" s="780" t="s">
        <v>112</v>
      </c>
      <c r="BG12" s="781"/>
      <c r="BH12" s="781"/>
      <c r="BI12" s="781"/>
      <c r="BJ12" s="782"/>
      <c r="BK12" s="119"/>
      <c r="BM12" s="780" t="s">
        <v>113</v>
      </c>
      <c r="BN12" s="781"/>
      <c r="BO12" s="781"/>
      <c r="BP12" s="781"/>
      <c r="BQ12" s="782"/>
      <c r="BR12" s="119"/>
      <c r="BT12" s="780" t="s">
        <v>114</v>
      </c>
      <c r="BU12" s="781"/>
      <c r="BV12" s="781"/>
      <c r="BW12" s="781"/>
      <c r="BX12" s="781"/>
      <c r="BY12" s="781"/>
      <c r="BZ12" s="781"/>
      <c r="CA12" s="781"/>
      <c r="CB12" s="782"/>
      <c r="CC12" s="119"/>
      <c r="CE12" s="780" t="s">
        <v>110</v>
      </c>
      <c r="CF12" s="781"/>
      <c r="CG12" s="781"/>
      <c r="CH12" s="781"/>
      <c r="CI12" s="782"/>
      <c r="CJ12" s="119"/>
      <c r="CK12" s="780" t="s">
        <v>111</v>
      </c>
      <c r="CL12" s="781"/>
      <c r="CM12" s="781"/>
      <c r="CN12" s="781"/>
      <c r="CO12" s="782"/>
      <c r="CP12" s="119"/>
      <c r="CQ12" s="119"/>
      <c r="CR12" s="780" t="s">
        <v>112</v>
      </c>
      <c r="CS12" s="781"/>
      <c r="CT12" s="781"/>
      <c r="CU12" s="781"/>
      <c r="CV12" s="782"/>
      <c r="CW12" s="119"/>
      <c r="CY12" s="780" t="s">
        <v>113</v>
      </c>
      <c r="CZ12" s="781"/>
      <c r="DA12" s="781"/>
      <c r="DB12" s="781"/>
      <c r="DC12" s="782"/>
      <c r="DD12" s="119"/>
      <c r="DE12" s="119"/>
      <c r="DF12" s="116"/>
      <c r="DG12" s="117"/>
      <c r="DH12" s="777" t="s">
        <v>115</v>
      </c>
      <c r="DI12" s="778"/>
      <c r="DJ12" s="778"/>
      <c r="DK12" s="779"/>
      <c r="DL12" s="777" t="s">
        <v>116</v>
      </c>
      <c r="DM12" s="778"/>
      <c r="DN12" s="778"/>
      <c r="DO12" s="779"/>
      <c r="DP12" s="119"/>
      <c r="DQ12" s="119"/>
      <c r="DR12" s="116"/>
      <c r="DS12" s="117"/>
      <c r="DT12" s="777" t="s">
        <v>117</v>
      </c>
      <c r="DU12" s="778"/>
      <c r="DV12" s="778"/>
      <c r="DW12" s="779"/>
      <c r="DX12" s="777" t="s">
        <v>118</v>
      </c>
      <c r="DY12" s="778"/>
      <c r="DZ12" s="778"/>
      <c r="EA12" s="779"/>
    </row>
    <row r="13" spans="1:131" ht="8.25" customHeight="1" thickTop="1">
      <c r="T13" s="458"/>
      <c r="AU13" s="24"/>
      <c r="AW13" s="24"/>
      <c r="AX13" s="24"/>
      <c r="AZ13" s="24"/>
      <c r="BA13" s="23"/>
      <c r="BB13" s="23"/>
      <c r="BC13" s="23"/>
      <c r="BD13" s="23"/>
      <c r="BF13" s="120"/>
      <c r="BG13" s="121"/>
      <c r="BH13" s="120"/>
      <c r="BJ13" s="24"/>
      <c r="BK13" s="24"/>
      <c r="BM13" s="120"/>
      <c r="BN13" s="121"/>
      <c r="BO13" s="120"/>
      <c r="BQ13" s="24"/>
      <c r="BR13" s="24"/>
      <c r="BV13" s="24"/>
      <c r="BX13" s="24"/>
      <c r="BZ13" s="24"/>
      <c r="CB13" s="24"/>
      <c r="CC13" s="24"/>
      <c r="CD13" s="23"/>
      <c r="CE13" s="23"/>
      <c r="CF13" s="23"/>
      <c r="CG13" s="23"/>
      <c r="CI13" s="122"/>
      <c r="CJ13" s="122"/>
      <c r="CK13" s="24"/>
      <c r="CL13" s="24"/>
      <c r="CM13" s="24"/>
      <c r="CN13" s="24"/>
      <c r="CO13" s="23"/>
      <c r="CP13" s="23"/>
      <c r="CR13" s="120"/>
      <c r="CS13" s="121"/>
      <c r="CT13" s="120"/>
      <c r="CU13"/>
      <c r="CV13" s="24"/>
      <c r="CW13" s="24"/>
      <c r="CY13" s="120"/>
      <c r="CZ13" s="121"/>
      <c r="DA13" s="120"/>
      <c r="DC13" s="24"/>
      <c r="DD13" s="24"/>
      <c r="DE13" s="24"/>
      <c r="DF13" s="123"/>
      <c r="DG13" s="124"/>
      <c r="DH13" s="125"/>
      <c r="DI13" s="59"/>
      <c r="DJ13" s="59"/>
      <c r="DK13" s="126"/>
      <c r="DL13" s="125"/>
      <c r="DM13" s="59"/>
      <c r="DN13" s="59"/>
      <c r="DO13" s="126"/>
      <c r="DP13" s="24"/>
      <c r="DQ13" s="24"/>
      <c r="DR13" s="123"/>
      <c r="DS13" s="124"/>
      <c r="DT13" s="125"/>
      <c r="DU13" s="59"/>
      <c r="DV13" s="59"/>
      <c r="DW13" s="126"/>
      <c r="DX13" s="125"/>
      <c r="DY13" s="59"/>
      <c r="DZ13" s="59"/>
      <c r="EA13" s="126"/>
    </row>
    <row r="14" spans="1:131" s="127" customFormat="1" ht="53.25" customHeight="1">
      <c r="B14" s="769"/>
      <c r="C14" s="770"/>
      <c r="E14" s="463" t="s">
        <v>250</v>
      </c>
      <c r="F14" s="114"/>
      <c r="G14" s="199" t="s">
        <v>120</v>
      </c>
      <c r="I14" s="463" t="s">
        <v>251</v>
      </c>
      <c r="K14" s="463" t="s">
        <v>252</v>
      </c>
      <c r="M14" s="459" t="s">
        <v>253</v>
      </c>
      <c r="O14" s="459" t="s">
        <v>254</v>
      </c>
      <c r="P14" s="25"/>
      <c r="Q14" s="459" t="s">
        <v>255</v>
      </c>
      <c r="T14" s="459" t="s">
        <v>123</v>
      </c>
      <c r="V14" s="456" t="s">
        <v>120</v>
      </c>
      <c r="X14" s="456" t="s">
        <v>124</v>
      </c>
      <c r="Z14" s="456" t="s">
        <v>601</v>
      </c>
      <c r="AB14" s="773" t="s">
        <v>125</v>
      </c>
      <c r="AF14" s="456" t="s">
        <v>124</v>
      </c>
      <c r="AH14" s="463" t="s">
        <v>252</v>
      </c>
      <c r="AJ14" s="456" t="s">
        <v>126</v>
      </c>
      <c r="AM14" s="709" t="s">
        <v>127</v>
      </c>
      <c r="AO14" s="459" t="s">
        <v>120</v>
      </c>
      <c r="AQ14" s="459" t="s">
        <v>128</v>
      </c>
      <c r="AS14" s="456" t="s">
        <v>119</v>
      </c>
      <c r="AU14" s="459" t="s">
        <v>128</v>
      </c>
      <c r="AW14" s="459" t="s">
        <v>91</v>
      </c>
      <c r="AX14" s="128"/>
      <c r="AZ14" s="459" t="s">
        <v>91</v>
      </c>
      <c r="BA14" s="25"/>
      <c r="BB14" s="459" t="s">
        <v>121</v>
      </c>
      <c r="BC14" s="25"/>
      <c r="BD14" s="459" t="s">
        <v>129</v>
      </c>
      <c r="BF14" s="459" t="s">
        <v>91</v>
      </c>
      <c r="BH14" s="459" t="s">
        <v>122</v>
      </c>
      <c r="BJ14" s="459" t="s">
        <v>130</v>
      </c>
      <c r="BK14" s="128"/>
      <c r="BM14" s="459" t="s">
        <v>91</v>
      </c>
      <c r="BO14" s="463" t="s">
        <v>252</v>
      </c>
      <c r="BQ14" s="459" t="s">
        <v>126</v>
      </c>
      <c r="BR14" s="128"/>
      <c r="BT14" s="456" t="s">
        <v>99</v>
      </c>
      <c r="BV14" s="459" t="s">
        <v>43</v>
      </c>
      <c r="BX14" s="775" t="s">
        <v>131</v>
      </c>
      <c r="BZ14" s="459" t="s">
        <v>120</v>
      </c>
      <c r="CB14" s="459" t="s">
        <v>128</v>
      </c>
      <c r="CC14" s="128"/>
      <c r="CD14" s="25"/>
      <c r="CE14" s="456" t="s">
        <v>119</v>
      </c>
      <c r="CF14" s="25"/>
      <c r="CG14" s="459" t="s">
        <v>128</v>
      </c>
      <c r="CI14" s="488" t="s">
        <v>91</v>
      </c>
      <c r="CJ14" s="128"/>
      <c r="CK14" s="459" t="s">
        <v>91</v>
      </c>
      <c r="CL14" s="128"/>
      <c r="CM14" s="459" t="s">
        <v>121</v>
      </c>
      <c r="CN14" s="128"/>
      <c r="CO14" s="459" t="s">
        <v>129</v>
      </c>
      <c r="CP14" s="128"/>
      <c r="CR14" s="459" t="s">
        <v>91</v>
      </c>
      <c r="CT14" s="459" t="s">
        <v>122</v>
      </c>
      <c r="CV14" s="459" t="s">
        <v>130</v>
      </c>
      <c r="CW14" s="128"/>
      <c r="CY14" s="459" t="s">
        <v>91</v>
      </c>
      <c r="DA14" s="463" t="s">
        <v>252</v>
      </c>
      <c r="DC14" s="459" t="s">
        <v>126</v>
      </c>
      <c r="DD14" s="128"/>
      <c r="DE14" s="128"/>
      <c r="DF14" s="129"/>
      <c r="DG14" s="130"/>
      <c r="DH14" s="765" t="s">
        <v>91</v>
      </c>
      <c r="DI14" s="767" t="s">
        <v>132</v>
      </c>
      <c r="DJ14" s="758" t="s">
        <v>90</v>
      </c>
      <c r="DK14" s="760" t="s">
        <v>544</v>
      </c>
      <c r="DL14" s="765" t="s">
        <v>91</v>
      </c>
      <c r="DM14" s="767" t="s">
        <v>132</v>
      </c>
      <c r="DN14" s="758" t="s">
        <v>90</v>
      </c>
      <c r="DO14" s="760" t="s">
        <v>544</v>
      </c>
      <c r="DP14" s="128"/>
      <c r="DQ14" s="128"/>
      <c r="DR14" s="129"/>
      <c r="DS14" s="130"/>
      <c r="DT14" s="765" t="s">
        <v>91</v>
      </c>
      <c r="DU14" s="767" t="s">
        <v>132</v>
      </c>
      <c r="DV14" s="758" t="s">
        <v>90</v>
      </c>
      <c r="DW14" s="760" t="s">
        <v>544</v>
      </c>
      <c r="DX14" s="765" t="s">
        <v>91</v>
      </c>
      <c r="DY14" s="767" t="s">
        <v>132</v>
      </c>
      <c r="DZ14" s="758" t="s">
        <v>90</v>
      </c>
      <c r="EA14" s="760" t="s">
        <v>544</v>
      </c>
    </row>
    <row r="15" spans="1:131" s="131" customFormat="1" ht="14.25" customHeight="1">
      <c r="A15" s="455"/>
      <c r="B15" s="771"/>
      <c r="C15" s="772"/>
      <c r="E15" s="132" t="s">
        <v>133</v>
      </c>
      <c r="F15" s="133"/>
      <c r="G15" s="305" t="s">
        <v>134</v>
      </c>
      <c r="I15" s="132" t="s">
        <v>135</v>
      </c>
      <c r="K15" s="132" t="s">
        <v>136</v>
      </c>
      <c r="M15" s="132" t="s">
        <v>137</v>
      </c>
      <c r="O15" s="132" t="s">
        <v>138</v>
      </c>
      <c r="Q15" s="132" t="s">
        <v>139</v>
      </c>
      <c r="T15" s="460" t="s">
        <v>140</v>
      </c>
      <c r="V15" s="132" t="s">
        <v>134</v>
      </c>
      <c r="X15" s="132" t="s">
        <v>141</v>
      </c>
      <c r="Z15" s="132" t="s">
        <v>135</v>
      </c>
      <c r="AB15" s="774"/>
      <c r="AF15" s="132" t="s">
        <v>142</v>
      </c>
      <c r="AH15" s="132" t="s">
        <v>136</v>
      </c>
      <c r="AJ15" s="132" t="s">
        <v>259</v>
      </c>
      <c r="AM15" s="711"/>
      <c r="AO15" s="134" t="s">
        <v>134</v>
      </c>
      <c r="AQ15" s="134" t="s">
        <v>143</v>
      </c>
      <c r="AS15" s="132" t="s">
        <v>133</v>
      </c>
      <c r="AU15" s="134" t="s">
        <v>143</v>
      </c>
      <c r="AW15" s="460" t="s">
        <v>211</v>
      </c>
      <c r="AX15" s="128"/>
      <c r="AZ15" s="460" t="s">
        <v>144</v>
      </c>
      <c r="BA15" s="25"/>
      <c r="BB15" s="132" t="s">
        <v>137</v>
      </c>
      <c r="BC15" s="25"/>
      <c r="BD15" s="460" t="s">
        <v>145</v>
      </c>
      <c r="BF15" s="460" t="s">
        <v>144</v>
      </c>
      <c r="BH15" s="132" t="s">
        <v>138</v>
      </c>
      <c r="BJ15" s="134" t="s">
        <v>146</v>
      </c>
      <c r="BK15" s="458"/>
      <c r="BM15" s="460" t="s">
        <v>144</v>
      </c>
      <c r="BO15" s="132" t="s">
        <v>136</v>
      </c>
      <c r="BQ15" s="134" t="s">
        <v>261</v>
      </c>
      <c r="BR15" s="458"/>
      <c r="BT15" s="134" t="s">
        <v>147</v>
      </c>
      <c r="BV15" s="132" t="s">
        <v>139</v>
      </c>
      <c r="BX15" s="776"/>
      <c r="BZ15" s="460" t="s">
        <v>134</v>
      </c>
      <c r="CB15" s="460" t="s">
        <v>148</v>
      </c>
      <c r="CC15" s="128"/>
      <c r="CD15" s="25"/>
      <c r="CE15" s="132" t="s">
        <v>133</v>
      </c>
      <c r="CF15" s="25"/>
      <c r="CG15" s="460" t="s">
        <v>149</v>
      </c>
      <c r="CI15" s="134" t="s">
        <v>219</v>
      </c>
      <c r="CJ15" s="458"/>
      <c r="CK15" s="134" t="s">
        <v>150</v>
      </c>
      <c r="CL15" s="458"/>
      <c r="CM15" s="135" t="s">
        <v>137</v>
      </c>
      <c r="CN15" s="128"/>
      <c r="CO15" s="135" t="s">
        <v>151</v>
      </c>
      <c r="CP15" s="128"/>
      <c r="CR15" s="460" t="s">
        <v>150</v>
      </c>
      <c r="CT15" s="132" t="s">
        <v>138</v>
      </c>
      <c r="CV15" s="134" t="s">
        <v>152</v>
      </c>
      <c r="CW15" s="458"/>
      <c r="CY15" s="460" t="s">
        <v>150</v>
      </c>
      <c r="DA15" s="132" t="s">
        <v>136</v>
      </c>
      <c r="DC15" s="134" t="s">
        <v>260</v>
      </c>
      <c r="DD15" s="458"/>
      <c r="DE15" s="458"/>
      <c r="DF15" s="461"/>
      <c r="DG15" s="136"/>
      <c r="DH15" s="766"/>
      <c r="DI15" s="768"/>
      <c r="DJ15" s="759"/>
      <c r="DK15" s="761"/>
      <c r="DL15" s="766"/>
      <c r="DM15" s="768"/>
      <c r="DN15" s="759"/>
      <c r="DO15" s="761"/>
      <c r="DP15" s="458"/>
      <c r="DQ15" s="458"/>
      <c r="DR15" s="461"/>
      <c r="DS15" s="136"/>
      <c r="DT15" s="766"/>
      <c r="DU15" s="768"/>
      <c r="DV15" s="759"/>
      <c r="DW15" s="761"/>
      <c r="DX15" s="766"/>
      <c r="DY15" s="768"/>
      <c r="DZ15" s="759"/>
      <c r="EA15" s="761"/>
    </row>
    <row r="16" spans="1:131">
      <c r="B16" s="26" t="s">
        <v>46</v>
      </c>
      <c r="C16" s="27" t="s">
        <v>0</v>
      </c>
      <c r="D16" s="137"/>
      <c r="E16" s="138"/>
      <c r="F16" s="137"/>
      <c r="G16" s="194">
        <v>0.60127559187037904</v>
      </c>
      <c r="H16" s="137"/>
      <c r="I16" s="139">
        <v>7.219450226650301E-4</v>
      </c>
      <c r="J16" s="137"/>
      <c r="K16" s="139">
        <v>1.4609509469910001E-3</v>
      </c>
      <c r="L16" s="137"/>
      <c r="M16" s="139">
        <v>0.39820864382341498</v>
      </c>
      <c r="N16" s="137"/>
      <c r="O16" s="139">
        <v>0.13081311587173999</v>
      </c>
      <c r="P16" s="137"/>
      <c r="Q16" s="139">
        <v>1.0284820694855576E-2</v>
      </c>
      <c r="R16" t="s">
        <v>153</v>
      </c>
      <c r="T16" s="12">
        <v>0</v>
      </c>
      <c r="U16" s="16" t="s">
        <v>154</v>
      </c>
      <c r="V16" s="140">
        <f t="shared" ref="V16:V55" si="0">G16</f>
        <v>0.60127559187037904</v>
      </c>
      <c r="X16" s="13">
        <f t="shared" ref="X16:X54" si="1">ROUND(T16*V16,0)</f>
        <v>0</v>
      </c>
      <c r="Z16" s="139">
        <f t="shared" ref="Z16:Z59" si="2">I16</f>
        <v>7.219450226650301E-4</v>
      </c>
      <c r="AB16" s="12">
        <f>ROUND($X$55*Z16,0)</f>
        <v>72</v>
      </c>
      <c r="AF16" s="13">
        <f t="shared" ref="AF16:AF54" si="3">X16</f>
        <v>0</v>
      </c>
      <c r="AG16" s="16" t="s">
        <v>157</v>
      </c>
      <c r="AH16" s="139">
        <f t="shared" ref="AH16:AH55" si="4">K16</f>
        <v>1.4609509469910001E-3</v>
      </c>
      <c r="AI16" s="16" t="s">
        <v>158</v>
      </c>
      <c r="AJ16" s="12">
        <f>ROUND(AF16*AH16,0)</f>
        <v>0</v>
      </c>
      <c r="AM16" s="141">
        <f>AB16</f>
        <v>72</v>
      </c>
      <c r="AO16" s="142">
        <f t="shared" ref="AO16:AO54" si="5">G16</f>
        <v>0.60127559187037904</v>
      </c>
      <c r="AQ16" s="12">
        <f>ROUND(AM16*AO16,0)</f>
        <v>43</v>
      </c>
      <c r="AS16" s="138"/>
      <c r="AU16" s="12">
        <f>AQ16</f>
        <v>43</v>
      </c>
      <c r="AW16" s="12">
        <f t="array" ref="AW16:AW54">MMULT(逆行列係数!D7:AP45,'測定　建設投資'!AU16:AU54)</f>
        <v>51.711508524466325</v>
      </c>
      <c r="AX16" s="77"/>
      <c r="AZ16" s="141">
        <f t="shared" ref="AZ16:AZ54" si="6">AW16</f>
        <v>51.711508524466325</v>
      </c>
      <c r="BA16" s="143" t="s">
        <v>157</v>
      </c>
      <c r="BB16" s="144">
        <f>M16</f>
        <v>0.39820864382341498</v>
      </c>
      <c r="BC16" s="145" t="s">
        <v>158</v>
      </c>
      <c r="BD16" s="19">
        <f>ROUND(AZ16*BB16,0)</f>
        <v>21</v>
      </c>
      <c r="BF16" s="12">
        <f t="shared" ref="BF16:BF54" si="7">AW16</f>
        <v>51.711508524466325</v>
      </c>
      <c r="BG16" s="143" t="s">
        <v>157</v>
      </c>
      <c r="BH16" s="142">
        <f t="shared" ref="BH16:BH55" si="8">O16</f>
        <v>0.13081311587173999</v>
      </c>
      <c r="BI16" s="145" t="s">
        <v>158</v>
      </c>
      <c r="BJ16" s="12">
        <f>ROUND(BF16*BH16,0)</f>
        <v>7</v>
      </c>
      <c r="BK16" s="77"/>
      <c r="BM16" s="12">
        <f t="shared" ref="BM16:BM54" si="9">AW16</f>
        <v>51.711508524466325</v>
      </c>
      <c r="BN16" s="143" t="s">
        <v>157</v>
      </c>
      <c r="BO16" s="142">
        <f t="shared" ref="BO16:BO54" si="10">K16</f>
        <v>1.4609509469910001E-3</v>
      </c>
      <c r="BP16" s="145" t="s">
        <v>158</v>
      </c>
      <c r="BQ16" s="12">
        <f>ROUND(BM16*BO16,0)</f>
        <v>0</v>
      </c>
      <c r="BR16" s="77"/>
      <c r="BT16" s="12"/>
      <c r="BV16" s="139">
        <f>Q16</f>
        <v>1.0284820694855576E-2</v>
      </c>
      <c r="BX16" s="12">
        <f>ROUND($BT$55*BV16,0)</f>
        <v>325</v>
      </c>
      <c r="BY16" s="16" t="s">
        <v>157</v>
      </c>
      <c r="BZ16" s="142">
        <f>G16</f>
        <v>0.60127559187037904</v>
      </c>
      <c r="CA16" s="16" t="s">
        <v>158</v>
      </c>
      <c r="CB16" s="12">
        <f>ROUND(BX16*BZ16,0)</f>
        <v>195</v>
      </c>
      <c r="CC16" s="77"/>
      <c r="CD16" s="36"/>
      <c r="CE16" s="138"/>
      <c r="CF16" s="34"/>
      <c r="CG16" s="19">
        <f>CB16</f>
        <v>195</v>
      </c>
      <c r="CI16" s="19">
        <f t="array" ref="CI16:CI54">MMULT(逆行列係数!D7:AP45,'測定　建設投資'!CG16:CG54)</f>
        <v>635.35818328092307</v>
      </c>
      <c r="CJ16" s="19"/>
      <c r="CK16" s="19">
        <f t="shared" ref="CK16:CK54" si="11">CI16</f>
        <v>635.35818328092307</v>
      </c>
      <c r="CL16" s="145" t="s">
        <v>157</v>
      </c>
      <c r="CM16" s="146">
        <f t="shared" ref="CM16:CM55" si="12">M16</f>
        <v>0.39820864382341498</v>
      </c>
      <c r="CN16" s="145" t="s">
        <v>158</v>
      </c>
      <c r="CO16" s="19">
        <f>ROUND(CK16*CM16,0)</f>
        <v>253</v>
      </c>
      <c r="CP16" s="34"/>
      <c r="CQ16" s="78"/>
      <c r="CR16" s="12">
        <f t="shared" ref="CR16:CR54" si="13">CI16</f>
        <v>635.35818328092307</v>
      </c>
      <c r="CS16" s="143" t="s">
        <v>157</v>
      </c>
      <c r="CT16" s="142">
        <f t="shared" ref="CT16:CT55" si="14">O16</f>
        <v>0.13081311587173999</v>
      </c>
      <c r="CU16" s="145" t="s">
        <v>158</v>
      </c>
      <c r="CV16" s="12">
        <f>ROUND(CR16*CT16,0)</f>
        <v>83</v>
      </c>
      <c r="CW16" s="77"/>
      <c r="CY16" s="12">
        <f t="shared" ref="CY16:CY54" si="15">CI16</f>
        <v>635.35818328092307</v>
      </c>
      <c r="CZ16" s="143" t="s">
        <v>157</v>
      </c>
      <c r="DA16" s="142">
        <f t="shared" ref="DA16:DA55" si="16">K16</f>
        <v>1.4609509469910001E-3</v>
      </c>
      <c r="DB16" s="145" t="s">
        <v>158</v>
      </c>
      <c r="DC16" s="12">
        <f>ROUND(CY16*DA16,0)</f>
        <v>1</v>
      </c>
      <c r="DD16" s="77"/>
      <c r="DE16" s="77"/>
      <c r="DF16" s="26" t="str">
        <f>B16</f>
        <v>01</v>
      </c>
      <c r="DG16" s="27" t="str">
        <f>C16</f>
        <v>農業</v>
      </c>
      <c r="DH16" s="147">
        <v>0</v>
      </c>
      <c r="DI16" s="148">
        <v>0</v>
      </c>
      <c r="DJ16" s="34">
        <v>0</v>
      </c>
      <c r="DK16" s="149">
        <v>0</v>
      </c>
      <c r="DL16" s="147">
        <f t="shared" ref="DL16:DL54" si="17">AW16</f>
        <v>51.711508524466325</v>
      </c>
      <c r="DM16" s="148">
        <f t="shared" ref="DM16:DM54" si="18">BD16</f>
        <v>21</v>
      </c>
      <c r="DN16" s="34">
        <f t="shared" ref="DN16:DN54" si="19">BJ16</f>
        <v>7</v>
      </c>
      <c r="DO16" s="149">
        <f t="shared" ref="DO16:DO54" si="20">BQ16</f>
        <v>0</v>
      </c>
      <c r="DP16" s="77"/>
      <c r="DQ16" s="77"/>
      <c r="DR16" s="26" t="str">
        <f>B16</f>
        <v>01</v>
      </c>
      <c r="DS16" s="27" t="str">
        <f>C16</f>
        <v>農業</v>
      </c>
      <c r="DT16" s="147">
        <f t="shared" ref="DT16:DT54" si="21">CI16</f>
        <v>635.35818328092307</v>
      </c>
      <c r="DU16" s="148">
        <f t="shared" ref="DU16:DU54" si="22">CO16</f>
        <v>253</v>
      </c>
      <c r="DV16" s="34">
        <f t="shared" ref="DV16:DV54" si="23">CV16</f>
        <v>83</v>
      </c>
      <c r="DW16" s="149">
        <f t="shared" ref="DW16:DW54" si="24">DC16</f>
        <v>1</v>
      </c>
      <c r="DX16" s="147">
        <f t="shared" ref="DX16:EA17" si="25">DH16+DL16+DT16</f>
        <v>687.06969180538943</v>
      </c>
      <c r="DY16" s="148">
        <f t="shared" si="25"/>
        <v>274</v>
      </c>
      <c r="DZ16" s="34">
        <f t="shared" si="25"/>
        <v>90</v>
      </c>
      <c r="EA16" s="149">
        <f t="shared" si="25"/>
        <v>1</v>
      </c>
    </row>
    <row r="17" spans="2:131" ht="13.5" customHeight="1">
      <c r="B17" s="28" t="s">
        <v>47</v>
      </c>
      <c r="C17" s="29" t="s">
        <v>568</v>
      </c>
      <c r="D17" s="137"/>
      <c r="E17" s="150"/>
      <c r="F17" s="137"/>
      <c r="G17" s="195">
        <v>0.93309501776686599</v>
      </c>
      <c r="H17" s="137"/>
      <c r="I17" s="151">
        <v>1.0108915136499839E-5</v>
      </c>
      <c r="J17" s="137"/>
      <c r="K17" s="151">
        <v>1.05226202202E-3</v>
      </c>
      <c r="L17" s="137"/>
      <c r="M17" s="151">
        <v>0.50079187837060302</v>
      </c>
      <c r="N17" s="137"/>
      <c r="O17" s="151">
        <v>0.12648013965145599</v>
      </c>
      <c r="P17" s="137"/>
      <c r="Q17" s="151">
        <v>5.6247798742986327E-4</v>
      </c>
      <c r="R17" t="s">
        <v>153</v>
      </c>
      <c r="T17" s="13">
        <v>0</v>
      </c>
      <c r="U17" s="16" t="s">
        <v>154</v>
      </c>
      <c r="V17" s="152">
        <f t="shared" si="0"/>
        <v>0.93309501776686599</v>
      </c>
      <c r="X17" s="13">
        <f t="shared" si="1"/>
        <v>0</v>
      </c>
      <c r="Z17" s="151">
        <f>I17</f>
        <v>1.0108915136499839E-5</v>
      </c>
      <c r="AB17" s="13">
        <f t="shared" ref="AB17:AB54" si="26">ROUND($X$55*Z17,0)</f>
        <v>1</v>
      </c>
      <c r="AF17" s="13">
        <f t="shared" si="3"/>
        <v>0</v>
      </c>
      <c r="AG17" s="16" t="s">
        <v>157</v>
      </c>
      <c r="AH17" s="151">
        <f t="shared" si="4"/>
        <v>1.05226202202E-3</v>
      </c>
      <c r="AI17" s="16" t="s">
        <v>158</v>
      </c>
      <c r="AJ17" s="13">
        <f>ROUND(AF17*AH17,0)</f>
        <v>0</v>
      </c>
      <c r="AM17" s="153">
        <f t="shared" ref="AM17:AM54" si="27">AB17</f>
        <v>1</v>
      </c>
      <c r="AO17" s="154">
        <f t="shared" si="5"/>
        <v>0.93309501776686599</v>
      </c>
      <c r="AQ17" s="13">
        <f t="shared" ref="AQ17:AQ54" si="28">ROUND(AM17*AO17,0)</f>
        <v>1</v>
      </c>
      <c r="AS17" s="150"/>
      <c r="AU17" s="13">
        <f t="shared" ref="AU17:AU54" si="29">AQ17</f>
        <v>1</v>
      </c>
      <c r="AW17" s="13">
        <v>17.525671788821935</v>
      </c>
      <c r="AX17" s="77"/>
      <c r="AZ17" s="13">
        <f t="shared" si="6"/>
        <v>17.525671788821935</v>
      </c>
      <c r="BA17" s="143" t="s">
        <v>157</v>
      </c>
      <c r="BB17" s="155">
        <f t="shared" ref="BB17:BB55" si="30">M17</f>
        <v>0.50079187837060302</v>
      </c>
      <c r="BC17" s="145" t="s">
        <v>158</v>
      </c>
      <c r="BD17" s="20">
        <f t="shared" ref="BD17:BD54" si="31">ROUND(AZ17*BB17,0)</f>
        <v>9</v>
      </c>
      <c r="BF17" s="13">
        <f t="shared" si="7"/>
        <v>17.525671788821935</v>
      </c>
      <c r="BG17" s="143" t="s">
        <v>157</v>
      </c>
      <c r="BH17" s="154">
        <f t="shared" si="8"/>
        <v>0.12648013965145599</v>
      </c>
      <c r="BI17" s="145" t="s">
        <v>158</v>
      </c>
      <c r="BJ17" s="13">
        <f t="shared" ref="BJ17:BJ54" si="32">ROUND(BF17*BH17,0)</f>
        <v>2</v>
      </c>
      <c r="BK17" s="77"/>
      <c r="BM17" s="13">
        <f t="shared" si="9"/>
        <v>17.525671788821935</v>
      </c>
      <c r="BN17" s="143" t="s">
        <v>157</v>
      </c>
      <c r="BO17" s="154">
        <f t="shared" si="10"/>
        <v>1.05226202202E-3</v>
      </c>
      <c r="BP17" s="145" t="s">
        <v>158</v>
      </c>
      <c r="BQ17" s="13">
        <f>ROUND(BM17*BO17,0)</f>
        <v>0</v>
      </c>
      <c r="BR17" s="77"/>
      <c r="BT17" s="13"/>
      <c r="BV17" s="151">
        <f t="shared" ref="BV17:BV54" si="33">Q17</f>
        <v>5.6247798742986327E-4</v>
      </c>
      <c r="BX17" s="13">
        <f t="shared" ref="BX17:BX54" si="34">ROUND($BT$55*BV17,0)</f>
        <v>18</v>
      </c>
      <c r="BY17" s="16" t="s">
        <v>157</v>
      </c>
      <c r="BZ17" s="154">
        <f t="shared" ref="BZ17:BZ55" si="35">G17</f>
        <v>0.93309501776686599</v>
      </c>
      <c r="CA17" s="16" t="s">
        <v>158</v>
      </c>
      <c r="CB17" s="13">
        <f t="shared" ref="CB17:CB54" si="36">ROUND(BX17*BZ17,0)</f>
        <v>17</v>
      </c>
      <c r="CC17" s="77"/>
      <c r="CD17" s="36"/>
      <c r="CE17" s="150"/>
      <c r="CF17" s="34"/>
      <c r="CG17" s="20">
        <f t="shared" ref="CG17:CG54" si="37">CB17</f>
        <v>17</v>
      </c>
      <c r="CI17" s="20">
        <v>28.545875048834858</v>
      </c>
      <c r="CJ17" s="20"/>
      <c r="CK17" s="20">
        <f t="shared" si="11"/>
        <v>28.545875048834858</v>
      </c>
      <c r="CL17" s="145" t="s">
        <v>157</v>
      </c>
      <c r="CM17" s="156">
        <f t="shared" si="12"/>
        <v>0.50079187837060302</v>
      </c>
      <c r="CN17" s="145" t="s">
        <v>158</v>
      </c>
      <c r="CO17" s="20">
        <f t="shared" ref="CO17:CO54" si="38">ROUND(CK17*CM17,0)</f>
        <v>14</v>
      </c>
      <c r="CP17" s="34"/>
      <c r="CQ17" s="78"/>
      <c r="CR17" s="13">
        <f t="shared" si="13"/>
        <v>28.545875048834858</v>
      </c>
      <c r="CS17" s="143" t="s">
        <v>157</v>
      </c>
      <c r="CT17" s="154">
        <f t="shared" si="14"/>
        <v>0.12648013965145599</v>
      </c>
      <c r="CU17" s="145" t="s">
        <v>158</v>
      </c>
      <c r="CV17" s="13">
        <f t="shared" ref="CV17:CV54" si="39">ROUND(CR17*CT17,0)</f>
        <v>4</v>
      </c>
      <c r="CW17" s="77"/>
      <c r="CY17" s="13">
        <f t="shared" si="15"/>
        <v>28.545875048834858</v>
      </c>
      <c r="CZ17" s="143" t="s">
        <v>157</v>
      </c>
      <c r="DA17" s="154">
        <f t="shared" si="16"/>
        <v>1.05226202202E-3</v>
      </c>
      <c r="DB17" s="145" t="s">
        <v>158</v>
      </c>
      <c r="DC17" s="13">
        <f>ROUND(CY17*DA17,0)</f>
        <v>0</v>
      </c>
      <c r="DD17" s="77"/>
      <c r="DE17" s="77"/>
      <c r="DF17" s="28" t="str">
        <f t="shared" ref="DF17:DG54" si="40">B17</f>
        <v>02</v>
      </c>
      <c r="DG17" s="29" t="str">
        <f t="shared" si="40"/>
        <v>林業</v>
      </c>
      <c r="DH17" s="147">
        <v>0</v>
      </c>
      <c r="DI17" s="148">
        <v>0</v>
      </c>
      <c r="DJ17" s="34">
        <v>0</v>
      </c>
      <c r="DK17" s="149">
        <v>0</v>
      </c>
      <c r="DL17" s="147">
        <f t="shared" si="17"/>
        <v>17.525671788821935</v>
      </c>
      <c r="DM17" s="148">
        <f t="shared" si="18"/>
        <v>9</v>
      </c>
      <c r="DN17" s="34">
        <f t="shared" si="19"/>
        <v>2</v>
      </c>
      <c r="DO17" s="149">
        <f t="shared" si="20"/>
        <v>0</v>
      </c>
      <c r="DP17" s="77"/>
      <c r="DQ17" s="77"/>
      <c r="DR17" s="28" t="str">
        <f t="shared" ref="DR17:DS54" si="41">B17</f>
        <v>02</v>
      </c>
      <c r="DS17" s="29" t="str">
        <f t="shared" si="41"/>
        <v>林業</v>
      </c>
      <c r="DT17" s="147">
        <f t="shared" si="21"/>
        <v>28.545875048834858</v>
      </c>
      <c r="DU17" s="148">
        <f t="shared" si="22"/>
        <v>14</v>
      </c>
      <c r="DV17" s="34">
        <f t="shared" si="23"/>
        <v>4</v>
      </c>
      <c r="DW17" s="149">
        <f t="shared" si="24"/>
        <v>0</v>
      </c>
      <c r="DX17" s="147">
        <f t="shared" si="25"/>
        <v>46.071546837656797</v>
      </c>
      <c r="DY17" s="148">
        <f t="shared" si="25"/>
        <v>23</v>
      </c>
      <c r="DZ17" s="34">
        <f t="shared" si="25"/>
        <v>6</v>
      </c>
      <c r="EA17" s="149">
        <f t="shared" si="25"/>
        <v>0</v>
      </c>
    </row>
    <row r="18" spans="2:131">
      <c r="B18" s="28" t="s">
        <v>48</v>
      </c>
      <c r="C18" s="29" t="s">
        <v>569</v>
      </c>
      <c r="D18" s="137"/>
      <c r="E18" s="150"/>
      <c r="F18" s="137"/>
      <c r="G18" s="195">
        <v>0.77339566814176497</v>
      </c>
      <c r="H18" s="137"/>
      <c r="I18" s="151">
        <v>0</v>
      </c>
      <c r="J18" s="137"/>
      <c r="K18" s="151">
        <v>6.7660171969100003E-4</v>
      </c>
      <c r="L18" s="137"/>
      <c r="M18" s="151">
        <v>0.49453713386409998</v>
      </c>
      <c r="N18" s="137"/>
      <c r="O18" s="151">
        <v>0.11380736376462899</v>
      </c>
      <c r="P18" s="137"/>
      <c r="Q18" s="151">
        <v>1.1330217662501542E-3</v>
      </c>
      <c r="R18" t="s">
        <v>153</v>
      </c>
      <c r="T18" s="13">
        <v>0</v>
      </c>
      <c r="U18" s="16" t="s">
        <v>154</v>
      </c>
      <c r="V18" s="152">
        <f t="shared" si="0"/>
        <v>0.77339566814176497</v>
      </c>
      <c r="X18" s="13">
        <f t="shared" si="1"/>
        <v>0</v>
      </c>
      <c r="Z18" s="151">
        <f t="shared" si="2"/>
        <v>0</v>
      </c>
      <c r="AB18" s="13">
        <f t="shared" si="26"/>
        <v>0</v>
      </c>
      <c r="AF18" s="13">
        <f t="shared" si="3"/>
        <v>0</v>
      </c>
      <c r="AG18" s="16" t="s">
        <v>157</v>
      </c>
      <c r="AH18" s="151">
        <f t="shared" si="4"/>
        <v>6.7660171969100003E-4</v>
      </c>
      <c r="AI18" s="16" t="s">
        <v>158</v>
      </c>
      <c r="AJ18" s="13">
        <f t="shared" ref="AJ18:AJ53" si="42">ROUND(AF18*AH18,0)</f>
        <v>0</v>
      </c>
      <c r="AM18" s="153">
        <f t="shared" si="27"/>
        <v>0</v>
      </c>
      <c r="AO18" s="154">
        <f t="shared" si="5"/>
        <v>0.77339566814176497</v>
      </c>
      <c r="AQ18" s="13">
        <f t="shared" si="28"/>
        <v>0</v>
      </c>
      <c r="AS18" s="150"/>
      <c r="AU18" s="13">
        <f t="shared" si="29"/>
        <v>0</v>
      </c>
      <c r="AW18" s="13">
        <v>0.40655000719234424</v>
      </c>
      <c r="AX18" s="77"/>
      <c r="AZ18" s="13">
        <f t="shared" si="6"/>
        <v>0.40655000719234424</v>
      </c>
      <c r="BA18" s="143" t="s">
        <v>157</v>
      </c>
      <c r="BB18" s="155">
        <f t="shared" si="30"/>
        <v>0.49453713386409998</v>
      </c>
      <c r="BC18" s="145" t="s">
        <v>158</v>
      </c>
      <c r="BD18" s="20">
        <f t="shared" si="31"/>
        <v>0</v>
      </c>
      <c r="BF18" s="13">
        <f t="shared" si="7"/>
        <v>0.40655000719234424</v>
      </c>
      <c r="BG18" s="143" t="s">
        <v>157</v>
      </c>
      <c r="BH18" s="154">
        <f t="shared" si="8"/>
        <v>0.11380736376462899</v>
      </c>
      <c r="BI18" s="145" t="s">
        <v>158</v>
      </c>
      <c r="BJ18" s="13">
        <f t="shared" si="32"/>
        <v>0</v>
      </c>
      <c r="BK18" s="77"/>
      <c r="BM18" s="13">
        <f t="shared" si="9"/>
        <v>0.40655000719234424</v>
      </c>
      <c r="BN18" s="143" t="s">
        <v>157</v>
      </c>
      <c r="BO18" s="154">
        <f t="shared" si="10"/>
        <v>6.7660171969100003E-4</v>
      </c>
      <c r="BP18" s="145" t="s">
        <v>158</v>
      </c>
      <c r="BQ18" s="13">
        <f t="shared" ref="BQ18:BQ53" si="43">ROUND(BM18*BO18,0)</f>
        <v>0</v>
      </c>
      <c r="BR18" s="77"/>
      <c r="BT18" s="13"/>
      <c r="BV18" s="151">
        <f t="shared" si="33"/>
        <v>1.1330217662501542E-3</v>
      </c>
      <c r="BX18" s="13">
        <f t="shared" si="34"/>
        <v>36</v>
      </c>
      <c r="BY18" s="16" t="s">
        <v>157</v>
      </c>
      <c r="BZ18" s="154">
        <f t="shared" si="35"/>
        <v>0.77339566814176497</v>
      </c>
      <c r="CA18" s="16" t="s">
        <v>158</v>
      </c>
      <c r="CB18" s="13">
        <f t="shared" si="36"/>
        <v>28</v>
      </c>
      <c r="CC18" s="77"/>
      <c r="CD18" s="36"/>
      <c r="CE18" s="150"/>
      <c r="CF18" s="34"/>
      <c r="CG18" s="20">
        <f t="shared" si="37"/>
        <v>28</v>
      </c>
      <c r="CI18" s="20">
        <v>76.35979710927306</v>
      </c>
      <c r="CJ18" s="20"/>
      <c r="CK18" s="20">
        <f t="shared" si="11"/>
        <v>76.35979710927306</v>
      </c>
      <c r="CL18" s="145" t="s">
        <v>157</v>
      </c>
      <c r="CM18" s="156">
        <f t="shared" si="12"/>
        <v>0.49453713386409998</v>
      </c>
      <c r="CN18" s="145" t="s">
        <v>158</v>
      </c>
      <c r="CO18" s="20">
        <f t="shared" si="38"/>
        <v>38</v>
      </c>
      <c r="CP18" s="34"/>
      <c r="CQ18" s="78"/>
      <c r="CR18" s="13">
        <f t="shared" si="13"/>
        <v>76.35979710927306</v>
      </c>
      <c r="CS18" s="143" t="s">
        <v>157</v>
      </c>
      <c r="CT18" s="154">
        <f t="shared" si="14"/>
        <v>0.11380736376462899</v>
      </c>
      <c r="CU18" s="145" t="s">
        <v>158</v>
      </c>
      <c r="CV18" s="13">
        <f t="shared" si="39"/>
        <v>9</v>
      </c>
      <c r="CW18" s="77"/>
      <c r="CY18" s="13">
        <f t="shared" si="15"/>
        <v>76.35979710927306</v>
      </c>
      <c r="CZ18" s="143" t="s">
        <v>157</v>
      </c>
      <c r="DA18" s="154">
        <f t="shared" si="16"/>
        <v>6.7660171969100003E-4</v>
      </c>
      <c r="DB18" s="145" t="s">
        <v>158</v>
      </c>
      <c r="DC18" s="13">
        <f t="shared" ref="DC18:DC53" si="44">ROUND(CY18*DA18,0)</f>
        <v>0</v>
      </c>
      <c r="DD18" s="77"/>
      <c r="DE18" s="77"/>
      <c r="DF18" s="28" t="str">
        <f t="shared" si="40"/>
        <v>03</v>
      </c>
      <c r="DG18" s="29" t="str">
        <f t="shared" si="40"/>
        <v>漁業</v>
      </c>
      <c r="DH18" s="147">
        <v>0</v>
      </c>
      <c r="DI18" s="148">
        <v>0</v>
      </c>
      <c r="DJ18" s="34">
        <v>0</v>
      </c>
      <c r="DK18" s="149">
        <v>0</v>
      </c>
      <c r="DL18" s="147">
        <f t="shared" si="17"/>
        <v>0.40655000719234424</v>
      </c>
      <c r="DM18" s="148">
        <f t="shared" si="18"/>
        <v>0</v>
      </c>
      <c r="DN18" s="34">
        <f t="shared" si="19"/>
        <v>0</v>
      </c>
      <c r="DO18" s="149">
        <f t="shared" si="20"/>
        <v>0</v>
      </c>
      <c r="DP18" s="77"/>
      <c r="DQ18" s="77"/>
      <c r="DR18" s="28" t="str">
        <f t="shared" si="41"/>
        <v>03</v>
      </c>
      <c r="DS18" s="29" t="str">
        <f t="shared" si="41"/>
        <v>漁業</v>
      </c>
      <c r="DT18" s="147">
        <f t="shared" si="21"/>
        <v>76.35979710927306</v>
      </c>
      <c r="DU18" s="148">
        <f t="shared" si="22"/>
        <v>38</v>
      </c>
      <c r="DV18" s="34">
        <f t="shared" si="23"/>
        <v>9</v>
      </c>
      <c r="DW18" s="149">
        <f t="shared" si="24"/>
        <v>0</v>
      </c>
      <c r="DX18" s="147">
        <f t="shared" ref="DX18:EA54" si="45">DH18+DL18+DT18</f>
        <v>76.766347116465411</v>
      </c>
      <c r="DY18" s="148">
        <f t="shared" si="45"/>
        <v>38</v>
      </c>
      <c r="DZ18" s="34">
        <f t="shared" si="45"/>
        <v>9</v>
      </c>
      <c r="EA18" s="149">
        <f t="shared" si="45"/>
        <v>0</v>
      </c>
    </row>
    <row r="19" spans="2:131" ht="13.5" customHeight="1">
      <c r="B19" s="28" t="s">
        <v>49</v>
      </c>
      <c r="C19" s="29" t="s">
        <v>3</v>
      </c>
      <c r="D19" s="137"/>
      <c r="E19" s="150"/>
      <c r="F19" s="137"/>
      <c r="G19" s="195">
        <v>0.29204794021144698</v>
      </c>
      <c r="H19" s="137"/>
      <c r="I19" s="151">
        <v>3.3401540430184882E-3</v>
      </c>
      <c r="J19" s="137"/>
      <c r="K19" s="151">
        <v>2.1773297926599999E-4</v>
      </c>
      <c r="L19" s="137"/>
      <c r="M19" s="151">
        <v>0.57675895166880997</v>
      </c>
      <c r="N19" s="137"/>
      <c r="O19" s="151">
        <v>9.0940250220333002E-2</v>
      </c>
      <c r="P19" s="137"/>
      <c r="Q19" s="151">
        <v>1.132577919498179E-7</v>
      </c>
      <c r="R19" t="s">
        <v>153</v>
      </c>
      <c r="T19" s="13">
        <v>0</v>
      </c>
      <c r="U19" s="16" t="s">
        <v>154</v>
      </c>
      <c r="V19" s="152">
        <f t="shared" si="0"/>
        <v>0.29204794021144698</v>
      </c>
      <c r="X19" s="13">
        <f t="shared" si="1"/>
        <v>0</v>
      </c>
      <c r="Z19" s="151">
        <f t="shared" si="2"/>
        <v>3.3401540430184882E-3</v>
      </c>
      <c r="AB19" s="13">
        <f t="shared" si="26"/>
        <v>334</v>
      </c>
      <c r="AF19" s="13">
        <f t="shared" si="3"/>
        <v>0</v>
      </c>
      <c r="AG19" s="16" t="s">
        <v>157</v>
      </c>
      <c r="AH19" s="151">
        <f t="shared" si="4"/>
        <v>2.1773297926599999E-4</v>
      </c>
      <c r="AI19" s="16" t="s">
        <v>158</v>
      </c>
      <c r="AJ19" s="13">
        <f t="shared" si="42"/>
        <v>0</v>
      </c>
      <c r="AM19" s="153">
        <f t="shared" si="27"/>
        <v>334</v>
      </c>
      <c r="AO19" s="154">
        <f t="shared" si="5"/>
        <v>0.29204794021144698</v>
      </c>
      <c r="AQ19" s="13">
        <f>ROUND(AM19*AO19,0)</f>
        <v>98</v>
      </c>
      <c r="AS19" s="150"/>
      <c r="AU19" s="13">
        <f t="shared" si="29"/>
        <v>98</v>
      </c>
      <c r="AW19" s="13">
        <v>154.80190724787971</v>
      </c>
      <c r="AX19" s="77"/>
      <c r="AZ19" s="13">
        <f t="shared" si="6"/>
        <v>154.80190724787971</v>
      </c>
      <c r="BA19" s="143" t="s">
        <v>157</v>
      </c>
      <c r="BB19" s="155">
        <f t="shared" si="30"/>
        <v>0.57675895166880997</v>
      </c>
      <c r="BC19" s="145" t="s">
        <v>158</v>
      </c>
      <c r="BD19" s="20">
        <f t="shared" si="31"/>
        <v>89</v>
      </c>
      <c r="BF19" s="13">
        <f t="shared" si="7"/>
        <v>154.80190724787971</v>
      </c>
      <c r="BG19" s="143" t="s">
        <v>157</v>
      </c>
      <c r="BH19" s="154">
        <f t="shared" si="8"/>
        <v>9.0940250220333002E-2</v>
      </c>
      <c r="BI19" s="145" t="s">
        <v>158</v>
      </c>
      <c r="BJ19" s="13">
        <f t="shared" si="32"/>
        <v>14</v>
      </c>
      <c r="BK19" s="77"/>
      <c r="BM19" s="13">
        <f t="shared" si="9"/>
        <v>154.80190724787971</v>
      </c>
      <c r="BN19" s="143" t="s">
        <v>157</v>
      </c>
      <c r="BO19" s="154">
        <f t="shared" si="10"/>
        <v>2.1773297926599999E-4</v>
      </c>
      <c r="BP19" s="145" t="s">
        <v>158</v>
      </c>
      <c r="BQ19" s="13">
        <f t="shared" si="43"/>
        <v>0</v>
      </c>
      <c r="BR19" s="77"/>
      <c r="BT19" s="13"/>
      <c r="BV19" s="151">
        <f t="shared" si="33"/>
        <v>1.132577919498179E-7</v>
      </c>
      <c r="BX19" s="13">
        <f t="shared" si="34"/>
        <v>0</v>
      </c>
      <c r="BY19" s="16" t="s">
        <v>157</v>
      </c>
      <c r="BZ19" s="154">
        <f t="shared" si="35"/>
        <v>0.29204794021144698</v>
      </c>
      <c r="CA19" s="16" t="s">
        <v>158</v>
      </c>
      <c r="CB19" s="13">
        <f t="shared" si="36"/>
        <v>0</v>
      </c>
      <c r="CC19" s="77"/>
      <c r="CD19" s="36"/>
      <c r="CE19" s="150"/>
      <c r="CF19" s="34"/>
      <c r="CG19" s="20">
        <f t="shared" si="37"/>
        <v>0</v>
      </c>
      <c r="CI19" s="20">
        <v>29.801997899520948</v>
      </c>
      <c r="CJ19" s="20"/>
      <c r="CK19" s="20">
        <f t="shared" si="11"/>
        <v>29.801997899520948</v>
      </c>
      <c r="CL19" s="145" t="s">
        <v>157</v>
      </c>
      <c r="CM19" s="156">
        <f t="shared" si="12"/>
        <v>0.57675895166880997</v>
      </c>
      <c r="CN19" s="145" t="s">
        <v>158</v>
      </c>
      <c r="CO19" s="20">
        <f t="shared" si="38"/>
        <v>17</v>
      </c>
      <c r="CP19" s="34"/>
      <c r="CQ19" s="78"/>
      <c r="CR19" s="13">
        <f t="shared" si="13"/>
        <v>29.801997899520948</v>
      </c>
      <c r="CS19" s="143" t="s">
        <v>157</v>
      </c>
      <c r="CT19" s="154">
        <f t="shared" si="14"/>
        <v>9.0940250220333002E-2</v>
      </c>
      <c r="CU19" s="145" t="s">
        <v>158</v>
      </c>
      <c r="CV19" s="13">
        <f t="shared" si="39"/>
        <v>3</v>
      </c>
      <c r="CW19" s="77"/>
      <c r="CY19" s="13">
        <f t="shared" si="15"/>
        <v>29.801997899520948</v>
      </c>
      <c r="CZ19" s="143" t="s">
        <v>157</v>
      </c>
      <c r="DA19" s="154">
        <f t="shared" si="16"/>
        <v>2.1773297926599999E-4</v>
      </c>
      <c r="DB19" s="145" t="s">
        <v>158</v>
      </c>
      <c r="DC19" s="13">
        <f t="shared" si="44"/>
        <v>0</v>
      </c>
      <c r="DD19" s="77"/>
      <c r="DE19" s="77"/>
      <c r="DF19" s="28" t="str">
        <f t="shared" si="40"/>
        <v>06</v>
      </c>
      <c r="DG19" s="29" t="str">
        <f t="shared" si="40"/>
        <v>鉱業</v>
      </c>
      <c r="DH19" s="147">
        <v>0</v>
      </c>
      <c r="DI19" s="148">
        <v>0</v>
      </c>
      <c r="DJ19" s="34">
        <v>0</v>
      </c>
      <c r="DK19" s="149">
        <v>0</v>
      </c>
      <c r="DL19" s="147">
        <f t="shared" si="17"/>
        <v>154.80190724787971</v>
      </c>
      <c r="DM19" s="148">
        <f t="shared" si="18"/>
        <v>89</v>
      </c>
      <c r="DN19" s="34">
        <f t="shared" si="19"/>
        <v>14</v>
      </c>
      <c r="DO19" s="149">
        <f t="shared" si="20"/>
        <v>0</v>
      </c>
      <c r="DP19" s="77"/>
      <c r="DQ19" s="77"/>
      <c r="DR19" s="28" t="str">
        <f t="shared" si="41"/>
        <v>06</v>
      </c>
      <c r="DS19" s="29" t="str">
        <f t="shared" si="41"/>
        <v>鉱業</v>
      </c>
      <c r="DT19" s="147">
        <f t="shared" si="21"/>
        <v>29.801997899520948</v>
      </c>
      <c r="DU19" s="148">
        <f t="shared" si="22"/>
        <v>17</v>
      </c>
      <c r="DV19" s="34">
        <f t="shared" si="23"/>
        <v>3</v>
      </c>
      <c r="DW19" s="149">
        <f t="shared" si="24"/>
        <v>0</v>
      </c>
      <c r="DX19" s="147">
        <f t="shared" si="45"/>
        <v>184.60390514740067</v>
      </c>
      <c r="DY19" s="148">
        <f t="shared" si="45"/>
        <v>106</v>
      </c>
      <c r="DZ19" s="34">
        <f t="shared" si="45"/>
        <v>17</v>
      </c>
      <c r="EA19" s="149">
        <f t="shared" si="45"/>
        <v>0</v>
      </c>
    </row>
    <row r="20" spans="2:131">
      <c r="B20" s="28" t="s">
        <v>301</v>
      </c>
      <c r="C20" s="29" t="s">
        <v>302</v>
      </c>
      <c r="D20" s="137"/>
      <c r="E20" s="150"/>
      <c r="F20" s="137"/>
      <c r="G20" s="195">
        <v>0.44676038127800699</v>
      </c>
      <c r="H20" s="137"/>
      <c r="I20" s="151">
        <v>0</v>
      </c>
      <c r="J20" s="137"/>
      <c r="K20" s="151">
        <v>2.9291102192099998E-4</v>
      </c>
      <c r="L20" s="137"/>
      <c r="M20" s="151">
        <v>0.29423733326565099</v>
      </c>
      <c r="N20" s="137"/>
      <c r="O20" s="151">
        <v>8.2666864855893002E-2</v>
      </c>
      <c r="P20" s="137"/>
      <c r="Q20" s="151">
        <v>9.5424590299120871E-2</v>
      </c>
      <c r="R20" t="s">
        <v>153</v>
      </c>
      <c r="T20" s="13">
        <v>0</v>
      </c>
      <c r="U20" s="16" t="s">
        <v>154</v>
      </c>
      <c r="V20" s="152">
        <f t="shared" si="0"/>
        <v>0.44676038127800699</v>
      </c>
      <c r="X20" s="13">
        <f t="shared" si="1"/>
        <v>0</v>
      </c>
      <c r="Z20" s="151">
        <f t="shared" si="2"/>
        <v>0</v>
      </c>
      <c r="AB20" s="13">
        <f t="shared" si="26"/>
        <v>0</v>
      </c>
      <c r="AF20" s="13">
        <f t="shared" si="3"/>
        <v>0</v>
      </c>
      <c r="AG20" s="16" t="s">
        <v>157</v>
      </c>
      <c r="AH20" s="151">
        <f t="shared" si="4"/>
        <v>2.9291102192099998E-4</v>
      </c>
      <c r="AI20" s="16" t="s">
        <v>158</v>
      </c>
      <c r="AJ20" s="13">
        <f t="shared" si="42"/>
        <v>0</v>
      </c>
      <c r="AM20" s="153">
        <f t="shared" si="27"/>
        <v>0</v>
      </c>
      <c r="AO20" s="154">
        <f t="shared" si="5"/>
        <v>0.44676038127800699</v>
      </c>
      <c r="AQ20" s="13">
        <f t="shared" si="28"/>
        <v>0</v>
      </c>
      <c r="AS20" s="150"/>
      <c r="AU20" s="13">
        <f t="shared" si="29"/>
        <v>0</v>
      </c>
      <c r="AW20" s="13">
        <v>10.904162608372552</v>
      </c>
      <c r="AX20" s="77"/>
      <c r="AZ20" s="13">
        <f t="shared" si="6"/>
        <v>10.904162608372552</v>
      </c>
      <c r="BA20" s="143" t="s">
        <v>157</v>
      </c>
      <c r="BB20" s="155">
        <f t="shared" si="30"/>
        <v>0.29423733326565099</v>
      </c>
      <c r="BC20" s="145" t="s">
        <v>158</v>
      </c>
      <c r="BD20" s="20">
        <f t="shared" si="31"/>
        <v>3</v>
      </c>
      <c r="BF20" s="13">
        <f t="shared" si="7"/>
        <v>10.904162608372552</v>
      </c>
      <c r="BG20" s="143" t="s">
        <v>157</v>
      </c>
      <c r="BH20" s="154">
        <f t="shared" si="8"/>
        <v>8.2666864855893002E-2</v>
      </c>
      <c r="BI20" s="145" t="s">
        <v>158</v>
      </c>
      <c r="BJ20" s="13">
        <f t="shared" si="32"/>
        <v>1</v>
      </c>
      <c r="BK20" s="77"/>
      <c r="BM20" s="13">
        <f t="shared" si="9"/>
        <v>10.904162608372552</v>
      </c>
      <c r="BN20" s="143" t="s">
        <v>157</v>
      </c>
      <c r="BO20" s="154">
        <f t="shared" si="10"/>
        <v>2.9291102192099998E-4</v>
      </c>
      <c r="BP20" s="145" t="s">
        <v>158</v>
      </c>
      <c r="BQ20" s="13">
        <f t="shared" si="43"/>
        <v>0</v>
      </c>
      <c r="BR20" s="77"/>
      <c r="BT20" s="13"/>
      <c r="BV20" s="151">
        <f t="shared" si="33"/>
        <v>9.5424590299120871E-2</v>
      </c>
      <c r="BX20" s="13">
        <f t="shared" si="34"/>
        <v>3011</v>
      </c>
      <c r="BY20" s="16" t="s">
        <v>157</v>
      </c>
      <c r="BZ20" s="154">
        <f t="shared" si="35"/>
        <v>0.44676038127800699</v>
      </c>
      <c r="CA20" s="16" t="s">
        <v>158</v>
      </c>
      <c r="CB20" s="13">
        <f t="shared" si="36"/>
        <v>1345</v>
      </c>
      <c r="CC20" s="77"/>
      <c r="CD20" s="36"/>
      <c r="CE20" s="150"/>
      <c r="CF20" s="34"/>
      <c r="CG20" s="20">
        <f t="shared" si="37"/>
        <v>1345</v>
      </c>
      <c r="CI20" s="20">
        <v>1722.8138883645745</v>
      </c>
      <c r="CJ20" s="20"/>
      <c r="CK20" s="20">
        <f t="shared" si="11"/>
        <v>1722.8138883645745</v>
      </c>
      <c r="CL20" s="145" t="s">
        <v>157</v>
      </c>
      <c r="CM20" s="156">
        <f t="shared" si="12"/>
        <v>0.29423733326565099</v>
      </c>
      <c r="CN20" s="145" t="s">
        <v>158</v>
      </c>
      <c r="CO20" s="20">
        <f t="shared" si="38"/>
        <v>507</v>
      </c>
      <c r="CP20" s="34"/>
      <c r="CQ20" s="78"/>
      <c r="CR20" s="13">
        <f t="shared" si="13"/>
        <v>1722.8138883645745</v>
      </c>
      <c r="CS20" s="143" t="s">
        <v>157</v>
      </c>
      <c r="CT20" s="154">
        <f t="shared" si="14"/>
        <v>8.2666864855893002E-2</v>
      </c>
      <c r="CU20" s="145" t="s">
        <v>158</v>
      </c>
      <c r="CV20" s="13">
        <f t="shared" si="39"/>
        <v>142</v>
      </c>
      <c r="CW20" s="77"/>
      <c r="CY20" s="13">
        <f t="shared" si="15"/>
        <v>1722.8138883645745</v>
      </c>
      <c r="CZ20" s="143" t="s">
        <v>157</v>
      </c>
      <c r="DA20" s="154">
        <f t="shared" si="16"/>
        <v>2.9291102192099998E-4</v>
      </c>
      <c r="DB20" s="145" t="s">
        <v>158</v>
      </c>
      <c r="DC20" s="13">
        <f t="shared" si="44"/>
        <v>1</v>
      </c>
      <c r="DD20" s="77"/>
      <c r="DE20" s="77"/>
      <c r="DF20" s="28" t="str">
        <f t="shared" si="40"/>
        <v>11</v>
      </c>
      <c r="DG20" s="29" t="str">
        <f t="shared" si="40"/>
        <v>飲食料品</v>
      </c>
      <c r="DH20" s="147">
        <v>0</v>
      </c>
      <c r="DI20" s="148">
        <v>0</v>
      </c>
      <c r="DJ20" s="34">
        <v>0</v>
      </c>
      <c r="DK20" s="149">
        <v>0</v>
      </c>
      <c r="DL20" s="147">
        <f t="shared" si="17"/>
        <v>10.904162608372552</v>
      </c>
      <c r="DM20" s="148">
        <f t="shared" si="18"/>
        <v>3</v>
      </c>
      <c r="DN20" s="34">
        <f t="shared" si="19"/>
        <v>1</v>
      </c>
      <c r="DO20" s="149">
        <f t="shared" si="20"/>
        <v>0</v>
      </c>
      <c r="DP20" s="77"/>
      <c r="DQ20" s="77"/>
      <c r="DR20" s="28" t="str">
        <f t="shared" si="41"/>
        <v>11</v>
      </c>
      <c r="DS20" s="29" t="str">
        <f t="shared" si="41"/>
        <v>飲食料品</v>
      </c>
      <c r="DT20" s="147">
        <f t="shared" si="21"/>
        <v>1722.8138883645745</v>
      </c>
      <c r="DU20" s="148">
        <f t="shared" si="22"/>
        <v>507</v>
      </c>
      <c r="DV20" s="34">
        <f t="shared" si="23"/>
        <v>142</v>
      </c>
      <c r="DW20" s="149">
        <f t="shared" si="24"/>
        <v>1</v>
      </c>
      <c r="DX20" s="147">
        <f t="shared" si="45"/>
        <v>1733.7180509729471</v>
      </c>
      <c r="DY20" s="148">
        <f t="shared" si="45"/>
        <v>510</v>
      </c>
      <c r="DZ20" s="34">
        <f t="shared" si="45"/>
        <v>143</v>
      </c>
      <c r="EA20" s="149">
        <f t="shared" si="45"/>
        <v>1</v>
      </c>
    </row>
    <row r="21" spans="2:131" ht="13.5" customHeight="1">
      <c r="B21" s="28" t="s">
        <v>303</v>
      </c>
      <c r="C21" s="29" t="s">
        <v>24</v>
      </c>
      <c r="D21" s="137"/>
      <c r="E21" s="150"/>
      <c r="F21" s="137"/>
      <c r="G21" s="195">
        <v>5.9451725511211001E-2</v>
      </c>
      <c r="H21" s="137"/>
      <c r="I21" s="151">
        <v>1.8322408684905958E-3</v>
      </c>
      <c r="J21" s="137"/>
      <c r="K21" s="151">
        <v>1.6936436699509999E-3</v>
      </c>
      <c r="L21" s="137"/>
      <c r="M21" s="151">
        <v>0.40210739587685401</v>
      </c>
      <c r="N21" s="137"/>
      <c r="O21" s="151">
        <v>0.23800590304451499</v>
      </c>
      <c r="P21" s="137"/>
      <c r="Q21" s="151">
        <v>1.4773000468887638E-2</v>
      </c>
      <c r="R21" t="s">
        <v>153</v>
      </c>
      <c r="T21" s="13">
        <v>0</v>
      </c>
      <c r="U21" s="16" t="s">
        <v>154</v>
      </c>
      <c r="V21" s="152">
        <f t="shared" si="0"/>
        <v>5.9451725511211001E-2</v>
      </c>
      <c r="X21" s="13">
        <f t="shared" si="1"/>
        <v>0</v>
      </c>
      <c r="Z21" s="151">
        <f t="shared" si="2"/>
        <v>1.8322408684905958E-3</v>
      </c>
      <c r="AB21" s="13">
        <f t="shared" si="26"/>
        <v>183</v>
      </c>
      <c r="AF21" s="13">
        <f t="shared" si="3"/>
        <v>0</v>
      </c>
      <c r="AG21" s="16" t="s">
        <v>157</v>
      </c>
      <c r="AH21" s="151">
        <f t="shared" si="4"/>
        <v>1.6936436699509999E-3</v>
      </c>
      <c r="AI21" s="16" t="s">
        <v>158</v>
      </c>
      <c r="AJ21" s="13">
        <f t="shared" si="42"/>
        <v>0</v>
      </c>
      <c r="AM21" s="153">
        <f t="shared" si="27"/>
        <v>183</v>
      </c>
      <c r="AO21" s="154">
        <f t="shared" si="5"/>
        <v>5.9451725511211001E-2</v>
      </c>
      <c r="AQ21" s="13">
        <f t="shared" si="28"/>
        <v>11</v>
      </c>
      <c r="AS21" s="150"/>
      <c r="AU21" s="13">
        <f t="shared" si="29"/>
        <v>11</v>
      </c>
      <c r="AW21" s="13">
        <v>14.565954099255185</v>
      </c>
      <c r="AX21" s="77"/>
      <c r="AZ21" s="13">
        <f t="shared" si="6"/>
        <v>14.565954099255185</v>
      </c>
      <c r="BA21" s="143" t="s">
        <v>157</v>
      </c>
      <c r="BB21" s="155">
        <f t="shared" si="30"/>
        <v>0.40210739587685401</v>
      </c>
      <c r="BC21" s="145" t="s">
        <v>158</v>
      </c>
      <c r="BD21" s="20">
        <f t="shared" si="31"/>
        <v>6</v>
      </c>
      <c r="BF21" s="13">
        <f t="shared" si="7"/>
        <v>14.565954099255185</v>
      </c>
      <c r="BG21" s="143" t="s">
        <v>157</v>
      </c>
      <c r="BH21" s="154">
        <f t="shared" si="8"/>
        <v>0.23800590304451499</v>
      </c>
      <c r="BI21" s="145" t="s">
        <v>158</v>
      </c>
      <c r="BJ21" s="13">
        <f t="shared" si="32"/>
        <v>3</v>
      </c>
      <c r="BK21" s="77"/>
      <c r="BM21" s="13">
        <f t="shared" si="9"/>
        <v>14.565954099255185</v>
      </c>
      <c r="BN21" s="143" t="s">
        <v>157</v>
      </c>
      <c r="BO21" s="154">
        <f t="shared" si="10"/>
        <v>1.6936436699509999E-3</v>
      </c>
      <c r="BP21" s="145" t="s">
        <v>158</v>
      </c>
      <c r="BQ21" s="13">
        <f t="shared" si="43"/>
        <v>0</v>
      </c>
      <c r="BR21" s="77"/>
      <c r="BT21" s="13"/>
      <c r="BV21" s="151">
        <f t="shared" si="33"/>
        <v>1.4773000468887638E-2</v>
      </c>
      <c r="BX21" s="13">
        <f t="shared" si="34"/>
        <v>466</v>
      </c>
      <c r="BY21" s="16" t="s">
        <v>157</v>
      </c>
      <c r="BZ21" s="154">
        <f t="shared" si="35"/>
        <v>5.9451725511211001E-2</v>
      </c>
      <c r="CA21" s="16" t="s">
        <v>158</v>
      </c>
      <c r="CB21" s="13">
        <f t="shared" si="36"/>
        <v>28</v>
      </c>
      <c r="CC21" s="77"/>
      <c r="CD21" s="36"/>
      <c r="CE21" s="150"/>
      <c r="CF21" s="34"/>
      <c r="CG21" s="20">
        <f t="shared" si="37"/>
        <v>28</v>
      </c>
      <c r="CI21" s="20">
        <v>32.40801361306309</v>
      </c>
      <c r="CJ21" s="20"/>
      <c r="CK21" s="20">
        <f t="shared" si="11"/>
        <v>32.40801361306309</v>
      </c>
      <c r="CL21" s="145" t="s">
        <v>157</v>
      </c>
      <c r="CM21" s="156">
        <f t="shared" si="12"/>
        <v>0.40210739587685401</v>
      </c>
      <c r="CN21" s="145" t="s">
        <v>158</v>
      </c>
      <c r="CO21" s="20">
        <f t="shared" si="38"/>
        <v>13</v>
      </c>
      <c r="CP21" s="34"/>
      <c r="CQ21" s="78"/>
      <c r="CR21" s="13">
        <f t="shared" si="13"/>
        <v>32.40801361306309</v>
      </c>
      <c r="CS21" s="143" t="s">
        <v>157</v>
      </c>
      <c r="CT21" s="154">
        <f t="shared" si="14"/>
        <v>0.23800590304451499</v>
      </c>
      <c r="CU21" s="145" t="s">
        <v>158</v>
      </c>
      <c r="CV21" s="13">
        <f t="shared" si="39"/>
        <v>8</v>
      </c>
      <c r="CW21" s="77"/>
      <c r="CY21" s="13">
        <f t="shared" si="15"/>
        <v>32.40801361306309</v>
      </c>
      <c r="CZ21" s="143" t="s">
        <v>157</v>
      </c>
      <c r="DA21" s="154">
        <f t="shared" si="16"/>
        <v>1.6936436699509999E-3</v>
      </c>
      <c r="DB21" s="145" t="s">
        <v>158</v>
      </c>
      <c r="DC21" s="13">
        <f t="shared" si="44"/>
        <v>0</v>
      </c>
      <c r="DD21" s="77"/>
      <c r="DE21" s="77"/>
      <c r="DF21" s="28" t="str">
        <f t="shared" si="40"/>
        <v>15</v>
      </c>
      <c r="DG21" s="29" t="str">
        <f t="shared" si="40"/>
        <v>繊維製品</v>
      </c>
      <c r="DH21" s="147">
        <v>0</v>
      </c>
      <c r="DI21" s="148">
        <v>0</v>
      </c>
      <c r="DJ21" s="34">
        <v>0</v>
      </c>
      <c r="DK21" s="149">
        <v>0</v>
      </c>
      <c r="DL21" s="147">
        <f t="shared" si="17"/>
        <v>14.565954099255185</v>
      </c>
      <c r="DM21" s="148">
        <f t="shared" si="18"/>
        <v>6</v>
      </c>
      <c r="DN21" s="34">
        <f t="shared" si="19"/>
        <v>3</v>
      </c>
      <c r="DO21" s="149">
        <f t="shared" si="20"/>
        <v>0</v>
      </c>
      <c r="DP21" s="77"/>
      <c r="DQ21" s="77"/>
      <c r="DR21" s="28" t="str">
        <f t="shared" si="41"/>
        <v>15</v>
      </c>
      <c r="DS21" s="29" t="str">
        <f t="shared" si="41"/>
        <v>繊維製品</v>
      </c>
      <c r="DT21" s="147">
        <f t="shared" si="21"/>
        <v>32.40801361306309</v>
      </c>
      <c r="DU21" s="148">
        <f t="shared" si="22"/>
        <v>13</v>
      </c>
      <c r="DV21" s="34">
        <f t="shared" si="23"/>
        <v>8</v>
      </c>
      <c r="DW21" s="149">
        <f t="shared" si="24"/>
        <v>0</v>
      </c>
      <c r="DX21" s="147">
        <f t="shared" si="45"/>
        <v>46.973967712318277</v>
      </c>
      <c r="DY21" s="148">
        <f t="shared" si="45"/>
        <v>19</v>
      </c>
      <c r="DZ21" s="34">
        <f t="shared" si="45"/>
        <v>11</v>
      </c>
      <c r="EA21" s="149">
        <f t="shared" si="45"/>
        <v>0</v>
      </c>
    </row>
    <row r="22" spans="2:131">
      <c r="B22" s="28" t="s">
        <v>304</v>
      </c>
      <c r="C22" s="29" t="s">
        <v>25</v>
      </c>
      <c r="D22" s="137"/>
      <c r="E22" s="150"/>
      <c r="F22" s="137"/>
      <c r="G22" s="195">
        <v>0.26718967614602801</v>
      </c>
      <c r="H22" s="137"/>
      <c r="I22" s="151">
        <v>6.8239389219347454E-3</v>
      </c>
      <c r="J22" s="137"/>
      <c r="K22" s="151">
        <v>5.6092677473899995E-4</v>
      </c>
      <c r="L22" s="137"/>
      <c r="M22" s="151">
        <v>0.31931469180621203</v>
      </c>
      <c r="N22" s="137"/>
      <c r="O22" s="151">
        <v>9.7852190155267998E-2</v>
      </c>
      <c r="P22" s="137"/>
      <c r="Q22" s="151">
        <v>1.1383846757427787E-3</v>
      </c>
      <c r="R22" t="s">
        <v>153</v>
      </c>
      <c r="T22" s="13">
        <v>0</v>
      </c>
      <c r="U22" s="16" t="s">
        <v>154</v>
      </c>
      <c r="V22" s="152">
        <f t="shared" si="0"/>
        <v>0.26718967614602801</v>
      </c>
      <c r="X22" s="13">
        <f t="shared" si="1"/>
        <v>0</v>
      </c>
      <c r="Z22" s="151">
        <f t="shared" si="2"/>
        <v>6.8239389219347454E-3</v>
      </c>
      <c r="AB22" s="13">
        <f t="shared" si="26"/>
        <v>682</v>
      </c>
      <c r="AF22" s="13">
        <f t="shared" si="3"/>
        <v>0</v>
      </c>
      <c r="AG22" s="16" t="s">
        <v>157</v>
      </c>
      <c r="AH22" s="151">
        <f t="shared" si="4"/>
        <v>5.6092677473899995E-4</v>
      </c>
      <c r="AI22" s="16" t="s">
        <v>158</v>
      </c>
      <c r="AJ22" s="13">
        <f t="shared" si="42"/>
        <v>0</v>
      </c>
      <c r="AM22" s="153">
        <f t="shared" si="27"/>
        <v>682</v>
      </c>
      <c r="AO22" s="154">
        <f t="shared" si="5"/>
        <v>0.26718967614602801</v>
      </c>
      <c r="AQ22" s="13">
        <f>ROUND(AM22*AO22,0)</f>
        <v>182</v>
      </c>
      <c r="AS22" s="150"/>
      <c r="AU22" s="13">
        <f t="shared" si="29"/>
        <v>182</v>
      </c>
      <c r="AW22" s="13">
        <v>268.46153806310656</v>
      </c>
      <c r="AX22" s="77"/>
      <c r="AZ22" s="13">
        <f t="shared" si="6"/>
        <v>268.46153806310656</v>
      </c>
      <c r="BA22" s="143" t="s">
        <v>157</v>
      </c>
      <c r="BB22" s="155">
        <f t="shared" si="30"/>
        <v>0.31931469180621203</v>
      </c>
      <c r="BC22" s="145" t="s">
        <v>158</v>
      </c>
      <c r="BD22" s="20">
        <f t="shared" si="31"/>
        <v>86</v>
      </c>
      <c r="BF22" s="13">
        <f t="shared" si="7"/>
        <v>268.46153806310656</v>
      </c>
      <c r="BG22" s="143" t="s">
        <v>157</v>
      </c>
      <c r="BH22" s="154">
        <f t="shared" si="8"/>
        <v>9.7852190155267998E-2</v>
      </c>
      <c r="BI22" s="145" t="s">
        <v>158</v>
      </c>
      <c r="BJ22" s="13">
        <f t="shared" si="32"/>
        <v>26</v>
      </c>
      <c r="BK22" s="77"/>
      <c r="BM22" s="13">
        <f t="shared" si="9"/>
        <v>268.46153806310656</v>
      </c>
      <c r="BN22" s="143" t="s">
        <v>157</v>
      </c>
      <c r="BO22" s="154">
        <f t="shared" si="10"/>
        <v>5.6092677473899995E-4</v>
      </c>
      <c r="BP22" s="145" t="s">
        <v>158</v>
      </c>
      <c r="BQ22" s="13">
        <f t="shared" si="43"/>
        <v>0</v>
      </c>
      <c r="BR22" s="77"/>
      <c r="BT22" s="13"/>
      <c r="BV22" s="151">
        <f t="shared" si="33"/>
        <v>1.1383846757427787E-3</v>
      </c>
      <c r="BX22" s="13">
        <f t="shared" si="34"/>
        <v>36</v>
      </c>
      <c r="BY22" s="16" t="s">
        <v>157</v>
      </c>
      <c r="BZ22" s="154">
        <f t="shared" si="35"/>
        <v>0.26718967614602801</v>
      </c>
      <c r="CA22" s="16" t="s">
        <v>158</v>
      </c>
      <c r="CB22" s="13">
        <f t="shared" si="36"/>
        <v>10</v>
      </c>
      <c r="CC22" s="77"/>
      <c r="CD22" s="36"/>
      <c r="CE22" s="150"/>
      <c r="CF22" s="34"/>
      <c r="CG22" s="20">
        <f t="shared" si="37"/>
        <v>10</v>
      </c>
      <c r="CI22" s="20">
        <v>60.981484146930072</v>
      </c>
      <c r="CJ22" s="20"/>
      <c r="CK22" s="20">
        <f t="shared" si="11"/>
        <v>60.981484146930072</v>
      </c>
      <c r="CL22" s="145" t="s">
        <v>157</v>
      </c>
      <c r="CM22" s="156">
        <f t="shared" si="12"/>
        <v>0.31931469180621203</v>
      </c>
      <c r="CN22" s="145" t="s">
        <v>158</v>
      </c>
      <c r="CO22" s="20">
        <f t="shared" si="38"/>
        <v>19</v>
      </c>
      <c r="CP22" s="34"/>
      <c r="CQ22" s="78"/>
      <c r="CR22" s="13">
        <f t="shared" si="13"/>
        <v>60.981484146930072</v>
      </c>
      <c r="CS22" s="143" t="s">
        <v>157</v>
      </c>
      <c r="CT22" s="154">
        <f t="shared" si="14"/>
        <v>9.7852190155267998E-2</v>
      </c>
      <c r="CU22" s="145" t="s">
        <v>158</v>
      </c>
      <c r="CV22" s="13">
        <f t="shared" si="39"/>
        <v>6</v>
      </c>
      <c r="CW22" s="77"/>
      <c r="CY22" s="13">
        <f t="shared" si="15"/>
        <v>60.981484146930072</v>
      </c>
      <c r="CZ22" s="143" t="s">
        <v>157</v>
      </c>
      <c r="DA22" s="154">
        <f t="shared" si="16"/>
        <v>5.6092677473899995E-4</v>
      </c>
      <c r="DB22" s="145" t="s">
        <v>158</v>
      </c>
      <c r="DC22" s="13">
        <f t="shared" si="44"/>
        <v>0</v>
      </c>
      <c r="DD22" s="77"/>
      <c r="DE22" s="77"/>
      <c r="DF22" s="28" t="str">
        <f t="shared" si="40"/>
        <v>16</v>
      </c>
      <c r="DG22" s="29" t="str">
        <f t="shared" si="40"/>
        <v>パルプ・紙・木製品</v>
      </c>
      <c r="DH22" s="147">
        <v>0</v>
      </c>
      <c r="DI22" s="148">
        <v>0</v>
      </c>
      <c r="DJ22" s="34">
        <v>0</v>
      </c>
      <c r="DK22" s="149">
        <v>0</v>
      </c>
      <c r="DL22" s="147">
        <f t="shared" si="17"/>
        <v>268.46153806310656</v>
      </c>
      <c r="DM22" s="148">
        <f t="shared" si="18"/>
        <v>86</v>
      </c>
      <c r="DN22" s="34">
        <f t="shared" si="19"/>
        <v>26</v>
      </c>
      <c r="DO22" s="149">
        <f t="shared" si="20"/>
        <v>0</v>
      </c>
      <c r="DP22" s="77"/>
      <c r="DQ22" s="77"/>
      <c r="DR22" s="28" t="str">
        <f t="shared" si="41"/>
        <v>16</v>
      </c>
      <c r="DS22" s="29" t="str">
        <f t="shared" si="41"/>
        <v>パルプ・紙・木製品</v>
      </c>
      <c r="DT22" s="147">
        <f t="shared" si="21"/>
        <v>60.981484146930072</v>
      </c>
      <c r="DU22" s="148">
        <f t="shared" si="22"/>
        <v>19</v>
      </c>
      <c r="DV22" s="34">
        <f t="shared" si="23"/>
        <v>6</v>
      </c>
      <c r="DW22" s="149">
        <f t="shared" si="24"/>
        <v>0</v>
      </c>
      <c r="DX22" s="147">
        <f t="shared" si="45"/>
        <v>329.44302221003664</v>
      </c>
      <c r="DY22" s="148">
        <f t="shared" si="45"/>
        <v>105</v>
      </c>
      <c r="DZ22" s="34">
        <f t="shared" si="45"/>
        <v>32</v>
      </c>
      <c r="EA22" s="149">
        <f t="shared" si="45"/>
        <v>0</v>
      </c>
    </row>
    <row r="23" spans="2:131" ht="13.5" customHeight="1">
      <c r="B23" s="28" t="s">
        <v>305</v>
      </c>
      <c r="C23" s="29" t="s">
        <v>26</v>
      </c>
      <c r="D23" s="137"/>
      <c r="E23" s="150"/>
      <c r="F23" s="137"/>
      <c r="G23" s="195">
        <v>5.3193266384468002E-2</v>
      </c>
      <c r="H23" s="137"/>
      <c r="I23" s="151">
        <v>5.9149789692444681E-3</v>
      </c>
      <c r="J23" s="137"/>
      <c r="K23" s="151">
        <v>2.22149667066E-4</v>
      </c>
      <c r="L23" s="137"/>
      <c r="M23" s="151">
        <v>0.35527985404294199</v>
      </c>
      <c r="N23" s="137"/>
      <c r="O23" s="151">
        <v>7.9702646671499996E-2</v>
      </c>
      <c r="P23" s="137"/>
      <c r="Q23" s="151">
        <v>8.7823948660060384E-3</v>
      </c>
      <c r="R23" t="s">
        <v>153</v>
      </c>
      <c r="T23" s="13">
        <v>0</v>
      </c>
      <c r="U23" s="16" t="s">
        <v>154</v>
      </c>
      <c r="V23" s="152">
        <f t="shared" si="0"/>
        <v>5.3193266384468002E-2</v>
      </c>
      <c r="X23" s="13">
        <f t="shared" si="1"/>
        <v>0</v>
      </c>
      <c r="Z23" s="151">
        <f t="shared" si="2"/>
        <v>5.9149789692444681E-3</v>
      </c>
      <c r="AB23" s="13">
        <f t="shared" si="26"/>
        <v>591</v>
      </c>
      <c r="AF23" s="13">
        <f t="shared" si="3"/>
        <v>0</v>
      </c>
      <c r="AG23" s="16" t="s">
        <v>157</v>
      </c>
      <c r="AH23" s="151">
        <f t="shared" si="4"/>
        <v>2.22149667066E-4</v>
      </c>
      <c r="AI23" s="16" t="s">
        <v>158</v>
      </c>
      <c r="AJ23" s="13">
        <f t="shared" si="42"/>
        <v>0</v>
      </c>
      <c r="AM23" s="153">
        <f t="shared" si="27"/>
        <v>591</v>
      </c>
      <c r="AO23" s="154">
        <f t="shared" si="5"/>
        <v>5.3193266384468002E-2</v>
      </c>
      <c r="AQ23" s="13">
        <f t="shared" si="28"/>
        <v>31</v>
      </c>
      <c r="AS23" s="150"/>
      <c r="AU23" s="13">
        <f t="shared" si="29"/>
        <v>31</v>
      </c>
      <c r="AW23" s="13">
        <v>39.989359606740791</v>
      </c>
      <c r="AX23" s="77"/>
      <c r="AZ23" s="13">
        <f t="shared" si="6"/>
        <v>39.989359606740791</v>
      </c>
      <c r="BA23" s="143" t="s">
        <v>157</v>
      </c>
      <c r="BB23" s="155">
        <f t="shared" si="30"/>
        <v>0.35527985404294199</v>
      </c>
      <c r="BC23" s="145" t="s">
        <v>158</v>
      </c>
      <c r="BD23" s="20">
        <f t="shared" si="31"/>
        <v>14</v>
      </c>
      <c r="BF23" s="13">
        <f t="shared" si="7"/>
        <v>39.989359606740791</v>
      </c>
      <c r="BG23" s="143" t="s">
        <v>157</v>
      </c>
      <c r="BH23" s="154">
        <f t="shared" si="8"/>
        <v>7.9702646671499996E-2</v>
      </c>
      <c r="BI23" s="145" t="s">
        <v>158</v>
      </c>
      <c r="BJ23" s="13">
        <f t="shared" si="32"/>
        <v>3</v>
      </c>
      <c r="BK23" s="77"/>
      <c r="BM23" s="13">
        <f t="shared" si="9"/>
        <v>39.989359606740791</v>
      </c>
      <c r="BN23" s="143" t="s">
        <v>157</v>
      </c>
      <c r="BO23" s="154">
        <f t="shared" si="10"/>
        <v>2.22149667066E-4</v>
      </c>
      <c r="BP23" s="145" t="s">
        <v>158</v>
      </c>
      <c r="BQ23" s="13">
        <f t="shared" si="43"/>
        <v>0</v>
      </c>
      <c r="BR23" s="77"/>
      <c r="BT23" s="13"/>
      <c r="BV23" s="151">
        <f t="shared" si="33"/>
        <v>8.7823948660060384E-3</v>
      </c>
      <c r="BX23" s="13">
        <f t="shared" si="34"/>
        <v>277</v>
      </c>
      <c r="BY23" s="16" t="s">
        <v>157</v>
      </c>
      <c r="BZ23" s="154">
        <f t="shared" si="35"/>
        <v>5.3193266384468002E-2</v>
      </c>
      <c r="CA23" s="16" t="s">
        <v>158</v>
      </c>
      <c r="CB23" s="13">
        <f t="shared" si="36"/>
        <v>15</v>
      </c>
      <c r="CC23" s="77"/>
      <c r="CD23" s="36"/>
      <c r="CE23" s="150"/>
      <c r="CF23" s="34"/>
      <c r="CG23" s="20">
        <f t="shared" si="37"/>
        <v>15</v>
      </c>
      <c r="CI23" s="20">
        <v>33.758703529093943</v>
      </c>
      <c r="CJ23" s="20"/>
      <c r="CK23" s="20">
        <f t="shared" si="11"/>
        <v>33.758703529093943</v>
      </c>
      <c r="CL23" s="145" t="s">
        <v>157</v>
      </c>
      <c r="CM23" s="156">
        <f t="shared" si="12"/>
        <v>0.35527985404294199</v>
      </c>
      <c r="CN23" s="145" t="s">
        <v>158</v>
      </c>
      <c r="CO23" s="20">
        <f t="shared" si="38"/>
        <v>12</v>
      </c>
      <c r="CP23" s="34"/>
      <c r="CQ23" s="78"/>
      <c r="CR23" s="13">
        <f t="shared" si="13"/>
        <v>33.758703529093943</v>
      </c>
      <c r="CS23" s="143" t="s">
        <v>157</v>
      </c>
      <c r="CT23" s="154">
        <f t="shared" si="14"/>
        <v>7.9702646671499996E-2</v>
      </c>
      <c r="CU23" s="145" t="s">
        <v>158</v>
      </c>
      <c r="CV23" s="13">
        <f t="shared" si="39"/>
        <v>3</v>
      </c>
      <c r="CW23" s="77"/>
      <c r="CY23" s="13">
        <f t="shared" si="15"/>
        <v>33.758703529093943</v>
      </c>
      <c r="CZ23" s="143" t="s">
        <v>157</v>
      </c>
      <c r="DA23" s="154">
        <f t="shared" si="16"/>
        <v>2.22149667066E-4</v>
      </c>
      <c r="DB23" s="145" t="s">
        <v>158</v>
      </c>
      <c r="DC23" s="13">
        <f t="shared" si="44"/>
        <v>0</v>
      </c>
      <c r="DD23" s="77"/>
      <c r="DE23" s="77"/>
      <c r="DF23" s="28" t="str">
        <f t="shared" si="40"/>
        <v>20</v>
      </c>
      <c r="DG23" s="29" t="str">
        <f t="shared" si="40"/>
        <v>化学製品</v>
      </c>
      <c r="DH23" s="147">
        <v>0</v>
      </c>
      <c r="DI23" s="148">
        <v>0</v>
      </c>
      <c r="DJ23" s="34">
        <v>0</v>
      </c>
      <c r="DK23" s="149">
        <v>0</v>
      </c>
      <c r="DL23" s="147">
        <f t="shared" si="17"/>
        <v>39.989359606740791</v>
      </c>
      <c r="DM23" s="148">
        <f t="shared" si="18"/>
        <v>14</v>
      </c>
      <c r="DN23" s="34">
        <f t="shared" si="19"/>
        <v>3</v>
      </c>
      <c r="DO23" s="149">
        <f t="shared" si="20"/>
        <v>0</v>
      </c>
      <c r="DP23" s="77"/>
      <c r="DQ23" s="77"/>
      <c r="DR23" s="28" t="str">
        <f t="shared" si="41"/>
        <v>20</v>
      </c>
      <c r="DS23" s="29" t="str">
        <f t="shared" si="41"/>
        <v>化学製品</v>
      </c>
      <c r="DT23" s="147">
        <f t="shared" si="21"/>
        <v>33.758703529093943</v>
      </c>
      <c r="DU23" s="148">
        <f t="shared" si="22"/>
        <v>12</v>
      </c>
      <c r="DV23" s="34">
        <f t="shared" si="23"/>
        <v>3</v>
      </c>
      <c r="DW23" s="149">
        <f t="shared" si="24"/>
        <v>0</v>
      </c>
      <c r="DX23" s="147">
        <f t="shared" si="45"/>
        <v>73.748063135834741</v>
      </c>
      <c r="DY23" s="148">
        <f t="shared" si="45"/>
        <v>26</v>
      </c>
      <c r="DZ23" s="34">
        <f t="shared" si="45"/>
        <v>6</v>
      </c>
      <c r="EA23" s="149">
        <f t="shared" si="45"/>
        <v>0</v>
      </c>
    </row>
    <row r="24" spans="2:131">
      <c r="B24" s="28" t="s">
        <v>306</v>
      </c>
      <c r="C24" s="29" t="s">
        <v>27</v>
      </c>
      <c r="D24" s="137"/>
      <c r="E24" s="150"/>
      <c r="F24" s="137"/>
      <c r="G24" s="195">
        <v>2.3124969731681998E-2</v>
      </c>
      <c r="H24" s="137"/>
      <c r="I24" s="151">
        <v>6.0758792018337573E-3</v>
      </c>
      <c r="J24" s="137"/>
      <c r="K24" s="151">
        <v>1.73770615905E-4</v>
      </c>
      <c r="L24" s="137"/>
      <c r="M24" s="151">
        <v>0.36746979660235402</v>
      </c>
      <c r="N24" s="137"/>
      <c r="O24" s="151">
        <v>5.7081066573071E-2</v>
      </c>
      <c r="P24" s="137"/>
      <c r="Q24" s="151">
        <v>2.0641293778651412E-2</v>
      </c>
      <c r="R24" t="s">
        <v>153</v>
      </c>
      <c r="T24" s="13">
        <v>0</v>
      </c>
      <c r="U24" s="16" t="s">
        <v>154</v>
      </c>
      <c r="V24" s="152">
        <f t="shared" si="0"/>
        <v>2.3124969731681998E-2</v>
      </c>
      <c r="X24" s="13">
        <f t="shared" si="1"/>
        <v>0</v>
      </c>
      <c r="Z24" s="151">
        <f t="shared" si="2"/>
        <v>6.0758792018337573E-3</v>
      </c>
      <c r="AB24" s="13">
        <f t="shared" si="26"/>
        <v>608</v>
      </c>
      <c r="AF24" s="13">
        <f t="shared" si="3"/>
        <v>0</v>
      </c>
      <c r="AG24" s="16" t="s">
        <v>157</v>
      </c>
      <c r="AH24" s="151">
        <f t="shared" si="4"/>
        <v>1.73770615905E-4</v>
      </c>
      <c r="AI24" s="16" t="s">
        <v>158</v>
      </c>
      <c r="AJ24" s="13">
        <f t="shared" si="42"/>
        <v>0</v>
      </c>
      <c r="AM24" s="153">
        <f t="shared" si="27"/>
        <v>608</v>
      </c>
      <c r="AO24" s="154">
        <f t="shared" si="5"/>
        <v>2.3124969731681998E-2</v>
      </c>
      <c r="AQ24" s="13">
        <f t="shared" si="28"/>
        <v>14</v>
      </c>
      <c r="AS24" s="150"/>
      <c r="AU24" s="13">
        <f t="shared" si="29"/>
        <v>14</v>
      </c>
      <c r="AW24" s="13">
        <v>26.362890215238316</v>
      </c>
      <c r="AX24" s="77"/>
      <c r="AZ24" s="13">
        <f t="shared" si="6"/>
        <v>26.362890215238316</v>
      </c>
      <c r="BA24" s="143" t="s">
        <v>157</v>
      </c>
      <c r="BB24" s="155">
        <f t="shared" si="30"/>
        <v>0.36746979660235402</v>
      </c>
      <c r="BC24" s="145" t="s">
        <v>158</v>
      </c>
      <c r="BD24" s="20">
        <f t="shared" si="31"/>
        <v>10</v>
      </c>
      <c r="BF24" s="13">
        <f t="shared" si="7"/>
        <v>26.362890215238316</v>
      </c>
      <c r="BG24" s="143" t="s">
        <v>157</v>
      </c>
      <c r="BH24" s="154">
        <f t="shared" si="8"/>
        <v>5.7081066573071E-2</v>
      </c>
      <c r="BI24" s="145" t="s">
        <v>158</v>
      </c>
      <c r="BJ24" s="13">
        <f t="shared" si="32"/>
        <v>2</v>
      </c>
      <c r="BK24" s="77"/>
      <c r="BM24" s="13">
        <f t="shared" si="9"/>
        <v>26.362890215238316</v>
      </c>
      <c r="BN24" s="143" t="s">
        <v>157</v>
      </c>
      <c r="BO24" s="154">
        <f t="shared" si="10"/>
        <v>1.73770615905E-4</v>
      </c>
      <c r="BP24" s="145" t="s">
        <v>158</v>
      </c>
      <c r="BQ24" s="13">
        <f t="shared" si="43"/>
        <v>0</v>
      </c>
      <c r="BR24" s="77"/>
      <c r="BT24" s="13"/>
      <c r="BV24" s="151">
        <f t="shared" si="33"/>
        <v>2.0641293778651412E-2</v>
      </c>
      <c r="BX24" s="13">
        <f t="shared" si="34"/>
        <v>651</v>
      </c>
      <c r="BY24" s="16" t="s">
        <v>157</v>
      </c>
      <c r="BZ24" s="154">
        <f t="shared" si="35"/>
        <v>2.3124969731681998E-2</v>
      </c>
      <c r="CA24" s="16" t="s">
        <v>158</v>
      </c>
      <c r="CB24" s="13">
        <f t="shared" si="36"/>
        <v>15</v>
      </c>
      <c r="CC24" s="77"/>
      <c r="CD24" s="36"/>
      <c r="CE24" s="150"/>
      <c r="CF24" s="34"/>
      <c r="CG24" s="20">
        <f t="shared" si="37"/>
        <v>15</v>
      </c>
      <c r="CI24" s="20">
        <v>21.327362422898904</v>
      </c>
      <c r="CJ24" s="20"/>
      <c r="CK24" s="20">
        <f t="shared" si="11"/>
        <v>21.327362422898904</v>
      </c>
      <c r="CL24" s="145" t="s">
        <v>157</v>
      </c>
      <c r="CM24" s="156">
        <f t="shared" si="12"/>
        <v>0.36746979660235402</v>
      </c>
      <c r="CN24" s="145" t="s">
        <v>158</v>
      </c>
      <c r="CO24" s="20">
        <f t="shared" si="38"/>
        <v>8</v>
      </c>
      <c r="CP24" s="34"/>
      <c r="CQ24" s="78"/>
      <c r="CR24" s="13">
        <f t="shared" si="13"/>
        <v>21.327362422898904</v>
      </c>
      <c r="CS24" s="143" t="s">
        <v>157</v>
      </c>
      <c r="CT24" s="154">
        <f t="shared" si="14"/>
        <v>5.7081066573071E-2</v>
      </c>
      <c r="CU24" s="145" t="s">
        <v>158</v>
      </c>
      <c r="CV24" s="13">
        <f t="shared" si="39"/>
        <v>1</v>
      </c>
      <c r="CW24" s="77"/>
      <c r="CY24" s="13">
        <f t="shared" si="15"/>
        <v>21.327362422898904</v>
      </c>
      <c r="CZ24" s="143" t="s">
        <v>157</v>
      </c>
      <c r="DA24" s="154">
        <f t="shared" si="16"/>
        <v>1.73770615905E-4</v>
      </c>
      <c r="DB24" s="145" t="s">
        <v>158</v>
      </c>
      <c r="DC24" s="13">
        <f t="shared" si="44"/>
        <v>0</v>
      </c>
      <c r="DD24" s="77"/>
      <c r="DE24" s="77"/>
      <c r="DF24" s="28" t="str">
        <f t="shared" si="40"/>
        <v>21</v>
      </c>
      <c r="DG24" s="29" t="str">
        <f t="shared" si="40"/>
        <v>石油・石炭製品</v>
      </c>
      <c r="DH24" s="147">
        <v>0</v>
      </c>
      <c r="DI24" s="148">
        <v>0</v>
      </c>
      <c r="DJ24" s="34">
        <v>0</v>
      </c>
      <c r="DK24" s="149">
        <v>0</v>
      </c>
      <c r="DL24" s="147">
        <f t="shared" si="17"/>
        <v>26.362890215238316</v>
      </c>
      <c r="DM24" s="148">
        <f t="shared" si="18"/>
        <v>10</v>
      </c>
      <c r="DN24" s="34">
        <f t="shared" si="19"/>
        <v>2</v>
      </c>
      <c r="DO24" s="149">
        <f t="shared" si="20"/>
        <v>0</v>
      </c>
      <c r="DP24" s="77"/>
      <c r="DQ24" s="77"/>
      <c r="DR24" s="28" t="str">
        <f t="shared" si="41"/>
        <v>21</v>
      </c>
      <c r="DS24" s="29" t="str">
        <f t="shared" si="41"/>
        <v>石油・石炭製品</v>
      </c>
      <c r="DT24" s="147">
        <f t="shared" si="21"/>
        <v>21.327362422898904</v>
      </c>
      <c r="DU24" s="148">
        <f t="shared" si="22"/>
        <v>8</v>
      </c>
      <c r="DV24" s="34">
        <f t="shared" si="23"/>
        <v>1</v>
      </c>
      <c r="DW24" s="149">
        <f t="shared" si="24"/>
        <v>0</v>
      </c>
      <c r="DX24" s="147">
        <f t="shared" si="45"/>
        <v>47.690252638137224</v>
      </c>
      <c r="DY24" s="148">
        <f t="shared" si="45"/>
        <v>18</v>
      </c>
      <c r="DZ24" s="34">
        <f t="shared" si="45"/>
        <v>3</v>
      </c>
      <c r="EA24" s="149">
        <f t="shared" si="45"/>
        <v>0</v>
      </c>
    </row>
    <row r="25" spans="2:131" ht="13.5" customHeight="1">
      <c r="B25" s="28" t="s">
        <v>307</v>
      </c>
      <c r="C25" s="29" t="s">
        <v>570</v>
      </c>
      <c r="D25" s="137"/>
      <c r="E25" s="150"/>
      <c r="F25" s="137"/>
      <c r="G25" s="195">
        <v>0.124054438681095</v>
      </c>
      <c r="H25" s="137"/>
      <c r="I25" s="151">
        <v>9.3718067411300583E-3</v>
      </c>
      <c r="J25" s="137"/>
      <c r="K25" s="151">
        <v>6.3857787914399998E-4</v>
      </c>
      <c r="L25" s="137"/>
      <c r="M25" s="151">
        <v>0.36059780104591399</v>
      </c>
      <c r="N25" s="137"/>
      <c r="O25" s="151">
        <v>0.18297524016863601</v>
      </c>
      <c r="P25" s="137"/>
      <c r="Q25" s="151">
        <v>3.0801986994696967E-3</v>
      </c>
      <c r="R25" t="s">
        <v>153</v>
      </c>
      <c r="T25" s="13">
        <v>0</v>
      </c>
      <c r="U25" s="16" t="s">
        <v>154</v>
      </c>
      <c r="V25" s="152">
        <f t="shared" si="0"/>
        <v>0.124054438681095</v>
      </c>
      <c r="X25" s="13">
        <f t="shared" si="1"/>
        <v>0</v>
      </c>
      <c r="Z25" s="151">
        <f t="shared" si="2"/>
        <v>9.3718067411300583E-3</v>
      </c>
      <c r="AB25" s="13">
        <f t="shared" si="26"/>
        <v>937</v>
      </c>
      <c r="AF25" s="13">
        <f t="shared" si="3"/>
        <v>0</v>
      </c>
      <c r="AG25" s="16" t="s">
        <v>157</v>
      </c>
      <c r="AH25" s="151">
        <f t="shared" si="4"/>
        <v>6.3857787914399998E-4</v>
      </c>
      <c r="AI25" s="16" t="s">
        <v>158</v>
      </c>
      <c r="AJ25" s="13">
        <f t="shared" si="42"/>
        <v>0</v>
      </c>
      <c r="AM25" s="153">
        <f t="shared" si="27"/>
        <v>937</v>
      </c>
      <c r="AO25" s="154">
        <f t="shared" si="5"/>
        <v>0.124054438681095</v>
      </c>
      <c r="AQ25" s="13">
        <f t="shared" si="28"/>
        <v>116</v>
      </c>
      <c r="AS25" s="150"/>
      <c r="AU25" s="13">
        <f t="shared" si="29"/>
        <v>116</v>
      </c>
      <c r="AW25" s="13">
        <v>139.13418871218707</v>
      </c>
      <c r="AX25" s="77"/>
      <c r="AZ25" s="13">
        <f t="shared" si="6"/>
        <v>139.13418871218707</v>
      </c>
      <c r="BA25" s="143" t="s">
        <v>157</v>
      </c>
      <c r="BB25" s="155">
        <f t="shared" si="30"/>
        <v>0.36059780104591399</v>
      </c>
      <c r="BC25" s="145" t="s">
        <v>158</v>
      </c>
      <c r="BD25" s="20">
        <f t="shared" si="31"/>
        <v>50</v>
      </c>
      <c r="BF25" s="13">
        <f t="shared" si="7"/>
        <v>139.13418871218707</v>
      </c>
      <c r="BG25" s="143" t="s">
        <v>157</v>
      </c>
      <c r="BH25" s="154">
        <f t="shared" si="8"/>
        <v>0.18297524016863601</v>
      </c>
      <c r="BI25" s="145" t="s">
        <v>158</v>
      </c>
      <c r="BJ25" s="13">
        <f t="shared" si="32"/>
        <v>25</v>
      </c>
      <c r="BK25" s="77"/>
      <c r="BM25" s="13">
        <f t="shared" si="9"/>
        <v>139.13418871218707</v>
      </c>
      <c r="BN25" s="143" t="s">
        <v>157</v>
      </c>
      <c r="BO25" s="154">
        <f t="shared" si="10"/>
        <v>6.3857787914399998E-4</v>
      </c>
      <c r="BP25" s="145" t="s">
        <v>158</v>
      </c>
      <c r="BQ25" s="13">
        <f t="shared" si="43"/>
        <v>0</v>
      </c>
      <c r="BR25" s="77"/>
      <c r="BT25" s="13"/>
      <c r="BV25" s="151">
        <f t="shared" si="33"/>
        <v>3.0801986994696967E-3</v>
      </c>
      <c r="BX25" s="13">
        <f t="shared" si="34"/>
        <v>97</v>
      </c>
      <c r="BY25" s="16" t="s">
        <v>157</v>
      </c>
      <c r="BZ25" s="154">
        <f t="shared" si="35"/>
        <v>0.124054438681095</v>
      </c>
      <c r="CA25" s="16" t="s">
        <v>158</v>
      </c>
      <c r="CB25" s="13">
        <f t="shared" si="36"/>
        <v>12</v>
      </c>
      <c r="CC25" s="77"/>
      <c r="CD25" s="36"/>
      <c r="CE25" s="150"/>
      <c r="CF25" s="34"/>
      <c r="CG25" s="20">
        <f t="shared" si="37"/>
        <v>12</v>
      </c>
      <c r="CI25" s="20">
        <v>28.130748723059281</v>
      </c>
      <c r="CJ25" s="20"/>
      <c r="CK25" s="20">
        <f t="shared" si="11"/>
        <v>28.130748723059281</v>
      </c>
      <c r="CL25" s="145" t="s">
        <v>157</v>
      </c>
      <c r="CM25" s="156">
        <f t="shared" si="12"/>
        <v>0.36059780104591399</v>
      </c>
      <c r="CN25" s="145" t="s">
        <v>158</v>
      </c>
      <c r="CO25" s="20">
        <f t="shared" si="38"/>
        <v>10</v>
      </c>
      <c r="CP25" s="34"/>
      <c r="CQ25" s="78"/>
      <c r="CR25" s="13">
        <f t="shared" si="13"/>
        <v>28.130748723059281</v>
      </c>
      <c r="CS25" s="143" t="s">
        <v>157</v>
      </c>
      <c r="CT25" s="154">
        <f t="shared" si="14"/>
        <v>0.18297524016863601</v>
      </c>
      <c r="CU25" s="145" t="s">
        <v>158</v>
      </c>
      <c r="CV25" s="13">
        <f t="shared" si="39"/>
        <v>5</v>
      </c>
      <c r="CW25" s="77"/>
      <c r="CY25" s="13">
        <f t="shared" si="15"/>
        <v>28.130748723059281</v>
      </c>
      <c r="CZ25" s="143" t="s">
        <v>157</v>
      </c>
      <c r="DA25" s="154">
        <f t="shared" si="16"/>
        <v>6.3857787914399998E-4</v>
      </c>
      <c r="DB25" s="145" t="s">
        <v>158</v>
      </c>
      <c r="DC25" s="13">
        <f t="shared" si="44"/>
        <v>0</v>
      </c>
      <c r="DD25" s="77"/>
      <c r="DE25" s="77"/>
      <c r="DF25" s="28" t="str">
        <f t="shared" si="40"/>
        <v>22</v>
      </c>
      <c r="DG25" s="29" t="str">
        <f t="shared" si="40"/>
        <v>プラスチック・ゴム製品</v>
      </c>
      <c r="DH25" s="147">
        <v>0</v>
      </c>
      <c r="DI25" s="148">
        <v>0</v>
      </c>
      <c r="DJ25" s="34">
        <v>0</v>
      </c>
      <c r="DK25" s="149">
        <v>0</v>
      </c>
      <c r="DL25" s="147">
        <f t="shared" si="17"/>
        <v>139.13418871218707</v>
      </c>
      <c r="DM25" s="148">
        <f t="shared" si="18"/>
        <v>50</v>
      </c>
      <c r="DN25" s="34">
        <f t="shared" si="19"/>
        <v>25</v>
      </c>
      <c r="DO25" s="149">
        <f t="shared" si="20"/>
        <v>0</v>
      </c>
      <c r="DP25" s="77"/>
      <c r="DQ25" s="77"/>
      <c r="DR25" s="28" t="str">
        <f t="shared" si="41"/>
        <v>22</v>
      </c>
      <c r="DS25" s="29" t="str">
        <f t="shared" si="41"/>
        <v>プラスチック・ゴム製品</v>
      </c>
      <c r="DT25" s="147">
        <f t="shared" si="21"/>
        <v>28.130748723059281</v>
      </c>
      <c r="DU25" s="148">
        <f t="shared" si="22"/>
        <v>10</v>
      </c>
      <c r="DV25" s="34">
        <f t="shared" si="23"/>
        <v>5</v>
      </c>
      <c r="DW25" s="149">
        <f t="shared" si="24"/>
        <v>0</v>
      </c>
      <c r="DX25" s="147">
        <f t="shared" si="45"/>
        <v>167.26493743524634</v>
      </c>
      <c r="DY25" s="148">
        <f t="shared" si="45"/>
        <v>60</v>
      </c>
      <c r="DZ25" s="34">
        <f t="shared" si="45"/>
        <v>30</v>
      </c>
      <c r="EA25" s="149">
        <f t="shared" si="45"/>
        <v>0</v>
      </c>
    </row>
    <row r="26" spans="2:131">
      <c r="B26" s="28" t="s">
        <v>309</v>
      </c>
      <c r="C26" s="29" t="s">
        <v>28</v>
      </c>
      <c r="D26" s="137"/>
      <c r="E26" s="150"/>
      <c r="F26" s="137"/>
      <c r="G26" s="195">
        <v>0.41948091155409201</v>
      </c>
      <c r="H26" s="137"/>
      <c r="I26" s="151">
        <v>5.0469601228570152E-2</v>
      </c>
      <c r="J26" s="137"/>
      <c r="K26" s="151">
        <v>4.8057742347699998E-4</v>
      </c>
      <c r="L26" s="137"/>
      <c r="M26" s="151">
        <v>0.477153166645644</v>
      </c>
      <c r="N26" s="137"/>
      <c r="O26" s="151">
        <v>0.21250796919510101</v>
      </c>
      <c r="P26" s="137"/>
      <c r="Q26" s="151">
        <v>4.5041705498249809E-4</v>
      </c>
      <c r="R26" t="s">
        <v>153</v>
      </c>
      <c r="T26" s="13">
        <v>0</v>
      </c>
      <c r="U26" s="16" t="s">
        <v>154</v>
      </c>
      <c r="V26" s="152">
        <f t="shared" si="0"/>
        <v>0.41948091155409201</v>
      </c>
      <c r="X26" s="13">
        <f t="shared" si="1"/>
        <v>0</v>
      </c>
      <c r="Z26" s="151">
        <f t="shared" si="2"/>
        <v>5.0469601228570152E-2</v>
      </c>
      <c r="AB26" s="13">
        <f t="shared" si="26"/>
        <v>5047</v>
      </c>
      <c r="AF26" s="13">
        <f t="shared" si="3"/>
        <v>0</v>
      </c>
      <c r="AG26" s="16" t="s">
        <v>157</v>
      </c>
      <c r="AH26" s="151">
        <f t="shared" si="4"/>
        <v>4.8057742347699998E-4</v>
      </c>
      <c r="AI26" s="16" t="s">
        <v>158</v>
      </c>
      <c r="AJ26" s="13">
        <f t="shared" si="42"/>
        <v>0</v>
      </c>
      <c r="AM26" s="153">
        <f t="shared" si="27"/>
        <v>5047</v>
      </c>
      <c r="AO26" s="154">
        <f t="shared" si="5"/>
        <v>0.41948091155409201</v>
      </c>
      <c r="AQ26" s="13">
        <f>ROUND(AM26*AO26,0)</f>
        <v>2117</v>
      </c>
      <c r="AS26" s="150"/>
      <c r="AU26" s="13">
        <f t="shared" si="29"/>
        <v>2117</v>
      </c>
      <c r="AW26" s="13">
        <v>2195.8204227252959</v>
      </c>
      <c r="AX26" s="77"/>
      <c r="AZ26" s="13">
        <f t="shared" si="6"/>
        <v>2195.8204227252959</v>
      </c>
      <c r="BA26" s="143" t="s">
        <v>157</v>
      </c>
      <c r="BB26" s="155">
        <f t="shared" si="30"/>
        <v>0.477153166645644</v>
      </c>
      <c r="BC26" s="145" t="s">
        <v>158</v>
      </c>
      <c r="BD26" s="20">
        <f t="shared" si="31"/>
        <v>1048</v>
      </c>
      <c r="BF26" s="13">
        <f t="shared" si="7"/>
        <v>2195.8204227252959</v>
      </c>
      <c r="BG26" s="143" t="s">
        <v>157</v>
      </c>
      <c r="BH26" s="154">
        <f t="shared" si="8"/>
        <v>0.21250796919510101</v>
      </c>
      <c r="BI26" s="145" t="s">
        <v>158</v>
      </c>
      <c r="BJ26" s="13">
        <f t="shared" si="32"/>
        <v>467</v>
      </c>
      <c r="BK26" s="77"/>
      <c r="BM26" s="13">
        <f t="shared" si="9"/>
        <v>2195.8204227252959</v>
      </c>
      <c r="BN26" s="143" t="s">
        <v>157</v>
      </c>
      <c r="BO26" s="154">
        <f t="shared" si="10"/>
        <v>4.8057742347699998E-4</v>
      </c>
      <c r="BP26" s="145" t="s">
        <v>158</v>
      </c>
      <c r="BQ26" s="13">
        <f t="shared" si="43"/>
        <v>1</v>
      </c>
      <c r="BR26" s="77"/>
      <c r="BT26" s="13"/>
      <c r="BV26" s="151">
        <f t="shared" si="33"/>
        <v>4.5041705498249809E-4</v>
      </c>
      <c r="BX26" s="13">
        <f t="shared" si="34"/>
        <v>14</v>
      </c>
      <c r="BY26" s="16" t="s">
        <v>157</v>
      </c>
      <c r="BZ26" s="154">
        <f t="shared" si="35"/>
        <v>0.41948091155409201</v>
      </c>
      <c r="CA26" s="16" t="s">
        <v>158</v>
      </c>
      <c r="CB26" s="13">
        <f t="shared" si="36"/>
        <v>6</v>
      </c>
      <c r="CC26" s="77"/>
      <c r="CD26" s="36"/>
      <c r="CE26" s="150"/>
      <c r="CF26" s="34"/>
      <c r="CG26" s="20">
        <f t="shared" si="37"/>
        <v>6</v>
      </c>
      <c r="CI26" s="20">
        <v>18.715082172395569</v>
      </c>
      <c r="CJ26" s="20"/>
      <c r="CK26" s="20">
        <f t="shared" si="11"/>
        <v>18.715082172395569</v>
      </c>
      <c r="CL26" s="145" t="s">
        <v>157</v>
      </c>
      <c r="CM26" s="156">
        <f t="shared" si="12"/>
        <v>0.477153166645644</v>
      </c>
      <c r="CN26" s="145" t="s">
        <v>158</v>
      </c>
      <c r="CO26" s="20">
        <f t="shared" si="38"/>
        <v>9</v>
      </c>
      <c r="CP26" s="34"/>
      <c r="CQ26" s="78"/>
      <c r="CR26" s="13">
        <f t="shared" si="13"/>
        <v>18.715082172395569</v>
      </c>
      <c r="CS26" s="143" t="s">
        <v>157</v>
      </c>
      <c r="CT26" s="154">
        <f t="shared" si="14"/>
        <v>0.21250796919510101</v>
      </c>
      <c r="CU26" s="145" t="s">
        <v>158</v>
      </c>
      <c r="CV26" s="13">
        <f t="shared" si="39"/>
        <v>4</v>
      </c>
      <c r="CW26" s="77"/>
      <c r="CY26" s="13">
        <f t="shared" si="15"/>
        <v>18.715082172395569</v>
      </c>
      <c r="CZ26" s="143" t="s">
        <v>157</v>
      </c>
      <c r="DA26" s="154">
        <f t="shared" si="16"/>
        <v>4.8057742347699998E-4</v>
      </c>
      <c r="DB26" s="145" t="s">
        <v>158</v>
      </c>
      <c r="DC26" s="13">
        <f t="shared" si="44"/>
        <v>0</v>
      </c>
      <c r="DD26" s="77"/>
      <c r="DE26" s="77"/>
      <c r="DF26" s="28" t="str">
        <f t="shared" si="40"/>
        <v>25</v>
      </c>
      <c r="DG26" s="29" t="str">
        <f t="shared" si="40"/>
        <v>窯業・土石製品</v>
      </c>
      <c r="DH26" s="147">
        <v>0</v>
      </c>
      <c r="DI26" s="148">
        <v>0</v>
      </c>
      <c r="DJ26" s="34">
        <v>0</v>
      </c>
      <c r="DK26" s="149">
        <v>0</v>
      </c>
      <c r="DL26" s="147">
        <f t="shared" si="17"/>
        <v>2195.8204227252959</v>
      </c>
      <c r="DM26" s="148">
        <f t="shared" si="18"/>
        <v>1048</v>
      </c>
      <c r="DN26" s="34">
        <f t="shared" si="19"/>
        <v>467</v>
      </c>
      <c r="DO26" s="149">
        <f t="shared" si="20"/>
        <v>1</v>
      </c>
      <c r="DP26" s="77"/>
      <c r="DQ26" s="77"/>
      <c r="DR26" s="28" t="str">
        <f t="shared" si="41"/>
        <v>25</v>
      </c>
      <c r="DS26" s="29" t="str">
        <f t="shared" si="41"/>
        <v>窯業・土石製品</v>
      </c>
      <c r="DT26" s="147">
        <f t="shared" si="21"/>
        <v>18.715082172395569</v>
      </c>
      <c r="DU26" s="148">
        <f t="shared" si="22"/>
        <v>9</v>
      </c>
      <c r="DV26" s="34">
        <f t="shared" si="23"/>
        <v>4</v>
      </c>
      <c r="DW26" s="149">
        <f t="shared" si="24"/>
        <v>0</v>
      </c>
      <c r="DX26" s="147">
        <f t="shared" si="45"/>
        <v>2214.5355048976917</v>
      </c>
      <c r="DY26" s="148">
        <f t="shared" si="45"/>
        <v>1057</v>
      </c>
      <c r="DZ26" s="34">
        <f t="shared" si="45"/>
        <v>471</v>
      </c>
      <c r="EA26" s="149">
        <f t="shared" si="45"/>
        <v>1</v>
      </c>
    </row>
    <row r="27" spans="2:131">
      <c r="B27" s="28" t="s">
        <v>310</v>
      </c>
      <c r="C27" s="29" t="s">
        <v>29</v>
      </c>
      <c r="D27" s="137"/>
      <c r="E27" s="150"/>
      <c r="F27" s="137"/>
      <c r="G27" s="195">
        <v>2.7499123087670999E-2</v>
      </c>
      <c r="H27" s="137"/>
      <c r="I27" s="151">
        <v>1.7313623195242746E-2</v>
      </c>
      <c r="J27" s="137"/>
      <c r="K27" s="151">
        <v>3.32339671286E-4</v>
      </c>
      <c r="L27" s="137"/>
      <c r="M27" s="151">
        <v>0.26802690944247498</v>
      </c>
      <c r="N27" s="137"/>
      <c r="O27" s="151">
        <v>5.9421661832635003E-2</v>
      </c>
      <c r="P27" s="137"/>
      <c r="Q27" s="151">
        <v>0</v>
      </c>
      <c r="R27" t="s">
        <v>153</v>
      </c>
      <c r="T27" s="13">
        <v>0</v>
      </c>
      <c r="U27" s="16" t="s">
        <v>154</v>
      </c>
      <c r="V27" s="152">
        <f t="shared" si="0"/>
        <v>2.7499123087670999E-2</v>
      </c>
      <c r="X27" s="13">
        <f t="shared" si="1"/>
        <v>0</v>
      </c>
      <c r="Z27" s="151">
        <f t="shared" si="2"/>
        <v>1.7313623195242746E-2</v>
      </c>
      <c r="AB27" s="13">
        <f t="shared" si="26"/>
        <v>1731</v>
      </c>
      <c r="AF27" s="13">
        <f t="shared" si="3"/>
        <v>0</v>
      </c>
      <c r="AG27" s="16" t="s">
        <v>157</v>
      </c>
      <c r="AH27" s="151">
        <f t="shared" si="4"/>
        <v>3.32339671286E-4</v>
      </c>
      <c r="AI27" s="16" t="s">
        <v>158</v>
      </c>
      <c r="AJ27" s="13">
        <f t="shared" si="42"/>
        <v>0</v>
      </c>
      <c r="AM27" s="153">
        <f t="shared" si="27"/>
        <v>1731</v>
      </c>
      <c r="AO27" s="154">
        <f t="shared" si="5"/>
        <v>2.7499123087670999E-2</v>
      </c>
      <c r="AQ27" s="13">
        <f t="shared" si="28"/>
        <v>48</v>
      </c>
      <c r="AS27" s="150"/>
      <c r="AU27" s="13">
        <f t="shared" si="29"/>
        <v>48</v>
      </c>
      <c r="AW27" s="13">
        <v>67.997994874281844</v>
      </c>
      <c r="AX27" s="77"/>
      <c r="AZ27" s="13">
        <f t="shared" si="6"/>
        <v>67.997994874281844</v>
      </c>
      <c r="BA27" s="143" t="s">
        <v>157</v>
      </c>
      <c r="BB27" s="155">
        <f t="shared" si="30"/>
        <v>0.26802690944247498</v>
      </c>
      <c r="BC27" s="145" t="s">
        <v>158</v>
      </c>
      <c r="BD27" s="20">
        <f t="shared" si="31"/>
        <v>18</v>
      </c>
      <c r="BF27" s="13">
        <f t="shared" si="7"/>
        <v>67.997994874281844</v>
      </c>
      <c r="BG27" s="143" t="s">
        <v>157</v>
      </c>
      <c r="BH27" s="154">
        <f t="shared" si="8"/>
        <v>5.9421661832635003E-2</v>
      </c>
      <c r="BI27" s="145" t="s">
        <v>158</v>
      </c>
      <c r="BJ27" s="13">
        <f t="shared" si="32"/>
        <v>4</v>
      </c>
      <c r="BK27" s="77"/>
      <c r="BM27" s="13">
        <f t="shared" si="9"/>
        <v>67.997994874281844</v>
      </c>
      <c r="BN27" s="143" t="s">
        <v>157</v>
      </c>
      <c r="BO27" s="154">
        <f t="shared" si="10"/>
        <v>3.32339671286E-4</v>
      </c>
      <c r="BP27" s="145" t="s">
        <v>158</v>
      </c>
      <c r="BQ27" s="13">
        <f t="shared" si="43"/>
        <v>0</v>
      </c>
      <c r="BR27" s="77"/>
      <c r="BT27" s="13"/>
      <c r="BV27" s="151">
        <f t="shared" si="33"/>
        <v>0</v>
      </c>
      <c r="BX27" s="13">
        <f t="shared" si="34"/>
        <v>0</v>
      </c>
      <c r="BY27" s="16" t="s">
        <v>157</v>
      </c>
      <c r="BZ27" s="154">
        <f t="shared" si="35"/>
        <v>2.7499123087670999E-2</v>
      </c>
      <c r="CA27" s="16" t="s">
        <v>158</v>
      </c>
      <c r="CB27" s="13">
        <f t="shared" si="36"/>
        <v>0</v>
      </c>
      <c r="CC27" s="77"/>
      <c r="CD27" s="36"/>
      <c r="CE27" s="150"/>
      <c r="CF27" s="34"/>
      <c r="CG27" s="20">
        <f t="shared" si="37"/>
        <v>0</v>
      </c>
      <c r="CI27" s="20">
        <v>0.46590091657182481</v>
      </c>
      <c r="CJ27" s="20"/>
      <c r="CK27" s="20">
        <f t="shared" si="11"/>
        <v>0.46590091657182481</v>
      </c>
      <c r="CL27" s="145" t="s">
        <v>157</v>
      </c>
      <c r="CM27" s="156">
        <f t="shared" si="12"/>
        <v>0.26802690944247498</v>
      </c>
      <c r="CN27" s="145" t="s">
        <v>158</v>
      </c>
      <c r="CO27" s="20">
        <f t="shared" si="38"/>
        <v>0</v>
      </c>
      <c r="CP27" s="34"/>
      <c r="CQ27" s="78"/>
      <c r="CR27" s="13">
        <f t="shared" si="13"/>
        <v>0.46590091657182481</v>
      </c>
      <c r="CS27" s="143" t="s">
        <v>157</v>
      </c>
      <c r="CT27" s="154">
        <f t="shared" si="14"/>
        <v>5.9421661832635003E-2</v>
      </c>
      <c r="CU27" s="145" t="s">
        <v>158</v>
      </c>
      <c r="CV27" s="13">
        <f t="shared" si="39"/>
        <v>0</v>
      </c>
      <c r="CW27" s="77"/>
      <c r="CY27" s="13">
        <f t="shared" si="15"/>
        <v>0.46590091657182481</v>
      </c>
      <c r="CZ27" s="143" t="s">
        <v>157</v>
      </c>
      <c r="DA27" s="154">
        <f t="shared" si="16"/>
        <v>3.32339671286E-4</v>
      </c>
      <c r="DB27" s="145" t="s">
        <v>158</v>
      </c>
      <c r="DC27" s="13">
        <f t="shared" si="44"/>
        <v>0</v>
      </c>
      <c r="DD27" s="77"/>
      <c r="DE27" s="77"/>
      <c r="DF27" s="28" t="str">
        <f t="shared" si="40"/>
        <v>26</v>
      </c>
      <c r="DG27" s="29" t="str">
        <f t="shared" si="40"/>
        <v>鉄鋼</v>
      </c>
      <c r="DH27" s="147">
        <v>0</v>
      </c>
      <c r="DI27" s="148">
        <v>0</v>
      </c>
      <c r="DJ27" s="34">
        <v>0</v>
      </c>
      <c r="DK27" s="149">
        <v>0</v>
      </c>
      <c r="DL27" s="147">
        <f t="shared" si="17"/>
        <v>67.997994874281844</v>
      </c>
      <c r="DM27" s="148">
        <f t="shared" si="18"/>
        <v>18</v>
      </c>
      <c r="DN27" s="34">
        <f t="shared" si="19"/>
        <v>4</v>
      </c>
      <c r="DO27" s="149">
        <f t="shared" si="20"/>
        <v>0</v>
      </c>
      <c r="DP27" s="77"/>
      <c r="DQ27" s="77"/>
      <c r="DR27" s="28" t="str">
        <f t="shared" si="41"/>
        <v>26</v>
      </c>
      <c r="DS27" s="29" t="str">
        <f t="shared" si="41"/>
        <v>鉄鋼</v>
      </c>
      <c r="DT27" s="147">
        <f t="shared" si="21"/>
        <v>0.46590091657182481</v>
      </c>
      <c r="DU27" s="148">
        <f t="shared" si="22"/>
        <v>0</v>
      </c>
      <c r="DV27" s="34">
        <f t="shared" si="23"/>
        <v>0</v>
      </c>
      <c r="DW27" s="149">
        <f t="shared" si="24"/>
        <v>0</v>
      </c>
      <c r="DX27" s="147">
        <f t="shared" si="45"/>
        <v>68.46389579085367</v>
      </c>
      <c r="DY27" s="148">
        <f t="shared" si="45"/>
        <v>18</v>
      </c>
      <c r="DZ27" s="34">
        <f t="shared" si="45"/>
        <v>4</v>
      </c>
      <c r="EA27" s="149">
        <f t="shared" si="45"/>
        <v>0</v>
      </c>
    </row>
    <row r="28" spans="2:131">
      <c r="B28" s="28" t="s">
        <v>311</v>
      </c>
      <c r="C28" s="29" t="s">
        <v>30</v>
      </c>
      <c r="D28" s="137"/>
      <c r="E28" s="37"/>
      <c r="F28" s="157"/>
      <c r="G28" s="197">
        <v>2.2549494630007001E-2</v>
      </c>
      <c r="H28" s="137"/>
      <c r="I28" s="151">
        <v>7.3955138319443401E-3</v>
      </c>
      <c r="J28" s="137"/>
      <c r="K28" s="151">
        <v>5.5349944208000003E-5</v>
      </c>
      <c r="L28" s="137"/>
      <c r="M28" s="151">
        <v>0.36062442179076099</v>
      </c>
      <c r="N28" s="137"/>
      <c r="O28" s="151">
        <v>3.1465745593981999E-2</v>
      </c>
      <c r="P28" s="137"/>
      <c r="Q28" s="151">
        <v>6.2152815126470843E-4</v>
      </c>
      <c r="R28" t="s">
        <v>153</v>
      </c>
      <c r="T28" s="13">
        <v>0</v>
      </c>
      <c r="U28" s="16" t="s">
        <v>154</v>
      </c>
      <c r="V28" s="152">
        <f t="shared" si="0"/>
        <v>2.2549494630007001E-2</v>
      </c>
      <c r="X28" s="13">
        <f t="shared" si="1"/>
        <v>0</v>
      </c>
      <c r="Z28" s="151">
        <f t="shared" si="2"/>
        <v>7.3955138319443401E-3</v>
      </c>
      <c r="AB28" s="13">
        <f t="shared" si="26"/>
        <v>740</v>
      </c>
      <c r="AF28" s="13">
        <f t="shared" si="3"/>
        <v>0</v>
      </c>
      <c r="AG28" s="16" t="s">
        <v>157</v>
      </c>
      <c r="AH28" s="151">
        <f t="shared" si="4"/>
        <v>5.5349944208000003E-5</v>
      </c>
      <c r="AI28" s="16" t="s">
        <v>158</v>
      </c>
      <c r="AJ28" s="13">
        <f t="shared" si="42"/>
        <v>0</v>
      </c>
      <c r="AM28" s="153">
        <f t="shared" si="27"/>
        <v>740</v>
      </c>
      <c r="AO28" s="154">
        <f t="shared" si="5"/>
        <v>2.2549494630007001E-2</v>
      </c>
      <c r="AQ28" s="13">
        <f t="shared" si="28"/>
        <v>17</v>
      </c>
      <c r="AS28" s="306"/>
      <c r="AU28" s="13">
        <f t="shared" si="29"/>
        <v>17</v>
      </c>
      <c r="AW28" s="13">
        <v>22.796168088936014</v>
      </c>
      <c r="AX28" s="77"/>
      <c r="AZ28" s="13">
        <f t="shared" si="6"/>
        <v>22.796168088936014</v>
      </c>
      <c r="BA28" s="143" t="s">
        <v>157</v>
      </c>
      <c r="BB28" s="155">
        <f t="shared" si="30"/>
        <v>0.36062442179076099</v>
      </c>
      <c r="BC28" s="145" t="s">
        <v>158</v>
      </c>
      <c r="BD28" s="20">
        <f t="shared" si="31"/>
        <v>8</v>
      </c>
      <c r="BF28" s="13">
        <f t="shared" si="7"/>
        <v>22.796168088936014</v>
      </c>
      <c r="BG28" s="143" t="s">
        <v>157</v>
      </c>
      <c r="BH28" s="154">
        <f t="shared" si="8"/>
        <v>3.1465745593981999E-2</v>
      </c>
      <c r="BI28" s="145" t="s">
        <v>158</v>
      </c>
      <c r="BJ28" s="13">
        <f t="shared" si="32"/>
        <v>1</v>
      </c>
      <c r="BK28" s="77"/>
      <c r="BM28" s="13">
        <f t="shared" si="9"/>
        <v>22.796168088936014</v>
      </c>
      <c r="BN28" s="143" t="s">
        <v>157</v>
      </c>
      <c r="BO28" s="154">
        <f t="shared" si="10"/>
        <v>5.5349944208000003E-5</v>
      </c>
      <c r="BP28" s="145" t="s">
        <v>158</v>
      </c>
      <c r="BQ28" s="13">
        <f t="shared" si="43"/>
        <v>0</v>
      </c>
      <c r="BR28" s="77"/>
      <c r="BT28" s="13"/>
      <c r="BV28" s="151">
        <f t="shared" si="33"/>
        <v>6.2152815126470843E-4</v>
      </c>
      <c r="BX28" s="13">
        <f t="shared" si="34"/>
        <v>20</v>
      </c>
      <c r="BY28" s="16" t="s">
        <v>157</v>
      </c>
      <c r="BZ28" s="154">
        <f t="shared" si="35"/>
        <v>2.2549494630007001E-2</v>
      </c>
      <c r="CA28" s="16" t="s">
        <v>158</v>
      </c>
      <c r="CB28" s="13">
        <f t="shared" si="36"/>
        <v>0</v>
      </c>
      <c r="CC28" s="77"/>
      <c r="CD28" s="36"/>
      <c r="CE28" s="37"/>
      <c r="CF28" s="34"/>
      <c r="CG28" s="20">
        <f t="shared" si="37"/>
        <v>0</v>
      </c>
      <c r="CI28" s="20">
        <v>0.52647137925549903</v>
      </c>
      <c r="CJ28" s="20"/>
      <c r="CK28" s="20">
        <f t="shared" si="11"/>
        <v>0.52647137925549903</v>
      </c>
      <c r="CL28" s="145" t="s">
        <v>157</v>
      </c>
      <c r="CM28" s="156">
        <f t="shared" si="12"/>
        <v>0.36062442179076099</v>
      </c>
      <c r="CN28" s="145" t="s">
        <v>158</v>
      </c>
      <c r="CO28" s="20">
        <f t="shared" si="38"/>
        <v>0</v>
      </c>
      <c r="CP28" s="34"/>
      <c r="CQ28" s="78"/>
      <c r="CR28" s="13">
        <f t="shared" si="13"/>
        <v>0.52647137925549903</v>
      </c>
      <c r="CS28" s="143" t="s">
        <v>157</v>
      </c>
      <c r="CT28" s="154">
        <f t="shared" si="14"/>
        <v>3.1465745593981999E-2</v>
      </c>
      <c r="CU28" s="145" t="s">
        <v>158</v>
      </c>
      <c r="CV28" s="13">
        <f t="shared" si="39"/>
        <v>0</v>
      </c>
      <c r="CW28" s="77"/>
      <c r="CY28" s="13">
        <f t="shared" si="15"/>
        <v>0.52647137925549903</v>
      </c>
      <c r="CZ28" s="143" t="s">
        <v>157</v>
      </c>
      <c r="DA28" s="154">
        <f t="shared" si="16"/>
        <v>5.5349944208000003E-5</v>
      </c>
      <c r="DB28" s="145" t="s">
        <v>158</v>
      </c>
      <c r="DC28" s="13">
        <f t="shared" si="44"/>
        <v>0</v>
      </c>
      <c r="DD28" s="77"/>
      <c r="DE28" s="77"/>
      <c r="DF28" s="28" t="str">
        <f t="shared" si="40"/>
        <v>27</v>
      </c>
      <c r="DG28" s="29" t="str">
        <f t="shared" si="40"/>
        <v>非鉄金属</v>
      </c>
      <c r="DH28" s="147">
        <v>0</v>
      </c>
      <c r="DI28" s="148">
        <v>0</v>
      </c>
      <c r="DJ28" s="34">
        <v>0</v>
      </c>
      <c r="DK28" s="149">
        <v>0</v>
      </c>
      <c r="DL28" s="147">
        <f t="shared" si="17"/>
        <v>22.796168088936014</v>
      </c>
      <c r="DM28" s="148">
        <f t="shared" si="18"/>
        <v>8</v>
      </c>
      <c r="DN28" s="34">
        <f t="shared" si="19"/>
        <v>1</v>
      </c>
      <c r="DO28" s="149">
        <f t="shared" si="20"/>
        <v>0</v>
      </c>
      <c r="DP28" s="77"/>
      <c r="DQ28" s="77"/>
      <c r="DR28" s="28" t="str">
        <f t="shared" si="41"/>
        <v>27</v>
      </c>
      <c r="DS28" s="29" t="str">
        <f t="shared" si="41"/>
        <v>非鉄金属</v>
      </c>
      <c r="DT28" s="147">
        <f t="shared" si="21"/>
        <v>0.52647137925549903</v>
      </c>
      <c r="DU28" s="148">
        <f t="shared" si="22"/>
        <v>0</v>
      </c>
      <c r="DV28" s="34">
        <f t="shared" si="23"/>
        <v>0</v>
      </c>
      <c r="DW28" s="149">
        <f t="shared" si="24"/>
        <v>0</v>
      </c>
      <c r="DX28" s="147">
        <f t="shared" si="45"/>
        <v>23.322639468191515</v>
      </c>
      <c r="DY28" s="148">
        <f t="shared" si="45"/>
        <v>8</v>
      </c>
      <c r="DZ28" s="34">
        <f t="shared" si="45"/>
        <v>1</v>
      </c>
      <c r="EA28" s="149">
        <f t="shared" si="45"/>
        <v>0</v>
      </c>
    </row>
    <row r="29" spans="2:131">
      <c r="B29" s="28" t="s">
        <v>312</v>
      </c>
      <c r="C29" s="29" t="s">
        <v>31</v>
      </c>
      <c r="D29" s="137"/>
      <c r="E29" s="37"/>
      <c r="F29" s="157"/>
      <c r="G29" s="197">
        <v>0.15620050399556501</v>
      </c>
      <c r="H29" s="137"/>
      <c r="I29" s="151">
        <v>0.17000541669369398</v>
      </c>
      <c r="J29" s="137"/>
      <c r="K29" s="151">
        <v>7.2553897180800003E-4</v>
      </c>
      <c r="L29" s="137"/>
      <c r="M29" s="151">
        <v>0.46227465981825899</v>
      </c>
      <c r="N29" s="137"/>
      <c r="O29" s="151">
        <v>0.24623261482365</v>
      </c>
      <c r="P29" s="137"/>
      <c r="Q29" s="151">
        <v>9.4895336637968288E-4</v>
      </c>
      <c r="R29" t="s">
        <v>153</v>
      </c>
      <c r="T29" s="13">
        <v>0</v>
      </c>
      <c r="U29" s="16" t="s">
        <v>154</v>
      </c>
      <c r="V29" s="152">
        <f t="shared" si="0"/>
        <v>0.15620050399556501</v>
      </c>
      <c r="X29" s="13">
        <f t="shared" si="1"/>
        <v>0</v>
      </c>
      <c r="Z29" s="151">
        <f t="shared" si="2"/>
        <v>0.17000541669369398</v>
      </c>
      <c r="AB29" s="13">
        <f t="shared" si="26"/>
        <v>17001</v>
      </c>
      <c r="AF29" s="13">
        <f t="shared" si="3"/>
        <v>0</v>
      </c>
      <c r="AG29" s="16" t="s">
        <v>157</v>
      </c>
      <c r="AH29" s="151">
        <f t="shared" si="4"/>
        <v>7.2553897180800003E-4</v>
      </c>
      <c r="AI29" s="16" t="s">
        <v>158</v>
      </c>
      <c r="AJ29" s="13">
        <f t="shared" si="42"/>
        <v>0</v>
      </c>
      <c r="AM29" s="153">
        <f t="shared" si="27"/>
        <v>17001</v>
      </c>
      <c r="AO29" s="154">
        <f t="shared" si="5"/>
        <v>0.15620050399556501</v>
      </c>
      <c r="AQ29" s="13">
        <f>ROUND(AM29*AO29,0)</f>
        <v>2656</v>
      </c>
      <c r="AS29" s="306" t="s">
        <v>567</v>
      </c>
      <c r="AT29" s="307" t="s">
        <v>157</v>
      </c>
      <c r="AU29" s="13">
        <f t="shared" si="29"/>
        <v>2656</v>
      </c>
      <c r="AV29" s="16" t="s">
        <v>158</v>
      </c>
      <c r="AW29" s="13">
        <v>2694.1173637346596</v>
      </c>
      <c r="AX29" s="77"/>
      <c r="AZ29" s="13">
        <f t="shared" si="6"/>
        <v>2694.1173637346596</v>
      </c>
      <c r="BA29" s="143" t="s">
        <v>157</v>
      </c>
      <c r="BB29" s="155">
        <f t="shared" si="30"/>
        <v>0.46227465981825899</v>
      </c>
      <c r="BC29" s="145" t="s">
        <v>158</v>
      </c>
      <c r="BD29" s="20">
        <f t="shared" si="31"/>
        <v>1245</v>
      </c>
      <c r="BF29" s="13">
        <f t="shared" si="7"/>
        <v>2694.1173637346596</v>
      </c>
      <c r="BG29" s="143" t="s">
        <v>157</v>
      </c>
      <c r="BH29" s="154">
        <f t="shared" si="8"/>
        <v>0.24623261482365</v>
      </c>
      <c r="BI29" s="145" t="s">
        <v>158</v>
      </c>
      <c r="BJ29" s="13">
        <f t="shared" si="32"/>
        <v>663</v>
      </c>
      <c r="BK29" s="77"/>
      <c r="BM29" s="13">
        <f t="shared" si="9"/>
        <v>2694.1173637346596</v>
      </c>
      <c r="BN29" s="143" t="s">
        <v>157</v>
      </c>
      <c r="BO29" s="154">
        <f t="shared" si="10"/>
        <v>7.2553897180800003E-4</v>
      </c>
      <c r="BP29" s="145" t="s">
        <v>158</v>
      </c>
      <c r="BQ29" s="13">
        <f t="shared" si="43"/>
        <v>2</v>
      </c>
      <c r="BR29" s="77"/>
      <c r="BT29" s="13"/>
      <c r="BV29" s="151">
        <f t="shared" si="33"/>
        <v>9.4895336637968288E-4</v>
      </c>
      <c r="BX29" s="13">
        <f t="shared" si="34"/>
        <v>30</v>
      </c>
      <c r="BY29" s="16" t="s">
        <v>157</v>
      </c>
      <c r="BZ29" s="154">
        <f t="shared" si="35"/>
        <v>0.15620050399556501</v>
      </c>
      <c r="CA29" s="16" t="s">
        <v>158</v>
      </c>
      <c r="CB29" s="13">
        <f t="shared" si="36"/>
        <v>5</v>
      </c>
      <c r="CC29" s="77"/>
      <c r="CD29" s="36"/>
      <c r="CE29" s="37" t="s">
        <v>567</v>
      </c>
      <c r="CF29" s="145" t="s">
        <v>157</v>
      </c>
      <c r="CG29" s="20">
        <f t="shared" si="37"/>
        <v>5</v>
      </c>
      <c r="CH29" s="16" t="s">
        <v>158</v>
      </c>
      <c r="CI29" s="20">
        <v>14.426616997592104</v>
      </c>
      <c r="CJ29" s="20"/>
      <c r="CK29" s="20">
        <f t="shared" si="11"/>
        <v>14.426616997592104</v>
      </c>
      <c r="CL29" s="145" t="s">
        <v>157</v>
      </c>
      <c r="CM29" s="156">
        <f t="shared" si="12"/>
        <v>0.46227465981825899</v>
      </c>
      <c r="CN29" s="145" t="s">
        <v>158</v>
      </c>
      <c r="CO29" s="20">
        <f t="shared" si="38"/>
        <v>7</v>
      </c>
      <c r="CP29" s="34"/>
      <c r="CQ29" s="78"/>
      <c r="CR29" s="13">
        <f t="shared" si="13"/>
        <v>14.426616997592104</v>
      </c>
      <c r="CS29" s="143" t="s">
        <v>157</v>
      </c>
      <c r="CT29" s="154">
        <f t="shared" si="14"/>
        <v>0.24623261482365</v>
      </c>
      <c r="CU29" s="145" t="s">
        <v>158</v>
      </c>
      <c r="CV29" s="13">
        <f t="shared" si="39"/>
        <v>4</v>
      </c>
      <c r="CW29" s="77"/>
      <c r="CY29" s="13">
        <f t="shared" si="15"/>
        <v>14.426616997592104</v>
      </c>
      <c r="CZ29" s="143" t="s">
        <v>157</v>
      </c>
      <c r="DA29" s="154">
        <f t="shared" si="16"/>
        <v>7.2553897180800003E-4</v>
      </c>
      <c r="DB29" s="145" t="s">
        <v>158</v>
      </c>
      <c r="DC29" s="13">
        <f t="shared" si="44"/>
        <v>0</v>
      </c>
      <c r="DD29" s="77"/>
      <c r="DE29" s="77"/>
      <c r="DF29" s="28" t="str">
        <f t="shared" si="40"/>
        <v>28</v>
      </c>
      <c r="DG29" s="29" t="str">
        <f t="shared" si="40"/>
        <v>金属製品</v>
      </c>
      <c r="DH29" s="147">
        <v>0</v>
      </c>
      <c r="DI29" s="148">
        <v>0</v>
      </c>
      <c r="DJ29" s="34">
        <v>0</v>
      </c>
      <c r="DK29" s="149">
        <v>0</v>
      </c>
      <c r="DL29" s="147">
        <f t="shared" si="17"/>
        <v>2694.1173637346596</v>
      </c>
      <c r="DM29" s="148">
        <f t="shared" si="18"/>
        <v>1245</v>
      </c>
      <c r="DN29" s="34">
        <f t="shared" si="19"/>
        <v>663</v>
      </c>
      <c r="DO29" s="149">
        <f t="shared" si="20"/>
        <v>2</v>
      </c>
      <c r="DP29" s="77"/>
      <c r="DQ29" s="77"/>
      <c r="DR29" s="28" t="str">
        <f t="shared" si="41"/>
        <v>28</v>
      </c>
      <c r="DS29" s="29" t="str">
        <f t="shared" si="41"/>
        <v>金属製品</v>
      </c>
      <c r="DT29" s="147">
        <f t="shared" si="21"/>
        <v>14.426616997592104</v>
      </c>
      <c r="DU29" s="148">
        <f t="shared" si="22"/>
        <v>7</v>
      </c>
      <c r="DV29" s="34">
        <f t="shared" si="23"/>
        <v>4</v>
      </c>
      <c r="DW29" s="149">
        <f t="shared" si="24"/>
        <v>0</v>
      </c>
      <c r="DX29" s="147">
        <f t="shared" si="45"/>
        <v>2708.5439807322518</v>
      </c>
      <c r="DY29" s="148">
        <f t="shared" si="45"/>
        <v>1252</v>
      </c>
      <c r="DZ29" s="34">
        <f t="shared" si="45"/>
        <v>667</v>
      </c>
      <c r="EA29" s="149">
        <f t="shared" si="45"/>
        <v>2</v>
      </c>
    </row>
    <row r="30" spans="2:131">
      <c r="B30" s="28" t="s">
        <v>313</v>
      </c>
      <c r="C30" s="29" t="s">
        <v>314</v>
      </c>
      <c r="D30" s="137"/>
      <c r="E30" s="37" t="s">
        <v>567</v>
      </c>
      <c r="F30" s="137"/>
      <c r="G30" s="195">
        <v>3.4094325492248001E-2</v>
      </c>
      <c r="H30" s="137"/>
      <c r="I30" s="151">
        <v>1.3905233975052882E-2</v>
      </c>
      <c r="J30" s="137"/>
      <c r="K30" s="151">
        <v>9.1533502198199996E-4</v>
      </c>
      <c r="L30" s="137"/>
      <c r="M30" s="151">
        <v>0.44042362922142703</v>
      </c>
      <c r="N30" s="137"/>
      <c r="O30" s="151">
        <v>0.22034291118675201</v>
      </c>
      <c r="P30" s="137"/>
      <c r="Q30" s="151">
        <v>4.8820230315376142E-5</v>
      </c>
      <c r="R30" t="s">
        <v>153</v>
      </c>
      <c r="T30" s="13">
        <v>0</v>
      </c>
      <c r="U30" s="16" t="s">
        <v>154</v>
      </c>
      <c r="V30" s="152">
        <f t="shared" si="0"/>
        <v>3.4094325492248001E-2</v>
      </c>
      <c r="X30" s="13">
        <f t="shared" si="1"/>
        <v>0</v>
      </c>
      <c r="Z30" s="151">
        <f t="shared" si="2"/>
        <v>1.3905233975052882E-2</v>
      </c>
      <c r="AB30" s="13">
        <f t="shared" si="26"/>
        <v>1391</v>
      </c>
      <c r="AF30" s="13">
        <f t="shared" si="3"/>
        <v>0</v>
      </c>
      <c r="AG30" s="16" t="s">
        <v>157</v>
      </c>
      <c r="AH30" s="151">
        <f t="shared" si="4"/>
        <v>9.1533502198199996E-4</v>
      </c>
      <c r="AI30" s="16" t="s">
        <v>158</v>
      </c>
      <c r="AJ30" s="13">
        <f t="shared" si="42"/>
        <v>0</v>
      </c>
      <c r="AM30" s="153">
        <f t="shared" si="27"/>
        <v>1391</v>
      </c>
      <c r="AO30" s="154">
        <f t="shared" si="5"/>
        <v>3.4094325492248001E-2</v>
      </c>
      <c r="AQ30" s="13">
        <f t="shared" si="28"/>
        <v>47</v>
      </c>
      <c r="AS30" s="306" t="s">
        <v>39</v>
      </c>
      <c r="AU30" s="13">
        <f t="shared" si="29"/>
        <v>47</v>
      </c>
      <c r="AW30" s="13">
        <v>48.874785090607517</v>
      </c>
      <c r="AX30" s="77"/>
      <c r="AZ30" s="13">
        <f t="shared" si="6"/>
        <v>48.874785090607517</v>
      </c>
      <c r="BA30" s="143" t="s">
        <v>157</v>
      </c>
      <c r="BB30" s="155">
        <f t="shared" si="30"/>
        <v>0.44042362922142703</v>
      </c>
      <c r="BC30" s="145" t="s">
        <v>158</v>
      </c>
      <c r="BD30" s="20">
        <f t="shared" si="31"/>
        <v>22</v>
      </c>
      <c r="BF30" s="13">
        <f t="shared" si="7"/>
        <v>48.874785090607517</v>
      </c>
      <c r="BG30" s="143" t="s">
        <v>157</v>
      </c>
      <c r="BH30" s="154">
        <f t="shared" si="8"/>
        <v>0.22034291118675201</v>
      </c>
      <c r="BI30" s="145" t="s">
        <v>158</v>
      </c>
      <c r="BJ30" s="13">
        <f t="shared" si="32"/>
        <v>11</v>
      </c>
      <c r="BK30" s="77"/>
      <c r="BM30" s="13">
        <f t="shared" si="9"/>
        <v>48.874785090607517</v>
      </c>
      <c r="BN30" s="143" t="s">
        <v>157</v>
      </c>
      <c r="BO30" s="154">
        <f t="shared" si="10"/>
        <v>9.1533502198199996E-4</v>
      </c>
      <c r="BP30" s="145" t="s">
        <v>158</v>
      </c>
      <c r="BQ30" s="13">
        <f t="shared" si="43"/>
        <v>0</v>
      </c>
      <c r="BR30" s="77"/>
      <c r="BT30" s="13"/>
      <c r="BV30" s="151">
        <f t="shared" si="33"/>
        <v>4.8820230315376142E-5</v>
      </c>
      <c r="BX30" s="13">
        <f t="shared" si="34"/>
        <v>2</v>
      </c>
      <c r="BY30" s="16" t="s">
        <v>157</v>
      </c>
      <c r="BZ30" s="154">
        <f t="shared" si="35"/>
        <v>3.4094325492248001E-2</v>
      </c>
      <c r="CA30" s="16" t="s">
        <v>158</v>
      </c>
      <c r="CB30" s="13">
        <f t="shared" si="36"/>
        <v>0</v>
      </c>
      <c r="CC30" s="77"/>
      <c r="CD30" s="36"/>
      <c r="CE30" s="37" t="s">
        <v>39</v>
      </c>
      <c r="CF30" s="34"/>
      <c r="CG30" s="20">
        <f t="shared" si="37"/>
        <v>0</v>
      </c>
      <c r="CI30" s="20">
        <v>0.51083135285082926</v>
      </c>
      <c r="CJ30" s="20"/>
      <c r="CK30" s="20">
        <f t="shared" si="11"/>
        <v>0.51083135285082926</v>
      </c>
      <c r="CL30" s="145" t="s">
        <v>157</v>
      </c>
      <c r="CM30" s="156">
        <f t="shared" si="12"/>
        <v>0.44042362922142703</v>
      </c>
      <c r="CN30" s="145" t="s">
        <v>158</v>
      </c>
      <c r="CO30" s="20">
        <f t="shared" si="38"/>
        <v>0</v>
      </c>
      <c r="CP30" s="34"/>
      <c r="CQ30" s="78"/>
      <c r="CR30" s="13">
        <f t="shared" si="13"/>
        <v>0.51083135285082926</v>
      </c>
      <c r="CS30" s="143" t="s">
        <v>157</v>
      </c>
      <c r="CT30" s="154">
        <f t="shared" si="14"/>
        <v>0.22034291118675201</v>
      </c>
      <c r="CU30" s="145" t="s">
        <v>158</v>
      </c>
      <c r="CV30" s="13">
        <f t="shared" si="39"/>
        <v>0</v>
      </c>
      <c r="CW30" s="77"/>
      <c r="CY30" s="13">
        <f t="shared" si="15"/>
        <v>0.51083135285082926</v>
      </c>
      <c r="CZ30" s="143" t="s">
        <v>157</v>
      </c>
      <c r="DA30" s="154">
        <f t="shared" si="16"/>
        <v>9.1533502198199996E-4</v>
      </c>
      <c r="DB30" s="145" t="s">
        <v>158</v>
      </c>
      <c r="DC30" s="13">
        <f t="shared" si="44"/>
        <v>0</v>
      </c>
      <c r="DD30" s="77"/>
      <c r="DE30" s="77"/>
      <c r="DF30" s="28" t="str">
        <f t="shared" si="40"/>
        <v>29</v>
      </c>
      <c r="DG30" s="29" t="str">
        <f t="shared" si="40"/>
        <v>はん用機械</v>
      </c>
      <c r="DH30" s="147">
        <v>0</v>
      </c>
      <c r="DI30" s="148">
        <v>0</v>
      </c>
      <c r="DJ30" s="34">
        <v>0</v>
      </c>
      <c r="DK30" s="149">
        <v>0</v>
      </c>
      <c r="DL30" s="147">
        <f t="shared" si="17"/>
        <v>48.874785090607517</v>
      </c>
      <c r="DM30" s="148">
        <f t="shared" si="18"/>
        <v>22</v>
      </c>
      <c r="DN30" s="34">
        <f t="shared" si="19"/>
        <v>11</v>
      </c>
      <c r="DO30" s="149">
        <f t="shared" si="20"/>
        <v>0</v>
      </c>
      <c r="DP30" s="77"/>
      <c r="DQ30" s="77"/>
      <c r="DR30" s="28" t="str">
        <f t="shared" si="41"/>
        <v>29</v>
      </c>
      <c r="DS30" s="29" t="str">
        <f t="shared" si="41"/>
        <v>はん用機械</v>
      </c>
      <c r="DT30" s="147">
        <f t="shared" si="21"/>
        <v>0.51083135285082926</v>
      </c>
      <c r="DU30" s="148">
        <f t="shared" si="22"/>
        <v>0</v>
      </c>
      <c r="DV30" s="34">
        <f t="shared" si="23"/>
        <v>0</v>
      </c>
      <c r="DW30" s="149">
        <f t="shared" si="24"/>
        <v>0</v>
      </c>
      <c r="DX30" s="147">
        <f t="shared" si="45"/>
        <v>49.385616443458346</v>
      </c>
      <c r="DY30" s="148">
        <f t="shared" si="45"/>
        <v>22</v>
      </c>
      <c r="DZ30" s="34">
        <f t="shared" si="45"/>
        <v>11</v>
      </c>
      <c r="EA30" s="149">
        <f t="shared" si="45"/>
        <v>0</v>
      </c>
    </row>
    <row r="31" spans="2:131">
      <c r="B31" s="28" t="s">
        <v>315</v>
      </c>
      <c r="C31" s="29" t="s">
        <v>316</v>
      </c>
      <c r="D31" s="137"/>
      <c r="E31" s="37" t="s">
        <v>39</v>
      </c>
      <c r="F31" s="137"/>
      <c r="G31" s="195">
        <v>0.34053281152756298</v>
      </c>
      <c r="H31" s="137"/>
      <c r="I31" s="151">
        <v>3.1169155004207833E-5</v>
      </c>
      <c r="J31" s="137"/>
      <c r="K31" s="151">
        <v>4.6683048771799999E-4</v>
      </c>
      <c r="L31" s="137"/>
      <c r="M31" s="151">
        <v>0.49819548178649098</v>
      </c>
      <c r="N31" s="137"/>
      <c r="O31" s="151">
        <v>0.177685056366089</v>
      </c>
      <c r="P31" s="137"/>
      <c r="Q31" s="151">
        <v>4.0099380345238896E-5</v>
      </c>
      <c r="T31" s="13">
        <v>0</v>
      </c>
      <c r="U31" s="16" t="s">
        <v>154</v>
      </c>
      <c r="V31" s="152">
        <f>G31</f>
        <v>0.34053281152756298</v>
      </c>
      <c r="X31" s="13">
        <f>ROUND(T31*V31,0)</f>
        <v>0</v>
      </c>
      <c r="Z31" s="151">
        <f>I31</f>
        <v>3.1169155004207833E-5</v>
      </c>
      <c r="AB31" s="13">
        <f t="shared" si="26"/>
        <v>3</v>
      </c>
      <c r="AF31" s="13">
        <f>X31</f>
        <v>0</v>
      </c>
      <c r="AG31" s="16" t="s">
        <v>157</v>
      </c>
      <c r="AH31" s="151">
        <f>K31</f>
        <v>4.6683048771799999E-4</v>
      </c>
      <c r="AI31" s="16" t="s">
        <v>158</v>
      </c>
      <c r="AJ31" s="13">
        <f t="shared" si="42"/>
        <v>0</v>
      </c>
      <c r="AM31" s="153">
        <f>AB31</f>
        <v>3</v>
      </c>
      <c r="AO31" s="154">
        <f>G31</f>
        <v>0.34053281152756298</v>
      </c>
      <c r="AQ31" s="13">
        <f>ROUND(AM31*AO31,0)</f>
        <v>1</v>
      </c>
      <c r="AS31" s="306"/>
      <c r="AU31" s="13">
        <f t="shared" si="29"/>
        <v>1</v>
      </c>
      <c r="AW31" s="13">
        <v>19.024266997923796</v>
      </c>
      <c r="AX31" s="77"/>
      <c r="AZ31" s="13">
        <f>AW31</f>
        <v>19.024266997923796</v>
      </c>
      <c r="BA31" s="143" t="s">
        <v>157</v>
      </c>
      <c r="BB31" s="155">
        <f>M31</f>
        <v>0.49819548178649098</v>
      </c>
      <c r="BC31" s="145" t="s">
        <v>158</v>
      </c>
      <c r="BD31" s="20">
        <f>ROUND(AZ31*BB31,0)</f>
        <v>9</v>
      </c>
      <c r="BF31" s="13">
        <f>AW31</f>
        <v>19.024266997923796</v>
      </c>
      <c r="BG31" s="143" t="s">
        <v>157</v>
      </c>
      <c r="BH31" s="154">
        <f>O31</f>
        <v>0.177685056366089</v>
      </c>
      <c r="BI31" s="145" t="s">
        <v>158</v>
      </c>
      <c r="BJ31" s="13">
        <f>ROUND(BF31*BH31,0)</f>
        <v>3</v>
      </c>
      <c r="BK31" s="77"/>
      <c r="BM31" s="13">
        <f>AW31</f>
        <v>19.024266997923796</v>
      </c>
      <c r="BN31" s="143" t="s">
        <v>157</v>
      </c>
      <c r="BO31" s="154">
        <f>K31</f>
        <v>4.6683048771799999E-4</v>
      </c>
      <c r="BP31" s="145" t="s">
        <v>158</v>
      </c>
      <c r="BQ31" s="13">
        <f t="shared" si="43"/>
        <v>0</v>
      </c>
      <c r="BR31" s="77"/>
      <c r="BT31" s="13"/>
      <c r="BV31" s="151">
        <f>Q31</f>
        <v>4.0099380345238896E-5</v>
      </c>
      <c r="BX31" s="13">
        <f t="shared" si="34"/>
        <v>1</v>
      </c>
      <c r="BY31" s="16" t="s">
        <v>157</v>
      </c>
      <c r="BZ31" s="154">
        <f>G31</f>
        <v>0.34053281152756298</v>
      </c>
      <c r="CA31" s="16" t="s">
        <v>158</v>
      </c>
      <c r="CB31" s="13">
        <f>ROUND(BX31*BZ31,0)</f>
        <v>0</v>
      </c>
      <c r="CC31" s="77"/>
      <c r="CD31" s="36"/>
      <c r="CE31" s="37"/>
      <c r="CF31" s="34"/>
      <c r="CG31" s="20">
        <f>CB31</f>
        <v>0</v>
      </c>
      <c r="CI31" s="20">
        <v>3.9647097427269022</v>
      </c>
      <c r="CJ31" s="20"/>
      <c r="CK31" s="20">
        <f>CI31</f>
        <v>3.9647097427269022</v>
      </c>
      <c r="CL31" s="145" t="s">
        <v>157</v>
      </c>
      <c r="CM31" s="156">
        <f>M31</f>
        <v>0.49819548178649098</v>
      </c>
      <c r="CN31" s="145" t="s">
        <v>158</v>
      </c>
      <c r="CO31" s="20">
        <f>ROUND(CK31*CM31,0)</f>
        <v>2</v>
      </c>
      <c r="CP31" s="34"/>
      <c r="CQ31" s="78"/>
      <c r="CR31" s="13">
        <f>CI31</f>
        <v>3.9647097427269022</v>
      </c>
      <c r="CS31" s="143" t="s">
        <v>157</v>
      </c>
      <c r="CT31" s="154">
        <f>O31</f>
        <v>0.177685056366089</v>
      </c>
      <c r="CU31" s="145" t="s">
        <v>158</v>
      </c>
      <c r="CV31" s="13">
        <f>ROUND(CR31*CT31,0)</f>
        <v>1</v>
      </c>
      <c r="CW31" s="77"/>
      <c r="CY31" s="13">
        <f>CI31</f>
        <v>3.9647097427269022</v>
      </c>
      <c r="CZ31" s="143" t="s">
        <v>157</v>
      </c>
      <c r="DA31" s="154">
        <f>K31</f>
        <v>4.6683048771799999E-4</v>
      </c>
      <c r="DB31" s="145" t="s">
        <v>158</v>
      </c>
      <c r="DC31" s="13">
        <f t="shared" si="44"/>
        <v>0</v>
      </c>
      <c r="DD31" s="77"/>
      <c r="DE31" s="77"/>
      <c r="DF31" s="28" t="str">
        <f t="shared" si="40"/>
        <v>30</v>
      </c>
      <c r="DG31" s="29" t="str">
        <f t="shared" si="40"/>
        <v>生産用機械</v>
      </c>
      <c r="DH31" s="147">
        <v>0</v>
      </c>
      <c r="DI31" s="148">
        <v>0</v>
      </c>
      <c r="DJ31" s="34">
        <v>0</v>
      </c>
      <c r="DK31" s="149">
        <v>0</v>
      </c>
      <c r="DL31" s="147">
        <f>AW31</f>
        <v>19.024266997923796</v>
      </c>
      <c r="DM31" s="148">
        <f>BD31</f>
        <v>9</v>
      </c>
      <c r="DN31" s="34">
        <f>BJ31</f>
        <v>3</v>
      </c>
      <c r="DO31" s="149">
        <f>BQ31</f>
        <v>0</v>
      </c>
      <c r="DP31" s="77"/>
      <c r="DQ31" s="77"/>
      <c r="DR31" s="28" t="str">
        <f t="shared" si="41"/>
        <v>30</v>
      </c>
      <c r="DS31" s="29" t="str">
        <f t="shared" si="41"/>
        <v>生産用機械</v>
      </c>
      <c r="DT31" s="147">
        <f>CI31</f>
        <v>3.9647097427269022</v>
      </c>
      <c r="DU31" s="148">
        <f>CO31</f>
        <v>2</v>
      </c>
      <c r="DV31" s="34">
        <f>CV31</f>
        <v>1</v>
      </c>
      <c r="DW31" s="149">
        <f>DC31</f>
        <v>0</v>
      </c>
      <c r="DX31" s="147">
        <f t="shared" si="45"/>
        <v>22.988976740650699</v>
      </c>
      <c r="DY31" s="148">
        <f t="shared" si="45"/>
        <v>11</v>
      </c>
      <c r="DZ31" s="34">
        <f t="shared" si="45"/>
        <v>4</v>
      </c>
      <c r="EA31" s="149">
        <f t="shared" si="45"/>
        <v>0</v>
      </c>
    </row>
    <row r="32" spans="2:131">
      <c r="B32" s="28" t="s">
        <v>317</v>
      </c>
      <c r="C32" s="29" t="s">
        <v>318</v>
      </c>
      <c r="D32" s="137"/>
      <c r="E32" s="150"/>
      <c r="F32" s="137"/>
      <c r="G32" s="195">
        <v>6.3354226010696998E-2</v>
      </c>
      <c r="H32" s="137"/>
      <c r="I32" s="151">
        <v>5.3408768304507486E-4</v>
      </c>
      <c r="J32" s="137"/>
      <c r="K32" s="151">
        <v>3.9424319234100002E-4</v>
      </c>
      <c r="L32" s="137"/>
      <c r="M32" s="151">
        <v>0.45349537299905501</v>
      </c>
      <c r="N32" s="137"/>
      <c r="O32" s="151">
        <v>0.19146077815892701</v>
      </c>
      <c r="P32" s="137"/>
      <c r="Q32" s="151">
        <v>3.6513699876727099E-4</v>
      </c>
      <c r="T32" s="13">
        <v>0</v>
      </c>
      <c r="U32" s="16" t="s">
        <v>154</v>
      </c>
      <c r="V32" s="152">
        <f>G32</f>
        <v>6.3354226010696998E-2</v>
      </c>
      <c r="X32" s="13">
        <f>ROUND(T32*V32,0)</f>
        <v>0</v>
      </c>
      <c r="Z32" s="151">
        <f>I32</f>
        <v>5.3408768304507486E-4</v>
      </c>
      <c r="AB32" s="13">
        <f t="shared" si="26"/>
        <v>53</v>
      </c>
      <c r="AF32" s="13">
        <f>X32</f>
        <v>0</v>
      </c>
      <c r="AG32" s="16" t="s">
        <v>157</v>
      </c>
      <c r="AH32" s="151">
        <f>K32</f>
        <v>3.9424319234100002E-4</v>
      </c>
      <c r="AI32" s="16" t="s">
        <v>158</v>
      </c>
      <c r="AJ32" s="13">
        <f t="shared" si="42"/>
        <v>0</v>
      </c>
      <c r="AM32" s="153">
        <f>AB32</f>
        <v>53</v>
      </c>
      <c r="AO32" s="154">
        <f>G32</f>
        <v>6.3354226010696998E-2</v>
      </c>
      <c r="AQ32" s="13">
        <f>ROUND(AM32*AO32,0)</f>
        <v>3</v>
      </c>
      <c r="AS32" s="37"/>
      <c r="AU32" s="13">
        <f t="shared" si="29"/>
        <v>3</v>
      </c>
      <c r="AW32" s="13">
        <v>4.3547718957627017</v>
      </c>
      <c r="AX32" s="77"/>
      <c r="AZ32" s="13">
        <f>AW32</f>
        <v>4.3547718957627017</v>
      </c>
      <c r="BA32" s="143" t="s">
        <v>157</v>
      </c>
      <c r="BB32" s="155">
        <f>M32</f>
        <v>0.45349537299905501</v>
      </c>
      <c r="BC32" s="145" t="s">
        <v>158</v>
      </c>
      <c r="BD32" s="20">
        <f>ROUND(AZ32*BB32,0)</f>
        <v>2</v>
      </c>
      <c r="BF32" s="13">
        <f>AW32</f>
        <v>4.3547718957627017</v>
      </c>
      <c r="BG32" s="143" t="s">
        <v>157</v>
      </c>
      <c r="BH32" s="154">
        <f>O32</f>
        <v>0.19146077815892701</v>
      </c>
      <c r="BI32" s="145" t="s">
        <v>158</v>
      </c>
      <c r="BJ32" s="13">
        <f>ROUND(BF32*BH32,0)</f>
        <v>1</v>
      </c>
      <c r="BK32" s="77"/>
      <c r="BM32" s="13">
        <f>AW32</f>
        <v>4.3547718957627017</v>
      </c>
      <c r="BN32" s="143" t="s">
        <v>157</v>
      </c>
      <c r="BO32" s="154">
        <f>K32</f>
        <v>3.9424319234100002E-4</v>
      </c>
      <c r="BP32" s="145" t="s">
        <v>158</v>
      </c>
      <c r="BQ32" s="13">
        <f t="shared" si="43"/>
        <v>0</v>
      </c>
      <c r="BR32" s="77"/>
      <c r="BT32" s="13"/>
      <c r="BV32" s="151">
        <f>Q32</f>
        <v>3.6513699876727099E-4</v>
      </c>
      <c r="BX32" s="13">
        <f t="shared" si="34"/>
        <v>12</v>
      </c>
      <c r="BY32" s="16" t="s">
        <v>157</v>
      </c>
      <c r="BZ32" s="154">
        <f>G32</f>
        <v>6.3354226010696998E-2</v>
      </c>
      <c r="CA32" s="16" t="s">
        <v>158</v>
      </c>
      <c r="CB32" s="13">
        <f>ROUND(BX32*BZ32,0)</f>
        <v>1</v>
      </c>
      <c r="CC32" s="77"/>
      <c r="CD32" s="36"/>
      <c r="CE32" s="37"/>
      <c r="CF32" s="34"/>
      <c r="CG32" s="20">
        <f>CB32</f>
        <v>1</v>
      </c>
      <c r="CI32" s="20">
        <v>3.3421192574523433</v>
      </c>
      <c r="CJ32" s="20"/>
      <c r="CK32" s="20">
        <f>CI32</f>
        <v>3.3421192574523433</v>
      </c>
      <c r="CL32" s="145" t="s">
        <v>157</v>
      </c>
      <c r="CM32" s="156">
        <f>M32</f>
        <v>0.45349537299905501</v>
      </c>
      <c r="CN32" s="145" t="s">
        <v>158</v>
      </c>
      <c r="CO32" s="20">
        <f>ROUND(CK32*CM32,0)</f>
        <v>2</v>
      </c>
      <c r="CP32" s="34"/>
      <c r="CQ32" s="78"/>
      <c r="CR32" s="13">
        <f>CI32</f>
        <v>3.3421192574523433</v>
      </c>
      <c r="CS32" s="143" t="s">
        <v>157</v>
      </c>
      <c r="CT32" s="154">
        <f>O32</f>
        <v>0.19146077815892701</v>
      </c>
      <c r="CU32" s="145" t="s">
        <v>158</v>
      </c>
      <c r="CV32" s="13">
        <f>ROUND(CR32*CT32,0)</f>
        <v>1</v>
      </c>
      <c r="CW32" s="77"/>
      <c r="CY32" s="13">
        <f>CI32</f>
        <v>3.3421192574523433</v>
      </c>
      <c r="CZ32" s="143" t="s">
        <v>157</v>
      </c>
      <c r="DA32" s="154">
        <f>K32</f>
        <v>3.9424319234100002E-4</v>
      </c>
      <c r="DB32" s="145" t="s">
        <v>158</v>
      </c>
      <c r="DC32" s="13">
        <f t="shared" si="44"/>
        <v>0</v>
      </c>
      <c r="DD32" s="77"/>
      <c r="DE32" s="77"/>
      <c r="DF32" s="28" t="str">
        <f t="shared" si="40"/>
        <v>31</v>
      </c>
      <c r="DG32" s="29" t="str">
        <f t="shared" si="40"/>
        <v>業務用機械</v>
      </c>
      <c r="DH32" s="147">
        <v>0</v>
      </c>
      <c r="DI32" s="148">
        <v>0</v>
      </c>
      <c r="DJ32" s="34">
        <v>0</v>
      </c>
      <c r="DK32" s="149">
        <v>0</v>
      </c>
      <c r="DL32" s="147">
        <f>AW32</f>
        <v>4.3547718957627017</v>
      </c>
      <c r="DM32" s="148">
        <f>BD32</f>
        <v>2</v>
      </c>
      <c r="DN32" s="34">
        <f>BJ32</f>
        <v>1</v>
      </c>
      <c r="DO32" s="149">
        <f>BQ32</f>
        <v>0</v>
      </c>
      <c r="DP32" s="77"/>
      <c r="DQ32" s="77"/>
      <c r="DR32" s="28" t="str">
        <f t="shared" si="41"/>
        <v>31</v>
      </c>
      <c r="DS32" s="29" t="str">
        <f t="shared" si="41"/>
        <v>業務用機械</v>
      </c>
      <c r="DT32" s="147">
        <f>CI32</f>
        <v>3.3421192574523433</v>
      </c>
      <c r="DU32" s="148">
        <f>CO32</f>
        <v>2</v>
      </c>
      <c r="DV32" s="34">
        <f>CV32</f>
        <v>1</v>
      </c>
      <c r="DW32" s="149">
        <f>DC32</f>
        <v>0</v>
      </c>
      <c r="DX32" s="147">
        <f t="shared" si="45"/>
        <v>7.696891153215045</v>
      </c>
      <c r="DY32" s="148">
        <f t="shared" si="45"/>
        <v>4</v>
      </c>
      <c r="DZ32" s="34">
        <f t="shared" si="45"/>
        <v>2</v>
      </c>
      <c r="EA32" s="149">
        <f t="shared" si="45"/>
        <v>0</v>
      </c>
    </row>
    <row r="33" spans="2:131">
      <c r="B33" s="28" t="s">
        <v>319</v>
      </c>
      <c r="C33" s="29" t="s">
        <v>320</v>
      </c>
      <c r="D33" s="137"/>
      <c r="E33" s="150"/>
      <c r="F33" s="137"/>
      <c r="G33" s="195">
        <v>0.51648961089103096</v>
      </c>
      <c r="H33" s="137"/>
      <c r="I33" s="151">
        <v>1.6637589495489317E-4</v>
      </c>
      <c r="J33" s="137"/>
      <c r="K33" s="151">
        <v>4.4892140290699999E-4</v>
      </c>
      <c r="L33" s="137"/>
      <c r="M33" s="151">
        <v>0.37584073952539698</v>
      </c>
      <c r="N33" s="137"/>
      <c r="O33" s="151">
        <v>0.23116828026519801</v>
      </c>
      <c r="P33" s="137"/>
      <c r="Q33" s="151">
        <v>5.3456453327922694E-4</v>
      </c>
      <c r="R33" t="s">
        <v>153</v>
      </c>
      <c r="T33" s="13">
        <v>0</v>
      </c>
      <c r="U33" s="16" t="s">
        <v>154</v>
      </c>
      <c r="V33" s="152">
        <f t="shared" si="0"/>
        <v>0.51648961089103096</v>
      </c>
      <c r="X33" s="13">
        <f t="shared" si="1"/>
        <v>0</v>
      </c>
      <c r="Z33" s="151">
        <f t="shared" si="2"/>
        <v>1.6637589495489317E-4</v>
      </c>
      <c r="AB33" s="13">
        <f t="shared" si="26"/>
        <v>17</v>
      </c>
      <c r="AF33" s="13">
        <f t="shared" si="3"/>
        <v>0</v>
      </c>
      <c r="AG33" s="16" t="s">
        <v>157</v>
      </c>
      <c r="AH33" s="151">
        <f t="shared" si="4"/>
        <v>4.4892140290699999E-4</v>
      </c>
      <c r="AI33" s="16" t="s">
        <v>158</v>
      </c>
      <c r="AJ33" s="13">
        <f t="shared" si="42"/>
        <v>0</v>
      </c>
      <c r="AM33" s="153">
        <f t="shared" si="27"/>
        <v>17</v>
      </c>
      <c r="AO33" s="154">
        <f t="shared" si="5"/>
        <v>0.51648961089103096</v>
      </c>
      <c r="AQ33" s="13">
        <f t="shared" si="28"/>
        <v>9</v>
      </c>
      <c r="AS33" s="150"/>
      <c r="AU33" s="13">
        <f t="shared" si="29"/>
        <v>9</v>
      </c>
      <c r="AW33" s="13">
        <v>54.226855139923835</v>
      </c>
      <c r="AX33" s="77"/>
      <c r="AZ33" s="13">
        <f t="shared" si="6"/>
        <v>54.226855139923835</v>
      </c>
      <c r="BA33" s="143" t="s">
        <v>157</v>
      </c>
      <c r="BB33" s="155">
        <f t="shared" si="30"/>
        <v>0.37584073952539698</v>
      </c>
      <c r="BC33" s="145" t="s">
        <v>158</v>
      </c>
      <c r="BD33" s="20">
        <f t="shared" si="31"/>
        <v>20</v>
      </c>
      <c r="BF33" s="13">
        <f t="shared" si="7"/>
        <v>54.226855139923835</v>
      </c>
      <c r="BG33" s="143" t="s">
        <v>157</v>
      </c>
      <c r="BH33" s="154">
        <f t="shared" si="8"/>
        <v>0.23116828026519801</v>
      </c>
      <c r="BI33" s="145" t="s">
        <v>158</v>
      </c>
      <c r="BJ33" s="13">
        <f t="shared" si="32"/>
        <v>13</v>
      </c>
      <c r="BK33" s="77"/>
      <c r="BM33" s="13">
        <f t="shared" si="9"/>
        <v>54.226855139923835</v>
      </c>
      <c r="BN33" s="143" t="s">
        <v>157</v>
      </c>
      <c r="BO33" s="154">
        <f t="shared" si="10"/>
        <v>4.4892140290699999E-4</v>
      </c>
      <c r="BP33" s="145" t="s">
        <v>158</v>
      </c>
      <c r="BQ33" s="13">
        <f t="shared" si="43"/>
        <v>0</v>
      </c>
      <c r="BR33" s="77"/>
      <c r="BT33" s="13"/>
      <c r="BV33" s="151">
        <f t="shared" si="33"/>
        <v>5.3456453327922694E-4</v>
      </c>
      <c r="BX33" s="13">
        <f t="shared" si="34"/>
        <v>17</v>
      </c>
      <c r="BY33" s="16" t="s">
        <v>157</v>
      </c>
      <c r="BZ33" s="154">
        <f t="shared" si="35"/>
        <v>0.51648961089103096</v>
      </c>
      <c r="CA33" s="16" t="s">
        <v>158</v>
      </c>
      <c r="CB33" s="13">
        <f t="shared" si="36"/>
        <v>9</v>
      </c>
      <c r="CC33" s="77"/>
      <c r="CD33" s="36"/>
      <c r="CE33" s="150"/>
      <c r="CF33" s="34"/>
      <c r="CG33" s="20">
        <f t="shared" si="37"/>
        <v>9</v>
      </c>
      <c r="CI33" s="20">
        <v>37.909994012482336</v>
      </c>
      <c r="CJ33" s="20"/>
      <c r="CK33" s="20">
        <f t="shared" si="11"/>
        <v>37.909994012482336</v>
      </c>
      <c r="CL33" s="145" t="s">
        <v>157</v>
      </c>
      <c r="CM33" s="156">
        <f t="shared" si="12"/>
        <v>0.37584073952539698</v>
      </c>
      <c r="CN33" s="145" t="s">
        <v>158</v>
      </c>
      <c r="CO33" s="20">
        <f t="shared" si="38"/>
        <v>14</v>
      </c>
      <c r="CP33" s="34"/>
      <c r="CQ33" s="78"/>
      <c r="CR33" s="13">
        <f t="shared" si="13"/>
        <v>37.909994012482336</v>
      </c>
      <c r="CS33" s="143" t="s">
        <v>157</v>
      </c>
      <c r="CT33" s="154">
        <f t="shared" si="14"/>
        <v>0.23116828026519801</v>
      </c>
      <c r="CU33" s="145" t="s">
        <v>158</v>
      </c>
      <c r="CV33" s="13">
        <f t="shared" si="39"/>
        <v>9</v>
      </c>
      <c r="CW33" s="77"/>
      <c r="CY33" s="13">
        <f t="shared" si="15"/>
        <v>37.909994012482336</v>
      </c>
      <c r="CZ33" s="143" t="s">
        <v>157</v>
      </c>
      <c r="DA33" s="154">
        <f t="shared" si="16"/>
        <v>4.4892140290699999E-4</v>
      </c>
      <c r="DB33" s="145" t="s">
        <v>158</v>
      </c>
      <c r="DC33" s="13">
        <f t="shared" si="44"/>
        <v>0</v>
      </c>
      <c r="DD33" s="77"/>
      <c r="DE33" s="77"/>
      <c r="DF33" s="28" t="str">
        <f t="shared" si="40"/>
        <v>32</v>
      </c>
      <c r="DG33" s="29" t="str">
        <f t="shared" si="40"/>
        <v>電子部品</v>
      </c>
      <c r="DH33" s="147">
        <v>0</v>
      </c>
      <c r="DI33" s="148">
        <v>0</v>
      </c>
      <c r="DJ33" s="34">
        <v>0</v>
      </c>
      <c r="DK33" s="149">
        <v>0</v>
      </c>
      <c r="DL33" s="147">
        <f t="shared" si="17"/>
        <v>54.226855139923835</v>
      </c>
      <c r="DM33" s="148">
        <f t="shared" si="18"/>
        <v>20</v>
      </c>
      <c r="DN33" s="34">
        <f t="shared" si="19"/>
        <v>13</v>
      </c>
      <c r="DO33" s="149">
        <f t="shared" si="20"/>
        <v>0</v>
      </c>
      <c r="DP33" s="77"/>
      <c r="DQ33" s="77"/>
      <c r="DR33" s="28" t="str">
        <f t="shared" si="41"/>
        <v>32</v>
      </c>
      <c r="DS33" s="29" t="str">
        <f t="shared" si="41"/>
        <v>電子部品</v>
      </c>
      <c r="DT33" s="147">
        <f t="shared" si="21"/>
        <v>37.909994012482336</v>
      </c>
      <c r="DU33" s="148">
        <f t="shared" si="22"/>
        <v>14</v>
      </c>
      <c r="DV33" s="34">
        <f t="shared" si="23"/>
        <v>9</v>
      </c>
      <c r="DW33" s="149">
        <f t="shared" si="24"/>
        <v>0</v>
      </c>
      <c r="DX33" s="147">
        <f t="shared" si="45"/>
        <v>92.136849152406171</v>
      </c>
      <c r="DY33" s="148">
        <f t="shared" si="45"/>
        <v>34</v>
      </c>
      <c r="DZ33" s="34">
        <f t="shared" si="45"/>
        <v>22</v>
      </c>
      <c r="EA33" s="149">
        <f t="shared" si="45"/>
        <v>0</v>
      </c>
    </row>
    <row r="34" spans="2:131">
      <c r="B34" s="28" t="s">
        <v>321</v>
      </c>
      <c r="C34" s="29" t="s">
        <v>32</v>
      </c>
      <c r="D34" s="137"/>
      <c r="E34" s="150"/>
      <c r="F34" s="137"/>
      <c r="G34" s="195">
        <v>0.17556310095125699</v>
      </c>
      <c r="H34" s="137"/>
      <c r="I34" s="151">
        <v>8.9059542352563584E-3</v>
      </c>
      <c r="J34" s="137"/>
      <c r="K34" s="151">
        <v>3.67026252213E-4</v>
      </c>
      <c r="L34" s="137"/>
      <c r="M34" s="151">
        <v>0.35211505936034898</v>
      </c>
      <c r="N34" s="137"/>
      <c r="O34" s="151">
        <v>0.194769265713437</v>
      </c>
      <c r="P34" s="137"/>
      <c r="Q34" s="151">
        <v>1.1036044322854838E-2</v>
      </c>
      <c r="R34" t="s">
        <v>153</v>
      </c>
      <c r="T34" s="13">
        <v>0</v>
      </c>
      <c r="U34" s="16" t="s">
        <v>154</v>
      </c>
      <c r="V34" s="152">
        <f t="shared" si="0"/>
        <v>0.17556310095125699</v>
      </c>
      <c r="X34" s="13">
        <f t="shared" si="1"/>
        <v>0</v>
      </c>
      <c r="Z34" s="151">
        <f t="shared" si="2"/>
        <v>8.9059542352563584E-3</v>
      </c>
      <c r="AB34" s="13">
        <f t="shared" si="26"/>
        <v>891</v>
      </c>
      <c r="AF34" s="13">
        <f t="shared" si="3"/>
        <v>0</v>
      </c>
      <c r="AG34" s="16" t="s">
        <v>157</v>
      </c>
      <c r="AH34" s="151">
        <f t="shared" si="4"/>
        <v>3.67026252213E-4</v>
      </c>
      <c r="AI34" s="16" t="s">
        <v>158</v>
      </c>
      <c r="AJ34" s="13">
        <f t="shared" si="42"/>
        <v>0</v>
      </c>
      <c r="AM34" s="153">
        <f t="shared" si="27"/>
        <v>891</v>
      </c>
      <c r="AO34" s="154">
        <f t="shared" si="5"/>
        <v>0.17556310095125699</v>
      </c>
      <c r="AQ34" s="13">
        <f t="shared" si="28"/>
        <v>156</v>
      </c>
      <c r="AS34" s="150"/>
      <c r="AU34" s="13">
        <f t="shared" si="29"/>
        <v>156</v>
      </c>
      <c r="AW34" s="13">
        <v>168.1894239797613</v>
      </c>
      <c r="AX34" s="77"/>
      <c r="AZ34" s="13">
        <f t="shared" si="6"/>
        <v>168.1894239797613</v>
      </c>
      <c r="BA34" s="143" t="s">
        <v>157</v>
      </c>
      <c r="BB34" s="155">
        <f t="shared" si="30"/>
        <v>0.35211505936034898</v>
      </c>
      <c r="BC34" s="145" t="s">
        <v>158</v>
      </c>
      <c r="BD34" s="20">
        <f t="shared" si="31"/>
        <v>59</v>
      </c>
      <c r="BF34" s="13">
        <f t="shared" si="7"/>
        <v>168.1894239797613</v>
      </c>
      <c r="BG34" s="143" t="s">
        <v>157</v>
      </c>
      <c r="BH34" s="154">
        <f t="shared" si="8"/>
        <v>0.194769265713437</v>
      </c>
      <c r="BI34" s="145" t="s">
        <v>158</v>
      </c>
      <c r="BJ34" s="13">
        <f t="shared" si="32"/>
        <v>33</v>
      </c>
      <c r="BK34" s="77"/>
      <c r="BM34" s="13">
        <f t="shared" si="9"/>
        <v>168.1894239797613</v>
      </c>
      <c r="BN34" s="143" t="s">
        <v>157</v>
      </c>
      <c r="BO34" s="154">
        <f t="shared" si="10"/>
        <v>3.67026252213E-4</v>
      </c>
      <c r="BP34" s="145" t="s">
        <v>158</v>
      </c>
      <c r="BQ34" s="13">
        <f t="shared" si="43"/>
        <v>0</v>
      </c>
      <c r="BR34" s="77"/>
      <c r="BT34" s="13"/>
      <c r="BV34" s="151">
        <f t="shared" si="33"/>
        <v>1.1036044322854838E-2</v>
      </c>
      <c r="BX34" s="13">
        <f t="shared" si="34"/>
        <v>348</v>
      </c>
      <c r="BY34" s="16" t="s">
        <v>157</v>
      </c>
      <c r="BZ34" s="154">
        <f t="shared" si="35"/>
        <v>0.17556310095125699</v>
      </c>
      <c r="CA34" s="16" t="s">
        <v>158</v>
      </c>
      <c r="CB34" s="13">
        <f t="shared" si="36"/>
        <v>61</v>
      </c>
      <c r="CC34" s="77"/>
      <c r="CD34" s="36"/>
      <c r="CE34" s="150"/>
      <c r="CF34" s="34"/>
      <c r="CG34" s="20">
        <f t="shared" si="37"/>
        <v>61</v>
      </c>
      <c r="CI34" s="20">
        <v>65.92869149936692</v>
      </c>
      <c r="CJ34" s="20"/>
      <c r="CK34" s="20">
        <f t="shared" si="11"/>
        <v>65.92869149936692</v>
      </c>
      <c r="CL34" s="145" t="s">
        <v>157</v>
      </c>
      <c r="CM34" s="156">
        <f t="shared" si="12"/>
        <v>0.35211505936034898</v>
      </c>
      <c r="CN34" s="145" t="s">
        <v>158</v>
      </c>
      <c r="CO34" s="20">
        <f t="shared" si="38"/>
        <v>23</v>
      </c>
      <c r="CP34" s="34"/>
      <c r="CQ34" s="78"/>
      <c r="CR34" s="13">
        <f t="shared" si="13"/>
        <v>65.92869149936692</v>
      </c>
      <c r="CS34" s="143" t="s">
        <v>157</v>
      </c>
      <c r="CT34" s="154">
        <f t="shared" si="14"/>
        <v>0.194769265713437</v>
      </c>
      <c r="CU34" s="145" t="s">
        <v>158</v>
      </c>
      <c r="CV34" s="13">
        <f t="shared" si="39"/>
        <v>13</v>
      </c>
      <c r="CW34" s="77"/>
      <c r="CY34" s="13">
        <f t="shared" si="15"/>
        <v>65.92869149936692</v>
      </c>
      <c r="CZ34" s="143" t="s">
        <v>157</v>
      </c>
      <c r="DA34" s="154">
        <f t="shared" si="16"/>
        <v>3.67026252213E-4</v>
      </c>
      <c r="DB34" s="145" t="s">
        <v>158</v>
      </c>
      <c r="DC34" s="13">
        <f t="shared" si="44"/>
        <v>0</v>
      </c>
      <c r="DD34" s="77"/>
      <c r="DE34" s="77"/>
      <c r="DF34" s="28" t="str">
        <f t="shared" si="40"/>
        <v>33</v>
      </c>
      <c r="DG34" s="29" t="str">
        <f t="shared" si="40"/>
        <v>電気機械</v>
      </c>
      <c r="DH34" s="147">
        <v>0</v>
      </c>
      <c r="DI34" s="148">
        <v>0</v>
      </c>
      <c r="DJ34" s="34">
        <v>0</v>
      </c>
      <c r="DK34" s="149">
        <v>0</v>
      </c>
      <c r="DL34" s="147">
        <f t="shared" si="17"/>
        <v>168.1894239797613</v>
      </c>
      <c r="DM34" s="148">
        <f t="shared" si="18"/>
        <v>59</v>
      </c>
      <c r="DN34" s="34">
        <f t="shared" si="19"/>
        <v>33</v>
      </c>
      <c r="DO34" s="149">
        <f t="shared" si="20"/>
        <v>0</v>
      </c>
      <c r="DP34" s="77"/>
      <c r="DQ34" s="77"/>
      <c r="DR34" s="28" t="str">
        <f t="shared" si="41"/>
        <v>33</v>
      </c>
      <c r="DS34" s="29" t="str">
        <f t="shared" si="41"/>
        <v>電気機械</v>
      </c>
      <c r="DT34" s="147">
        <f t="shared" si="21"/>
        <v>65.92869149936692</v>
      </c>
      <c r="DU34" s="148">
        <f t="shared" si="22"/>
        <v>23</v>
      </c>
      <c r="DV34" s="34">
        <f t="shared" si="23"/>
        <v>13</v>
      </c>
      <c r="DW34" s="149">
        <f t="shared" si="24"/>
        <v>0</v>
      </c>
      <c r="DX34" s="147">
        <f t="shared" si="45"/>
        <v>234.11811547912822</v>
      </c>
      <c r="DY34" s="148">
        <f t="shared" si="45"/>
        <v>82</v>
      </c>
      <c r="DZ34" s="34">
        <f t="shared" si="45"/>
        <v>46</v>
      </c>
      <c r="EA34" s="149">
        <f t="shared" si="45"/>
        <v>0</v>
      </c>
    </row>
    <row r="35" spans="2:131">
      <c r="B35" s="28" t="s">
        <v>322</v>
      </c>
      <c r="C35" s="29" t="s">
        <v>571</v>
      </c>
      <c r="D35" s="137"/>
      <c r="E35" s="150"/>
      <c r="F35" s="137"/>
      <c r="G35" s="195">
        <v>0.175966635832529</v>
      </c>
      <c r="H35" s="137"/>
      <c r="I35" s="151">
        <v>1.7560028001694927E-3</v>
      </c>
      <c r="J35" s="137"/>
      <c r="K35" s="151">
        <v>3.4462726939999999E-4</v>
      </c>
      <c r="L35" s="137"/>
      <c r="M35" s="151">
        <v>0.324624812651574</v>
      </c>
      <c r="N35" s="137"/>
      <c r="O35" s="151">
        <v>0.20958114991200899</v>
      </c>
      <c r="P35" s="137"/>
      <c r="Q35" s="151">
        <v>1.0997392805632958E-2</v>
      </c>
      <c r="R35" t="s">
        <v>153</v>
      </c>
      <c r="T35" s="13">
        <v>0</v>
      </c>
      <c r="U35" s="16" t="s">
        <v>154</v>
      </c>
      <c r="V35" s="152">
        <f t="shared" si="0"/>
        <v>0.175966635832529</v>
      </c>
      <c r="X35" s="13">
        <f t="shared" si="1"/>
        <v>0</v>
      </c>
      <c r="Z35" s="151">
        <f t="shared" si="2"/>
        <v>1.7560028001694927E-3</v>
      </c>
      <c r="AB35" s="13">
        <f t="shared" si="26"/>
        <v>176</v>
      </c>
      <c r="AF35" s="13">
        <f t="shared" si="3"/>
        <v>0</v>
      </c>
      <c r="AG35" s="16" t="s">
        <v>157</v>
      </c>
      <c r="AH35" s="151">
        <f t="shared" si="4"/>
        <v>3.4462726939999999E-4</v>
      </c>
      <c r="AI35" s="16" t="s">
        <v>158</v>
      </c>
      <c r="AJ35" s="13">
        <f t="shared" si="42"/>
        <v>0</v>
      </c>
      <c r="AM35" s="153">
        <f t="shared" si="27"/>
        <v>176</v>
      </c>
      <c r="AO35" s="154">
        <f t="shared" si="5"/>
        <v>0.175966635832529</v>
      </c>
      <c r="AQ35" s="13">
        <f t="shared" si="28"/>
        <v>31</v>
      </c>
      <c r="AS35" s="150"/>
      <c r="AU35" s="13">
        <f t="shared" si="29"/>
        <v>31</v>
      </c>
      <c r="AW35" s="13">
        <v>32.795996642513728</v>
      </c>
      <c r="AX35" s="77"/>
      <c r="AZ35" s="13">
        <f t="shared" si="6"/>
        <v>32.795996642513728</v>
      </c>
      <c r="BA35" s="143" t="s">
        <v>157</v>
      </c>
      <c r="BB35" s="155">
        <f t="shared" si="30"/>
        <v>0.324624812651574</v>
      </c>
      <c r="BC35" s="145" t="s">
        <v>158</v>
      </c>
      <c r="BD35" s="20">
        <f t="shared" si="31"/>
        <v>11</v>
      </c>
      <c r="BF35" s="13">
        <f t="shared" si="7"/>
        <v>32.795996642513728</v>
      </c>
      <c r="BG35" s="143" t="s">
        <v>157</v>
      </c>
      <c r="BH35" s="154">
        <f t="shared" si="8"/>
        <v>0.20958114991200899</v>
      </c>
      <c r="BI35" s="145" t="s">
        <v>158</v>
      </c>
      <c r="BJ35" s="13">
        <f t="shared" si="32"/>
        <v>7</v>
      </c>
      <c r="BK35" s="77"/>
      <c r="BM35" s="13">
        <f t="shared" si="9"/>
        <v>32.795996642513728</v>
      </c>
      <c r="BN35" s="143" t="s">
        <v>157</v>
      </c>
      <c r="BO35" s="154">
        <f t="shared" si="10"/>
        <v>3.4462726939999999E-4</v>
      </c>
      <c r="BP35" s="145" t="s">
        <v>158</v>
      </c>
      <c r="BQ35" s="13">
        <f t="shared" si="43"/>
        <v>0</v>
      </c>
      <c r="BR35" s="77"/>
      <c r="BT35" s="13"/>
      <c r="BV35" s="151">
        <f t="shared" si="33"/>
        <v>1.0997392805632958E-2</v>
      </c>
      <c r="BX35" s="13">
        <f t="shared" si="34"/>
        <v>347</v>
      </c>
      <c r="BY35" s="16" t="s">
        <v>157</v>
      </c>
      <c r="BZ35" s="154">
        <f t="shared" si="35"/>
        <v>0.175966635832529</v>
      </c>
      <c r="CA35" s="16" t="s">
        <v>158</v>
      </c>
      <c r="CB35" s="13">
        <f t="shared" si="36"/>
        <v>61</v>
      </c>
      <c r="CC35" s="77"/>
      <c r="CD35" s="36"/>
      <c r="CE35" s="150"/>
      <c r="CF35" s="34"/>
      <c r="CG35" s="20">
        <f t="shared" si="37"/>
        <v>61</v>
      </c>
      <c r="CI35" s="20">
        <v>62.321105401239485</v>
      </c>
      <c r="CJ35" s="20"/>
      <c r="CK35" s="20">
        <f t="shared" si="11"/>
        <v>62.321105401239485</v>
      </c>
      <c r="CL35" s="145" t="s">
        <v>157</v>
      </c>
      <c r="CM35" s="156">
        <f t="shared" si="12"/>
        <v>0.324624812651574</v>
      </c>
      <c r="CN35" s="145" t="s">
        <v>158</v>
      </c>
      <c r="CO35" s="20">
        <f t="shared" si="38"/>
        <v>20</v>
      </c>
      <c r="CP35" s="34"/>
      <c r="CQ35" s="78"/>
      <c r="CR35" s="13">
        <f t="shared" si="13"/>
        <v>62.321105401239485</v>
      </c>
      <c r="CS35" s="143" t="s">
        <v>157</v>
      </c>
      <c r="CT35" s="154">
        <f t="shared" si="14"/>
        <v>0.20958114991200899</v>
      </c>
      <c r="CU35" s="145" t="s">
        <v>158</v>
      </c>
      <c r="CV35" s="13">
        <f t="shared" si="39"/>
        <v>13</v>
      </c>
      <c r="CW35" s="77"/>
      <c r="CY35" s="13">
        <f t="shared" si="15"/>
        <v>62.321105401239485</v>
      </c>
      <c r="CZ35" s="143" t="s">
        <v>157</v>
      </c>
      <c r="DA35" s="154">
        <f t="shared" si="16"/>
        <v>3.4462726939999999E-4</v>
      </c>
      <c r="DB35" s="145" t="s">
        <v>158</v>
      </c>
      <c r="DC35" s="13">
        <f t="shared" si="44"/>
        <v>0</v>
      </c>
      <c r="DD35" s="77"/>
      <c r="DE35" s="77"/>
      <c r="DF35" s="28" t="str">
        <f t="shared" si="40"/>
        <v>34</v>
      </c>
      <c r="DG35" s="29" t="str">
        <f t="shared" si="40"/>
        <v>情報通信機器</v>
      </c>
      <c r="DH35" s="147">
        <v>0</v>
      </c>
      <c r="DI35" s="148">
        <v>0</v>
      </c>
      <c r="DJ35" s="34">
        <v>0</v>
      </c>
      <c r="DK35" s="149">
        <v>0</v>
      </c>
      <c r="DL35" s="147">
        <f t="shared" si="17"/>
        <v>32.795996642513728</v>
      </c>
      <c r="DM35" s="148">
        <f t="shared" si="18"/>
        <v>11</v>
      </c>
      <c r="DN35" s="34">
        <f t="shared" si="19"/>
        <v>7</v>
      </c>
      <c r="DO35" s="149">
        <f t="shared" si="20"/>
        <v>0</v>
      </c>
      <c r="DP35" s="77"/>
      <c r="DQ35" s="77"/>
      <c r="DR35" s="28" t="str">
        <f t="shared" si="41"/>
        <v>34</v>
      </c>
      <c r="DS35" s="29" t="str">
        <f t="shared" si="41"/>
        <v>情報通信機器</v>
      </c>
      <c r="DT35" s="147">
        <f t="shared" si="21"/>
        <v>62.321105401239485</v>
      </c>
      <c r="DU35" s="148">
        <f t="shared" si="22"/>
        <v>20</v>
      </c>
      <c r="DV35" s="34">
        <f t="shared" si="23"/>
        <v>13</v>
      </c>
      <c r="DW35" s="149">
        <f t="shared" si="24"/>
        <v>0</v>
      </c>
      <c r="DX35" s="147">
        <f t="shared" si="45"/>
        <v>95.117102043753221</v>
      </c>
      <c r="DY35" s="148">
        <f t="shared" si="45"/>
        <v>31</v>
      </c>
      <c r="DZ35" s="34">
        <f t="shared" si="45"/>
        <v>20</v>
      </c>
      <c r="EA35" s="149">
        <f t="shared" si="45"/>
        <v>0</v>
      </c>
    </row>
    <row r="36" spans="2:131" s="62" customFormat="1">
      <c r="B36" s="28" t="s">
        <v>324</v>
      </c>
      <c r="C36" s="29" t="s">
        <v>33</v>
      </c>
      <c r="D36" s="137"/>
      <c r="E36" s="150"/>
      <c r="F36" s="137"/>
      <c r="G36" s="195">
        <v>5.3286411862269997E-2</v>
      </c>
      <c r="H36" s="137"/>
      <c r="I36" s="151">
        <v>0</v>
      </c>
      <c r="J36" s="137"/>
      <c r="K36" s="151">
        <v>5.8892610453999995E-4</v>
      </c>
      <c r="L36" s="137"/>
      <c r="M36" s="151">
        <v>0.29469429890190701</v>
      </c>
      <c r="N36" s="137"/>
      <c r="O36" s="151">
        <v>0.138565954318946</v>
      </c>
      <c r="P36" s="137"/>
      <c r="Q36" s="151">
        <v>2.5344087885108418E-2</v>
      </c>
      <c r="R36" s="62" t="s">
        <v>153</v>
      </c>
      <c r="T36" s="158">
        <v>0</v>
      </c>
      <c r="U36" s="159" t="s">
        <v>154</v>
      </c>
      <c r="V36" s="160">
        <f t="shared" si="0"/>
        <v>5.3286411862269997E-2</v>
      </c>
      <c r="X36" s="158">
        <f t="shared" si="1"/>
        <v>0</v>
      </c>
      <c r="Z36" s="151">
        <f t="shared" si="2"/>
        <v>0</v>
      </c>
      <c r="AB36" s="158">
        <f t="shared" si="26"/>
        <v>0</v>
      </c>
      <c r="AF36" s="158">
        <f t="shared" si="3"/>
        <v>0</v>
      </c>
      <c r="AG36" s="159" t="s">
        <v>157</v>
      </c>
      <c r="AH36" s="151">
        <f t="shared" si="4"/>
        <v>5.8892610453999995E-4</v>
      </c>
      <c r="AI36" s="159" t="s">
        <v>158</v>
      </c>
      <c r="AJ36" s="13">
        <f t="shared" si="42"/>
        <v>0</v>
      </c>
      <c r="AM36" s="161">
        <f t="shared" si="27"/>
        <v>0</v>
      </c>
      <c r="AO36" s="162">
        <f t="shared" si="5"/>
        <v>5.3286411862269997E-2</v>
      </c>
      <c r="AQ36" s="158">
        <f t="shared" si="28"/>
        <v>0</v>
      </c>
      <c r="AS36" s="150"/>
      <c r="AU36" s="158">
        <f t="shared" si="29"/>
        <v>0</v>
      </c>
      <c r="AW36" s="158">
        <v>14.935197966850859</v>
      </c>
      <c r="AX36" s="163"/>
      <c r="AZ36" s="158">
        <f t="shared" si="6"/>
        <v>14.935197966850859</v>
      </c>
      <c r="BA36" s="164" t="s">
        <v>157</v>
      </c>
      <c r="BB36" s="165">
        <f t="shared" si="30"/>
        <v>0.29469429890190701</v>
      </c>
      <c r="BC36" s="166" t="s">
        <v>158</v>
      </c>
      <c r="BD36" s="167">
        <f t="shared" si="31"/>
        <v>4</v>
      </c>
      <c r="BF36" s="158">
        <f t="shared" si="7"/>
        <v>14.935197966850859</v>
      </c>
      <c r="BG36" s="164" t="s">
        <v>157</v>
      </c>
      <c r="BH36" s="162">
        <f t="shared" si="8"/>
        <v>0.138565954318946</v>
      </c>
      <c r="BI36" s="166" t="s">
        <v>158</v>
      </c>
      <c r="BJ36" s="158">
        <f t="shared" si="32"/>
        <v>2</v>
      </c>
      <c r="BK36" s="163"/>
      <c r="BM36" s="158">
        <f t="shared" si="9"/>
        <v>14.935197966850859</v>
      </c>
      <c r="BN36" s="164" t="s">
        <v>157</v>
      </c>
      <c r="BO36" s="162">
        <f t="shared" si="10"/>
        <v>5.8892610453999995E-4</v>
      </c>
      <c r="BP36" s="166" t="s">
        <v>158</v>
      </c>
      <c r="BQ36" s="13">
        <f t="shared" si="43"/>
        <v>0</v>
      </c>
      <c r="BR36" s="163"/>
      <c r="BT36" s="158"/>
      <c r="BV36" s="151">
        <f t="shared" si="33"/>
        <v>2.5344087885108418E-2</v>
      </c>
      <c r="BX36" s="158">
        <f t="shared" si="34"/>
        <v>800</v>
      </c>
      <c r="BY36" s="159" t="s">
        <v>157</v>
      </c>
      <c r="BZ36" s="162">
        <f t="shared" si="35"/>
        <v>5.3286411862269997E-2</v>
      </c>
      <c r="CA36" s="159" t="s">
        <v>158</v>
      </c>
      <c r="CB36" s="158">
        <f t="shared" si="36"/>
        <v>43</v>
      </c>
      <c r="CC36" s="163"/>
      <c r="CD36" s="168"/>
      <c r="CE36" s="150"/>
      <c r="CF36" s="169"/>
      <c r="CG36" s="167">
        <f t="shared" si="37"/>
        <v>43</v>
      </c>
      <c r="CI36" s="167">
        <v>48.188117721034118</v>
      </c>
      <c r="CJ36" s="167"/>
      <c r="CK36" s="167">
        <f t="shared" si="11"/>
        <v>48.188117721034118</v>
      </c>
      <c r="CL36" s="166" t="s">
        <v>157</v>
      </c>
      <c r="CM36" s="170">
        <f t="shared" si="12"/>
        <v>0.29469429890190701</v>
      </c>
      <c r="CN36" s="166" t="s">
        <v>158</v>
      </c>
      <c r="CO36" s="167">
        <f t="shared" si="38"/>
        <v>14</v>
      </c>
      <c r="CP36" s="169"/>
      <c r="CQ36" s="78"/>
      <c r="CR36" s="158">
        <f t="shared" si="13"/>
        <v>48.188117721034118</v>
      </c>
      <c r="CS36" s="164" t="s">
        <v>157</v>
      </c>
      <c r="CT36" s="162">
        <f t="shared" si="14"/>
        <v>0.138565954318946</v>
      </c>
      <c r="CU36" s="166" t="s">
        <v>158</v>
      </c>
      <c r="CV36" s="158">
        <f t="shared" si="39"/>
        <v>7</v>
      </c>
      <c r="CW36" s="163"/>
      <c r="CY36" s="158">
        <f t="shared" si="15"/>
        <v>48.188117721034118</v>
      </c>
      <c r="CZ36" s="164" t="s">
        <v>157</v>
      </c>
      <c r="DA36" s="162">
        <f t="shared" si="16"/>
        <v>5.8892610453999995E-4</v>
      </c>
      <c r="DB36" s="166" t="s">
        <v>158</v>
      </c>
      <c r="DC36" s="13">
        <f t="shared" si="44"/>
        <v>0</v>
      </c>
      <c r="DD36" s="163"/>
      <c r="DE36" s="163"/>
      <c r="DF36" s="28" t="str">
        <f t="shared" si="40"/>
        <v>35</v>
      </c>
      <c r="DG36" s="29" t="str">
        <f t="shared" si="40"/>
        <v>輸送機械</v>
      </c>
      <c r="DH36" s="171">
        <v>0</v>
      </c>
      <c r="DI36" s="172">
        <v>0</v>
      </c>
      <c r="DJ36" s="169">
        <v>0</v>
      </c>
      <c r="DK36" s="173">
        <v>0</v>
      </c>
      <c r="DL36" s="171">
        <f t="shared" si="17"/>
        <v>14.935197966850859</v>
      </c>
      <c r="DM36" s="172">
        <f t="shared" si="18"/>
        <v>4</v>
      </c>
      <c r="DN36" s="169">
        <f t="shared" si="19"/>
        <v>2</v>
      </c>
      <c r="DO36" s="173">
        <f t="shared" si="20"/>
        <v>0</v>
      </c>
      <c r="DP36" s="163"/>
      <c r="DQ36" s="163"/>
      <c r="DR36" s="28" t="str">
        <f t="shared" si="41"/>
        <v>35</v>
      </c>
      <c r="DS36" s="29" t="str">
        <f t="shared" si="41"/>
        <v>輸送機械</v>
      </c>
      <c r="DT36" s="171">
        <f t="shared" si="21"/>
        <v>48.188117721034118</v>
      </c>
      <c r="DU36" s="172">
        <f t="shared" si="22"/>
        <v>14</v>
      </c>
      <c r="DV36" s="169">
        <f t="shared" si="23"/>
        <v>7</v>
      </c>
      <c r="DW36" s="173">
        <f t="shared" si="24"/>
        <v>0</v>
      </c>
      <c r="DX36" s="171">
        <f t="shared" si="45"/>
        <v>63.123315687884975</v>
      </c>
      <c r="DY36" s="172">
        <f t="shared" si="45"/>
        <v>18</v>
      </c>
      <c r="DZ36" s="169">
        <f t="shared" si="45"/>
        <v>9</v>
      </c>
      <c r="EA36" s="173">
        <f t="shared" si="45"/>
        <v>0</v>
      </c>
    </row>
    <row r="37" spans="2:131">
      <c r="B37" s="28" t="s">
        <v>325</v>
      </c>
      <c r="C37" s="29" t="s">
        <v>18</v>
      </c>
      <c r="D37" s="137"/>
      <c r="E37" s="150"/>
      <c r="F37" s="137"/>
      <c r="G37" s="195">
        <v>0.22189418618189599</v>
      </c>
      <c r="H37" s="137"/>
      <c r="I37" s="151">
        <v>1.3154225821370416E-3</v>
      </c>
      <c r="J37" s="137"/>
      <c r="K37" s="151">
        <v>9.6593843906399995E-4</v>
      </c>
      <c r="L37" s="137"/>
      <c r="M37" s="151">
        <v>0.44488705354849001</v>
      </c>
      <c r="N37" s="137"/>
      <c r="O37" s="151">
        <v>0.202380206055394</v>
      </c>
      <c r="P37" s="137"/>
      <c r="Q37" s="151">
        <v>9.8830738801395177E-3</v>
      </c>
      <c r="R37" t="s">
        <v>153</v>
      </c>
      <c r="T37" s="13">
        <v>0</v>
      </c>
      <c r="U37" s="16" t="s">
        <v>154</v>
      </c>
      <c r="V37" s="152">
        <f t="shared" si="0"/>
        <v>0.22189418618189599</v>
      </c>
      <c r="X37" s="13">
        <f t="shared" si="1"/>
        <v>0</v>
      </c>
      <c r="Z37" s="151">
        <f t="shared" si="2"/>
        <v>1.3154225821370416E-3</v>
      </c>
      <c r="AB37" s="13">
        <f t="shared" si="26"/>
        <v>132</v>
      </c>
      <c r="AF37" s="13">
        <f t="shared" si="3"/>
        <v>0</v>
      </c>
      <c r="AG37" s="16" t="s">
        <v>157</v>
      </c>
      <c r="AH37" s="151">
        <f t="shared" si="4"/>
        <v>9.6593843906399995E-4</v>
      </c>
      <c r="AI37" s="16" t="s">
        <v>158</v>
      </c>
      <c r="AJ37" s="13">
        <f t="shared" si="42"/>
        <v>0</v>
      </c>
      <c r="AM37" s="153">
        <f t="shared" si="27"/>
        <v>132</v>
      </c>
      <c r="AO37" s="154">
        <f t="shared" si="5"/>
        <v>0.22189418618189599</v>
      </c>
      <c r="AQ37" s="13">
        <f t="shared" si="28"/>
        <v>29</v>
      </c>
      <c r="AS37" s="150"/>
      <c r="AU37" s="13">
        <f t="shared" si="29"/>
        <v>29</v>
      </c>
      <c r="AW37" s="13">
        <v>68.716024737478065</v>
      </c>
      <c r="AX37" s="77"/>
      <c r="AZ37" s="13">
        <f t="shared" si="6"/>
        <v>68.716024737478065</v>
      </c>
      <c r="BA37" s="143" t="s">
        <v>157</v>
      </c>
      <c r="BB37" s="155">
        <f t="shared" si="30"/>
        <v>0.44488705354849001</v>
      </c>
      <c r="BC37" s="145" t="s">
        <v>158</v>
      </c>
      <c r="BD37" s="20">
        <f t="shared" si="31"/>
        <v>31</v>
      </c>
      <c r="BF37" s="13">
        <f t="shared" si="7"/>
        <v>68.716024737478065</v>
      </c>
      <c r="BG37" s="143" t="s">
        <v>157</v>
      </c>
      <c r="BH37" s="154">
        <f t="shared" si="8"/>
        <v>0.202380206055394</v>
      </c>
      <c r="BI37" s="145" t="s">
        <v>158</v>
      </c>
      <c r="BJ37" s="13">
        <f t="shared" si="32"/>
        <v>14</v>
      </c>
      <c r="BK37" s="77"/>
      <c r="BM37" s="13">
        <f t="shared" si="9"/>
        <v>68.716024737478065</v>
      </c>
      <c r="BN37" s="143" t="s">
        <v>157</v>
      </c>
      <c r="BO37" s="154">
        <f t="shared" si="10"/>
        <v>9.6593843906399995E-4</v>
      </c>
      <c r="BP37" s="145" t="s">
        <v>158</v>
      </c>
      <c r="BQ37" s="13">
        <f t="shared" si="43"/>
        <v>0</v>
      </c>
      <c r="BR37" s="77"/>
      <c r="BT37" s="13"/>
      <c r="BV37" s="151">
        <f t="shared" si="33"/>
        <v>9.8830738801395177E-3</v>
      </c>
      <c r="BX37" s="13">
        <f t="shared" si="34"/>
        <v>312</v>
      </c>
      <c r="BY37" s="16" t="s">
        <v>157</v>
      </c>
      <c r="BZ37" s="154">
        <f t="shared" si="35"/>
        <v>0.22189418618189599</v>
      </c>
      <c r="CA37" s="16" t="s">
        <v>158</v>
      </c>
      <c r="CB37" s="13">
        <f t="shared" si="36"/>
        <v>69</v>
      </c>
      <c r="CC37" s="77"/>
      <c r="CD37" s="36"/>
      <c r="CE37" s="150"/>
      <c r="CF37" s="34"/>
      <c r="CG37" s="20">
        <f t="shared" si="37"/>
        <v>69</v>
      </c>
      <c r="CI37" s="20">
        <v>108.09102702760059</v>
      </c>
      <c r="CJ37" s="20"/>
      <c r="CK37" s="20">
        <f t="shared" si="11"/>
        <v>108.09102702760059</v>
      </c>
      <c r="CL37" s="145" t="s">
        <v>157</v>
      </c>
      <c r="CM37" s="156">
        <f t="shared" si="12"/>
        <v>0.44488705354849001</v>
      </c>
      <c r="CN37" s="145" t="s">
        <v>158</v>
      </c>
      <c r="CO37" s="20">
        <f t="shared" si="38"/>
        <v>48</v>
      </c>
      <c r="CP37" s="34"/>
      <c r="CQ37" s="78"/>
      <c r="CR37" s="13">
        <f t="shared" si="13"/>
        <v>108.09102702760059</v>
      </c>
      <c r="CS37" s="143" t="s">
        <v>157</v>
      </c>
      <c r="CT37" s="154">
        <f t="shared" si="14"/>
        <v>0.202380206055394</v>
      </c>
      <c r="CU37" s="145" t="s">
        <v>158</v>
      </c>
      <c r="CV37" s="13">
        <f t="shared" si="39"/>
        <v>22</v>
      </c>
      <c r="CW37" s="77"/>
      <c r="CY37" s="13">
        <f t="shared" si="15"/>
        <v>108.09102702760059</v>
      </c>
      <c r="CZ37" s="143" t="s">
        <v>157</v>
      </c>
      <c r="DA37" s="154">
        <f t="shared" si="16"/>
        <v>9.6593843906399995E-4</v>
      </c>
      <c r="DB37" s="145" t="s">
        <v>158</v>
      </c>
      <c r="DC37" s="13">
        <f t="shared" si="44"/>
        <v>0</v>
      </c>
      <c r="DD37" s="77"/>
      <c r="DE37" s="77"/>
      <c r="DF37" s="28" t="str">
        <f t="shared" si="40"/>
        <v>39</v>
      </c>
      <c r="DG37" s="29" t="str">
        <f t="shared" si="40"/>
        <v>その他の製造工業製品</v>
      </c>
      <c r="DH37" s="147">
        <v>0</v>
      </c>
      <c r="DI37" s="148">
        <v>0</v>
      </c>
      <c r="DJ37" s="34">
        <v>0</v>
      </c>
      <c r="DK37" s="149">
        <v>0</v>
      </c>
      <c r="DL37" s="147">
        <f t="shared" si="17"/>
        <v>68.716024737478065</v>
      </c>
      <c r="DM37" s="148">
        <f t="shared" si="18"/>
        <v>31</v>
      </c>
      <c r="DN37" s="34">
        <f t="shared" si="19"/>
        <v>14</v>
      </c>
      <c r="DO37" s="149">
        <f t="shared" si="20"/>
        <v>0</v>
      </c>
      <c r="DP37" s="77"/>
      <c r="DQ37" s="77"/>
      <c r="DR37" s="28" t="str">
        <f t="shared" si="41"/>
        <v>39</v>
      </c>
      <c r="DS37" s="29" t="str">
        <f t="shared" si="41"/>
        <v>その他の製造工業製品</v>
      </c>
      <c r="DT37" s="147">
        <f t="shared" si="21"/>
        <v>108.09102702760059</v>
      </c>
      <c r="DU37" s="148">
        <f t="shared" si="22"/>
        <v>48</v>
      </c>
      <c r="DV37" s="34">
        <f t="shared" si="23"/>
        <v>22</v>
      </c>
      <c r="DW37" s="149">
        <f t="shared" si="24"/>
        <v>0</v>
      </c>
      <c r="DX37" s="147">
        <f t="shared" si="45"/>
        <v>176.80705176507865</v>
      </c>
      <c r="DY37" s="148">
        <f t="shared" si="45"/>
        <v>79</v>
      </c>
      <c r="DZ37" s="34">
        <f t="shared" si="45"/>
        <v>36</v>
      </c>
      <c r="EA37" s="149">
        <f t="shared" si="45"/>
        <v>0</v>
      </c>
    </row>
    <row r="38" spans="2:131">
      <c r="B38" s="28" t="s">
        <v>326</v>
      </c>
      <c r="C38" s="29" t="s">
        <v>4</v>
      </c>
      <c r="D38" s="137"/>
      <c r="E38" s="150"/>
      <c r="F38" s="137"/>
      <c r="G38" s="195">
        <v>0.99985391042320904</v>
      </c>
      <c r="H38" s="137"/>
      <c r="I38" s="151">
        <v>5.9347755947201139E-4</v>
      </c>
      <c r="J38" s="137"/>
      <c r="K38" s="151">
        <v>8.79279124578E-4</v>
      </c>
      <c r="L38" s="137"/>
      <c r="M38" s="151">
        <v>0.48747409554836901</v>
      </c>
      <c r="N38" s="137"/>
      <c r="O38" s="151">
        <v>0.26298787076376301</v>
      </c>
      <c r="P38" s="137"/>
      <c r="Q38" s="151">
        <v>0</v>
      </c>
      <c r="R38" t="s">
        <v>153</v>
      </c>
      <c r="T38" s="158">
        <v>100000</v>
      </c>
      <c r="U38" s="16" t="s">
        <v>154</v>
      </c>
      <c r="V38" s="697">
        <v>1</v>
      </c>
      <c r="X38" s="13">
        <f t="shared" si="1"/>
        <v>100000</v>
      </c>
      <c r="Z38" s="151">
        <f t="shared" si="2"/>
        <v>5.9347755947201139E-4</v>
      </c>
      <c r="AB38" s="13">
        <f t="shared" si="26"/>
        <v>59</v>
      </c>
      <c r="AF38" s="13">
        <f t="shared" si="3"/>
        <v>100000</v>
      </c>
      <c r="AG38" s="16" t="s">
        <v>157</v>
      </c>
      <c r="AH38" s="151">
        <f t="shared" si="4"/>
        <v>8.79279124578E-4</v>
      </c>
      <c r="AI38" s="16" t="s">
        <v>158</v>
      </c>
      <c r="AJ38" s="13">
        <f>ROUND(AF38*AH38,0)</f>
        <v>88</v>
      </c>
      <c r="AM38" s="153">
        <f t="shared" si="27"/>
        <v>59</v>
      </c>
      <c r="AO38" s="154">
        <v>1</v>
      </c>
      <c r="AQ38" s="13">
        <f t="shared" si="28"/>
        <v>59</v>
      </c>
      <c r="AS38" s="150"/>
      <c r="AU38" s="13">
        <f t="shared" si="29"/>
        <v>59</v>
      </c>
      <c r="AW38" s="13">
        <v>138.0947789468463</v>
      </c>
      <c r="AX38" s="77"/>
      <c r="AZ38" s="13">
        <f t="shared" si="6"/>
        <v>138.0947789468463</v>
      </c>
      <c r="BA38" s="143" t="s">
        <v>157</v>
      </c>
      <c r="BB38" s="155">
        <f t="shared" si="30"/>
        <v>0.48747409554836901</v>
      </c>
      <c r="BC38" s="145" t="s">
        <v>158</v>
      </c>
      <c r="BD38" s="20">
        <f t="shared" si="31"/>
        <v>67</v>
      </c>
      <c r="BF38" s="13">
        <f t="shared" si="7"/>
        <v>138.0947789468463</v>
      </c>
      <c r="BG38" s="143" t="s">
        <v>157</v>
      </c>
      <c r="BH38" s="154">
        <f t="shared" si="8"/>
        <v>0.26298787076376301</v>
      </c>
      <c r="BI38" s="145" t="s">
        <v>158</v>
      </c>
      <c r="BJ38" s="13">
        <f t="shared" si="32"/>
        <v>36</v>
      </c>
      <c r="BK38" s="77"/>
      <c r="BM38" s="13">
        <f t="shared" si="9"/>
        <v>138.0947789468463</v>
      </c>
      <c r="BN38" s="143" t="s">
        <v>157</v>
      </c>
      <c r="BO38" s="154">
        <f t="shared" si="10"/>
        <v>8.79279124578E-4</v>
      </c>
      <c r="BP38" s="145" t="s">
        <v>158</v>
      </c>
      <c r="BQ38" s="13">
        <f t="shared" si="43"/>
        <v>0</v>
      </c>
      <c r="BR38" s="77"/>
      <c r="BT38" s="13"/>
      <c r="BV38" s="151">
        <f t="shared" si="33"/>
        <v>0</v>
      </c>
      <c r="BX38" s="13">
        <f t="shared" si="34"/>
        <v>0</v>
      </c>
      <c r="BY38" s="16" t="s">
        <v>157</v>
      </c>
      <c r="BZ38" s="154">
        <v>1</v>
      </c>
      <c r="CA38" s="16" t="s">
        <v>158</v>
      </c>
      <c r="CB38" s="13">
        <f t="shared" si="36"/>
        <v>0</v>
      </c>
      <c r="CC38" s="77"/>
      <c r="CD38" s="36"/>
      <c r="CE38" s="150"/>
      <c r="CF38" s="34"/>
      <c r="CG38" s="20">
        <f t="shared" si="37"/>
        <v>0</v>
      </c>
      <c r="CI38" s="20">
        <v>150.86461368720771</v>
      </c>
      <c r="CJ38" s="20"/>
      <c r="CK38" s="20">
        <f t="shared" si="11"/>
        <v>150.86461368720771</v>
      </c>
      <c r="CL38" s="145" t="s">
        <v>157</v>
      </c>
      <c r="CM38" s="156">
        <f t="shared" si="12"/>
        <v>0.48747409554836901</v>
      </c>
      <c r="CN38" s="145" t="s">
        <v>158</v>
      </c>
      <c r="CO38" s="20">
        <f t="shared" si="38"/>
        <v>74</v>
      </c>
      <c r="CP38" s="34"/>
      <c r="CQ38" s="78"/>
      <c r="CR38" s="13">
        <f t="shared" si="13"/>
        <v>150.86461368720771</v>
      </c>
      <c r="CS38" s="143" t="s">
        <v>157</v>
      </c>
      <c r="CT38" s="154">
        <f t="shared" si="14"/>
        <v>0.26298787076376301</v>
      </c>
      <c r="CU38" s="145" t="s">
        <v>158</v>
      </c>
      <c r="CV38" s="13">
        <f t="shared" si="39"/>
        <v>40</v>
      </c>
      <c r="CW38" s="77"/>
      <c r="CY38" s="13">
        <f t="shared" si="15"/>
        <v>150.86461368720771</v>
      </c>
      <c r="CZ38" s="143" t="s">
        <v>157</v>
      </c>
      <c r="DA38" s="154">
        <f t="shared" si="16"/>
        <v>8.79279124578E-4</v>
      </c>
      <c r="DB38" s="145" t="s">
        <v>158</v>
      </c>
      <c r="DC38" s="13">
        <f t="shared" si="44"/>
        <v>0</v>
      </c>
      <c r="DD38" s="77"/>
      <c r="DE38" s="77"/>
      <c r="DF38" s="28" t="str">
        <f t="shared" si="40"/>
        <v>41</v>
      </c>
      <c r="DG38" s="29" t="str">
        <f t="shared" si="40"/>
        <v>建設</v>
      </c>
      <c r="DH38" s="171">
        <f>$X$38</f>
        <v>100000</v>
      </c>
      <c r="DI38" s="148">
        <f>AB62</f>
        <v>49241</v>
      </c>
      <c r="DJ38" s="34">
        <f>AB57</f>
        <v>38988</v>
      </c>
      <c r="DK38" s="149">
        <f>AJ38</f>
        <v>88</v>
      </c>
      <c r="DL38" s="147">
        <f t="shared" si="17"/>
        <v>138.0947789468463</v>
      </c>
      <c r="DM38" s="148">
        <f t="shared" si="18"/>
        <v>67</v>
      </c>
      <c r="DN38" s="34">
        <f t="shared" si="19"/>
        <v>36</v>
      </c>
      <c r="DO38" s="149">
        <f t="shared" si="20"/>
        <v>0</v>
      </c>
      <c r="DP38" s="77"/>
      <c r="DQ38" s="77"/>
      <c r="DR38" s="28" t="str">
        <f t="shared" si="41"/>
        <v>41</v>
      </c>
      <c r="DS38" s="29" t="str">
        <f t="shared" si="41"/>
        <v>建設</v>
      </c>
      <c r="DT38" s="147">
        <f t="shared" si="21"/>
        <v>150.86461368720771</v>
      </c>
      <c r="DU38" s="148">
        <f t="shared" si="22"/>
        <v>74</v>
      </c>
      <c r="DV38" s="34">
        <f t="shared" si="23"/>
        <v>40</v>
      </c>
      <c r="DW38" s="149">
        <f t="shared" si="24"/>
        <v>0</v>
      </c>
      <c r="DX38" s="147">
        <f t="shared" si="45"/>
        <v>100288.95939263406</v>
      </c>
      <c r="DY38" s="148">
        <f t="shared" si="45"/>
        <v>49382</v>
      </c>
      <c r="DZ38" s="34">
        <f t="shared" si="45"/>
        <v>39064</v>
      </c>
      <c r="EA38" s="149">
        <f t="shared" si="45"/>
        <v>88</v>
      </c>
    </row>
    <row r="39" spans="2:131">
      <c r="B39" s="28" t="s">
        <v>327</v>
      </c>
      <c r="C39" s="29" t="s">
        <v>34</v>
      </c>
      <c r="D39" s="137"/>
      <c r="E39" s="150"/>
      <c r="F39" s="137"/>
      <c r="G39" s="195">
        <v>0.95085779246484203</v>
      </c>
      <c r="H39" s="137"/>
      <c r="I39" s="151">
        <v>1.3571218570751034E-3</v>
      </c>
      <c r="J39" s="137"/>
      <c r="K39" s="151">
        <v>1.42274930552E-4</v>
      </c>
      <c r="L39" s="137"/>
      <c r="M39" s="151">
        <v>0.40809634850131998</v>
      </c>
      <c r="N39" s="137"/>
      <c r="O39" s="151">
        <v>8.8869575666209996E-2</v>
      </c>
      <c r="P39" s="137"/>
      <c r="Q39" s="151">
        <v>1.328146575418028E-2</v>
      </c>
      <c r="R39" t="s">
        <v>153</v>
      </c>
      <c r="T39" s="13">
        <v>0</v>
      </c>
      <c r="U39" s="16" t="s">
        <v>154</v>
      </c>
      <c r="V39" s="152">
        <f t="shared" si="0"/>
        <v>0.95085779246484203</v>
      </c>
      <c r="X39" s="13">
        <f t="shared" si="1"/>
        <v>0</v>
      </c>
      <c r="Z39" s="151">
        <f t="shared" si="2"/>
        <v>1.3571218570751034E-3</v>
      </c>
      <c r="AB39" s="13">
        <f t="shared" si="26"/>
        <v>136</v>
      </c>
      <c r="AF39" s="13">
        <f t="shared" si="3"/>
        <v>0</v>
      </c>
      <c r="AG39" s="16" t="s">
        <v>157</v>
      </c>
      <c r="AH39" s="151">
        <f t="shared" si="4"/>
        <v>1.42274930552E-4</v>
      </c>
      <c r="AI39" s="16" t="s">
        <v>158</v>
      </c>
      <c r="AJ39" s="13">
        <f t="shared" si="42"/>
        <v>0</v>
      </c>
      <c r="AM39" s="153">
        <f t="shared" si="27"/>
        <v>136</v>
      </c>
      <c r="AO39" s="154">
        <f t="shared" si="5"/>
        <v>0.95085779246484203</v>
      </c>
      <c r="AQ39" s="13">
        <f t="shared" si="28"/>
        <v>129</v>
      </c>
      <c r="AS39" s="150"/>
      <c r="AU39" s="13">
        <f t="shared" si="29"/>
        <v>129</v>
      </c>
      <c r="AW39" s="13">
        <v>363.99539263691537</v>
      </c>
      <c r="AX39" s="77"/>
      <c r="AZ39" s="13">
        <f t="shared" si="6"/>
        <v>363.99539263691537</v>
      </c>
      <c r="BA39" s="143" t="s">
        <v>157</v>
      </c>
      <c r="BB39" s="155">
        <f t="shared" si="30"/>
        <v>0.40809634850131998</v>
      </c>
      <c r="BC39" s="145" t="s">
        <v>158</v>
      </c>
      <c r="BD39" s="20">
        <f t="shared" si="31"/>
        <v>149</v>
      </c>
      <c r="BF39" s="13">
        <f t="shared" si="7"/>
        <v>363.99539263691537</v>
      </c>
      <c r="BG39" s="143" t="s">
        <v>157</v>
      </c>
      <c r="BH39" s="154">
        <f t="shared" si="8"/>
        <v>8.8869575666209996E-2</v>
      </c>
      <c r="BI39" s="145" t="s">
        <v>158</v>
      </c>
      <c r="BJ39" s="13">
        <f t="shared" si="32"/>
        <v>32</v>
      </c>
      <c r="BK39" s="77"/>
      <c r="BM39" s="13">
        <f t="shared" si="9"/>
        <v>363.99539263691537</v>
      </c>
      <c r="BN39" s="143" t="s">
        <v>157</v>
      </c>
      <c r="BO39" s="154">
        <f t="shared" si="10"/>
        <v>1.42274930552E-4</v>
      </c>
      <c r="BP39" s="145" t="s">
        <v>158</v>
      </c>
      <c r="BQ39" s="13">
        <f t="shared" si="43"/>
        <v>0</v>
      </c>
      <c r="BR39" s="77"/>
      <c r="BT39" s="13"/>
      <c r="BV39" s="151">
        <f t="shared" si="33"/>
        <v>1.328146575418028E-2</v>
      </c>
      <c r="BX39" s="13">
        <f t="shared" si="34"/>
        <v>419</v>
      </c>
      <c r="BY39" s="16" t="s">
        <v>157</v>
      </c>
      <c r="BZ39" s="154">
        <f t="shared" si="35"/>
        <v>0.95085779246484203</v>
      </c>
      <c r="CA39" s="16" t="s">
        <v>158</v>
      </c>
      <c r="CB39" s="13">
        <f t="shared" si="36"/>
        <v>398</v>
      </c>
      <c r="CC39" s="77"/>
      <c r="CD39" s="36"/>
      <c r="CE39" s="150"/>
      <c r="CF39" s="34"/>
      <c r="CG39" s="20">
        <f t="shared" si="37"/>
        <v>398</v>
      </c>
      <c r="CI39" s="20">
        <v>653.10545920569825</v>
      </c>
      <c r="CJ39" s="20"/>
      <c r="CK39" s="20">
        <f t="shared" si="11"/>
        <v>653.10545920569825</v>
      </c>
      <c r="CL39" s="145" t="s">
        <v>157</v>
      </c>
      <c r="CM39" s="156">
        <f t="shared" si="12"/>
        <v>0.40809634850131998</v>
      </c>
      <c r="CN39" s="145" t="s">
        <v>158</v>
      </c>
      <c r="CO39" s="20">
        <f t="shared" si="38"/>
        <v>267</v>
      </c>
      <c r="CP39" s="34"/>
      <c r="CQ39" s="78"/>
      <c r="CR39" s="13">
        <f t="shared" si="13"/>
        <v>653.10545920569825</v>
      </c>
      <c r="CS39" s="143" t="s">
        <v>157</v>
      </c>
      <c r="CT39" s="154">
        <f t="shared" si="14"/>
        <v>8.8869575666209996E-2</v>
      </c>
      <c r="CU39" s="145" t="s">
        <v>158</v>
      </c>
      <c r="CV39" s="13">
        <f t="shared" si="39"/>
        <v>58</v>
      </c>
      <c r="CW39" s="77"/>
      <c r="CY39" s="13">
        <f t="shared" si="15"/>
        <v>653.10545920569825</v>
      </c>
      <c r="CZ39" s="143" t="s">
        <v>157</v>
      </c>
      <c r="DA39" s="154">
        <f t="shared" si="16"/>
        <v>1.42274930552E-4</v>
      </c>
      <c r="DB39" s="145" t="s">
        <v>158</v>
      </c>
      <c r="DC39" s="13">
        <f t="shared" si="44"/>
        <v>0</v>
      </c>
      <c r="DD39" s="77"/>
      <c r="DE39" s="77"/>
      <c r="DF39" s="28" t="str">
        <f t="shared" si="40"/>
        <v>46</v>
      </c>
      <c r="DG39" s="29" t="str">
        <f t="shared" si="40"/>
        <v>電力・ガス・熱供給</v>
      </c>
      <c r="DH39" s="147">
        <v>0</v>
      </c>
      <c r="DI39" s="148">
        <v>0</v>
      </c>
      <c r="DJ39" s="34">
        <v>0</v>
      </c>
      <c r="DK39" s="149">
        <v>0</v>
      </c>
      <c r="DL39" s="147">
        <f t="shared" si="17"/>
        <v>363.99539263691537</v>
      </c>
      <c r="DM39" s="148">
        <f t="shared" si="18"/>
        <v>149</v>
      </c>
      <c r="DN39" s="34">
        <f t="shared" si="19"/>
        <v>32</v>
      </c>
      <c r="DO39" s="149">
        <f t="shared" si="20"/>
        <v>0</v>
      </c>
      <c r="DP39" s="77"/>
      <c r="DQ39" s="77"/>
      <c r="DR39" s="28" t="str">
        <f t="shared" si="41"/>
        <v>46</v>
      </c>
      <c r="DS39" s="29" t="str">
        <f t="shared" si="41"/>
        <v>電力・ガス・熱供給</v>
      </c>
      <c r="DT39" s="147">
        <f t="shared" si="21"/>
        <v>653.10545920569825</v>
      </c>
      <c r="DU39" s="148">
        <f t="shared" si="22"/>
        <v>267</v>
      </c>
      <c r="DV39" s="34">
        <f t="shared" si="23"/>
        <v>58</v>
      </c>
      <c r="DW39" s="149">
        <f t="shared" si="24"/>
        <v>0</v>
      </c>
      <c r="DX39" s="147">
        <f t="shared" si="45"/>
        <v>1017.1008518426136</v>
      </c>
      <c r="DY39" s="148">
        <f t="shared" si="45"/>
        <v>416</v>
      </c>
      <c r="DZ39" s="34">
        <f t="shared" si="45"/>
        <v>90</v>
      </c>
      <c r="EA39" s="149">
        <f t="shared" si="45"/>
        <v>0</v>
      </c>
    </row>
    <row r="40" spans="2:131">
      <c r="B40" s="28" t="s">
        <v>328</v>
      </c>
      <c r="C40" s="29" t="s">
        <v>329</v>
      </c>
      <c r="D40" s="137"/>
      <c r="E40" s="150"/>
      <c r="F40" s="137"/>
      <c r="G40" s="195">
        <v>0.99902391130106805</v>
      </c>
      <c r="H40" s="137"/>
      <c r="I40" s="151">
        <v>4.4394985641128457E-4</v>
      </c>
      <c r="J40" s="137"/>
      <c r="K40" s="151">
        <v>3.2985614253999999E-4</v>
      </c>
      <c r="L40" s="137"/>
      <c r="M40" s="151">
        <v>0.51714513916280103</v>
      </c>
      <c r="N40" s="137"/>
      <c r="O40" s="151">
        <v>0.15704883510965001</v>
      </c>
      <c r="P40" s="137"/>
      <c r="Q40" s="151">
        <v>6.5391804311106198E-3</v>
      </c>
      <c r="R40" t="s">
        <v>153</v>
      </c>
      <c r="T40" s="13">
        <v>0</v>
      </c>
      <c r="U40" s="16" t="s">
        <v>154</v>
      </c>
      <c r="V40" s="152">
        <f t="shared" si="0"/>
        <v>0.99902391130106805</v>
      </c>
      <c r="X40" s="13">
        <f t="shared" si="1"/>
        <v>0</v>
      </c>
      <c r="Z40" s="151">
        <f t="shared" si="2"/>
        <v>4.4394985641128457E-4</v>
      </c>
      <c r="AB40" s="13">
        <f t="shared" si="26"/>
        <v>44</v>
      </c>
      <c r="AF40" s="13">
        <f t="shared" si="3"/>
        <v>0</v>
      </c>
      <c r="AG40" s="16" t="s">
        <v>157</v>
      </c>
      <c r="AH40" s="151">
        <f t="shared" si="4"/>
        <v>3.2985614253999999E-4</v>
      </c>
      <c r="AI40" s="16" t="s">
        <v>158</v>
      </c>
      <c r="AJ40" s="13">
        <f t="shared" si="42"/>
        <v>0</v>
      </c>
      <c r="AM40" s="153">
        <f t="shared" si="27"/>
        <v>44</v>
      </c>
      <c r="AO40" s="154">
        <f t="shared" si="5"/>
        <v>0.99902391130106805</v>
      </c>
      <c r="AQ40" s="13">
        <f t="shared" si="28"/>
        <v>44</v>
      </c>
      <c r="AS40" s="150"/>
      <c r="AU40" s="13">
        <f t="shared" si="29"/>
        <v>44</v>
      </c>
      <c r="AW40" s="13">
        <v>84.623895359146104</v>
      </c>
      <c r="AX40" s="77"/>
      <c r="AZ40" s="13">
        <f t="shared" si="6"/>
        <v>84.623895359146104</v>
      </c>
      <c r="BA40" s="143" t="s">
        <v>157</v>
      </c>
      <c r="BB40" s="155">
        <f t="shared" si="30"/>
        <v>0.51714513916280103</v>
      </c>
      <c r="BC40" s="145" t="s">
        <v>158</v>
      </c>
      <c r="BD40" s="20">
        <f t="shared" si="31"/>
        <v>44</v>
      </c>
      <c r="BF40" s="13">
        <f t="shared" si="7"/>
        <v>84.623895359146104</v>
      </c>
      <c r="BG40" s="143" t="s">
        <v>157</v>
      </c>
      <c r="BH40" s="154">
        <f t="shared" si="8"/>
        <v>0.15704883510965001</v>
      </c>
      <c r="BI40" s="145" t="s">
        <v>158</v>
      </c>
      <c r="BJ40" s="13">
        <f t="shared" si="32"/>
        <v>13</v>
      </c>
      <c r="BK40" s="77"/>
      <c r="BM40" s="13">
        <f t="shared" si="9"/>
        <v>84.623895359146104</v>
      </c>
      <c r="BN40" s="143" t="s">
        <v>157</v>
      </c>
      <c r="BO40" s="154">
        <f t="shared" si="10"/>
        <v>3.2985614253999999E-4</v>
      </c>
      <c r="BP40" s="145" t="s">
        <v>158</v>
      </c>
      <c r="BQ40" s="13">
        <f t="shared" si="43"/>
        <v>0</v>
      </c>
      <c r="BR40" s="77"/>
      <c r="BT40" s="13"/>
      <c r="BV40" s="151">
        <f t="shared" si="33"/>
        <v>6.5391804311106198E-3</v>
      </c>
      <c r="BX40" s="13">
        <f t="shared" si="34"/>
        <v>206</v>
      </c>
      <c r="BY40" s="16" t="s">
        <v>157</v>
      </c>
      <c r="BZ40" s="154">
        <f t="shared" si="35"/>
        <v>0.99902391130106805</v>
      </c>
      <c r="CA40" s="16" t="s">
        <v>158</v>
      </c>
      <c r="CB40" s="13">
        <f t="shared" si="36"/>
        <v>206</v>
      </c>
      <c r="CC40" s="77"/>
      <c r="CD40" s="36"/>
      <c r="CE40" s="150"/>
      <c r="CF40" s="34"/>
      <c r="CG40" s="20">
        <f t="shared" si="37"/>
        <v>206</v>
      </c>
      <c r="CI40" s="20">
        <v>301.8075833401515</v>
      </c>
      <c r="CJ40" s="20"/>
      <c r="CK40" s="20">
        <f t="shared" si="11"/>
        <v>301.8075833401515</v>
      </c>
      <c r="CL40" s="145" t="s">
        <v>157</v>
      </c>
      <c r="CM40" s="156">
        <f t="shared" si="12"/>
        <v>0.51714513916280103</v>
      </c>
      <c r="CN40" s="145" t="s">
        <v>158</v>
      </c>
      <c r="CO40" s="20">
        <f t="shared" si="38"/>
        <v>156</v>
      </c>
      <c r="CP40" s="34"/>
      <c r="CQ40" s="78"/>
      <c r="CR40" s="13">
        <f t="shared" si="13"/>
        <v>301.8075833401515</v>
      </c>
      <c r="CS40" s="143" t="s">
        <v>157</v>
      </c>
      <c r="CT40" s="154">
        <f t="shared" si="14"/>
        <v>0.15704883510965001</v>
      </c>
      <c r="CU40" s="145" t="s">
        <v>158</v>
      </c>
      <c r="CV40" s="13">
        <f t="shared" si="39"/>
        <v>47</v>
      </c>
      <c r="CW40" s="77"/>
      <c r="CY40" s="13">
        <f t="shared" si="15"/>
        <v>301.8075833401515</v>
      </c>
      <c r="CZ40" s="143" t="s">
        <v>157</v>
      </c>
      <c r="DA40" s="154">
        <f t="shared" si="16"/>
        <v>3.2985614253999999E-4</v>
      </c>
      <c r="DB40" s="145" t="s">
        <v>158</v>
      </c>
      <c r="DC40" s="13">
        <f t="shared" si="44"/>
        <v>0</v>
      </c>
      <c r="DD40" s="77"/>
      <c r="DE40" s="77"/>
      <c r="DF40" s="28" t="str">
        <f t="shared" si="40"/>
        <v>47</v>
      </c>
      <c r="DG40" s="29" t="str">
        <f t="shared" si="40"/>
        <v>水道</v>
      </c>
      <c r="DH40" s="147">
        <v>0</v>
      </c>
      <c r="DI40" s="148">
        <v>0</v>
      </c>
      <c r="DJ40" s="34">
        <v>0</v>
      </c>
      <c r="DK40" s="149">
        <v>0</v>
      </c>
      <c r="DL40" s="147">
        <f t="shared" si="17"/>
        <v>84.623895359146104</v>
      </c>
      <c r="DM40" s="148">
        <f t="shared" si="18"/>
        <v>44</v>
      </c>
      <c r="DN40" s="34">
        <f t="shared" si="19"/>
        <v>13</v>
      </c>
      <c r="DO40" s="149">
        <f t="shared" si="20"/>
        <v>0</v>
      </c>
      <c r="DP40" s="77"/>
      <c r="DQ40" s="77"/>
      <c r="DR40" s="28" t="str">
        <f t="shared" si="41"/>
        <v>47</v>
      </c>
      <c r="DS40" s="29" t="str">
        <f t="shared" si="41"/>
        <v>水道</v>
      </c>
      <c r="DT40" s="147">
        <f t="shared" si="21"/>
        <v>301.8075833401515</v>
      </c>
      <c r="DU40" s="148">
        <f t="shared" si="22"/>
        <v>156</v>
      </c>
      <c r="DV40" s="34">
        <f t="shared" si="23"/>
        <v>47</v>
      </c>
      <c r="DW40" s="149">
        <f t="shared" si="24"/>
        <v>0</v>
      </c>
      <c r="DX40" s="147">
        <f t="shared" si="45"/>
        <v>386.4314786992976</v>
      </c>
      <c r="DY40" s="148">
        <f t="shared" si="45"/>
        <v>200</v>
      </c>
      <c r="DZ40" s="34">
        <f t="shared" si="45"/>
        <v>60</v>
      </c>
      <c r="EA40" s="149">
        <f t="shared" si="45"/>
        <v>0</v>
      </c>
    </row>
    <row r="41" spans="2:131">
      <c r="B41" s="28" t="s">
        <v>330</v>
      </c>
      <c r="C41" s="29" t="s">
        <v>331</v>
      </c>
      <c r="D41" s="137"/>
      <c r="E41" s="150"/>
      <c r="F41" s="137"/>
      <c r="G41" s="195">
        <v>0.99962615178237602</v>
      </c>
      <c r="H41" s="137"/>
      <c r="I41" s="151">
        <v>2.9947661091880775E-4</v>
      </c>
      <c r="J41" s="137"/>
      <c r="K41" s="151">
        <v>1.054923612165E-3</v>
      </c>
      <c r="L41" s="137"/>
      <c r="M41" s="151">
        <v>0.68150941772472795</v>
      </c>
      <c r="N41" s="137"/>
      <c r="O41" s="151">
        <v>0.49588074662680498</v>
      </c>
      <c r="P41" s="137"/>
      <c r="Q41" s="151">
        <v>8.0743316397536592E-4</v>
      </c>
      <c r="R41" t="s">
        <v>153</v>
      </c>
      <c r="T41" s="13">
        <v>0</v>
      </c>
      <c r="U41" s="16" t="s">
        <v>154</v>
      </c>
      <c r="V41" s="152">
        <f t="shared" si="0"/>
        <v>0.99962615178237602</v>
      </c>
      <c r="X41" s="13">
        <f t="shared" si="1"/>
        <v>0</v>
      </c>
      <c r="Z41" s="151">
        <f t="shared" si="2"/>
        <v>2.9947661091880775E-4</v>
      </c>
      <c r="AB41" s="13">
        <f t="shared" si="26"/>
        <v>30</v>
      </c>
      <c r="AF41" s="13">
        <f t="shared" si="3"/>
        <v>0</v>
      </c>
      <c r="AG41" s="16" t="s">
        <v>157</v>
      </c>
      <c r="AH41" s="151">
        <f t="shared" si="4"/>
        <v>1.054923612165E-3</v>
      </c>
      <c r="AI41" s="16" t="s">
        <v>158</v>
      </c>
      <c r="AJ41" s="13">
        <f t="shared" si="42"/>
        <v>0</v>
      </c>
      <c r="AM41" s="153">
        <f t="shared" si="27"/>
        <v>30</v>
      </c>
      <c r="AO41" s="154">
        <f t="shared" si="5"/>
        <v>0.99962615178237602</v>
      </c>
      <c r="AQ41" s="13">
        <f t="shared" si="28"/>
        <v>30</v>
      </c>
      <c r="AS41" s="150"/>
      <c r="AU41" s="13">
        <f t="shared" si="29"/>
        <v>30</v>
      </c>
      <c r="AW41" s="13">
        <v>70.10663805778141</v>
      </c>
      <c r="AX41" s="77"/>
      <c r="AZ41" s="13">
        <f t="shared" si="6"/>
        <v>70.10663805778141</v>
      </c>
      <c r="BA41" s="143" t="s">
        <v>157</v>
      </c>
      <c r="BB41" s="155">
        <f t="shared" si="30"/>
        <v>0.68150941772472795</v>
      </c>
      <c r="BC41" s="145" t="s">
        <v>158</v>
      </c>
      <c r="BD41" s="20">
        <f t="shared" si="31"/>
        <v>48</v>
      </c>
      <c r="BF41" s="13">
        <f t="shared" si="7"/>
        <v>70.10663805778141</v>
      </c>
      <c r="BG41" s="143" t="s">
        <v>157</v>
      </c>
      <c r="BH41" s="154">
        <f t="shared" si="8"/>
        <v>0.49588074662680498</v>
      </c>
      <c r="BI41" s="145" t="s">
        <v>158</v>
      </c>
      <c r="BJ41" s="13">
        <f t="shared" si="32"/>
        <v>35</v>
      </c>
      <c r="BK41" s="77"/>
      <c r="BM41" s="13">
        <f t="shared" si="9"/>
        <v>70.10663805778141</v>
      </c>
      <c r="BN41" s="143" t="s">
        <v>157</v>
      </c>
      <c r="BO41" s="154">
        <f t="shared" si="10"/>
        <v>1.054923612165E-3</v>
      </c>
      <c r="BP41" s="145" t="s">
        <v>158</v>
      </c>
      <c r="BQ41" s="13">
        <f t="shared" si="43"/>
        <v>0</v>
      </c>
      <c r="BR41" s="77"/>
      <c r="BT41" s="13"/>
      <c r="BV41" s="151">
        <f t="shared" si="33"/>
        <v>8.0743316397536592E-4</v>
      </c>
      <c r="BX41" s="13">
        <f t="shared" si="34"/>
        <v>25</v>
      </c>
      <c r="BY41" s="16" t="s">
        <v>157</v>
      </c>
      <c r="BZ41" s="154">
        <f t="shared" si="35"/>
        <v>0.99962615178237602</v>
      </c>
      <c r="CA41" s="16" t="s">
        <v>158</v>
      </c>
      <c r="CB41" s="13">
        <f t="shared" si="36"/>
        <v>25</v>
      </c>
      <c r="CC41" s="77"/>
      <c r="CE41" s="150"/>
      <c r="CF41" s="34"/>
      <c r="CG41" s="20">
        <f t="shared" si="37"/>
        <v>25</v>
      </c>
      <c r="CI41" s="20">
        <v>109.53024706868477</v>
      </c>
      <c r="CJ41" s="20"/>
      <c r="CK41" s="20">
        <f t="shared" si="11"/>
        <v>109.53024706868477</v>
      </c>
      <c r="CL41" s="145" t="s">
        <v>157</v>
      </c>
      <c r="CM41" s="156">
        <f t="shared" si="12"/>
        <v>0.68150941772472795</v>
      </c>
      <c r="CN41" s="145" t="s">
        <v>158</v>
      </c>
      <c r="CO41" s="20">
        <f t="shared" si="38"/>
        <v>75</v>
      </c>
      <c r="CP41" s="34"/>
      <c r="CQ41" s="78"/>
      <c r="CR41" s="13">
        <f t="shared" si="13"/>
        <v>109.53024706868477</v>
      </c>
      <c r="CS41" s="143" t="s">
        <v>157</v>
      </c>
      <c r="CT41" s="154">
        <f t="shared" si="14"/>
        <v>0.49588074662680498</v>
      </c>
      <c r="CU41" s="145" t="s">
        <v>158</v>
      </c>
      <c r="CV41" s="13">
        <f t="shared" si="39"/>
        <v>54</v>
      </c>
      <c r="CW41" s="77"/>
      <c r="CY41" s="13">
        <f t="shared" si="15"/>
        <v>109.53024706868477</v>
      </c>
      <c r="CZ41" s="143" t="s">
        <v>157</v>
      </c>
      <c r="DA41" s="154">
        <f t="shared" si="16"/>
        <v>1.054923612165E-3</v>
      </c>
      <c r="DB41" s="145" t="s">
        <v>158</v>
      </c>
      <c r="DC41" s="13">
        <f t="shared" si="44"/>
        <v>0</v>
      </c>
      <c r="DD41" s="77"/>
      <c r="DE41" s="77"/>
      <c r="DF41" s="28" t="str">
        <f t="shared" si="40"/>
        <v>48</v>
      </c>
      <c r="DG41" s="29" t="str">
        <f t="shared" si="40"/>
        <v>廃棄物処理</v>
      </c>
      <c r="DH41" s="147">
        <v>0</v>
      </c>
      <c r="DI41" s="148">
        <v>0</v>
      </c>
      <c r="DJ41" s="34">
        <v>0</v>
      </c>
      <c r="DK41" s="149">
        <v>0</v>
      </c>
      <c r="DL41" s="147">
        <f t="shared" si="17"/>
        <v>70.10663805778141</v>
      </c>
      <c r="DM41" s="148">
        <f t="shared" si="18"/>
        <v>48</v>
      </c>
      <c r="DN41" s="34">
        <f t="shared" si="19"/>
        <v>35</v>
      </c>
      <c r="DO41" s="149">
        <f t="shared" si="20"/>
        <v>0</v>
      </c>
      <c r="DP41" s="77"/>
      <c r="DQ41" s="77"/>
      <c r="DR41" s="28" t="str">
        <f t="shared" si="41"/>
        <v>48</v>
      </c>
      <c r="DS41" s="29" t="str">
        <f t="shared" si="41"/>
        <v>廃棄物処理</v>
      </c>
      <c r="DT41" s="147">
        <f t="shared" si="21"/>
        <v>109.53024706868477</v>
      </c>
      <c r="DU41" s="148">
        <f t="shared" si="22"/>
        <v>75</v>
      </c>
      <c r="DV41" s="34">
        <f t="shared" si="23"/>
        <v>54</v>
      </c>
      <c r="DW41" s="149">
        <f t="shared" si="24"/>
        <v>0</v>
      </c>
      <c r="DX41" s="147">
        <f t="shared" si="45"/>
        <v>179.63688512646618</v>
      </c>
      <c r="DY41" s="148">
        <f t="shared" si="45"/>
        <v>123</v>
      </c>
      <c r="DZ41" s="34">
        <f t="shared" si="45"/>
        <v>89</v>
      </c>
      <c r="EA41" s="149">
        <f t="shared" si="45"/>
        <v>0</v>
      </c>
    </row>
    <row r="42" spans="2:131">
      <c r="B42" s="28" t="s">
        <v>332</v>
      </c>
      <c r="C42" s="29" t="s">
        <v>5</v>
      </c>
      <c r="D42" s="137"/>
      <c r="E42" s="150"/>
      <c r="F42" s="137"/>
      <c r="G42" s="195">
        <v>0.66901051025443403</v>
      </c>
      <c r="H42" s="137"/>
      <c r="I42" s="151">
        <v>4.6370014935922112E-2</v>
      </c>
      <c r="J42" s="137"/>
      <c r="K42" s="151">
        <v>1.519874857148E-3</v>
      </c>
      <c r="L42" s="137"/>
      <c r="M42" s="151">
        <v>0.741048964521552</v>
      </c>
      <c r="N42" s="137"/>
      <c r="O42" s="151">
        <v>0.29699064450206902</v>
      </c>
      <c r="P42" s="137"/>
      <c r="Q42" s="151">
        <v>0.15472991169504294</v>
      </c>
      <c r="R42" t="s">
        <v>153</v>
      </c>
      <c r="T42" s="13">
        <v>0</v>
      </c>
      <c r="U42" s="16" t="s">
        <v>154</v>
      </c>
      <c r="V42" s="152">
        <f t="shared" si="0"/>
        <v>0.66901051025443403</v>
      </c>
      <c r="X42" s="13">
        <f t="shared" si="1"/>
        <v>0</v>
      </c>
      <c r="Z42" s="151">
        <f t="shared" si="2"/>
        <v>4.6370014935922112E-2</v>
      </c>
      <c r="AB42" s="13">
        <f t="shared" si="26"/>
        <v>4637</v>
      </c>
      <c r="AF42" s="13">
        <f t="shared" si="3"/>
        <v>0</v>
      </c>
      <c r="AG42" s="16" t="s">
        <v>157</v>
      </c>
      <c r="AH42" s="151">
        <f t="shared" si="4"/>
        <v>1.519874857148E-3</v>
      </c>
      <c r="AI42" s="16" t="s">
        <v>158</v>
      </c>
      <c r="AJ42" s="13">
        <f t="shared" si="42"/>
        <v>0</v>
      </c>
      <c r="AM42" s="153">
        <f t="shared" si="27"/>
        <v>4637</v>
      </c>
      <c r="AO42" s="154">
        <f t="shared" si="5"/>
        <v>0.66901051025443403</v>
      </c>
      <c r="AQ42" s="13">
        <f>ROUND(AM42*AO42,0)</f>
        <v>3102</v>
      </c>
      <c r="AS42" s="150"/>
      <c r="AU42" s="13">
        <f t="shared" si="29"/>
        <v>3102</v>
      </c>
      <c r="AW42" s="13">
        <v>3502.3810613690925</v>
      </c>
      <c r="AX42" s="77"/>
      <c r="AZ42" s="13">
        <f t="shared" si="6"/>
        <v>3502.3810613690925</v>
      </c>
      <c r="BA42" s="143" t="s">
        <v>157</v>
      </c>
      <c r="BB42" s="155">
        <f t="shared" si="30"/>
        <v>0.741048964521552</v>
      </c>
      <c r="BC42" s="145" t="s">
        <v>158</v>
      </c>
      <c r="BD42" s="20">
        <f t="shared" si="31"/>
        <v>2595</v>
      </c>
      <c r="BF42" s="13">
        <f t="shared" si="7"/>
        <v>3502.3810613690925</v>
      </c>
      <c r="BG42" s="143" t="s">
        <v>157</v>
      </c>
      <c r="BH42" s="154">
        <f t="shared" si="8"/>
        <v>0.29699064450206902</v>
      </c>
      <c r="BI42" s="145" t="s">
        <v>158</v>
      </c>
      <c r="BJ42" s="13">
        <f t="shared" si="32"/>
        <v>1040</v>
      </c>
      <c r="BK42" s="77"/>
      <c r="BM42" s="13">
        <f t="shared" si="9"/>
        <v>3502.3810613690925</v>
      </c>
      <c r="BN42" s="143" t="s">
        <v>157</v>
      </c>
      <c r="BO42" s="154">
        <f t="shared" si="10"/>
        <v>1.519874857148E-3</v>
      </c>
      <c r="BP42" s="145" t="s">
        <v>158</v>
      </c>
      <c r="BQ42" s="13">
        <f t="shared" si="43"/>
        <v>5</v>
      </c>
      <c r="BR42" s="77"/>
      <c r="BT42" s="13"/>
      <c r="BV42" s="151">
        <f t="shared" si="33"/>
        <v>0.15472991169504294</v>
      </c>
      <c r="BX42" s="13">
        <f t="shared" si="34"/>
        <v>4883</v>
      </c>
      <c r="BY42" s="16" t="s">
        <v>157</v>
      </c>
      <c r="BZ42" s="154">
        <f t="shared" si="35"/>
        <v>0.66901051025443403</v>
      </c>
      <c r="CA42" s="16" t="s">
        <v>158</v>
      </c>
      <c r="CB42" s="13">
        <f t="shared" si="36"/>
        <v>3267</v>
      </c>
      <c r="CC42" s="77"/>
      <c r="CE42" s="150"/>
      <c r="CF42" s="34"/>
      <c r="CG42" s="20">
        <f t="shared" si="37"/>
        <v>3267</v>
      </c>
      <c r="CI42" s="20">
        <v>3759.9655431458273</v>
      </c>
      <c r="CJ42" s="20"/>
      <c r="CK42" s="20">
        <f t="shared" si="11"/>
        <v>3759.9655431458273</v>
      </c>
      <c r="CL42" s="145" t="s">
        <v>157</v>
      </c>
      <c r="CM42" s="156">
        <f t="shared" si="12"/>
        <v>0.741048964521552</v>
      </c>
      <c r="CN42" s="145" t="s">
        <v>158</v>
      </c>
      <c r="CO42" s="20">
        <f t="shared" si="38"/>
        <v>2786</v>
      </c>
      <c r="CP42" s="34"/>
      <c r="CQ42" s="78"/>
      <c r="CR42" s="13">
        <f t="shared" si="13"/>
        <v>3759.9655431458273</v>
      </c>
      <c r="CS42" s="143" t="s">
        <v>157</v>
      </c>
      <c r="CT42" s="154">
        <f t="shared" si="14"/>
        <v>0.29699064450206902</v>
      </c>
      <c r="CU42" s="145" t="s">
        <v>158</v>
      </c>
      <c r="CV42" s="13">
        <f t="shared" si="39"/>
        <v>1117</v>
      </c>
      <c r="CW42" s="77"/>
      <c r="CY42" s="13">
        <f t="shared" si="15"/>
        <v>3759.9655431458273</v>
      </c>
      <c r="CZ42" s="143" t="s">
        <v>157</v>
      </c>
      <c r="DA42" s="154">
        <f t="shared" si="16"/>
        <v>1.519874857148E-3</v>
      </c>
      <c r="DB42" s="145" t="s">
        <v>158</v>
      </c>
      <c r="DC42" s="13">
        <f t="shared" si="44"/>
        <v>6</v>
      </c>
      <c r="DD42" s="77"/>
      <c r="DE42" s="77"/>
      <c r="DF42" s="28" t="str">
        <f t="shared" si="40"/>
        <v>51</v>
      </c>
      <c r="DG42" s="29" t="str">
        <f t="shared" si="40"/>
        <v>商業</v>
      </c>
      <c r="DH42" s="147">
        <v>0</v>
      </c>
      <c r="DI42" s="148">
        <v>0</v>
      </c>
      <c r="DJ42" s="34">
        <v>0</v>
      </c>
      <c r="DK42" s="149">
        <v>0</v>
      </c>
      <c r="DL42" s="147">
        <f t="shared" si="17"/>
        <v>3502.3810613690925</v>
      </c>
      <c r="DM42" s="148">
        <f t="shared" si="18"/>
        <v>2595</v>
      </c>
      <c r="DN42" s="34">
        <f t="shared" si="19"/>
        <v>1040</v>
      </c>
      <c r="DO42" s="149">
        <f t="shared" si="20"/>
        <v>5</v>
      </c>
      <c r="DP42" s="77"/>
      <c r="DQ42" s="77"/>
      <c r="DR42" s="28" t="str">
        <f t="shared" si="41"/>
        <v>51</v>
      </c>
      <c r="DS42" s="29" t="str">
        <f t="shared" si="41"/>
        <v>商業</v>
      </c>
      <c r="DT42" s="147">
        <f t="shared" si="21"/>
        <v>3759.9655431458273</v>
      </c>
      <c r="DU42" s="148">
        <f t="shared" si="22"/>
        <v>2786</v>
      </c>
      <c r="DV42" s="34">
        <f t="shared" si="23"/>
        <v>1117</v>
      </c>
      <c r="DW42" s="149">
        <f t="shared" si="24"/>
        <v>6</v>
      </c>
      <c r="DX42" s="147">
        <f t="shared" si="45"/>
        <v>7262.3466045149198</v>
      </c>
      <c r="DY42" s="148">
        <f t="shared" si="45"/>
        <v>5381</v>
      </c>
      <c r="DZ42" s="34">
        <f t="shared" si="45"/>
        <v>2157</v>
      </c>
      <c r="EA42" s="149">
        <f t="shared" si="45"/>
        <v>11</v>
      </c>
    </row>
    <row r="43" spans="2:131">
      <c r="B43" s="28" t="s">
        <v>333</v>
      </c>
      <c r="C43" s="29" t="s">
        <v>6</v>
      </c>
      <c r="D43" s="137"/>
      <c r="E43" s="150"/>
      <c r="F43" s="137"/>
      <c r="G43" s="195">
        <v>0.88604026748396802</v>
      </c>
      <c r="H43" s="137"/>
      <c r="I43" s="151">
        <v>1.1326618205650715E-2</v>
      </c>
      <c r="J43" s="137"/>
      <c r="K43" s="151">
        <v>5.0528913407800002E-4</v>
      </c>
      <c r="L43" s="137"/>
      <c r="M43" s="151">
        <v>0.70740929862690605</v>
      </c>
      <c r="N43" s="137"/>
      <c r="O43" s="151">
        <v>0.24202132237887899</v>
      </c>
      <c r="P43" s="137"/>
      <c r="Q43" s="151">
        <v>4.9684322985019472E-2</v>
      </c>
      <c r="R43" t="s">
        <v>153</v>
      </c>
      <c r="T43" s="13">
        <v>0</v>
      </c>
      <c r="U43" s="16" t="s">
        <v>154</v>
      </c>
      <c r="V43" s="152">
        <f t="shared" si="0"/>
        <v>0.88604026748396802</v>
      </c>
      <c r="X43" s="13">
        <f t="shared" si="1"/>
        <v>0</v>
      </c>
      <c r="Z43" s="151">
        <f t="shared" si="2"/>
        <v>1.1326618205650715E-2</v>
      </c>
      <c r="AB43" s="13">
        <f t="shared" si="26"/>
        <v>1133</v>
      </c>
      <c r="AF43" s="13">
        <f t="shared" si="3"/>
        <v>0</v>
      </c>
      <c r="AG43" s="16" t="s">
        <v>157</v>
      </c>
      <c r="AH43" s="151">
        <f t="shared" si="4"/>
        <v>5.0528913407800002E-4</v>
      </c>
      <c r="AI43" s="16" t="s">
        <v>158</v>
      </c>
      <c r="AJ43" s="13">
        <f t="shared" si="42"/>
        <v>0</v>
      </c>
      <c r="AM43" s="153">
        <f t="shared" si="27"/>
        <v>1133</v>
      </c>
      <c r="AO43" s="154">
        <f t="shared" si="5"/>
        <v>0.88604026748396802</v>
      </c>
      <c r="AQ43" s="13">
        <f t="shared" si="28"/>
        <v>1004</v>
      </c>
      <c r="AS43" s="150"/>
      <c r="AU43" s="13">
        <f t="shared" si="29"/>
        <v>1004</v>
      </c>
      <c r="AW43" s="13">
        <v>1321.2020142989261</v>
      </c>
      <c r="AX43" s="77"/>
      <c r="AZ43" s="13">
        <f t="shared" si="6"/>
        <v>1321.2020142989261</v>
      </c>
      <c r="BA43" s="143" t="s">
        <v>157</v>
      </c>
      <c r="BB43" s="155">
        <f t="shared" si="30"/>
        <v>0.70740929862690605</v>
      </c>
      <c r="BC43" s="145" t="s">
        <v>158</v>
      </c>
      <c r="BD43" s="20">
        <f t="shared" si="31"/>
        <v>935</v>
      </c>
      <c r="BF43" s="13">
        <f t="shared" si="7"/>
        <v>1321.2020142989261</v>
      </c>
      <c r="BG43" s="143" t="s">
        <v>157</v>
      </c>
      <c r="BH43" s="154">
        <f t="shared" si="8"/>
        <v>0.24202132237887899</v>
      </c>
      <c r="BI43" s="145" t="s">
        <v>158</v>
      </c>
      <c r="BJ43" s="13">
        <f t="shared" si="32"/>
        <v>320</v>
      </c>
      <c r="BK43" s="77"/>
      <c r="BM43" s="13">
        <f t="shared" si="9"/>
        <v>1321.2020142989261</v>
      </c>
      <c r="BN43" s="143" t="s">
        <v>157</v>
      </c>
      <c r="BO43" s="154">
        <f t="shared" si="10"/>
        <v>5.0528913407800002E-4</v>
      </c>
      <c r="BP43" s="145" t="s">
        <v>158</v>
      </c>
      <c r="BQ43" s="13">
        <f t="shared" si="43"/>
        <v>1</v>
      </c>
      <c r="BR43" s="77"/>
      <c r="BT43" s="13"/>
      <c r="BV43" s="151">
        <f t="shared" si="33"/>
        <v>4.9684322985019472E-2</v>
      </c>
      <c r="BX43" s="13">
        <f t="shared" si="34"/>
        <v>1568</v>
      </c>
      <c r="BY43" s="16" t="s">
        <v>157</v>
      </c>
      <c r="BZ43" s="154">
        <f t="shared" si="35"/>
        <v>0.88604026748396802</v>
      </c>
      <c r="CA43" s="16" t="s">
        <v>158</v>
      </c>
      <c r="CB43" s="13">
        <f t="shared" si="36"/>
        <v>1389</v>
      </c>
      <c r="CC43" s="77"/>
      <c r="CE43" s="150"/>
      <c r="CF43" s="34"/>
      <c r="CG43" s="20">
        <f t="shared" si="37"/>
        <v>1389</v>
      </c>
      <c r="CI43" s="20">
        <v>2172.5958032597491</v>
      </c>
      <c r="CJ43" s="20"/>
      <c r="CK43" s="20">
        <f t="shared" si="11"/>
        <v>2172.5958032597491</v>
      </c>
      <c r="CL43" s="145" t="s">
        <v>157</v>
      </c>
      <c r="CM43" s="156">
        <f t="shared" si="12"/>
        <v>0.70740929862690605</v>
      </c>
      <c r="CN43" s="145" t="s">
        <v>158</v>
      </c>
      <c r="CO43" s="20">
        <f t="shared" si="38"/>
        <v>1537</v>
      </c>
      <c r="CP43" s="34"/>
      <c r="CQ43" s="78"/>
      <c r="CR43" s="13">
        <f t="shared" si="13"/>
        <v>2172.5958032597491</v>
      </c>
      <c r="CS43" s="143" t="s">
        <v>157</v>
      </c>
      <c r="CT43" s="154">
        <f t="shared" si="14"/>
        <v>0.24202132237887899</v>
      </c>
      <c r="CU43" s="145" t="s">
        <v>158</v>
      </c>
      <c r="CV43" s="13">
        <f t="shared" si="39"/>
        <v>526</v>
      </c>
      <c r="CW43" s="77"/>
      <c r="CY43" s="13">
        <f t="shared" si="15"/>
        <v>2172.5958032597491</v>
      </c>
      <c r="CZ43" s="143" t="s">
        <v>157</v>
      </c>
      <c r="DA43" s="154">
        <f t="shared" si="16"/>
        <v>5.0528913407800002E-4</v>
      </c>
      <c r="DB43" s="145" t="s">
        <v>158</v>
      </c>
      <c r="DC43" s="13">
        <f t="shared" si="44"/>
        <v>1</v>
      </c>
      <c r="DD43" s="77"/>
      <c r="DE43" s="77"/>
      <c r="DF43" s="28" t="str">
        <f t="shared" si="40"/>
        <v>53</v>
      </c>
      <c r="DG43" s="29" t="str">
        <f t="shared" si="40"/>
        <v>金融・保険</v>
      </c>
      <c r="DH43" s="147">
        <v>0</v>
      </c>
      <c r="DI43" s="148">
        <v>0</v>
      </c>
      <c r="DJ43" s="34">
        <v>0</v>
      </c>
      <c r="DK43" s="149">
        <v>0</v>
      </c>
      <c r="DL43" s="147">
        <f t="shared" si="17"/>
        <v>1321.2020142989261</v>
      </c>
      <c r="DM43" s="148">
        <f t="shared" si="18"/>
        <v>935</v>
      </c>
      <c r="DN43" s="34">
        <f t="shared" si="19"/>
        <v>320</v>
      </c>
      <c r="DO43" s="149">
        <f t="shared" si="20"/>
        <v>1</v>
      </c>
      <c r="DP43" s="77"/>
      <c r="DQ43" s="77"/>
      <c r="DR43" s="28" t="str">
        <f t="shared" si="41"/>
        <v>53</v>
      </c>
      <c r="DS43" s="29" t="str">
        <f t="shared" si="41"/>
        <v>金融・保険</v>
      </c>
      <c r="DT43" s="147">
        <f t="shared" si="21"/>
        <v>2172.5958032597491</v>
      </c>
      <c r="DU43" s="148">
        <f t="shared" si="22"/>
        <v>1537</v>
      </c>
      <c r="DV43" s="34">
        <f t="shared" si="23"/>
        <v>526</v>
      </c>
      <c r="DW43" s="149">
        <f t="shared" si="24"/>
        <v>1</v>
      </c>
      <c r="DX43" s="147">
        <f t="shared" si="45"/>
        <v>3493.797817558675</v>
      </c>
      <c r="DY43" s="148">
        <f t="shared" si="45"/>
        <v>2472</v>
      </c>
      <c r="DZ43" s="34">
        <f t="shared" si="45"/>
        <v>846</v>
      </c>
      <c r="EA43" s="149">
        <f t="shared" si="45"/>
        <v>2</v>
      </c>
    </row>
    <row r="44" spans="2:131">
      <c r="B44" s="28" t="s">
        <v>334</v>
      </c>
      <c r="C44" s="29" t="s">
        <v>7</v>
      </c>
      <c r="D44" s="137"/>
      <c r="E44" s="150"/>
      <c r="F44" s="137"/>
      <c r="G44" s="195">
        <v>0.99991460678824695</v>
      </c>
      <c r="H44" s="137"/>
      <c r="I44" s="151">
        <v>3.7487226964520236E-3</v>
      </c>
      <c r="J44" s="137"/>
      <c r="K44" s="151">
        <v>7.7605734569000001E-5</v>
      </c>
      <c r="L44" s="137"/>
      <c r="M44" s="151">
        <v>0.85563170679980705</v>
      </c>
      <c r="N44" s="137"/>
      <c r="O44" s="151">
        <v>2.8338973327624001E-2</v>
      </c>
      <c r="P44" s="137"/>
      <c r="Q44" s="151">
        <v>0.20266681388138938</v>
      </c>
      <c r="R44" t="s">
        <v>153</v>
      </c>
      <c r="T44" s="13">
        <v>0</v>
      </c>
      <c r="U44" s="16" t="s">
        <v>154</v>
      </c>
      <c r="V44" s="152">
        <f t="shared" si="0"/>
        <v>0.99991460678824695</v>
      </c>
      <c r="X44" s="13">
        <f t="shared" si="1"/>
        <v>0</v>
      </c>
      <c r="Z44" s="151">
        <f t="shared" si="2"/>
        <v>3.7487226964520236E-3</v>
      </c>
      <c r="AB44" s="13">
        <f t="shared" si="26"/>
        <v>375</v>
      </c>
      <c r="AF44" s="13">
        <f t="shared" si="3"/>
        <v>0</v>
      </c>
      <c r="AG44" s="16" t="s">
        <v>157</v>
      </c>
      <c r="AH44" s="151">
        <f t="shared" si="4"/>
        <v>7.7605734569000001E-5</v>
      </c>
      <c r="AI44" s="16" t="s">
        <v>158</v>
      </c>
      <c r="AJ44" s="13">
        <f t="shared" si="42"/>
        <v>0</v>
      </c>
      <c r="AM44" s="153">
        <f t="shared" si="27"/>
        <v>375</v>
      </c>
      <c r="AO44" s="154">
        <f t="shared" si="5"/>
        <v>0.99991460678824695</v>
      </c>
      <c r="AQ44" s="13">
        <f t="shared" si="28"/>
        <v>375</v>
      </c>
      <c r="AS44" s="150"/>
      <c r="AU44" s="13">
        <f t="shared" si="29"/>
        <v>375</v>
      </c>
      <c r="AW44" s="13">
        <v>492.53820139643443</v>
      </c>
      <c r="AX44" s="77"/>
      <c r="AZ44" s="13">
        <f t="shared" si="6"/>
        <v>492.53820139643443</v>
      </c>
      <c r="BA44" s="143" t="s">
        <v>157</v>
      </c>
      <c r="BB44" s="155">
        <f t="shared" si="30"/>
        <v>0.85563170679980705</v>
      </c>
      <c r="BC44" s="145" t="s">
        <v>158</v>
      </c>
      <c r="BD44" s="20">
        <f t="shared" si="31"/>
        <v>421</v>
      </c>
      <c r="BF44" s="13">
        <f t="shared" si="7"/>
        <v>492.53820139643443</v>
      </c>
      <c r="BG44" s="143" t="s">
        <v>157</v>
      </c>
      <c r="BH44" s="154">
        <f t="shared" si="8"/>
        <v>2.8338973327624001E-2</v>
      </c>
      <c r="BI44" s="145" t="s">
        <v>158</v>
      </c>
      <c r="BJ44" s="13">
        <f t="shared" si="32"/>
        <v>14</v>
      </c>
      <c r="BK44" s="77"/>
      <c r="BM44" s="13">
        <f t="shared" si="9"/>
        <v>492.53820139643443</v>
      </c>
      <c r="BN44" s="143" t="s">
        <v>157</v>
      </c>
      <c r="BO44" s="154">
        <f t="shared" si="10"/>
        <v>7.7605734569000001E-5</v>
      </c>
      <c r="BP44" s="145" t="s">
        <v>158</v>
      </c>
      <c r="BQ44" s="13">
        <f t="shared" si="43"/>
        <v>0</v>
      </c>
      <c r="BR44" s="77"/>
      <c r="BT44" s="13"/>
      <c r="BV44" s="151">
        <f t="shared" si="33"/>
        <v>0.20266681388138938</v>
      </c>
      <c r="BX44" s="13">
        <f t="shared" si="34"/>
        <v>6396</v>
      </c>
      <c r="BY44" s="16" t="s">
        <v>157</v>
      </c>
      <c r="BZ44" s="154">
        <f t="shared" si="35"/>
        <v>0.99991460678824695</v>
      </c>
      <c r="CA44" s="16" t="s">
        <v>158</v>
      </c>
      <c r="CB44" s="13">
        <f t="shared" si="36"/>
        <v>6395</v>
      </c>
      <c r="CC44" s="77"/>
      <c r="CE44" s="150"/>
      <c r="CF44" s="34"/>
      <c r="CG44" s="20">
        <f t="shared" si="37"/>
        <v>6395</v>
      </c>
      <c r="CI44" s="20">
        <v>6558.7239232145175</v>
      </c>
      <c r="CJ44" s="20"/>
      <c r="CK44" s="20">
        <f t="shared" si="11"/>
        <v>6558.7239232145175</v>
      </c>
      <c r="CL44" s="145" t="s">
        <v>157</v>
      </c>
      <c r="CM44" s="156">
        <f t="shared" si="12"/>
        <v>0.85563170679980705</v>
      </c>
      <c r="CN44" s="145" t="s">
        <v>158</v>
      </c>
      <c r="CO44" s="20">
        <f t="shared" si="38"/>
        <v>5612</v>
      </c>
      <c r="CP44" s="34"/>
      <c r="CQ44" s="78"/>
      <c r="CR44" s="13">
        <f t="shared" si="13"/>
        <v>6558.7239232145175</v>
      </c>
      <c r="CS44" s="143" t="s">
        <v>157</v>
      </c>
      <c r="CT44" s="154">
        <f t="shared" si="14"/>
        <v>2.8338973327624001E-2</v>
      </c>
      <c r="CU44" s="145" t="s">
        <v>158</v>
      </c>
      <c r="CV44" s="13">
        <f t="shared" si="39"/>
        <v>186</v>
      </c>
      <c r="CW44" s="77"/>
      <c r="CY44" s="13">
        <f t="shared" si="15"/>
        <v>6558.7239232145175</v>
      </c>
      <c r="CZ44" s="143" t="s">
        <v>157</v>
      </c>
      <c r="DA44" s="154">
        <f t="shared" si="16"/>
        <v>7.7605734569000001E-5</v>
      </c>
      <c r="DB44" s="145" t="s">
        <v>158</v>
      </c>
      <c r="DC44" s="13">
        <f t="shared" si="44"/>
        <v>1</v>
      </c>
      <c r="DD44" s="77"/>
      <c r="DE44" s="77"/>
      <c r="DF44" s="28" t="str">
        <f t="shared" si="40"/>
        <v>55</v>
      </c>
      <c r="DG44" s="29" t="str">
        <f t="shared" si="40"/>
        <v>不動産</v>
      </c>
      <c r="DH44" s="147">
        <v>0</v>
      </c>
      <c r="DI44" s="148">
        <v>0</v>
      </c>
      <c r="DJ44" s="34">
        <v>0</v>
      </c>
      <c r="DK44" s="149">
        <v>0</v>
      </c>
      <c r="DL44" s="147">
        <f t="shared" si="17"/>
        <v>492.53820139643443</v>
      </c>
      <c r="DM44" s="148">
        <f t="shared" si="18"/>
        <v>421</v>
      </c>
      <c r="DN44" s="34">
        <f t="shared" si="19"/>
        <v>14</v>
      </c>
      <c r="DO44" s="149">
        <f t="shared" si="20"/>
        <v>0</v>
      </c>
      <c r="DP44" s="77"/>
      <c r="DQ44" s="77"/>
      <c r="DR44" s="28" t="str">
        <f t="shared" si="41"/>
        <v>55</v>
      </c>
      <c r="DS44" s="29" t="str">
        <f t="shared" si="41"/>
        <v>不動産</v>
      </c>
      <c r="DT44" s="147">
        <f t="shared" si="21"/>
        <v>6558.7239232145175</v>
      </c>
      <c r="DU44" s="148">
        <f t="shared" si="22"/>
        <v>5612</v>
      </c>
      <c r="DV44" s="34">
        <f t="shared" si="23"/>
        <v>186</v>
      </c>
      <c r="DW44" s="149">
        <f t="shared" si="24"/>
        <v>1</v>
      </c>
      <c r="DX44" s="147">
        <f t="shared" si="45"/>
        <v>7051.262124610952</v>
      </c>
      <c r="DY44" s="148">
        <f t="shared" si="45"/>
        <v>6033</v>
      </c>
      <c r="DZ44" s="34">
        <f t="shared" si="45"/>
        <v>200</v>
      </c>
      <c r="EA44" s="149">
        <f t="shared" si="45"/>
        <v>1</v>
      </c>
    </row>
    <row r="45" spans="2:131">
      <c r="B45" s="28" t="s">
        <v>335</v>
      </c>
      <c r="C45" s="29" t="s">
        <v>336</v>
      </c>
      <c r="D45" s="137"/>
      <c r="E45" s="150"/>
      <c r="F45" s="137"/>
      <c r="G45" s="195">
        <v>0.61504742809256197</v>
      </c>
      <c r="H45" s="137"/>
      <c r="I45" s="151">
        <v>4.2675206453531421E-2</v>
      </c>
      <c r="J45" s="137"/>
      <c r="K45" s="151">
        <v>5.3201501766300002E-4</v>
      </c>
      <c r="L45" s="137"/>
      <c r="M45" s="151">
        <v>0.54493016930161298</v>
      </c>
      <c r="N45" s="137"/>
      <c r="O45" s="151">
        <v>0.26575276289118099</v>
      </c>
      <c r="P45" s="137"/>
      <c r="Q45" s="151">
        <v>4.8693103035143508E-2</v>
      </c>
      <c r="R45" t="s">
        <v>153</v>
      </c>
      <c r="T45" s="13">
        <v>0</v>
      </c>
      <c r="U45" s="16" t="s">
        <v>154</v>
      </c>
      <c r="V45" s="152">
        <f t="shared" si="0"/>
        <v>0.61504742809256197</v>
      </c>
      <c r="X45" s="13">
        <f t="shared" si="1"/>
        <v>0</v>
      </c>
      <c r="Z45" s="151">
        <f t="shared" si="2"/>
        <v>4.2675206453531421E-2</v>
      </c>
      <c r="AB45" s="13">
        <f t="shared" si="26"/>
        <v>4268</v>
      </c>
      <c r="AF45" s="13">
        <f t="shared" si="3"/>
        <v>0</v>
      </c>
      <c r="AG45" s="16" t="s">
        <v>157</v>
      </c>
      <c r="AH45" s="151">
        <f t="shared" si="4"/>
        <v>5.3201501766300002E-4</v>
      </c>
      <c r="AI45" s="16" t="s">
        <v>158</v>
      </c>
      <c r="AJ45" s="13">
        <f t="shared" si="42"/>
        <v>0</v>
      </c>
      <c r="AM45" s="153">
        <f t="shared" si="27"/>
        <v>4268</v>
      </c>
      <c r="AO45" s="154">
        <f t="shared" si="5"/>
        <v>0.61504742809256197</v>
      </c>
      <c r="AQ45" s="13">
        <f t="shared" si="28"/>
        <v>2625</v>
      </c>
      <c r="AS45" s="150"/>
      <c r="AU45" s="13">
        <f t="shared" si="29"/>
        <v>2625</v>
      </c>
      <c r="AW45" s="13">
        <v>3394.8196928052807</v>
      </c>
      <c r="AX45" s="77"/>
      <c r="AZ45" s="13">
        <f t="shared" si="6"/>
        <v>3394.8196928052807</v>
      </c>
      <c r="BA45" s="143" t="s">
        <v>157</v>
      </c>
      <c r="BB45" s="155">
        <f t="shared" si="30"/>
        <v>0.54493016930161298</v>
      </c>
      <c r="BC45" s="145" t="s">
        <v>158</v>
      </c>
      <c r="BD45" s="20">
        <f t="shared" si="31"/>
        <v>1850</v>
      </c>
      <c r="BF45" s="13">
        <f t="shared" si="7"/>
        <v>3394.8196928052807</v>
      </c>
      <c r="BG45" s="143" t="s">
        <v>157</v>
      </c>
      <c r="BH45" s="154">
        <f t="shared" si="8"/>
        <v>0.26575276289118099</v>
      </c>
      <c r="BI45" s="145" t="s">
        <v>158</v>
      </c>
      <c r="BJ45" s="13">
        <f t="shared" si="32"/>
        <v>902</v>
      </c>
      <c r="BK45" s="77"/>
      <c r="BM45" s="13">
        <f t="shared" si="9"/>
        <v>3394.8196928052807</v>
      </c>
      <c r="BN45" s="143" t="s">
        <v>157</v>
      </c>
      <c r="BO45" s="154">
        <f t="shared" si="10"/>
        <v>5.3201501766300002E-4</v>
      </c>
      <c r="BP45" s="145" t="s">
        <v>158</v>
      </c>
      <c r="BQ45" s="13">
        <f t="shared" si="43"/>
        <v>2</v>
      </c>
      <c r="BR45" s="77"/>
      <c r="BT45" s="13"/>
      <c r="BV45" s="151">
        <f t="shared" si="33"/>
        <v>4.8693103035143508E-2</v>
      </c>
      <c r="BX45" s="13">
        <f t="shared" si="34"/>
        <v>1537</v>
      </c>
      <c r="BY45" s="16" t="s">
        <v>157</v>
      </c>
      <c r="BZ45" s="154">
        <f t="shared" si="35"/>
        <v>0.61504742809256197</v>
      </c>
      <c r="CA45" s="16" t="s">
        <v>158</v>
      </c>
      <c r="CB45" s="13">
        <f t="shared" si="36"/>
        <v>945</v>
      </c>
      <c r="CC45" s="77"/>
      <c r="CE45" s="150"/>
      <c r="CF45" s="34"/>
      <c r="CG45" s="20">
        <f t="shared" si="37"/>
        <v>945</v>
      </c>
      <c r="CI45" s="20">
        <v>1596.4629529866002</v>
      </c>
      <c r="CJ45" s="20"/>
      <c r="CK45" s="20">
        <f t="shared" si="11"/>
        <v>1596.4629529866002</v>
      </c>
      <c r="CL45" s="145" t="s">
        <v>157</v>
      </c>
      <c r="CM45" s="156">
        <f t="shared" si="12"/>
        <v>0.54493016930161298</v>
      </c>
      <c r="CN45" s="145" t="s">
        <v>158</v>
      </c>
      <c r="CO45" s="20">
        <f t="shared" si="38"/>
        <v>870</v>
      </c>
      <c r="CP45" s="34"/>
      <c r="CQ45" s="78"/>
      <c r="CR45" s="13">
        <f t="shared" si="13"/>
        <v>1596.4629529866002</v>
      </c>
      <c r="CS45" s="143" t="s">
        <v>157</v>
      </c>
      <c r="CT45" s="154">
        <f t="shared" si="14"/>
        <v>0.26575276289118099</v>
      </c>
      <c r="CU45" s="145" t="s">
        <v>158</v>
      </c>
      <c r="CV45" s="13">
        <f t="shared" si="39"/>
        <v>424</v>
      </c>
      <c r="CW45" s="77"/>
      <c r="CY45" s="13">
        <f t="shared" si="15"/>
        <v>1596.4629529866002</v>
      </c>
      <c r="CZ45" s="143" t="s">
        <v>157</v>
      </c>
      <c r="DA45" s="154">
        <f t="shared" si="16"/>
        <v>5.3201501766300002E-4</v>
      </c>
      <c r="DB45" s="145" t="s">
        <v>158</v>
      </c>
      <c r="DC45" s="13">
        <f t="shared" si="44"/>
        <v>1</v>
      </c>
      <c r="DD45" s="77"/>
      <c r="DE45" s="77"/>
      <c r="DF45" s="28" t="str">
        <f t="shared" si="40"/>
        <v>57</v>
      </c>
      <c r="DG45" s="29" t="str">
        <f t="shared" si="40"/>
        <v>運輸・郵便</v>
      </c>
      <c r="DH45" s="147">
        <v>0</v>
      </c>
      <c r="DI45" s="148">
        <v>0</v>
      </c>
      <c r="DJ45" s="34">
        <v>0</v>
      </c>
      <c r="DK45" s="149">
        <v>0</v>
      </c>
      <c r="DL45" s="147">
        <f t="shared" si="17"/>
        <v>3394.8196928052807</v>
      </c>
      <c r="DM45" s="148">
        <f t="shared" si="18"/>
        <v>1850</v>
      </c>
      <c r="DN45" s="34">
        <f t="shared" si="19"/>
        <v>902</v>
      </c>
      <c r="DO45" s="149">
        <f t="shared" si="20"/>
        <v>2</v>
      </c>
      <c r="DP45" s="77"/>
      <c r="DQ45" s="77"/>
      <c r="DR45" s="28" t="str">
        <f t="shared" si="41"/>
        <v>57</v>
      </c>
      <c r="DS45" s="29" t="str">
        <f t="shared" si="41"/>
        <v>運輸・郵便</v>
      </c>
      <c r="DT45" s="147">
        <f t="shared" si="21"/>
        <v>1596.4629529866002</v>
      </c>
      <c r="DU45" s="148">
        <f t="shared" si="22"/>
        <v>870</v>
      </c>
      <c r="DV45" s="34">
        <f t="shared" si="23"/>
        <v>424</v>
      </c>
      <c r="DW45" s="149">
        <f t="shared" si="24"/>
        <v>1</v>
      </c>
      <c r="DX45" s="147">
        <f t="shared" si="45"/>
        <v>4991.2826457918809</v>
      </c>
      <c r="DY45" s="148">
        <f t="shared" si="45"/>
        <v>2720</v>
      </c>
      <c r="DZ45" s="34">
        <f t="shared" si="45"/>
        <v>1326</v>
      </c>
      <c r="EA45" s="149">
        <f t="shared" si="45"/>
        <v>3</v>
      </c>
    </row>
    <row r="46" spans="2:131">
      <c r="B46" s="28" t="s">
        <v>337</v>
      </c>
      <c r="C46" s="312" t="s">
        <v>338</v>
      </c>
      <c r="D46" s="137"/>
      <c r="E46" s="150"/>
      <c r="F46" s="137"/>
      <c r="G46" s="195">
        <v>0.53331479520693204</v>
      </c>
      <c r="H46" s="137"/>
      <c r="I46" s="151">
        <v>4.4041173611350966E-3</v>
      </c>
      <c r="J46" s="137"/>
      <c r="K46" s="151">
        <v>2.0212338839699999E-4</v>
      </c>
      <c r="L46" s="137"/>
      <c r="M46" s="151">
        <v>0.53127054242777305</v>
      </c>
      <c r="N46" s="137"/>
      <c r="O46" s="151">
        <v>0.135998018440883</v>
      </c>
      <c r="P46" s="137"/>
      <c r="Q46" s="151">
        <v>5.0877267306204087E-2</v>
      </c>
      <c r="R46" t="s">
        <v>153</v>
      </c>
      <c r="T46" s="13">
        <v>0</v>
      </c>
      <c r="U46" s="16" t="s">
        <v>154</v>
      </c>
      <c r="V46" s="152">
        <f t="shared" si="0"/>
        <v>0.53331479520693204</v>
      </c>
      <c r="X46" s="13">
        <f t="shared" si="1"/>
        <v>0</v>
      </c>
      <c r="Z46" s="151">
        <f t="shared" si="2"/>
        <v>4.4041173611350966E-3</v>
      </c>
      <c r="AB46" s="13">
        <f t="shared" si="26"/>
        <v>440</v>
      </c>
      <c r="AF46" s="13">
        <f t="shared" si="3"/>
        <v>0</v>
      </c>
      <c r="AG46" s="16" t="s">
        <v>157</v>
      </c>
      <c r="AH46" s="151">
        <f t="shared" si="4"/>
        <v>2.0212338839699999E-4</v>
      </c>
      <c r="AI46" s="16" t="s">
        <v>158</v>
      </c>
      <c r="AJ46" s="13">
        <f t="shared" si="42"/>
        <v>0</v>
      </c>
      <c r="AM46" s="153">
        <f t="shared" si="27"/>
        <v>440</v>
      </c>
      <c r="AO46" s="154">
        <f t="shared" si="5"/>
        <v>0.53331479520693204</v>
      </c>
      <c r="AQ46" s="13">
        <f t="shared" si="28"/>
        <v>235</v>
      </c>
      <c r="AS46" s="150"/>
      <c r="AU46" s="13">
        <f t="shared" si="29"/>
        <v>235</v>
      </c>
      <c r="AW46" s="13">
        <v>686.4004151871635</v>
      </c>
      <c r="AX46" s="77"/>
      <c r="AZ46" s="13">
        <f t="shared" si="6"/>
        <v>686.4004151871635</v>
      </c>
      <c r="BA46" s="143" t="s">
        <v>157</v>
      </c>
      <c r="BB46" s="155">
        <f t="shared" si="30"/>
        <v>0.53127054242777305</v>
      </c>
      <c r="BC46" s="145" t="s">
        <v>158</v>
      </c>
      <c r="BD46" s="20">
        <f t="shared" si="31"/>
        <v>365</v>
      </c>
      <c r="BF46" s="13">
        <f t="shared" si="7"/>
        <v>686.4004151871635</v>
      </c>
      <c r="BG46" s="143" t="s">
        <v>157</v>
      </c>
      <c r="BH46" s="154">
        <f t="shared" si="8"/>
        <v>0.135998018440883</v>
      </c>
      <c r="BI46" s="145" t="s">
        <v>158</v>
      </c>
      <c r="BJ46" s="13">
        <f t="shared" si="32"/>
        <v>93</v>
      </c>
      <c r="BK46" s="77"/>
      <c r="BM46" s="13">
        <f t="shared" si="9"/>
        <v>686.4004151871635</v>
      </c>
      <c r="BN46" s="143" t="s">
        <v>157</v>
      </c>
      <c r="BO46" s="154">
        <f t="shared" si="10"/>
        <v>2.0212338839699999E-4</v>
      </c>
      <c r="BP46" s="145" t="s">
        <v>158</v>
      </c>
      <c r="BQ46" s="13">
        <f t="shared" si="43"/>
        <v>0</v>
      </c>
      <c r="BR46" s="77"/>
      <c r="BT46" s="13"/>
      <c r="BV46" s="151">
        <f t="shared" si="33"/>
        <v>5.0877267306204087E-2</v>
      </c>
      <c r="BX46" s="13">
        <f t="shared" si="34"/>
        <v>1606</v>
      </c>
      <c r="BY46" s="16" t="s">
        <v>157</v>
      </c>
      <c r="BZ46" s="154">
        <f t="shared" si="35"/>
        <v>0.53331479520693204</v>
      </c>
      <c r="CA46" s="16" t="s">
        <v>158</v>
      </c>
      <c r="CB46" s="13">
        <f t="shared" si="36"/>
        <v>857</v>
      </c>
      <c r="CC46" s="77"/>
      <c r="CE46" s="150"/>
      <c r="CF46" s="34"/>
      <c r="CG46" s="20">
        <f t="shared" si="37"/>
        <v>857</v>
      </c>
      <c r="CI46" s="20">
        <v>1296.939345247466</v>
      </c>
      <c r="CJ46" s="20"/>
      <c r="CK46" s="20">
        <f t="shared" si="11"/>
        <v>1296.939345247466</v>
      </c>
      <c r="CL46" s="145" t="s">
        <v>157</v>
      </c>
      <c r="CM46" s="156">
        <f t="shared" si="12"/>
        <v>0.53127054242777305</v>
      </c>
      <c r="CN46" s="145" t="s">
        <v>158</v>
      </c>
      <c r="CO46" s="20">
        <f t="shared" si="38"/>
        <v>689</v>
      </c>
      <c r="CP46" s="34"/>
      <c r="CQ46" s="78"/>
      <c r="CR46" s="13">
        <f t="shared" si="13"/>
        <v>1296.939345247466</v>
      </c>
      <c r="CS46" s="143" t="s">
        <v>157</v>
      </c>
      <c r="CT46" s="154">
        <f t="shared" si="14"/>
        <v>0.135998018440883</v>
      </c>
      <c r="CU46" s="145" t="s">
        <v>158</v>
      </c>
      <c r="CV46" s="13">
        <f t="shared" si="39"/>
        <v>176</v>
      </c>
      <c r="CW46" s="77"/>
      <c r="CY46" s="13">
        <f t="shared" si="15"/>
        <v>1296.939345247466</v>
      </c>
      <c r="CZ46" s="143" t="s">
        <v>157</v>
      </c>
      <c r="DA46" s="154">
        <f t="shared" si="16"/>
        <v>2.0212338839699999E-4</v>
      </c>
      <c r="DB46" s="145" t="s">
        <v>158</v>
      </c>
      <c r="DC46" s="13">
        <f t="shared" si="44"/>
        <v>0</v>
      </c>
      <c r="DD46" s="77"/>
      <c r="DE46" s="77"/>
      <c r="DF46" s="28" t="str">
        <f t="shared" si="40"/>
        <v>59</v>
      </c>
      <c r="DG46" s="312" t="str">
        <f t="shared" si="40"/>
        <v>情報通信</v>
      </c>
      <c r="DH46" s="147">
        <v>0</v>
      </c>
      <c r="DI46" s="148">
        <v>0</v>
      </c>
      <c r="DJ46" s="34">
        <v>0</v>
      </c>
      <c r="DK46" s="149">
        <v>0</v>
      </c>
      <c r="DL46" s="147">
        <f t="shared" si="17"/>
        <v>686.4004151871635</v>
      </c>
      <c r="DM46" s="148">
        <f t="shared" si="18"/>
        <v>365</v>
      </c>
      <c r="DN46" s="34">
        <f t="shared" si="19"/>
        <v>93</v>
      </c>
      <c r="DO46" s="149">
        <f t="shared" si="20"/>
        <v>0</v>
      </c>
      <c r="DP46" s="77"/>
      <c r="DQ46" s="77"/>
      <c r="DR46" s="28" t="str">
        <f t="shared" si="41"/>
        <v>59</v>
      </c>
      <c r="DS46" s="29" t="str">
        <f t="shared" si="41"/>
        <v>情報通信</v>
      </c>
      <c r="DT46" s="147">
        <f t="shared" si="21"/>
        <v>1296.939345247466</v>
      </c>
      <c r="DU46" s="148">
        <f t="shared" si="22"/>
        <v>689</v>
      </c>
      <c r="DV46" s="34">
        <f t="shared" si="23"/>
        <v>176</v>
      </c>
      <c r="DW46" s="149">
        <f t="shared" si="24"/>
        <v>0</v>
      </c>
      <c r="DX46" s="147">
        <f t="shared" si="45"/>
        <v>1983.3397604346296</v>
      </c>
      <c r="DY46" s="148">
        <f t="shared" si="45"/>
        <v>1054</v>
      </c>
      <c r="DZ46" s="34">
        <f t="shared" si="45"/>
        <v>269</v>
      </c>
      <c r="EA46" s="149">
        <f t="shared" si="45"/>
        <v>0</v>
      </c>
    </row>
    <row r="47" spans="2:131">
      <c r="B47" s="28" t="s">
        <v>339</v>
      </c>
      <c r="C47" s="29" t="s">
        <v>8</v>
      </c>
      <c r="D47" s="137"/>
      <c r="E47" s="150"/>
      <c r="F47" s="137"/>
      <c r="G47" s="195">
        <v>1</v>
      </c>
      <c r="H47" s="137"/>
      <c r="I47" s="151">
        <v>0</v>
      </c>
      <c r="J47" s="137"/>
      <c r="K47" s="151">
        <v>6.38013256555E-4</v>
      </c>
      <c r="L47" s="137"/>
      <c r="M47" s="151">
        <v>0.77084045236492904</v>
      </c>
      <c r="N47" s="137"/>
      <c r="O47" s="151">
        <v>0.49560051002897698</v>
      </c>
      <c r="P47" s="137"/>
      <c r="Q47" s="151">
        <v>4.0090319721852912E-3</v>
      </c>
      <c r="R47" t="s">
        <v>153</v>
      </c>
      <c r="T47" s="13">
        <v>0</v>
      </c>
      <c r="U47" s="16" t="s">
        <v>154</v>
      </c>
      <c r="V47" s="152">
        <f t="shared" si="0"/>
        <v>1</v>
      </c>
      <c r="X47" s="13">
        <f t="shared" si="1"/>
        <v>0</v>
      </c>
      <c r="Z47" s="151">
        <f t="shared" si="2"/>
        <v>0</v>
      </c>
      <c r="AB47" s="13">
        <f t="shared" si="26"/>
        <v>0</v>
      </c>
      <c r="AF47" s="13">
        <f t="shared" si="3"/>
        <v>0</v>
      </c>
      <c r="AG47" s="16" t="s">
        <v>157</v>
      </c>
      <c r="AH47" s="151">
        <f t="shared" si="4"/>
        <v>6.38013256555E-4</v>
      </c>
      <c r="AI47" s="16" t="s">
        <v>158</v>
      </c>
      <c r="AJ47" s="13">
        <f t="shared" si="42"/>
        <v>0</v>
      </c>
      <c r="AM47" s="153">
        <f t="shared" si="27"/>
        <v>0</v>
      </c>
      <c r="AO47" s="154">
        <f t="shared" si="5"/>
        <v>1</v>
      </c>
      <c r="AQ47" s="13">
        <f t="shared" si="28"/>
        <v>0</v>
      </c>
      <c r="AS47" s="150"/>
      <c r="AU47" s="13">
        <f t="shared" si="29"/>
        <v>0</v>
      </c>
      <c r="AW47" s="13">
        <v>231.30785454827802</v>
      </c>
      <c r="AX47" s="77"/>
      <c r="AZ47" s="13">
        <f t="shared" si="6"/>
        <v>231.30785454827802</v>
      </c>
      <c r="BA47" s="143" t="s">
        <v>157</v>
      </c>
      <c r="BB47" s="155">
        <f t="shared" si="30"/>
        <v>0.77084045236492904</v>
      </c>
      <c r="BC47" s="145" t="s">
        <v>158</v>
      </c>
      <c r="BD47" s="20">
        <f t="shared" si="31"/>
        <v>178</v>
      </c>
      <c r="BF47" s="13">
        <f t="shared" si="7"/>
        <v>231.30785454827802</v>
      </c>
      <c r="BG47" s="143" t="s">
        <v>157</v>
      </c>
      <c r="BH47" s="154">
        <f t="shared" si="8"/>
        <v>0.49560051002897698</v>
      </c>
      <c r="BI47" s="145" t="s">
        <v>158</v>
      </c>
      <c r="BJ47" s="13">
        <f t="shared" si="32"/>
        <v>115</v>
      </c>
      <c r="BK47" s="77"/>
      <c r="BM47" s="13">
        <f t="shared" si="9"/>
        <v>231.30785454827802</v>
      </c>
      <c r="BN47" s="143" t="s">
        <v>157</v>
      </c>
      <c r="BO47" s="154">
        <f t="shared" si="10"/>
        <v>6.38013256555E-4</v>
      </c>
      <c r="BP47" s="145" t="s">
        <v>158</v>
      </c>
      <c r="BQ47" s="13">
        <f t="shared" si="43"/>
        <v>0</v>
      </c>
      <c r="BR47" s="77"/>
      <c r="BT47" s="13"/>
      <c r="BV47" s="151">
        <f t="shared" si="33"/>
        <v>4.0090319721852912E-3</v>
      </c>
      <c r="BX47" s="13">
        <f t="shared" si="34"/>
        <v>127</v>
      </c>
      <c r="BY47" s="16" t="s">
        <v>157</v>
      </c>
      <c r="BZ47" s="154">
        <f t="shared" si="35"/>
        <v>1</v>
      </c>
      <c r="CA47" s="16" t="s">
        <v>158</v>
      </c>
      <c r="CB47" s="13">
        <f t="shared" si="36"/>
        <v>127</v>
      </c>
      <c r="CC47" s="77"/>
      <c r="CE47" s="150"/>
      <c r="CF47" s="34"/>
      <c r="CG47" s="20">
        <f t="shared" si="37"/>
        <v>127</v>
      </c>
      <c r="CI47" s="20">
        <v>142.14439227619661</v>
      </c>
      <c r="CJ47" s="20"/>
      <c r="CK47" s="20">
        <f t="shared" si="11"/>
        <v>142.14439227619661</v>
      </c>
      <c r="CL47" s="145" t="s">
        <v>157</v>
      </c>
      <c r="CM47" s="156">
        <f t="shared" si="12"/>
        <v>0.77084045236492904</v>
      </c>
      <c r="CN47" s="145" t="s">
        <v>158</v>
      </c>
      <c r="CO47" s="20">
        <f t="shared" si="38"/>
        <v>110</v>
      </c>
      <c r="CP47" s="34"/>
      <c r="CQ47" s="78"/>
      <c r="CR47" s="13">
        <f t="shared" si="13"/>
        <v>142.14439227619661</v>
      </c>
      <c r="CS47" s="143" t="s">
        <v>157</v>
      </c>
      <c r="CT47" s="154">
        <f t="shared" si="14"/>
        <v>0.49560051002897698</v>
      </c>
      <c r="CU47" s="145" t="s">
        <v>158</v>
      </c>
      <c r="CV47" s="13">
        <f t="shared" si="39"/>
        <v>70</v>
      </c>
      <c r="CW47" s="77"/>
      <c r="CY47" s="13">
        <f t="shared" si="15"/>
        <v>142.14439227619661</v>
      </c>
      <c r="CZ47" s="143" t="s">
        <v>157</v>
      </c>
      <c r="DA47" s="154">
        <f t="shared" si="16"/>
        <v>6.38013256555E-4</v>
      </c>
      <c r="DB47" s="145" t="s">
        <v>158</v>
      </c>
      <c r="DC47" s="13">
        <f t="shared" si="44"/>
        <v>0</v>
      </c>
      <c r="DD47" s="77"/>
      <c r="DE47" s="77"/>
      <c r="DF47" s="28" t="str">
        <f t="shared" si="40"/>
        <v>61</v>
      </c>
      <c r="DG47" s="29" t="str">
        <f t="shared" si="40"/>
        <v>公務</v>
      </c>
      <c r="DH47" s="147">
        <v>0</v>
      </c>
      <c r="DI47" s="148">
        <v>0</v>
      </c>
      <c r="DJ47" s="34">
        <v>0</v>
      </c>
      <c r="DK47" s="149">
        <v>0</v>
      </c>
      <c r="DL47" s="147">
        <f t="shared" si="17"/>
        <v>231.30785454827802</v>
      </c>
      <c r="DM47" s="148">
        <f t="shared" si="18"/>
        <v>178</v>
      </c>
      <c r="DN47" s="34">
        <f t="shared" si="19"/>
        <v>115</v>
      </c>
      <c r="DO47" s="149">
        <f t="shared" si="20"/>
        <v>0</v>
      </c>
      <c r="DP47" s="77"/>
      <c r="DQ47" s="77"/>
      <c r="DR47" s="28" t="str">
        <f t="shared" si="41"/>
        <v>61</v>
      </c>
      <c r="DS47" s="29" t="str">
        <f t="shared" si="41"/>
        <v>公務</v>
      </c>
      <c r="DT47" s="147">
        <f t="shared" si="21"/>
        <v>142.14439227619661</v>
      </c>
      <c r="DU47" s="148">
        <f t="shared" si="22"/>
        <v>110</v>
      </c>
      <c r="DV47" s="34">
        <f t="shared" si="23"/>
        <v>70</v>
      </c>
      <c r="DW47" s="149">
        <f t="shared" si="24"/>
        <v>0</v>
      </c>
      <c r="DX47" s="147">
        <f t="shared" si="45"/>
        <v>373.45224682447463</v>
      </c>
      <c r="DY47" s="148">
        <f t="shared" si="45"/>
        <v>288</v>
      </c>
      <c r="DZ47" s="34">
        <f t="shared" si="45"/>
        <v>185</v>
      </c>
      <c r="EA47" s="149">
        <f t="shared" si="45"/>
        <v>0</v>
      </c>
    </row>
    <row r="48" spans="2:131">
      <c r="B48" s="28" t="s">
        <v>340</v>
      </c>
      <c r="C48" s="29" t="s">
        <v>35</v>
      </c>
      <c r="D48" s="137"/>
      <c r="E48" s="150"/>
      <c r="F48" s="137"/>
      <c r="G48" s="195">
        <v>0.94738237988121798</v>
      </c>
      <c r="H48" s="137"/>
      <c r="I48" s="151">
        <v>2.0007227874322596E-4</v>
      </c>
      <c r="J48" s="137"/>
      <c r="K48" s="151">
        <v>1.0532596252040001E-3</v>
      </c>
      <c r="L48" s="137"/>
      <c r="M48" s="151">
        <v>0.83856896329297503</v>
      </c>
      <c r="N48" s="137"/>
      <c r="O48" s="151">
        <v>0.61791697216825903</v>
      </c>
      <c r="P48" s="137"/>
      <c r="Q48" s="151">
        <v>2.4790235855984732E-2</v>
      </c>
      <c r="R48" t="s">
        <v>153</v>
      </c>
      <c r="T48" s="13">
        <v>0</v>
      </c>
      <c r="U48" s="16" t="s">
        <v>154</v>
      </c>
      <c r="V48" s="152">
        <f t="shared" si="0"/>
        <v>0.94738237988121798</v>
      </c>
      <c r="X48" s="13">
        <f t="shared" si="1"/>
        <v>0</v>
      </c>
      <c r="Z48" s="151">
        <f t="shared" si="2"/>
        <v>2.0007227874322596E-4</v>
      </c>
      <c r="AB48" s="13">
        <f t="shared" si="26"/>
        <v>20</v>
      </c>
      <c r="AF48" s="13">
        <f t="shared" si="3"/>
        <v>0</v>
      </c>
      <c r="AG48" s="16" t="s">
        <v>157</v>
      </c>
      <c r="AH48" s="151">
        <f t="shared" si="4"/>
        <v>1.0532596252040001E-3</v>
      </c>
      <c r="AI48" s="16" t="s">
        <v>158</v>
      </c>
      <c r="AJ48" s="13">
        <f t="shared" si="42"/>
        <v>0</v>
      </c>
      <c r="AM48" s="153">
        <f t="shared" si="27"/>
        <v>20</v>
      </c>
      <c r="AO48" s="154">
        <f t="shared" si="5"/>
        <v>0.94738237988121798</v>
      </c>
      <c r="AQ48" s="13">
        <f t="shared" si="28"/>
        <v>19</v>
      </c>
      <c r="AS48" s="150"/>
      <c r="AU48" s="13">
        <f t="shared" si="29"/>
        <v>19</v>
      </c>
      <c r="AW48" s="13">
        <v>31.428292982852959</v>
      </c>
      <c r="AX48" s="77"/>
      <c r="AZ48" s="13">
        <f t="shared" si="6"/>
        <v>31.428292982852959</v>
      </c>
      <c r="BA48" s="143" t="s">
        <v>157</v>
      </c>
      <c r="BB48" s="155">
        <f t="shared" si="30"/>
        <v>0.83856896329297503</v>
      </c>
      <c r="BC48" s="145" t="s">
        <v>158</v>
      </c>
      <c r="BD48" s="20">
        <f t="shared" si="31"/>
        <v>26</v>
      </c>
      <c r="BF48" s="13">
        <f t="shared" si="7"/>
        <v>31.428292982852959</v>
      </c>
      <c r="BG48" s="143" t="s">
        <v>157</v>
      </c>
      <c r="BH48" s="154">
        <f t="shared" si="8"/>
        <v>0.61791697216825903</v>
      </c>
      <c r="BI48" s="145" t="s">
        <v>158</v>
      </c>
      <c r="BJ48" s="13">
        <f t="shared" si="32"/>
        <v>19</v>
      </c>
      <c r="BK48" s="77"/>
      <c r="BM48" s="13">
        <f t="shared" si="9"/>
        <v>31.428292982852959</v>
      </c>
      <c r="BN48" s="143" t="s">
        <v>157</v>
      </c>
      <c r="BO48" s="154">
        <f t="shared" si="10"/>
        <v>1.0532596252040001E-3</v>
      </c>
      <c r="BP48" s="145" t="s">
        <v>158</v>
      </c>
      <c r="BQ48" s="13">
        <f t="shared" si="43"/>
        <v>0</v>
      </c>
      <c r="BR48" s="77"/>
      <c r="BT48" s="13"/>
      <c r="BV48" s="151">
        <f t="shared" si="33"/>
        <v>2.4790235855984732E-2</v>
      </c>
      <c r="BX48" s="13">
        <f t="shared" si="34"/>
        <v>782</v>
      </c>
      <c r="BY48" s="16" t="s">
        <v>157</v>
      </c>
      <c r="BZ48" s="154">
        <f t="shared" si="35"/>
        <v>0.94738237988121798</v>
      </c>
      <c r="CA48" s="16" t="s">
        <v>158</v>
      </c>
      <c r="CB48" s="13">
        <f t="shared" si="36"/>
        <v>741</v>
      </c>
      <c r="CC48" s="77"/>
      <c r="CE48" s="150"/>
      <c r="CF48" s="34"/>
      <c r="CG48" s="20">
        <f t="shared" si="37"/>
        <v>741</v>
      </c>
      <c r="CI48" s="20">
        <v>752.21172035530003</v>
      </c>
      <c r="CJ48" s="20"/>
      <c r="CK48" s="20">
        <f t="shared" si="11"/>
        <v>752.21172035530003</v>
      </c>
      <c r="CL48" s="145" t="s">
        <v>157</v>
      </c>
      <c r="CM48" s="156">
        <f t="shared" si="12"/>
        <v>0.83856896329297503</v>
      </c>
      <c r="CN48" s="145" t="s">
        <v>158</v>
      </c>
      <c r="CO48" s="20">
        <f t="shared" si="38"/>
        <v>631</v>
      </c>
      <c r="CP48" s="34"/>
      <c r="CQ48" s="78"/>
      <c r="CR48" s="13">
        <f t="shared" si="13"/>
        <v>752.21172035530003</v>
      </c>
      <c r="CS48" s="143" t="s">
        <v>157</v>
      </c>
      <c r="CT48" s="154">
        <f t="shared" si="14"/>
        <v>0.61791697216825903</v>
      </c>
      <c r="CU48" s="145" t="s">
        <v>158</v>
      </c>
      <c r="CV48" s="13">
        <f t="shared" si="39"/>
        <v>465</v>
      </c>
      <c r="CW48" s="77"/>
      <c r="CY48" s="13">
        <f t="shared" si="15"/>
        <v>752.21172035530003</v>
      </c>
      <c r="CZ48" s="143" t="s">
        <v>157</v>
      </c>
      <c r="DA48" s="154">
        <f t="shared" si="16"/>
        <v>1.0532596252040001E-3</v>
      </c>
      <c r="DB48" s="145" t="s">
        <v>158</v>
      </c>
      <c r="DC48" s="13">
        <f t="shared" si="44"/>
        <v>1</v>
      </c>
      <c r="DD48" s="77"/>
      <c r="DE48" s="77"/>
      <c r="DF48" s="28" t="str">
        <f t="shared" si="40"/>
        <v>63</v>
      </c>
      <c r="DG48" s="29" t="str">
        <f t="shared" si="40"/>
        <v>教育・研究</v>
      </c>
      <c r="DH48" s="147">
        <v>0</v>
      </c>
      <c r="DI48" s="148">
        <v>0</v>
      </c>
      <c r="DJ48" s="34">
        <v>0</v>
      </c>
      <c r="DK48" s="149">
        <v>0</v>
      </c>
      <c r="DL48" s="147">
        <f t="shared" si="17"/>
        <v>31.428292982852959</v>
      </c>
      <c r="DM48" s="148">
        <f t="shared" si="18"/>
        <v>26</v>
      </c>
      <c r="DN48" s="34">
        <f t="shared" si="19"/>
        <v>19</v>
      </c>
      <c r="DO48" s="149">
        <f t="shared" si="20"/>
        <v>0</v>
      </c>
      <c r="DP48" s="77"/>
      <c r="DQ48" s="77"/>
      <c r="DR48" s="28" t="str">
        <f t="shared" si="41"/>
        <v>63</v>
      </c>
      <c r="DS48" s="29" t="str">
        <f t="shared" si="41"/>
        <v>教育・研究</v>
      </c>
      <c r="DT48" s="147">
        <f t="shared" si="21"/>
        <v>752.21172035530003</v>
      </c>
      <c r="DU48" s="148">
        <f t="shared" si="22"/>
        <v>631</v>
      </c>
      <c r="DV48" s="34">
        <f t="shared" si="23"/>
        <v>465</v>
      </c>
      <c r="DW48" s="149">
        <f t="shared" si="24"/>
        <v>1</v>
      </c>
      <c r="DX48" s="147">
        <f t="shared" si="45"/>
        <v>783.64001333815304</v>
      </c>
      <c r="DY48" s="148">
        <f t="shared" si="45"/>
        <v>657</v>
      </c>
      <c r="DZ48" s="34">
        <f t="shared" si="45"/>
        <v>484</v>
      </c>
      <c r="EA48" s="149">
        <f t="shared" si="45"/>
        <v>1</v>
      </c>
    </row>
    <row r="49" spans="2:131">
      <c r="B49" s="28" t="s">
        <v>341</v>
      </c>
      <c r="C49" s="29" t="s">
        <v>342</v>
      </c>
      <c r="D49" s="137"/>
      <c r="E49" s="150"/>
      <c r="F49" s="137"/>
      <c r="G49" s="195">
        <v>0.99998714746557404</v>
      </c>
      <c r="H49" s="137"/>
      <c r="I49" s="151">
        <v>4.2120479735415996E-7</v>
      </c>
      <c r="J49" s="137"/>
      <c r="K49" s="151">
        <v>1.2381867470820001E-3</v>
      </c>
      <c r="L49" s="137"/>
      <c r="M49" s="151">
        <v>0.625813073329332</v>
      </c>
      <c r="N49" s="137"/>
      <c r="O49" s="151">
        <v>0.51309842960756902</v>
      </c>
      <c r="P49" s="137"/>
      <c r="Q49" s="151">
        <v>6.1595807184302548E-2</v>
      </c>
      <c r="R49" t="s">
        <v>153</v>
      </c>
      <c r="T49" s="13">
        <v>0</v>
      </c>
      <c r="U49" s="16" t="s">
        <v>154</v>
      </c>
      <c r="V49" s="152">
        <f t="shared" si="0"/>
        <v>0.99998714746557404</v>
      </c>
      <c r="X49" s="13">
        <f t="shared" si="1"/>
        <v>0</v>
      </c>
      <c r="Z49" s="151">
        <f t="shared" si="2"/>
        <v>4.2120479735415996E-7</v>
      </c>
      <c r="AB49" s="13">
        <f t="shared" si="26"/>
        <v>0</v>
      </c>
      <c r="AF49" s="13">
        <f t="shared" si="3"/>
        <v>0</v>
      </c>
      <c r="AG49" s="16" t="s">
        <v>157</v>
      </c>
      <c r="AH49" s="151">
        <f t="shared" si="4"/>
        <v>1.2381867470820001E-3</v>
      </c>
      <c r="AI49" s="16" t="s">
        <v>158</v>
      </c>
      <c r="AJ49" s="13">
        <f t="shared" si="42"/>
        <v>0</v>
      </c>
      <c r="AM49" s="153">
        <f t="shared" si="27"/>
        <v>0</v>
      </c>
      <c r="AO49" s="154">
        <f t="shared" si="5"/>
        <v>0.99998714746557404</v>
      </c>
      <c r="AQ49" s="13">
        <f t="shared" si="28"/>
        <v>0</v>
      </c>
      <c r="AS49" s="150"/>
      <c r="AU49" s="13">
        <f t="shared" si="29"/>
        <v>0</v>
      </c>
      <c r="AW49" s="13">
        <v>9.7647323729144677</v>
      </c>
      <c r="AX49" s="77"/>
      <c r="AZ49" s="13">
        <f t="shared" si="6"/>
        <v>9.7647323729144677</v>
      </c>
      <c r="BA49" s="143" t="s">
        <v>157</v>
      </c>
      <c r="BB49" s="155">
        <f t="shared" si="30"/>
        <v>0.625813073329332</v>
      </c>
      <c r="BC49" s="145" t="s">
        <v>158</v>
      </c>
      <c r="BD49" s="20">
        <f t="shared" si="31"/>
        <v>6</v>
      </c>
      <c r="BF49" s="13">
        <f t="shared" si="7"/>
        <v>9.7647323729144677</v>
      </c>
      <c r="BG49" s="143" t="s">
        <v>157</v>
      </c>
      <c r="BH49" s="154">
        <f t="shared" si="8"/>
        <v>0.51309842960756902</v>
      </c>
      <c r="BI49" s="145" t="s">
        <v>158</v>
      </c>
      <c r="BJ49" s="13">
        <f t="shared" si="32"/>
        <v>5</v>
      </c>
      <c r="BK49" s="77"/>
      <c r="BM49" s="13">
        <f t="shared" si="9"/>
        <v>9.7647323729144677</v>
      </c>
      <c r="BN49" s="143" t="s">
        <v>157</v>
      </c>
      <c r="BO49" s="154">
        <f t="shared" si="10"/>
        <v>1.2381867470820001E-3</v>
      </c>
      <c r="BP49" s="145" t="s">
        <v>158</v>
      </c>
      <c r="BQ49" s="13">
        <f t="shared" si="43"/>
        <v>0</v>
      </c>
      <c r="BR49" s="77"/>
      <c r="BT49" s="13"/>
      <c r="BV49" s="151">
        <f t="shared" si="33"/>
        <v>6.1595807184302548E-2</v>
      </c>
      <c r="BX49" s="13">
        <f t="shared" si="34"/>
        <v>1944</v>
      </c>
      <c r="BY49" s="16" t="s">
        <v>157</v>
      </c>
      <c r="BZ49" s="154">
        <f t="shared" si="35"/>
        <v>0.99998714746557404</v>
      </c>
      <c r="CA49" s="16" t="s">
        <v>158</v>
      </c>
      <c r="CB49" s="13">
        <f t="shared" si="36"/>
        <v>1944</v>
      </c>
      <c r="CC49" s="77"/>
      <c r="CE49" s="150"/>
      <c r="CF49" s="34"/>
      <c r="CG49" s="20">
        <f t="shared" si="37"/>
        <v>1944</v>
      </c>
      <c r="CI49" s="20">
        <v>1985.5220045177866</v>
      </c>
      <c r="CJ49" s="20"/>
      <c r="CK49" s="20">
        <f t="shared" si="11"/>
        <v>1985.5220045177866</v>
      </c>
      <c r="CL49" s="145" t="s">
        <v>157</v>
      </c>
      <c r="CM49" s="156">
        <f t="shared" si="12"/>
        <v>0.625813073329332</v>
      </c>
      <c r="CN49" s="145" t="s">
        <v>158</v>
      </c>
      <c r="CO49" s="20">
        <f t="shared" si="38"/>
        <v>1243</v>
      </c>
      <c r="CP49" s="34"/>
      <c r="CQ49" s="78"/>
      <c r="CR49" s="13">
        <f t="shared" si="13"/>
        <v>1985.5220045177866</v>
      </c>
      <c r="CS49" s="143" t="s">
        <v>157</v>
      </c>
      <c r="CT49" s="154">
        <f t="shared" si="14"/>
        <v>0.51309842960756902</v>
      </c>
      <c r="CU49" s="145" t="s">
        <v>158</v>
      </c>
      <c r="CV49" s="13">
        <f t="shared" si="39"/>
        <v>1019</v>
      </c>
      <c r="CW49" s="77"/>
      <c r="CY49" s="13">
        <f t="shared" si="15"/>
        <v>1985.5220045177866</v>
      </c>
      <c r="CZ49" s="143" t="s">
        <v>157</v>
      </c>
      <c r="DA49" s="154">
        <f t="shared" si="16"/>
        <v>1.2381867470820001E-3</v>
      </c>
      <c r="DB49" s="145" t="s">
        <v>158</v>
      </c>
      <c r="DC49" s="13">
        <f t="shared" si="44"/>
        <v>2</v>
      </c>
      <c r="DD49" s="77"/>
      <c r="DE49" s="77"/>
      <c r="DF49" s="28" t="str">
        <f t="shared" si="40"/>
        <v>64</v>
      </c>
      <c r="DG49" s="29" t="str">
        <f t="shared" si="40"/>
        <v>医療・福祉</v>
      </c>
      <c r="DH49" s="147">
        <v>0</v>
      </c>
      <c r="DI49" s="148">
        <v>0</v>
      </c>
      <c r="DJ49" s="34">
        <v>0</v>
      </c>
      <c r="DK49" s="149">
        <v>0</v>
      </c>
      <c r="DL49" s="147">
        <f t="shared" si="17"/>
        <v>9.7647323729144677</v>
      </c>
      <c r="DM49" s="148">
        <f t="shared" si="18"/>
        <v>6</v>
      </c>
      <c r="DN49" s="34">
        <f t="shared" si="19"/>
        <v>5</v>
      </c>
      <c r="DO49" s="149">
        <f t="shared" si="20"/>
        <v>0</v>
      </c>
      <c r="DP49" s="77"/>
      <c r="DQ49" s="77"/>
      <c r="DR49" s="28" t="str">
        <f t="shared" si="41"/>
        <v>64</v>
      </c>
      <c r="DS49" s="29" t="str">
        <f t="shared" si="41"/>
        <v>医療・福祉</v>
      </c>
      <c r="DT49" s="147">
        <f t="shared" si="21"/>
        <v>1985.5220045177866</v>
      </c>
      <c r="DU49" s="148">
        <f t="shared" si="22"/>
        <v>1243</v>
      </c>
      <c r="DV49" s="34">
        <f t="shared" si="23"/>
        <v>1019</v>
      </c>
      <c r="DW49" s="149">
        <f t="shared" si="24"/>
        <v>2</v>
      </c>
      <c r="DX49" s="147">
        <f t="shared" si="45"/>
        <v>1995.2867368907011</v>
      </c>
      <c r="DY49" s="148">
        <f t="shared" si="45"/>
        <v>1249</v>
      </c>
      <c r="DZ49" s="34">
        <f t="shared" si="45"/>
        <v>1024</v>
      </c>
      <c r="EA49" s="149">
        <f t="shared" si="45"/>
        <v>2</v>
      </c>
    </row>
    <row r="50" spans="2:131">
      <c r="B50" s="28" t="s">
        <v>343</v>
      </c>
      <c r="C50" s="29" t="s">
        <v>572</v>
      </c>
      <c r="D50" s="137"/>
      <c r="E50" s="150"/>
      <c r="F50" s="137"/>
      <c r="G50" s="195">
        <v>0.98186739148298097</v>
      </c>
      <c r="H50" s="137"/>
      <c r="I50" s="151">
        <v>9.8140717783519265E-4</v>
      </c>
      <c r="J50" s="137"/>
      <c r="K50" s="151">
        <v>1.2503674406920001E-3</v>
      </c>
      <c r="L50" s="137"/>
      <c r="M50" s="151">
        <v>0.573778093525253</v>
      </c>
      <c r="N50" s="137"/>
      <c r="O50" s="151">
        <v>0.49306775838773398</v>
      </c>
      <c r="P50" s="137"/>
      <c r="Q50" s="151">
        <v>1.0150891825523896E-2</v>
      </c>
      <c r="R50" t="s">
        <v>153</v>
      </c>
      <c r="T50" s="13">
        <v>0</v>
      </c>
      <c r="U50" s="16" t="s">
        <v>154</v>
      </c>
      <c r="V50" s="152">
        <f t="shared" si="0"/>
        <v>0.98186739148298097</v>
      </c>
      <c r="X50" s="13">
        <f t="shared" si="1"/>
        <v>0</v>
      </c>
      <c r="Z50" s="151">
        <f t="shared" si="2"/>
        <v>9.8140717783519265E-4</v>
      </c>
      <c r="AB50" s="13">
        <f t="shared" si="26"/>
        <v>98</v>
      </c>
      <c r="AF50" s="13">
        <f t="shared" si="3"/>
        <v>0</v>
      </c>
      <c r="AG50" s="16" t="s">
        <v>157</v>
      </c>
      <c r="AH50" s="151">
        <f t="shared" si="4"/>
        <v>1.2503674406920001E-3</v>
      </c>
      <c r="AI50" s="16" t="s">
        <v>158</v>
      </c>
      <c r="AJ50" s="13">
        <f t="shared" si="42"/>
        <v>0</v>
      </c>
      <c r="AM50" s="153">
        <f t="shared" si="27"/>
        <v>98</v>
      </c>
      <c r="AO50" s="154">
        <f t="shared" si="5"/>
        <v>0.98186739148298097</v>
      </c>
      <c r="AQ50" s="13">
        <f t="shared" si="28"/>
        <v>96</v>
      </c>
      <c r="AS50" s="150"/>
      <c r="AU50" s="13">
        <f t="shared" si="29"/>
        <v>96</v>
      </c>
      <c r="AW50" s="13">
        <v>155.80828115379001</v>
      </c>
      <c r="AX50" s="77"/>
      <c r="AZ50" s="13">
        <f t="shared" si="6"/>
        <v>155.80828115379001</v>
      </c>
      <c r="BA50" s="143" t="s">
        <v>157</v>
      </c>
      <c r="BB50" s="155">
        <f t="shared" si="30"/>
        <v>0.573778093525253</v>
      </c>
      <c r="BC50" s="145" t="s">
        <v>158</v>
      </c>
      <c r="BD50" s="20">
        <f t="shared" si="31"/>
        <v>89</v>
      </c>
      <c r="BF50" s="13">
        <f t="shared" si="7"/>
        <v>155.80828115379001</v>
      </c>
      <c r="BG50" s="143" t="s">
        <v>157</v>
      </c>
      <c r="BH50" s="154">
        <f t="shared" si="8"/>
        <v>0.49306775838773398</v>
      </c>
      <c r="BI50" s="145" t="s">
        <v>158</v>
      </c>
      <c r="BJ50" s="13">
        <f t="shared" si="32"/>
        <v>77</v>
      </c>
      <c r="BK50" s="77"/>
      <c r="BM50" s="13">
        <f t="shared" si="9"/>
        <v>155.80828115379001</v>
      </c>
      <c r="BN50" s="143" t="s">
        <v>157</v>
      </c>
      <c r="BO50" s="154">
        <f t="shared" si="10"/>
        <v>1.2503674406920001E-3</v>
      </c>
      <c r="BP50" s="145" t="s">
        <v>158</v>
      </c>
      <c r="BQ50" s="13">
        <f t="shared" si="43"/>
        <v>0</v>
      </c>
      <c r="BR50" s="77"/>
      <c r="BT50" s="13"/>
      <c r="BV50" s="151">
        <f t="shared" si="33"/>
        <v>1.0150891825523896E-2</v>
      </c>
      <c r="BX50" s="13">
        <f t="shared" si="34"/>
        <v>320</v>
      </c>
      <c r="BY50" s="16" t="s">
        <v>157</v>
      </c>
      <c r="BZ50" s="154">
        <f t="shared" si="35"/>
        <v>0.98186739148298097</v>
      </c>
      <c r="CA50" s="16" t="s">
        <v>158</v>
      </c>
      <c r="CB50" s="13">
        <f t="shared" si="36"/>
        <v>314</v>
      </c>
      <c r="CC50" s="77"/>
      <c r="CE50" s="150"/>
      <c r="CF50" s="34"/>
      <c r="CG50" s="20">
        <f t="shared" si="37"/>
        <v>314</v>
      </c>
      <c r="CI50" s="20">
        <v>377.60579711538526</v>
      </c>
      <c r="CJ50" s="20"/>
      <c r="CK50" s="20">
        <f t="shared" si="11"/>
        <v>377.60579711538526</v>
      </c>
      <c r="CL50" s="145" t="s">
        <v>157</v>
      </c>
      <c r="CM50" s="156">
        <f t="shared" si="12"/>
        <v>0.573778093525253</v>
      </c>
      <c r="CN50" s="145" t="s">
        <v>158</v>
      </c>
      <c r="CO50" s="20">
        <f t="shared" si="38"/>
        <v>217</v>
      </c>
      <c r="CP50" s="34"/>
      <c r="CQ50" s="78"/>
      <c r="CR50" s="13">
        <f t="shared" si="13"/>
        <v>377.60579711538526</v>
      </c>
      <c r="CS50" s="143" t="s">
        <v>157</v>
      </c>
      <c r="CT50" s="154">
        <f t="shared" si="14"/>
        <v>0.49306775838773398</v>
      </c>
      <c r="CU50" s="145" t="s">
        <v>158</v>
      </c>
      <c r="CV50" s="13">
        <f t="shared" si="39"/>
        <v>186</v>
      </c>
      <c r="CW50" s="77"/>
      <c r="CY50" s="13">
        <f t="shared" si="15"/>
        <v>377.60579711538526</v>
      </c>
      <c r="CZ50" s="143" t="s">
        <v>157</v>
      </c>
      <c r="DA50" s="154">
        <f t="shared" si="16"/>
        <v>1.2503674406920001E-3</v>
      </c>
      <c r="DB50" s="145" t="s">
        <v>158</v>
      </c>
      <c r="DC50" s="13">
        <f t="shared" si="44"/>
        <v>0</v>
      </c>
      <c r="DD50" s="77"/>
      <c r="DE50" s="77"/>
      <c r="DF50" s="28" t="str">
        <f t="shared" si="40"/>
        <v>65</v>
      </c>
      <c r="DG50" s="312" t="str">
        <f t="shared" si="40"/>
        <v>他に分類されない会員制団体</v>
      </c>
      <c r="DH50" s="147">
        <v>0</v>
      </c>
      <c r="DI50" s="148">
        <v>0</v>
      </c>
      <c r="DJ50" s="34">
        <v>0</v>
      </c>
      <c r="DK50" s="149">
        <v>0</v>
      </c>
      <c r="DL50" s="147">
        <f t="shared" si="17"/>
        <v>155.80828115379001</v>
      </c>
      <c r="DM50" s="148">
        <f t="shared" si="18"/>
        <v>89</v>
      </c>
      <c r="DN50" s="34">
        <f t="shared" si="19"/>
        <v>77</v>
      </c>
      <c r="DO50" s="149">
        <f t="shared" si="20"/>
        <v>0</v>
      </c>
      <c r="DP50" s="77"/>
      <c r="DQ50" s="77"/>
      <c r="DR50" s="28" t="str">
        <f t="shared" si="41"/>
        <v>65</v>
      </c>
      <c r="DS50" s="312" t="str">
        <f t="shared" si="41"/>
        <v>他に分類されない会員制団体</v>
      </c>
      <c r="DT50" s="147">
        <f t="shared" si="21"/>
        <v>377.60579711538526</v>
      </c>
      <c r="DU50" s="148">
        <f t="shared" si="22"/>
        <v>217</v>
      </c>
      <c r="DV50" s="34">
        <f t="shared" si="23"/>
        <v>186</v>
      </c>
      <c r="DW50" s="149">
        <f t="shared" si="24"/>
        <v>0</v>
      </c>
      <c r="DX50" s="147">
        <f t="shared" si="45"/>
        <v>533.41407826917521</v>
      </c>
      <c r="DY50" s="148">
        <f t="shared" si="45"/>
        <v>306</v>
      </c>
      <c r="DZ50" s="34">
        <f t="shared" si="45"/>
        <v>263</v>
      </c>
      <c r="EA50" s="149">
        <f t="shared" si="45"/>
        <v>0</v>
      </c>
    </row>
    <row r="51" spans="2:131">
      <c r="B51" s="28" t="s">
        <v>345</v>
      </c>
      <c r="C51" s="29" t="s">
        <v>36</v>
      </c>
      <c r="D51" s="137"/>
      <c r="E51" s="150"/>
      <c r="F51" s="137"/>
      <c r="G51" s="195">
        <v>0.61304534968629498</v>
      </c>
      <c r="H51" s="137"/>
      <c r="I51" s="151">
        <v>7.0409857540113432E-2</v>
      </c>
      <c r="J51" s="137"/>
      <c r="K51" s="151">
        <v>1.04446707099E-3</v>
      </c>
      <c r="L51" s="137"/>
      <c r="M51" s="151">
        <v>0.642968498950517</v>
      </c>
      <c r="N51" s="137"/>
      <c r="O51" s="151">
        <v>0.344735945795142</v>
      </c>
      <c r="P51" s="137"/>
      <c r="Q51" s="151">
        <v>2.1344373662065999E-2</v>
      </c>
      <c r="T51" s="13">
        <v>0</v>
      </c>
      <c r="U51" s="16" t="s">
        <v>154</v>
      </c>
      <c r="V51" s="152">
        <f t="shared" si="0"/>
        <v>0.61304534968629498</v>
      </c>
      <c r="X51" s="13">
        <f t="shared" si="1"/>
        <v>0</v>
      </c>
      <c r="Z51" s="151">
        <f t="shared" si="2"/>
        <v>7.0409857540113432E-2</v>
      </c>
      <c r="AB51" s="13">
        <f t="shared" si="26"/>
        <v>7041</v>
      </c>
      <c r="AF51" s="13">
        <f t="shared" si="3"/>
        <v>0</v>
      </c>
      <c r="AG51" s="16" t="s">
        <v>157</v>
      </c>
      <c r="AH51" s="151">
        <f t="shared" si="4"/>
        <v>1.04446707099E-3</v>
      </c>
      <c r="AI51" s="16" t="s">
        <v>158</v>
      </c>
      <c r="AJ51" s="13">
        <f t="shared" si="42"/>
        <v>0</v>
      </c>
      <c r="AM51" s="153">
        <f t="shared" si="27"/>
        <v>7041</v>
      </c>
      <c r="AO51" s="154">
        <f t="shared" si="5"/>
        <v>0.61304534968629498</v>
      </c>
      <c r="AQ51" s="13">
        <f t="shared" si="28"/>
        <v>4316</v>
      </c>
      <c r="AS51" s="150"/>
      <c r="AU51" s="13">
        <f t="shared" si="29"/>
        <v>4316</v>
      </c>
      <c r="AW51" s="13">
        <v>5461.9995221390163</v>
      </c>
      <c r="AX51" s="77"/>
      <c r="AZ51" s="13">
        <f t="shared" si="6"/>
        <v>5461.9995221390163</v>
      </c>
      <c r="BA51" s="143" t="s">
        <v>157</v>
      </c>
      <c r="BB51" s="155">
        <f t="shared" si="30"/>
        <v>0.642968498950517</v>
      </c>
      <c r="BC51" s="145" t="s">
        <v>158</v>
      </c>
      <c r="BD51" s="20">
        <f t="shared" si="31"/>
        <v>3512</v>
      </c>
      <c r="BF51" s="13">
        <f t="shared" si="7"/>
        <v>5461.9995221390163</v>
      </c>
      <c r="BG51" s="143" t="s">
        <v>157</v>
      </c>
      <c r="BH51" s="154">
        <f t="shared" si="8"/>
        <v>0.344735945795142</v>
      </c>
      <c r="BI51" s="145" t="s">
        <v>158</v>
      </c>
      <c r="BJ51" s="13">
        <f t="shared" si="32"/>
        <v>1883</v>
      </c>
      <c r="BK51" s="77"/>
      <c r="BM51" s="13">
        <f t="shared" si="9"/>
        <v>5461.9995221390163</v>
      </c>
      <c r="BN51" s="143" t="s">
        <v>157</v>
      </c>
      <c r="BO51" s="154">
        <f t="shared" si="10"/>
        <v>1.04446707099E-3</v>
      </c>
      <c r="BP51" s="145" t="s">
        <v>158</v>
      </c>
      <c r="BQ51" s="13">
        <f t="shared" si="43"/>
        <v>6</v>
      </c>
      <c r="BR51" s="77"/>
      <c r="BT51" s="13"/>
      <c r="BV51" s="151">
        <f t="shared" si="33"/>
        <v>2.1344373662065999E-2</v>
      </c>
      <c r="BX51" s="13">
        <f t="shared" si="34"/>
        <v>674</v>
      </c>
      <c r="BY51" s="16" t="s">
        <v>157</v>
      </c>
      <c r="BZ51" s="154">
        <f t="shared" si="35"/>
        <v>0.61304534968629498</v>
      </c>
      <c r="CA51" s="16" t="s">
        <v>158</v>
      </c>
      <c r="CB51" s="13">
        <f t="shared" si="36"/>
        <v>413</v>
      </c>
      <c r="CC51" s="77"/>
      <c r="CE51" s="150"/>
      <c r="CF51" s="34"/>
      <c r="CG51" s="20">
        <f t="shared" si="37"/>
        <v>413</v>
      </c>
      <c r="CI51" s="20">
        <v>1392.4725766355696</v>
      </c>
      <c r="CJ51" s="20"/>
      <c r="CK51" s="20">
        <f t="shared" si="11"/>
        <v>1392.4725766355696</v>
      </c>
      <c r="CL51" s="145" t="s">
        <v>157</v>
      </c>
      <c r="CM51" s="156">
        <f t="shared" si="12"/>
        <v>0.642968498950517</v>
      </c>
      <c r="CN51" s="145" t="s">
        <v>158</v>
      </c>
      <c r="CO51" s="20">
        <f t="shared" si="38"/>
        <v>895</v>
      </c>
      <c r="CP51" s="34"/>
      <c r="CQ51" s="78"/>
      <c r="CR51" s="13">
        <f t="shared" si="13"/>
        <v>1392.4725766355696</v>
      </c>
      <c r="CS51" s="143" t="s">
        <v>157</v>
      </c>
      <c r="CT51" s="154">
        <f t="shared" si="14"/>
        <v>0.344735945795142</v>
      </c>
      <c r="CU51" s="145" t="s">
        <v>158</v>
      </c>
      <c r="CV51" s="13">
        <f t="shared" si="39"/>
        <v>480</v>
      </c>
      <c r="CW51" s="77"/>
      <c r="CY51" s="13">
        <f t="shared" si="15"/>
        <v>1392.4725766355696</v>
      </c>
      <c r="CZ51" s="143" t="s">
        <v>157</v>
      </c>
      <c r="DA51" s="154">
        <f t="shared" si="16"/>
        <v>1.04446707099E-3</v>
      </c>
      <c r="DB51" s="145" t="s">
        <v>158</v>
      </c>
      <c r="DC51" s="13">
        <f t="shared" si="44"/>
        <v>1</v>
      </c>
      <c r="DD51" s="77"/>
      <c r="DE51" s="77"/>
      <c r="DF51" s="28" t="str">
        <f t="shared" si="40"/>
        <v>66</v>
      </c>
      <c r="DG51" s="29" t="str">
        <f t="shared" si="40"/>
        <v>対事業所サービス</v>
      </c>
      <c r="DH51" s="147">
        <v>0</v>
      </c>
      <c r="DI51" s="148">
        <v>0</v>
      </c>
      <c r="DJ51" s="34">
        <v>0</v>
      </c>
      <c r="DK51" s="149">
        <v>0</v>
      </c>
      <c r="DL51" s="147">
        <f>AW51</f>
        <v>5461.9995221390163</v>
      </c>
      <c r="DM51" s="148">
        <f>BD51</f>
        <v>3512</v>
      </c>
      <c r="DN51" s="34">
        <f>BJ51</f>
        <v>1883</v>
      </c>
      <c r="DO51" s="149">
        <f>BQ51</f>
        <v>6</v>
      </c>
      <c r="DP51" s="77"/>
      <c r="DQ51" s="77"/>
      <c r="DR51" s="28" t="str">
        <f t="shared" si="41"/>
        <v>66</v>
      </c>
      <c r="DS51" s="29" t="str">
        <f t="shared" si="41"/>
        <v>対事業所サービス</v>
      </c>
      <c r="DT51" s="147">
        <f>CI51</f>
        <v>1392.4725766355696</v>
      </c>
      <c r="DU51" s="148">
        <f>CO51</f>
        <v>895</v>
      </c>
      <c r="DV51" s="34">
        <f>CV51</f>
        <v>480</v>
      </c>
      <c r="DW51" s="149">
        <f>DC51</f>
        <v>1</v>
      </c>
      <c r="DX51" s="147">
        <f t="shared" si="45"/>
        <v>6854.4720987745859</v>
      </c>
      <c r="DY51" s="148">
        <f t="shared" si="45"/>
        <v>4407</v>
      </c>
      <c r="DZ51" s="34">
        <f t="shared" si="45"/>
        <v>2363</v>
      </c>
      <c r="EA51" s="149">
        <f t="shared" si="45"/>
        <v>7</v>
      </c>
    </row>
    <row r="52" spans="2:131">
      <c r="B52" s="28" t="s">
        <v>346</v>
      </c>
      <c r="C52" s="29" t="s">
        <v>37</v>
      </c>
      <c r="D52" s="137"/>
      <c r="E52" s="150"/>
      <c r="F52" s="137"/>
      <c r="G52" s="195">
        <v>0.72610904703220502</v>
      </c>
      <c r="H52" s="137"/>
      <c r="I52" s="151">
        <v>2.1944769942151734E-4</v>
      </c>
      <c r="J52" s="137"/>
      <c r="K52" s="151">
        <v>1.4724558876120001E-3</v>
      </c>
      <c r="L52" s="137"/>
      <c r="M52" s="151">
        <v>0.54665400270694797</v>
      </c>
      <c r="N52" s="137"/>
      <c r="O52" s="151">
        <v>0.24401609922908701</v>
      </c>
      <c r="P52" s="137"/>
      <c r="Q52" s="151">
        <v>0.13470285777570146</v>
      </c>
      <c r="T52" s="13">
        <v>0</v>
      </c>
      <c r="U52" s="16" t="s">
        <v>154</v>
      </c>
      <c r="V52" s="152">
        <f t="shared" si="0"/>
        <v>0.72610904703220502</v>
      </c>
      <c r="X52" s="13">
        <f t="shared" si="1"/>
        <v>0</v>
      </c>
      <c r="Z52" s="151">
        <f t="shared" si="2"/>
        <v>2.1944769942151734E-4</v>
      </c>
      <c r="AB52" s="13">
        <f t="shared" si="26"/>
        <v>22</v>
      </c>
      <c r="AF52" s="13">
        <f t="shared" si="3"/>
        <v>0</v>
      </c>
      <c r="AG52" s="16" t="s">
        <v>157</v>
      </c>
      <c r="AH52" s="151">
        <f t="shared" si="4"/>
        <v>1.4724558876120001E-3</v>
      </c>
      <c r="AI52" s="16" t="s">
        <v>158</v>
      </c>
      <c r="AJ52" s="13">
        <f t="shared" si="42"/>
        <v>0</v>
      </c>
      <c r="AM52" s="153">
        <f t="shared" si="27"/>
        <v>22</v>
      </c>
      <c r="AO52" s="154">
        <f t="shared" si="5"/>
        <v>0.72610904703220502</v>
      </c>
      <c r="AQ52" s="13">
        <f t="shared" si="28"/>
        <v>16</v>
      </c>
      <c r="AS52" s="150"/>
      <c r="AU52" s="13">
        <f t="shared" si="29"/>
        <v>16</v>
      </c>
      <c r="AW52" s="13">
        <v>29.565557424736735</v>
      </c>
      <c r="AX52" s="77"/>
      <c r="AZ52" s="13">
        <f t="shared" si="6"/>
        <v>29.565557424736735</v>
      </c>
      <c r="BA52" s="143" t="s">
        <v>157</v>
      </c>
      <c r="BB52" s="155">
        <f t="shared" si="30"/>
        <v>0.54665400270694797</v>
      </c>
      <c r="BC52" s="145" t="s">
        <v>158</v>
      </c>
      <c r="BD52" s="20">
        <f t="shared" si="31"/>
        <v>16</v>
      </c>
      <c r="BF52" s="13">
        <f t="shared" si="7"/>
        <v>29.565557424736735</v>
      </c>
      <c r="BG52" s="143" t="s">
        <v>157</v>
      </c>
      <c r="BH52" s="154">
        <f t="shared" si="8"/>
        <v>0.24401609922908701</v>
      </c>
      <c r="BI52" s="145" t="s">
        <v>158</v>
      </c>
      <c r="BJ52" s="13">
        <f t="shared" si="32"/>
        <v>7</v>
      </c>
      <c r="BK52" s="77"/>
      <c r="BM52" s="13">
        <f t="shared" si="9"/>
        <v>29.565557424736735</v>
      </c>
      <c r="BN52" s="143" t="s">
        <v>157</v>
      </c>
      <c r="BO52" s="154">
        <f t="shared" si="10"/>
        <v>1.4724558876120001E-3</v>
      </c>
      <c r="BP52" s="145" t="s">
        <v>158</v>
      </c>
      <c r="BQ52" s="13">
        <f t="shared" si="43"/>
        <v>0</v>
      </c>
      <c r="BR52" s="77"/>
      <c r="BT52" s="13"/>
      <c r="BV52" s="151">
        <f t="shared" si="33"/>
        <v>0.13470285777570146</v>
      </c>
      <c r="BX52" s="13">
        <f t="shared" si="34"/>
        <v>4251</v>
      </c>
      <c r="BY52" s="16" t="s">
        <v>157</v>
      </c>
      <c r="BZ52" s="154">
        <f t="shared" si="35"/>
        <v>0.72610904703220502</v>
      </c>
      <c r="CA52" s="16" t="s">
        <v>158</v>
      </c>
      <c r="CB52" s="13">
        <f t="shared" si="36"/>
        <v>3087</v>
      </c>
      <c r="CC52" s="77"/>
      <c r="CE52" s="150"/>
      <c r="CF52" s="34"/>
      <c r="CG52" s="20">
        <f t="shared" si="37"/>
        <v>3087</v>
      </c>
      <c r="CI52" s="20">
        <v>3158.7152472343801</v>
      </c>
      <c r="CJ52" s="20"/>
      <c r="CK52" s="20">
        <f t="shared" si="11"/>
        <v>3158.7152472343801</v>
      </c>
      <c r="CL52" s="145" t="s">
        <v>157</v>
      </c>
      <c r="CM52" s="156">
        <f t="shared" si="12"/>
        <v>0.54665400270694797</v>
      </c>
      <c r="CN52" s="145" t="s">
        <v>158</v>
      </c>
      <c r="CO52" s="20">
        <f t="shared" si="38"/>
        <v>1727</v>
      </c>
      <c r="CP52" s="34"/>
      <c r="CQ52" s="78"/>
      <c r="CR52" s="13">
        <f t="shared" si="13"/>
        <v>3158.7152472343801</v>
      </c>
      <c r="CS52" s="143" t="s">
        <v>157</v>
      </c>
      <c r="CT52" s="154">
        <f t="shared" si="14"/>
        <v>0.24401609922908701</v>
      </c>
      <c r="CU52" s="145" t="s">
        <v>158</v>
      </c>
      <c r="CV52" s="13">
        <f t="shared" si="39"/>
        <v>771</v>
      </c>
      <c r="CW52" s="77"/>
      <c r="CY52" s="13">
        <f t="shared" si="15"/>
        <v>3158.7152472343801</v>
      </c>
      <c r="CZ52" s="143" t="s">
        <v>157</v>
      </c>
      <c r="DA52" s="154">
        <f t="shared" si="16"/>
        <v>1.4724558876120001E-3</v>
      </c>
      <c r="DB52" s="145" t="s">
        <v>158</v>
      </c>
      <c r="DC52" s="13">
        <f t="shared" si="44"/>
        <v>5</v>
      </c>
      <c r="DD52" s="77"/>
      <c r="DE52" s="77"/>
      <c r="DF52" s="28" t="str">
        <f t="shared" si="40"/>
        <v>67</v>
      </c>
      <c r="DG52" s="29" t="str">
        <f t="shared" si="40"/>
        <v>対個人サービス</v>
      </c>
      <c r="DH52" s="147">
        <v>0</v>
      </c>
      <c r="DI52" s="148">
        <v>0</v>
      </c>
      <c r="DJ52" s="34">
        <v>0</v>
      </c>
      <c r="DK52" s="149">
        <v>0</v>
      </c>
      <c r="DL52" s="147">
        <f>AW52</f>
        <v>29.565557424736735</v>
      </c>
      <c r="DM52" s="148">
        <f>BD52</f>
        <v>16</v>
      </c>
      <c r="DN52" s="34">
        <f>BJ52</f>
        <v>7</v>
      </c>
      <c r="DO52" s="149">
        <f>BQ52</f>
        <v>0</v>
      </c>
      <c r="DP52" s="77"/>
      <c r="DQ52" s="77"/>
      <c r="DR52" s="28" t="str">
        <f t="shared" si="41"/>
        <v>67</v>
      </c>
      <c r="DS52" s="29" t="str">
        <f t="shared" si="41"/>
        <v>対個人サービス</v>
      </c>
      <c r="DT52" s="147">
        <f>CI52</f>
        <v>3158.7152472343801</v>
      </c>
      <c r="DU52" s="148">
        <f>CO52</f>
        <v>1727</v>
      </c>
      <c r="DV52" s="34">
        <f>CV52</f>
        <v>771</v>
      </c>
      <c r="DW52" s="149">
        <f>DC52</f>
        <v>5</v>
      </c>
      <c r="DX52" s="147">
        <f t="shared" si="45"/>
        <v>3188.2808046591167</v>
      </c>
      <c r="DY52" s="148">
        <f t="shared" si="45"/>
        <v>1743</v>
      </c>
      <c r="DZ52" s="34">
        <f t="shared" si="45"/>
        <v>778</v>
      </c>
      <c r="EA52" s="149">
        <f t="shared" si="45"/>
        <v>5</v>
      </c>
    </row>
    <row r="53" spans="2:131">
      <c r="B53" s="28" t="s">
        <v>347</v>
      </c>
      <c r="C53" s="29" t="s">
        <v>19</v>
      </c>
      <c r="D53" s="137"/>
      <c r="E53" s="150"/>
      <c r="F53" s="137"/>
      <c r="G53" s="195">
        <v>1</v>
      </c>
      <c r="H53" s="137"/>
      <c r="I53" s="151">
        <v>2.417715536812878E-4</v>
      </c>
      <c r="J53" s="137"/>
      <c r="K53" s="151">
        <v>0</v>
      </c>
      <c r="L53" s="137"/>
      <c r="M53" s="151">
        <v>0</v>
      </c>
      <c r="N53" s="137"/>
      <c r="O53" s="151">
        <v>0</v>
      </c>
      <c r="P53" s="137"/>
      <c r="Q53" s="151">
        <v>0</v>
      </c>
      <c r="T53" s="13">
        <v>0</v>
      </c>
      <c r="U53" s="16" t="s">
        <v>154</v>
      </c>
      <c r="V53" s="152">
        <f t="shared" si="0"/>
        <v>1</v>
      </c>
      <c r="X53" s="13">
        <f t="shared" si="1"/>
        <v>0</v>
      </c>
      <c r="Z53" s="151">
        <f t="shared" si="2"/>
        <v>2.417715536812878E-4</v>
      </c>
      <c r="AB53" s="13">
        <f t="shared" si="26"/>
        <v>24</v>
      </c>
      <c r="AF53" s="13">
        <f t="shared" si="3"/>
        <v>0</v>
      </c>
      <c r="AG53" s="16" t="s">
        <v>157</v>
      </c>
      <c r="AH53" s="151">
        <f t="shared" si="4"/>
        <v>0</v>
      </c>
      <c r="AI53" s="16" t="s">
        <v>158</v>
      </c>
      <c r="AJ53" s="13">
        <f t="shared" si="42"/>
        <v>0</v>
      </c>
      <c r="AM53" s="153">
        <f t="shared" si="27"/>
        <v>24</v>
      </c>
      <c r="AO53" s="154">
        <f t="shared" si="5"/>
        <v>1</v>
      </c>
      <c r="AQ53" s="13">
        <f t="shared" si="28"/>
        <v>24</v>
      </c>
      <c r="AS53" s="150"/>
      <c r="AU53" s="13">
        <f t="shared" si="29"/>
        <v>24</v>
      </c>
      <c r="AW53" s="13">
        <v>59.803605074698119</v>
      </c>
      <c r="AX53" s="77"/>
      <c r="AZ53" s="13">
        <f t="shared" si="6"/>
        <v>59.803605074698119</v>
      </c>
      <c r="BA53" s="143" t="s">
        <v>157</v>
      </c>
      <c r="BB53" s="155">
        <f t="shared" si="30"/>
        <v>0</v>
      </c>
      <c r="BC53" s="145" t="s">
        <v>158</v>
      </c>
      <c r="BD53" s="20">
        <f t="shared" si="31"/>
        <v>0</v>
      </c>
      <c r="BF53" s="13">
        <f t="shared" si="7"/>
        <v>59.803605074698119</v>
      </c>
      <c r="BG53" s="143" t="s">
        <v>157</v>
      </c>
      <c r="BH53" s="154">
        <f t="shared" si="8"/>
        <v>0</v>
      </c>
      <c r="BI53" s="145" t="s">
        <v>158</v>
      </c>
      <c r="BJ53" s="13">
        <f t="shared" si="32"/>
        <v>0</v>
      </c>
      <c r="BK53" s="77"/>
      <c r="BM53" s="13">
        <f t="shared" si="9"/>
        <v>59.803605074698119</v>
      </c>
      <c r="BN53" s="143" t="s">
        <v>157</v>
      </c>
      <c r="BO53" s="154">
        <f t="shared" si="10"/>
        <v>0</v>
      </c>
      <c r="BP53" s="145" t="s">
        <v>158</v>
      </c>
      <c r="BQ53" s="13">
        <f t="shared" si="43"/>
        <v>0</v>
      </c>
      <c r="BR53" s="77"/>
      <c r="BT53" s="13"/>
      <c r="BV53" s="151">
        <f t="shared" si="33"/>
        <v>0</v>
      </c>
      <c r="BX53" s="13">
        <f t="shared" si="34"/>
        <v>0</v>
      </c>
      <c r="BY53" s="16" t="s">
        <v>157</v>
      </c>
      <c r="BZ53" s="154">
        <f t="shared" si="35"/>
        <v>1</v>
      </c>
      <c r="CA53" s="16" t="s">
        <v>158</v>
      </c>
      <c r="CB53" s="13">
        <f t="shared" si="36"/>
        <v>0</v>
      </c>
      <c r="CC53" s="77"/>
      <c r="CE53" s="150"/>
      <c r="CF53" s="34"/>
      <c r="CG53" s="20">
        <f t="shared" si="37"/>
        <v>0</v>
      </c>
      <c r="CI53" s="20">
        <v>42.548837600690035</v>
      </c>
      <c r="CJ53" s="20"/>
      <c r="CK53" s="20">
        <f t="shared" si="11"/>
        <v>42.548837600690035</v>
      </c>
      <c r="CL53" s="145" t="s">
        <v>157</v>
      </c>
      <c r="CM53" s="156">
        <f t="shared" si="12"/>
        <v>0</v>
      </c>
      <c r="CN53" s="145" t="s">
        <v>158</v>
      </c>
      <c r="CO53" s="20">
        <f t="shared" si="38"/>
        <v>0</v>
      </c>
      <c r="CP53" s="34"/>
      <c r="CQ53" s="78"/>
      <c r="CR53" s="13">
        <f t="shared" si="13"/>
        <v>42.548837600690035</v>
      </c>
      <c r="CS53" s="143" t="s">
        <v>157</v>
      </c>
      <c r="CT53" s="154">
        <f t="shared" si="14"/>
        <v>0</v>
      </c>
      <c r="CU53" s="145" t="s">
        <v>158</v>
      </c>
      <c r="CV53" s="13">
        <f t="shared" si="39"/>
        <v>0</v>
      </c>
      <c r="CW53" s="77"/>
      <c r="CY53" s="13">
        <f t="shared" si="15"/>
        <v>42.548837600690035</v>
      </c>
      <c r="CZ53" s="143" t="s">
        <v>157</v>
      </c>
      <c r="DA53" s="154">
        <f t="shared" si="16"/>
        <v>0</v>
      </c>
      <c r="DB53" s="145" t="s">
        <v>158</v>
      </c>
      <c r="DC53" s="13">
        <f t="shared" si="44"/>
        <v>0</v>
      </c>
      <c r="DD53" s="77"/>
      <c r="DE53" s="77"/>
      <c r="DF53" s="28" t="str">
        <f t="shared" si="40"/>
        <v>68</v>
      </c>
      <c r="DG53" s="29" t="str">
        <f t="shared" si="40"/>
        <v>事務用品</v>
      </c>
      <c r="DH53" s="147">
        <v>0</v>
      </c>
      <c r="DI53" s="148">
        <v>0</v>
      </c>
      <c r="DJ53" s="34">
        <v>0</v>
      </c>
      <c r="DK53" s="149">
        <v>0</v>
      </c>
      <c r="DL53" s="147">
        <f>AW53</f>
        <v>59.803605074698119</v>
      </c>
      <c r="DM53" s="148">
        <f>BD53</f>
        <v>0</v>
      </c>
      <c r="DN53" s="34">
        <f>BJ53</f>
        <v>0</v>
      </c>
      <c r="DO53" s="149">
        <f>BQ53</f>
        <v>0</v>
      </c>
      <c r="DP53" s="77"/>
      <c r="DQ53" s="77"/>
      <c r="DR53" s="28" t="str">
        <f t="shared" si="41"/>
        <v>68</v>
      </c>
      <c r="DS53" s="29" t="str">
        <f t="shared" si="41"/>
        <v>事務用品</v>
      </c>
      <c r="DT53" s="147">
        <f>CI53</f>
        <v>42.548837600690035</v>
      </c>
      <c r="DU53" s="148">
        <f>CO53</f>
        <v>0</v>
      </c>
      <c r="DV53" s="34">
        <f>CV53</f>
        <v>0</v>
      </c>
      <c r="DW53" s="149">
        <f>DC53</f>
        <v>0</v>
      </c>
      <c r="DX53" s="147">
        <f t="shared" si="45"/>
        <v>102.35244267538815</v>
      </c>
      <c r="DY53" s="148">
        <f t="shared" si="45"/>
        <v>0</v>
      </c>
      <c r="DZ53" s="34">
        <f t="shared" si="45"/>
        <v>0</v>
      </c>
      <c r="EA53" s="149">
        <f t="shared" si="45"/>
        <v>0</v>
      </c>
    </row>
    <row r="54" spans="2:131" ht="14.25" thickBot="1">
      <c r="B54" s="30" t="s">
        <v>348</v>
      </c>
      <c r="C54" s="31" t="s">
        <v>9</v>
      </c>
      <c r="D54" s="137"/>
      <c r="E54" s="174"/>
      <c r="F54" s="137"/>
      <c r="G54" s="195">
        <v>0.51197824728942598</v>
      </c>
      <c r="H54" s="137"/>
      <c r="I54" s="151">
        <v>1.8425603860257728E-2</v>
      </c>
      <c r="J54" s="137"/>
      <c r="K54" s="175">
        <v>9.0803615423000001E-5</v>
      </c>
      <c r="L54" s="137"/>
      <c r="M54" s="175">
        <v>0.46207115851021802</v>
      </c>
      <c r="N54" s="137"/>
      <c r="O54" s="175">
        <v>2.2515184763084999E-2</v>
      </c>
      <c r="P54" s="137"/>
      <c r="Q54" s="151">
        <v>3.6888368896661078E-5</v>
      </c>
      <c r="R54" t="s">
        <v>153</v>
      </c>
      <c r="T54" s="14">
        <v>0</v>
      </c>
      <c r="U54" s="16" t="s">
        <v>154</v>
      </c>
      <c r="V54" s="152">
        <f t="shared" si="0"/>
        <v>0.51197824728942598</v>
      </c>
      <c r="X54" s="14">
        <f t="shared" si="1"/>
        <v>0</v>
      </c>
      <c r="Z54" s="151">
        <f t="shared" si="2"/>
        <v>1.8425603860257728E-2</v>
      </c>
      <c r="AB54" s="13">
        <f t="shared" si="26"/>
        <v>1843</v>
      </c>
      <c r="AF54" s="14">
        <f t="shared" si="3"/>
        <v>0</v>
      </c>
      <c r="AG54" s="16" t="s">
        <v>157</v>
      </c>
      <c r="AH54" s="175">
        <f t="shared" si="4"/>
        <v>9.0803615423000001E-5</v>
      </c>
      <c r="AI54" s="16" t="s">
        <v>158</v>
      </c>
      <c r="AJ54" s="13">
        <f>ROUND(AF54*AH54,0)</f>
        <v>0</v>
      </c>
      <c r="AM54" s="176">
        <f t="shared" si="27"/>
        <v>1843</v>
      </c>
      <c r="AO54" s="17">
        <f t="shared" si="5"/>
        <v>0.51197824728942598</v>
      </c>
      <c r="AQ54" s="14">
        <f t="shared" si="28"/>
        <v>944</v>
      </c>
      <c r="AS54" s="174"/>
      <c r="AU54" s="14">
        <f t="shared" si="29"/>
        <v>944</v>
      </c>
      <c r="AW54" s="14">
        <v>996.8584163924595</v>
      </c>
      <c r="AX54" s="77"/>
      <c r="AZ54" s="14">
        <f t="shared" si="6"/>
        <v>996.8584163924595</v>
      </c>
      <c r="BA54" s="143" t="s">
        <v>157</v>
      </c>
      <c r="BB54" s="177">
        <f t="shared" si="30"/>
        <v>0.46207115851021802</v>
      </c>
      <c r="BC54" s="145" t="s">
        <v>158</v>
      </c>
      <c r="BD54" s="21">
        <f t="shared" si="31"/>
        <v>461</v>
      </c>
      <c r="BF54" s="14">
        <f t="shared" si="7"/>
        <v>996.8584163924595</v>
      </c>
      <c r="BG54" s="143" t="s">
        <v>157</v>
      </c>
      <c r="BH54" s="17">
        <f t="shared" si="8"/>
        <v>2.2515184763084999E-2</v>
      </c>
      <c r="BI54" s="145" t="s">
        <v>158</v>
      </c>
      <c r="BJ54" s="14">
        <f t="shared" si="32"/>
        <v>22</v>
      </c>
      <c r="BK54" s="77"/>
      <c r="BM54" s="14">
        <f t="shared" si="9"/>
        <v>996.8584163924595</v>
      </c>
      <c r="BN54" s="143" t="s">
        <v>157</v>
      </c>
      <c r="BO54" s="17">
        <f t="shared" si="10"/>
        <v>9.0803615423000001E-5</v>
      </c>
      <c r="BP54" s="145" t="s">
        <v>158</v>
      </c>
      <c r="BQ54" s="14">
        <f>ROUND(BM54*BO54,0)</f>
        <v>0</v>
      </c>
      <c r="BR54" s="77"/>
      <c r="BT54" s="14"/>
      <c r="BV54" s="151">
        <f t="shared" si="33"/>
        <v>3.6888368896661078E-5</v>
      </c>
      <c r="BX54" s="14">
        <f t="shared" si="34"/>
        <v>1</v>
      </c>
      <c r="BY54" s="16" t="s">
        <v>157</v>
      </c>
      <c r="BZ54" s="17">
        <f t="shared" si="35"/>
        <v>0.51197824728942598</v>
      </c>
      <c r="CA54" s="16" t="s">
        <v>158</v>
      </c>
      <c r="CB54" s="14">
        <f t="shared" si="36"/>
        <v>1</v>
      </c>
      <c r="CC54" s="77"/>
      <c r="CE54" s="174"/>
      <c r="CF54" s="34"/>
      <c r="CG54" s="21">
        <f t="shared" si="37"/>
        <v>1</v>
      </c>
      <c r="CI54" s="21">
        <v>65.267195232769666</v>
      </c>
      <c r="CJ54" s="20"/>
      <c r="CK54" s="21">
        <f t="shared" si="11"/>
        <v>65.267195232769666</v>
      </c>
      <c r="CL54" s="145" t="s">
        <v>157</v>
      </c>
      <c r="CM54" s="178">
        <f t="shared" si="12"/>
        <v>0.46207115851021802</v>
      </c>
      <c r="CN54" s="145" t="s">
        <v>158</v>
      </c>
      <c r="CO54" s="21">
        <f t="shared" si="38"/>
        <v>30</v>
      </c>
      <c r="CP54" s="34"/>
      <c r="CQ54" s="78"/>
      <c r="CR54" s="14">
        <f t="shared" si="13"/>
        <v>65.267195232769666</v>
      </c>
      <c r="CS54" s="143" t="s">
        <v>157</v>
      </c>
      <c r="CT54" s="17">
        <f t="shared" si="14"/>
        <v>2.2515184763084999E-2</v>
      </c>
      <c r="CU54" s="145" t="s">
        <v>158</v>
      </c>
      <c r="CV54" s="14">
        <f t="shared" si="39"/>
        <v>1</v>
      </c>
      <c r="CW54" s="77"/>
      <c r="CY54" s="14">
        <f t="shared" si="15"/>
        <v>65.267195232769666</v>
      </c>
      <c r="CZ54" s="143" t="s">
        <v>157</v>
      </c>
      <c r="DA54" s="17">
        <f t="shared" si="16"/>
        <v>9.0803615423000001E-5</v>
      </c>
      <c r="DB54" s="145" t="s">
        <v>158</v>
      </c>
      <c r="DC54" s="14">
        <f>ROUND(CY54*DA54,0)</f>
        <v>0</v>
      </c>
      <c r="DD54" s="77"/>
      <c r="DE54" s="77"/>
      <c r="DF54" s="30" t="str">
        <f t="shared" si="40"/>
        <v>69</v>
      </c>
      <c r="DG54" s="31" t="str">
        <f t="shared" si="40"/>
        <v>分類不明</v>
      </c>
      <c r="DH54" s="179">
        <v>0</v>
      </c>
      <c r="DI54" s="180">
        <v>0</v>
      </c>
      <c r="DJ54" s="181">
        <v>0</v>
      </c>
      <c r="DK54" s="182">
        <v>0</v>
      </c>
      <c r="DL54" s="179">
        <f t="shared" si="17"/>
        <v>996.8584163924595</v>
      </c>
      <c r="DM54" s="180">
        <f t="shared" si="18"/>
        <v>461</v>
      </c>
      <c r="DN54" s="181">
        <f t="shared" si="19"/>
        <v>22</v>
      </c>
      <c r="DO54" s="182">
        <f t="shared" si="20"/>
        <v>0</v>
      </c>
      <c r="DP54" s="77"/>
      <c r="DQ54" s="77"/>
      <c r="DR54" s="30" t="str">
        <f t="shared" si="41"/>
        <v>69</v>
      </c>
      <c r="DS54" s="31" t="str">
        <f t="shared" si="41"/>
        <v>分類不明</v>
      </c>
      <c r="DT54" s="179">
        <f t="shared" si="21"/>
        <v>65.267195232769666</v>
      </c>
      <c r="DU54" s="180">
        <f t="shared" si="22"/>
        <v>30</v>
      </c>
      <c r="DV54" s="181">
        <f t="shared" si="23"/>
        <v>1</v>
      </c>
      <c r="DW54" s="182">
        <f t="shared" si="24"/>
        <v>0</v>
      </c>
      <c r="DX54" s="179">
        <f t="shared" si="45"/>
        <v>1062.1256116252291</v>
      </c>
      <c r="DY54" s="180">
        <f t="shared" si="45"/>
        <v>491</v>
      </c>
      <c r="DZ54" s="181">
        <f t="shared" si="45"/>
        <v>23</v>
      </c>
      <c r="EA54" s="182">
        <f t="shared" si="45"/>
        <v>0</v>
      </c>
    </row>
    <row r="55" spans="2:131" ht="14.25" thickBot="1">
      <c r="B55" s="32"/>
      <c r="C55" s="33" t="s">
        <v>249</v>
      </c>
      <c r="D55" s="183"/>
      <c r="E55" s="183"/>
      <c r="F55" s="183"/>
      <c r="G55" s="196">
        <v>0.67292814969260695</v>
      </c>
      <c r="H55" s="183"/>
      <c r="I55" s="184">
        <v>0.50758674080994315</v>
      </c>
      <c r="J55" s="183"/>
      <c r="K55" s="333">
        <v>8.03979385086E-4</v>
      </c>
      <c r="L55" s="183"/>
      <c r="M55" s="219">
        <v>0.57320574807043101</v>
      </c>
      <c r="N55" s="183"/>
      <c r="O55" s="219">
        <v>0.26618400182929403</v>
      </c>
      <c r="P55" s="183"/>
      <c r="Q55" s="184">
        <v>1.0000000000000018</v>
      </c>
      <c r="R55" t="s">
        <v>153</v>
      </c>
      <c r="T55" s="15">
        <f>SUM(T16:T54)</f>
        <v>100000</v>
      </c>
      <c r="U55" s="16"/>
      <c r="V55" s="185">
        <f t="shared" si="0"/>
        <v>0.67292814969260695</v>
      </c>
      <c r="X55" s="18">
        <f>SUM(X16:X54)</f>
        <v>100000</v>
      </c>
      <c r="Z55" s="184">
        <f t="shared" si="2"/>
        <v>0.50758674080994315</v>
      </c>
      <c r="AB55" s="186">
        <f>SUM(AB16:AB54)</f>
        <v>50760</v>
      </c>
      <c r="AC55" t="s">
        <v>173</v>
      </c>
      <c r="AF55" s="18">
        <f>SUM(AF16:AF54)</f>
        <v>100000</v>
      </c>
      <c r="AG55" s="16"/>
      <c r="AH55" s="187">
        <f t="shared" si="4"/>
        <v>8.03979385086E-4</v>
      </c>
      <c r="AJ55" s="18">
        <f>SUM(AJ16:AJ54)</f>
        <v>88</v>
      </c>
      <c r="AM55" s="18">
        <f>SUM(AM16:AM54)</f>
        <v>50760</v>
      </c>
      <c r="AO55" s="188">
        <f>G55</f>
        <v>0.67292814969260695</v>
      </c>
      <c r="AQ55" s="18">
        <f>SUM(AQ16:AQ54)</f>
        <v>18628</v>
      </c>
      <c r="AS55" s="36"/>
      <c r="AU55" s="18">
        <f>SUM(AU16:AU54)</f>
        <v>18628</v>
      </c>
      <c r="AW55" s="18">
        <f>SUM(AW16:AW54)</f>
        <v>23146.411354893586</v>
      </c>
      <c r="AX55" s="77"/>
      <c r="AZ55" s="18">
        <f>SUM(AZ16:AZ54)</f>
        <v>23146.411354893586</v>
      </c>
      <c r="BB55" s="177">
        <f t="shared" si="30"/>
        <v>0.57320574807043101</v>
      </c>
      <c r="BC55" s="35"/>
      <c r="BD55" s="18">
        <f>SUM(BD16:BD54)</f>
        <v>13527</v>
      </c>
      <c r="BF55" s="18">
        <f>SUM(BF16:BF54)</f>
        <v>23146.411354893586</v>
      </c>
      <c r="BH55" s="17">
        <f t="shared" si="8"/>
        <v>0.26618400182929403</v>
      </c>
      <c r="BJ55" s="18">
        <f>SUM(BJ16:BJ54)</f>
        <v>5915</v>
      </c>
      <c r="BK55" s="77"/>
      <c r="BM55" s="18">
        <f>SUM(BM16:BM54)</f>
        <v>23146.411354893586</v>
      </c>
      <c r="BO55" s="17">
        <f>K55</f>
        <v>8.03979385086E-4</v>
      </c>
      <c r="BQ55" s="18">
        <f>SUM(BQ16:BQ54)</f>
        <v>17</v>
      </c>
      <c r="BR55" s="77"/>
      <c r="BT55" s="14">
        <f>CB8</f>
        <v>31557</v>
      </c>
      <c r="BV55" s="184">
        <f>Q55</f>
        <v>1.0000000000000018</v>
      </c>
      <c r="BX55" s="14">
        <f>SUM(BX16:BX54)</f>
        <v>31559</v>
      </c>
      <c r="BZ55" s="17">
        <f t="shared" si="35"/>
        <v>0.67292814969260695</v>
      </c>
      <c r="CB55" s="14">
        <f>SUM(CB16:CB54)</f>
        <v>22029</v>
      </c>
      <c r="CC55" s="77"/>
      <c r="CE55" s="36"/>
      <c r="CF55" s="35"/>
      <c r="CG55" s="15">
        <f>CB55</f>
        <v>22029</v>
      </c>
      <c r="CI55" s="189">
        <f>SUM(CI16:CI54)</f>
        <v>27550.359963742721</v>
      </c>
      <c r="CJ55" s="34"/>
      <c r="CK55" s="189">
        <f>SUM(CK16:CK54)</f>
        <v>27550.359963742721</v>
      </c>
      <c r="CL55" s="34"/>
      <c r="CM55" s="178">
        <f t="shared" si="12"/>
        <v>0.57320574807043101</v>
      </c>
      <c r="CN55" s="34"/>
      <c r="CO55" s="189">
        <f>SUM(CO16:CO54)</f>
        <v>17949</v>
      </c>
      <c r="CP55" s="34"/>
      <c r="CQ55" s="78"/>
      <c r="CR55" s="18">
        <f>SUM(CR16:CR54)</f>
        <v>27550.359963742721</v>
      </c>
      <c r="CS55"/>
      <c r="CT55" s="17">
        <f t="shared" si="14"/>
        <v>0.26618400182929403</v>
      </c>
      <c r="CU55"/>
      <c r="CV55" s="18">
        <f>SUM(CV16:CV54)</f>
        <v>5958</v>
      </c>
      <c r="CW55" s="77"/>
      <c r="CY55" s="18">
        <f>SUM(CY16:CY54)</f>
        <v>27550.359963742721</v>
      </c>
      <c r="DA55" s="17">
        <f t="shared" si="16"/>
        <v>8.03979385086E-4</v>
      </c>
      <c r="DC55" s="18">
        <f>SUM(DC16:DC54)</f>
        <v>20</v>
      </c>
      <c r="DD55" s="77"/>
      <c r="DE55" s="77"/>
      <c r="DF55" s="32"/>
      <c r="DG55" s="33" t="s">
        <v>20</v>
      </c>
      <c r="DH55" s="179">
        <f t="shared" ref="DH55:DO55" si="46">SUM(DH16:DH54)</f>
        <v>100000</v>
      </c>
      <c r="DI55" s="180">
        <f t="shared" si="46"/>
        <v>49241</v>
      </c>
      <c r="DJ55" s="181">
        <f t="shared" si="46"/>
        <v>38988</v>
      </c>
      <c r="DK55" s="190">
        <f t="shared" si="46"/>
        <v>88</v>
      </c>
      <c r="DL55" s="179">
        <f>SUM(DL16:DL54)</f>
        <v>23146.411354893586</v>
      </c>
      <c r="DM55" s="180">
        <f t="shared" si="46"/>
        <v>13527</v>
      </c>
      <c r="DN55" s="181">
        <f t="shared" si="46"/>
        <v>5915</v>
      </c>
      <c r="DO55" s="190">
        <f t="shared" si="46"/>
        <v>17</v>
      </c>
      <c r="DP55" s="77"/>
      <c r="DQ55" s="77"/>
      <c r="DR55" s="32"/>
      <c r="DS55" s="33" t="s">
        <v>20</v>
      </c>
      <c r="DT55" s="179">
        <f t="shared" ref="DT55:EA55" si="47">SUM(DT16:DT54)</f>
        <v>27550.359963742721</v>
      </c>
      <c r="DU55" s="180">
        <f t="shared" si="47"/>
        <v>17949</v>
      </c>
      <c r="DV55" s="181">
        <f t="shared" si="47"/>
        <v>5958</v>
      </c>
      <c r="DW55" s="190">
        <f t="shared" si="47"/>
        <v>20</v>
      </c>
      <c r="DX55" s="179">
        <f>SUM(DX16:DX54)</f>
        <v>150696.77131863637</v>
      </c>
      <c r="DY55" s="180">
        <f t="shared" si="47"/>
        <v>80717</v>
      </c>
      <c r="DZ55" s="181">
        <f t="shared" si="47"/>
        <v>50861</v>
      </c>
      <c r="EA55" s="190">
        <f t="shared" si="47"/>
        <v>125</v>
      </c>
    </row>
    <row r="56" spans="2:131" ht="14.25" thickBot="1">
      <c r="B56" s="28" t="s">
        <v>349</v>
      </c>
      <c r="C56" s="29" t="s">
        <v>573</v>
      </c>
      <c r="D56" s="137"/>
      <c r="E56" s="137"/>
      <c r="F56" s="137"/>
      <c r="G56" s="137"/>
      <c r="H56" s="137"/>
      <c r="I56" s="151">
        <v>1.9003496842227633E-2</v>
      </c>
      <c r="J56" s="137"/>
      <c r="K56" s="137"/>
      <c r="L56" s="137"/>
      <c r="M56" s="137"/>
      <c r="N56" s="137"/>
      <c r="O56" s="137"/>
      <c r="P56" s="137"/>
      <c r="Q56" s="137"/>
      <c r="R56" t="s">
        <v>153</v>
      </c>
      <c r="Z56" s="151">
        <f t="shared" si="2"/>
        <v>1.9003496842227633E-2</v>
      </c>
      <c r="AB56" s="13">
        <f>ROUND($X$55*Z56,0)</f>
        <v>1900</v>
      </c>
      <c r="AC56" t="s">
        <v>174</v>
      </c>
      <c r="BB56" s="36"/>
      <c r="BC56" s="34"/>
      <c r="BD56" s="34"/>
      <c r="BX56" s="78"/>
      <c r="CE56" s="36"/>
      <c r="CF56" s="34"/>
      <c r="CG56" s="34"/>
      <c r="CL56" s="59"/>
      <c r="CN56" s="59"/>
      <c r="CO56" s="34"/>
      <c r="CP56" s="34"/>
      <c r="CW56" s="34"/>
      <c r="DB56" s="34"/>
      <c r="DK56" s="34"/>
    </row>
    <row r="57" spans="2:131" ht="16.5" thickBot="1">
      <c r="B57" s="28" t="s">
        <v>350</v>
      </c>
      <c r="C57" s="29" t="s">
        <v>11</v>
      </c>
      <c r="D57" s="137"/>
      <c r="E57" s="137"/>
      <c r="F57" s="137"/>
      <c r="G57" s="137"/>
      <c r="H57" s="137"/>
      <c r="I57" s="151">
        <v>0.38988190259891786</v>
      </c>
      <c r="J57" s="137"/>
      <c r="K57" s="137"/>
      <c r="L57" s="137"/>
      <c r="M57" s="137"/>
      <c r="N57" s="137"/>
      <c r="O57" s="137"/>
      <c r="P57" s="137"/>
      <c r="Q57" s="137"/>
      <c r="R57" t="s">
        <v>153</v>
      </c>
      <c r="Z57" s="151">
        <f t="shared" si="2"/>
        <v>0.38988190259891786</v>
      </c>
      <c r="AB57" s="186">
        <f t="shared" ref="AB57:AB61" si="48">ROUND($X$55*Z57,0)</f>
        <v>38988</v>
      </c>
      <c r="AC57" t="s">
        <v>175</v>
      </c>
      <c r="AW57" s="304"/>
      <c r="BB57" s="36"/>
      <c r="BC57" s="34"/>
      <c r="BD57" s="34"/>
      <c r="BI57" s="22" t="s">
        <v>214</v>
      </c>
      <c r="BJ57" s="18">
        <f>AB57</f>
        <v>38988</v>
      </c>
      <c r="BK57" s="77"/>
      <c r="CE57" s="36"/>
      <c r="CF57" s="34"/>
      <c r="CG57" s="34"/>
      <c r="CI57" s="304"/>
      <c r="CO57" s="34"/>
      <c r="CP57" s="34"/>
      <c r="CW57" s="34"/>
      <c r="DB57" s="34"/>
      <c r="DK57" s="34"/>
      <c r="DY57" s="56" t="s">
        <v>92</v>
      </c>
    </row>
    <row r="58" spans="2:131" ht="13.5" customHeight="1">
      <c r="B58" s="28" t="s">
        <v>351</v>
      </c>
      <c r="C58" s="29" t="s">
        <v>12</v>
      </c>
      <c r="D58" s="137"/>
      <c r="E58" s="137"/>
      <c r="F58" s="137"/>
      <c r="G58" s="137"/>
      <c r="H58" s="137"/>
      <c r="I58" s="151">
        <v>1.6765635753884983E-2</v>
      </c>
      <c r="J58" s="137"/>
      <c r="K58" s="137"/>
      <c r="L58" s="137"/>
      <c r="M58" s="137"/>
      <c r="N58" s="137"/>
      <c r="O58" s="137"/>
      <c r="P58" s="137"/>
      <c r="Q58" s="137"/>
      <c r="R58" t="s">
        <v>153</v>
      </c>
      <c r="Z58" s="151">
        <f t="shared" si="2"/>
        <v>1.6765635753884983E-2</v>
      </c>
      <c r="AB58" s="13">
        <f t="shared" si="48"/>
        <v>1677</v>
      </c>
      <c r="AC58" t="s">
        <v>176</v>
      </c>
      <c r="AZ58" s="198"/>
      <c r="BB58" s="36"/>
      <c r="BC58" s="34"/>
      <c r="BD58" s="34"/>
      <c r="BI58" s="11"/>
      <c r="BJ58" s="16" t="s">
        <v>177</v>
      </c>
      <c r="BK58" s="16"/>
      <c r="CE58" s="36"/>
      <c r="CF58" s="34"/>
      <c r="CG58" s="34"/>
      <c r="CO58" s="34"/>
      <c r="CP58" s="34"/>
      <c r="CW58" s="34"/>
      <c r="DB58" s="34"/>
      <c r="DK58" s="34"/>
      <c r="DT58" s="756" t="s">
        <v>264</v>
      </c>
      <c r="DU58" s="756"/>
      <c r="DV58" s="756" t="s">
        <v>265</v>
      </c>
      <c r="DW58" s="756"/>
      <c r="DX58" s="756" t="s">
        <v>266</v>
      </c>
      <c r="DY58" s="756"/>
    </row>
    <row r="59" spans="2:131" ht="15.75">
      <c r="B59" s="28" t="s">
        <v>352</v>
      </c>
      <c r="C59" s="29" t="s">
        <v>13</v>
      </c>
      <c r="D59" s="137"/>
      <c r="E59" s="137"/>
      <c r="F59" s="137"/>
      <c r="G59" s="137"/>
      <c r="H59" s="137"/>
      <c r="I59" s="151">
        <v>3.0960658629517527E-2</v>
      </c>
      <c r="J59" s="137"/>
      <c r="K59" s="137"/>
      <c r="L59" s="137"/>
      <c r="M59" s="137"/>
      <c r="N59" s="137"/>
      <c r="O59" s="137"/>
      <c r="P59" s="137"/>
      <c r="Q59" s="137"/>
      <c r="R59" t="s">
        <v>153</v>
      </c>
      <c r="Z59" s="151">
        <f t="shared" si="2"/>
        <v>3.0960658629517527E-2</v>
      </c>
      <c r="AB59" s="13">
        <f t="shared" si="48"/>
        <v>3096</v>
      </c>
      <c r="AD59" t="s">
        <v>213</v>
      </c>
      <c r="BB59" s="36"/>
      <c r="BC59" s="34"/>
      <c r="BD59" s="34"/>
      <c r="BI59" s="22" t="s">
        <v>215</v>
      </c>
      <c r="BJ59" s="18">
        <f>BJ55</f>
        <v>5915</v>
      </c>
      <c r="BK59" s="77"/>
      <c r="CE59" s="36"/>
      <c r="CF59" s="34"/>
      <c r="CG59" s="34"/>
      <c r="CO59" s="34"/>
      <c r="CP59" s="34"/>
      <c r="CW59" s="34"/>
      <c r="DB59" s="34"/>
      <c r="DK59" s="34"/>
      <c r="DT59" s="756"/>
      <c r="DU59" s="756"/>
      <c r="DV59" s="756"/>
      <c r="DW59" s="756"/>
      <c r="DX59" s="756"/>
      <c r="DY59" s="756"/>
    </row>
    <row r="60" spans="2:131">
      <c r="B60" s="28" t="s">
        <v>353</v>
      </c>
      <c r="C60" s="312" t="s">
        <v>354</v>
      </c>
      <c r="D60" s="137"/>
      <c r="E60" s="137"/>
      <c r="F60" s="137"/>
      <c r="G60" s="137"/>
      <c r="H60" s="137"/>
      <c r="I60" s="151">
        <v>3.5810831871050677E-2</v>
      </c>
      <c r="J60" s="137"/>
      <c r="R60" t="s">
        <v>153</v>
      </c>
      <c r="Z60" s="151">
        <f>I60</f>
        <v>3.5810831871050677E-2</v>
      </c>
      <c r="AB60" s="13">
        <f t="shared" si="48"/>
        <v>3581</v>
      </c>
      <c r="AF60" s="78"/>
      <c r="BB60" s="36"/>
      <c r="BC60" s="34"/>
      <c r="BD60" s="34"/>
      <c r="BJ60" s="16" t="s">
        <v>158</v>
      </c>
      <c r="BK60" s="16"/>
      <c r="CE60" s="36"/>
      <c r="CF60" s="34"/>
      <c r="CG60" s="34"/>
      <c r="CO60" s="34"/>
      <c r="CP60" s="34"/>
      <c r="CW60" s="34"/>
      <c r="DB60" s="34"/>
      <c r="DK60" s="34"/>
      <c r="DT60" s="762">
        <f>DX55</f>
        <v>150696.77131863637</v>
      </c>
      <c r="DU60" s="763"/>
      <c r="DV60" s="762">
        <v>100000</v>
      </c>
      <c r="DW60" s="763"/>
      <c r="DX60" s="764">
        <f>DT60/DV60</f>
        <v>1.5069677131863637</v>
      </c>
      <c r="DY60" s="764"/>
    </row>
    <row r="61" spans="2:131" ht="14.25" thickBot="1">
      <c r="B61" s="30" t="s">
        <v>355</v>
      </c>
      <c r="C61" s="31" t="s">
        <v>14</v>
      </c>
      <c r="D61" s="137"/>
      <c r="E61" s="137"/>
      <c r="F61" s="137"/>
      <c r="G61" s="137"/>
      <c r="H61" s="137"/>
      <c r="I61" s="151">
        <v>-9.2665055417915182E-6</v>
      </c>
      <c r="J61" s="137"/>
      <c r="K61" s="137"/>
      <c r="L61" s="137"/>
      <c r="M61" s="137"/>
      <c r="N61" s="137"/>
      <c r="O61" s="137"/>
      <c r="P61" s="137"/>
      <c r="Q61" s="137"/>
      <c r="R61" t="s">
        <v>153</v>
      </c>
      <c r="Z61" s="151">
        <f>I61</f>
        <v>-9.2665055417915182E-6</v>
      </c>
      <c r="AB61" s="13">
        <f t="shared" si="48"/>
        <v>-1</v>
      </c>
      <c r="BB61" s="36"/>
      <c r="BC61" s="34"/>
      <c r="BD61" s="34"/>
      <c r="BI61" s="22" t="s">
        <v>178</v>
      </c>
      <c r="BJ61" s="18">
        <f>BJ57+BJ59</f>
        <v>44903</v>
      </c>
      <c r="BK61" s="77"/>
      <c r="CE61" s="36"/>
      <c r="CF61" s="34"/>
      <c r="CG61" s="34"/>
      <c r="CO61" s="34"/>
      <c r="CP61" s="34"/>
      <c r="CW61" s="34"/>
      <c r="DB61" s="34"/>
      <c r="DK61" s="34"/>
      <c r="DT61" s="763"/>
      <c r="DU61" s="763"/>
      <c r="DV61" s="763"/>
      <c r="DW61" s="763"/>
      <c r="DX61" s="764"/>
      <c r="DY61" s="764"/>
    </row>
    <row r="62" spans="2:131" ht="14.25" thickBot="1">
      <c r="B62" s="30"/>
      <c r="C62" s="31" t="s">
        <v>15</v>
      </c>
      <c r="D62" s="137"/>
      <c r="E62" s="137"/>
      <c r="F62" s="137"/>
      <c r="G62" s="137"/>
      <c r="H62" s="137"/>
      <c r="I62" s="191">
        <v>0.49241325919005685</v>
      </c>
      <c r="J62" s="137"/>
      <c r="K62" s="137"/>
      <c r="L62" s="137"/>
      <c r="M62" s="137"/>
      <c r="N62" s="137"/>
      <c r="O62" s="137"/>
      <c r="P62" s="137"/>
      <c r="Q62" s="137"/>
      <c r="R62" t="s">
        <v>153</v>
      </c>
      <c r="Z62" s="191">
        <f>I62</f>
        <v>0.49241325919005685</v>
      </c>
      <c r="AB62" s="186">
        <f>SUM(AB56:AB61)</f>
        <v>49241</v>
      </c>
      <c r="AC62" t="s">
        <v>179</v>
      </c>
      <c r="BB62" s="36"/>
      <c r="BC62" s="34"/>
      <c r="BD62" s="34"/>
      <c r="CE62" s="36"/>
      <c r="CF62" s="34"/>
      <c r="CG62" s="34"/>
      <c r="CO62" s="34"/>
      <c r="CP62" s="34"/>
      <c r="CW62" s="34"/>
      <c r="DB62" s="34"/>
      <c r="DK62" s="34"/>
    </row>
    <row r="63" spans="2:131">
      <c r="B63" s="70"/>
      <c r="C63" s="192" t="s">
        <v>574</v>
      </c>
      <c r="I63" s="193">
        <v>1</v>
      </c>
      <c r="Z63" s="193">
        <f>I63</f>
        <v>1</v>
      </c>
      <c r="AB63" s="14">
        <f>ROUND($X$55*Z63,0)</f>
        <v>100000</v>
      </c>
      <c r="AC63" t="s">
        <v>180</v>
      </c>
    </row>
    <row r="64" spans="2:131" ht="6" customHeight="1"/>
    <row r="65" spans="11:30">
      <c r="K65" s="756" t="s">
        <v>156</v>
      </c>
      <c r="L65" s="756"/>
      <c r="M65" s="756"/>
      <c r="N65" s="756"/>
      <c r="O65" s="757">
        <f>消費性向!N16</f>
        <v>0.70278833995921941</v>
      </c>
      <c r="P65" s="757"/>
      <c r="Q65" s="757"/>
      <c r="AD65" s="78"/>
    </row>
    <row r="66" spans="11:30" ht="5.25" customHeight="1">
      <c r="AB66" s="78"/>
    </row>
  </sheetData>
  <mergeCells count="66">
    <mergeCell ref="BZ6:CA6"/>
    <mergeCell ref="BT2:BV2"/>
    <mergeCell ref="BT4:BW4"/>
    <mergeCell ref="BT6:BU6"/>
    <mergeCell ref="BV6:BW6"/>
    <mergeCell ref="BX6:BY6"/>
    <mergeCell ref="CE10:CG10"/>
    <mergeCell ref="CR10:CT10"/>
    <mergeCell ref="BT7:BU7"/>
    <mergeCell ref="BV7:BW7"/>
    <mergeCell ref="BX7:BY7"/>
    <mergeCell ref="BZ7:CA7"/>
    <mergeCell ref="BT8:BU8"/>
    <mergeCell ref="BV8:BW8"/>
    <mergeCell ref="BX8:BY8"/>
    <mergeCell ref="BZ8:CA8"/>
    <mergeCell ref="AS12:AW12"/>
    <mergeCell ref="AM10:AO10"/>
    <mergeCell ref="AZ10:BB10"/>
    <mergeCell ref="BM10:BO10"/>
    <mergeCell ref="BT10:BV10"/>
    <mergeCell ref="E12:Q12"/>
    <mergeCell ref="T12:X12"/>
    <mergeCell ref="Z12:AD12"/>
    <mergeCell ref="AF12:AJ12"/>
    <mergeCell ref="AM12:AQ12"/>
    <mergeCell ref="DX12:EA12"/>
    <mergeCell ref="AZ12:BD12"/>
    <mergeCell ref="BF12:BJ12"/>
    <mergeCell ref="BM12:BQ12"/>
    <mergeCell ref="BT12:CB12"/>
    <mergeCell ref="CE12:CI12"/>
    <mergeCell ref="CK12:CO12"/>
    <mergeCell ref="CR12:CV12"/>
    <mergeCell ref="CY12:DC12"/>
    <mergeCell ref="DH12:DK12"/>
    <mergeCell ref="DL12:DO12"/>
    <mergeCell ref="DT12:DW12"/>
    <mergeCell ref="DO14:DO15"/>
    <mergeCell ref="B14:C15"/>
    <mergeCell ref="AB14:AB15"/>
    <mergeCell ref="AM14:AM15"/>
    <mergeCell ref="BX14:BX15"/>
    <mergeCell ref="DH14:DH15"/>
    <mergeCell ref="DI14:DI15"/>
    <mergeCell ref="DJ14:DJ15"/>
    <mergeCell ref="DK14:DK15"/>
    <mergeCell ref="DL14:DL15"/>
    <mergeCell ref="DM14:DM15"/>
    <mergeCell ref="DN14:DN15"/>
    <mergeCell ref="K65:N65"/>
    <mergeCell ref="O65:Q65"/>
    <mergeCell ref="DZ14:DZ15"/>
    <mergeCell ref="EA14:EA15"/>
    <mergeCell ref="DT58:DU59"/>
    <mergeCell ref="DV58:DW59"/>
    <mergeCell ref="DX58:DY59"/>
    <mergeCell ref="DT60:DU61"/>
    <mergeCell ref="DV60:DW61"/>
    <mergeCell ref="DX60:DY61"/>
    <mergeCell ref="DT14:DT15"/>
    <mergeCell ref="DU14:DU15"/>
    <mergeCell ref="DV14:DV15"/>
    <mergeCell ref="DW14:DW15"/>
    <mergeCell ref="DX14:DX15"/>
    <mergeCell ref="DY14:DY15"/>
  </mergeCells>
  <phoneticPr fontId="6"/>
  <pageMargins left="0.39370078740157483" right="0.27559055118110237" top="0.98425196850393704" bottom="0.43307086614173229" header="0.39370078740157483" footer="0.51181102362204722"/>
  <pageSetup paperSize="9" scale="65" orientation="landscape" r:id="rId1"/>
  <headerFooter alignWithMargins="0"/>
  <colBreaks count="3" manualBreakCount="3">
    <brk id="63" min="9" max="64" man="1"/>
    <brk id="93" min="9" max="64" man="1"/>
    <brk id="120" min="9" max="64"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50"/>
  <sheetViews>
    <sheetView showGridLines="0" workbookViewId="0">
      <pane xSplit="3" ySplit="6" topLeftCell="D7" activePane="bottomRight" state="frozen"/>
      <selection pane="topRight" activeCell="D1" sqref="D1"/>
      <selection pane="bottomLeft" activeCell="A7" sqref="A7"/>
      <selection pane="bottomRight" activeCell="B1" sqref="B1"/>
    </sheetView>
  </sheetViews>
  <sheetFormatPr defaultRowHeight="13.5"/>
  <cols>
    <col min="1" max="1" width="1.5" style="483" customWidth="1"/>
    <col min="2" max="2" width="5.75" style="483" customWidth="1"/>
    <col min="3" max="3" width="9" style="483"/>
    <col min="4" max="44" width="11.125" style="483" customWidth="1"/>
    <col min="45" max="16384" width="9" style="483"/>
  </cols>
  <sheetData>
    <row r="1" spans="2:44">
      <c r="B1" s="482" t="s">
        <v>602</v>
      </c>
    </row>
    <row r="2" spans="2:44" ht="15">
      <c r="C2" s="484"/>
    </row>
    <row r="3" spans="2:44">
      <c r="C3" s="485" t="s">
        <v>256</v>
      </c>
    </row>
    <row r="5" spans="2:44">
      <c r="B5" s="350"/>
      <c r="C5" s="351"/>
      <c r="D5" s="352" t="s">
        <v>46</v>
      </c>
      <c r="E5" s="352" t="s">
        <v>47</v>
      </c>
      <c r="F5" s="352" t="s">
        <v>48</v>
      </c>
      <c r="G5" s="352" t="s">
        <v>49</v>
      </c>
      <c r="H5" s="353" t="s">
        <v>301</v>
      </c>
      <c r="I5" s="353" t="s">
        <v>303</v>
      </c>
      <c r="J5" s="353" t="s">
        <v>304</v>
      </c>
      <c r="K5" s="353" t="s">
        <v>305</v>
      </c>
      <c r="L5" s="353" t="s">
        <v>306</v>
      </c>
      <c r="M5" s="353" t="s">
        <v>307</v>
      </c>
      <c r="N5" s="353" t="s">
        <v>309</v>
      </c>
      <c r="O5" s="353" t="s">
        <v>310</v>
      </c>
      <c r="P5" s="353" t="s">
        <v>311</v>
      </c>
      <c r="Q5" s="353" t="s">
        <v>312</v>
      </c>
      <c r="R5" s="353" t="s">
        <v>313</v>
      </c>
      <c r="S5" s="353" t="s">
        <v>315</v>
      </c>
      <c r="T5" s="353" t="s">
        <v>317</v>
      </c>
      <c r="U5" s="353" t="s">
        <v>319</v>
      </c>
      <c r="V5" s="353" t="s">
        <v>321</v>
      </c>
      <c r="W5" s="353" t="s">
        <v>322</v>
      </c>
      <c r="X5" s="353" t="s">
        <v>324</v>
      </c>
      <c r="Y5" s="353" t="s">
        <v>325</v>
      </c>
      <c r="Z5" s="353" t="s">
        <v>326</v>
      </c>
      <c r="AA5" s="353" t="s">
        <v>327</v>
      </c>
      <c r="AB5" s="353" t="s">
        <v>328</v>
      </c>
      <c r="AC5" s="353" t="s">
        <v>330</v>
      </c>
      <c r="AD5" s="353" t="s">
        <v>332</v>
      </c>
      <c r="AE5" s="353" t="s">
        <v>333</v>
      </c>
      <c r="AF5" s="353" t="s">
        <v>334</v>
      </c>
      <c r="AG5" s="353" t="s">
        <v>335</v>
      </c>
      <c r="AH5" s="353" t="s">
        <v>337</v>
      </c>
      <c r="AI5" s="353" t="s">
        <v>339</v>
      </c>
      <c r="AJ5" s="353" t="s">
        <v>340</v>
      </c>
      <c r="AK5" s="353" t="s">
        <v>341</v>
      </c>
      <c r="AL5" s="353" t="s">
        <v>343</v>
      </c>
      <c r="AM5" s="353" t="s">
        <v>345</v>
      </c>
      <c r="AN5" s="353" t="s">
        <v>346</v>
      </c>
      <c r="AO5" s="353" t="s">
        <v>347</v>
      </c>
      <c r="AP5" s="354" t="s">
        <v>348</v>
      </c>
      <c r="AQ5" s="794" t="s">
        <v>257</v>
      </c>
      <c r="AR5" s="794" t="s">
        <v>258</v>
      </c>
    </row>
    <row r="6" spans="2:44" ht="27">
      <c r="B6" s="355"/>
      <c r="C6" s="356"/>
      <c r="D6" s="357" t="s">
        <v>603</v>
      </c>
      <c r="E6" s="357" t="s">
        <v>568</v>
      </c>
      <c r="F6" s="357" t="s">
        <v>569</v>
      </c>
      <c r="G6" s="357" t="s">
        <v>3</v>
      </c>
      <c r="H6" s="357" t="s">
        <v>302</v>
      </c>
      <c r="I6" s="357" t="s">
        <v>24</v>
      </c>
      <c r="J6" s="358" t="s">
        <v>25</v>
      </c>
      <c r="K6" s="357" t="s">
        <v>26</v>
      </c>
      <c r="L6" s="357" t="s">
        <v>799</v>
      </c>
      <c r="M6" s="359" t="s">
        <v>800</v>
      </c>
      <c r="N6" s="357" t="s">
        <v>801</v>
      </c>
      <c r="O6" s="357" t="s">
        <v>29</v>
      </c>
      <c r="P6" s="357" t="s">
        <v>30</v>
      </c>
      <c r="Q6" s="357" t="s">
        <v>31</v>
      </c>
      <c r="R6" s="357" t="s">
        <v>802</v>
      </c>
      <c r="S6" s="357" t="s">
        <v>803</v>
      </c>
      <c r="T6" s="357" t="s">
        <v>804</v>
      </c>
      <c r="U6" s="357" t="s">
        <v>320</v>
      </c>
      <c r="V6" s="357" t="s">
        <v>32</v>
      </c>
      <c r="W6" s="357" t="s">
        <v>805</v>
      </c>
      <c r="X6" s="357" t="s">
        <v>33</v>
      </c>
      <c r="Y6" s="359" t="s">
        <v>806</v>
      </c>
      <c r="Z6" s="357" t="s">
        <v>4</v>
      </c>
      <c r="AA6" s="360" t="s">
        <v>807</v>
      </c>
      <c r="AB6" s="357" t="s">
        <v>329</v>
      </c>
      <c r="AC6" s="357" t="s">
        <v>331</v>
      </c>
      <c r="AD6" s="357" t="s">
        <v>5</v>
      </c>
      <c r="AE6" s="357" t="s">
        <v>808</v>
      </c>
      <c r="AF6" s="357" t="s">
        <v>7</v>
      </c>
      <c r="AG6" s="357" t="s">
        <v>809</v>
      </c>
      <c r="AH6" s="357" t="s">
        <v>338</v>
      </c>
      <c r="AI6" s="357" t="s">
        <v>8</v>
      </c>
      <c r="AJ6" s="357" t="s">
        <v>810</v>
      </c>
      <c r="AK6" s="357" t="s">
        <v>811</v>
      </c>
      <c r="AL6" s="359" t="s">
        <v>572</v>
      </c>
      <c r="AM6" s="358" t="s">
        <v>534</v>
      </c>
      <c r="AN6" s="358" t="s">
        <v>535</v>
      </c>
      <c r="AO6" s="357" t="s">
        <v>19</v>
      </c>
      <c r="AP6" s="356" t="s">
        <v>9</v>
      </c>
      <c r="AQ6" s="795"/>
      <c r="AR6" s="795"/>
    </row>
    <row r="7" spans="2:44">
      <c r="B7" s="361" t="s">
        <v>46</v>
      </c>
      <c r="C7" s="362" t="s">
        <v>0</v>
      </c>
      <c r="D7" s="363">
        <v>1.1236348229822022</v>
      </c>
      <c r="E7" s="364">
        <v>5.5077356762472385E-3</v>
      </c>
      <c r="F7" s="364">
        <v>1.7026487583439456E-2</v>
      </c>
      <c r="G7" s="364">
        <v>4.0122847583132091E-5</v>
      </c>
      <c r="H7" s="364">
        <v>0.24299900998306487</v>
      </c>
      <c r="I7" s="364">
        <v>5.3143921057319712E-3</v>
      </c>
      <c r="J7" s="364">
        <v>1.3853513359260484E-3</v>
      </c>
      <c r="K7" s="364">
        <v>1.0896991161688312E-3</v>
      </c>
      <c r="L7" s="364">
        <v>2.4852735446187211E-5</v>
      </c>
      <c r="M7" s="364">
        <v>1.7705926095129621E-3</v>
      </c>
      <c r="N7" s="364">
        <v>2.7437760119303065E-4</v>
      </c>
      <c r="O7" s="364">
        <v>1.7754907989017873E-5</v>
      </c>
      <c r="P7" s="364">
        <v>5.0265242394619419E-5</v>
      </c>
      <c r="Q7" s="364">
        <v>2.2774011626102583E-5</v>
      </c>
      <c r="R7" s="364">
        <v>2.8598138639676148E-5</v>
      </c>
      <c r="S7" s="364">
        <v>3.4073183523865908E-5</v>
      </c>
      <c r="T7" s="364">
        <v>3.8078995457103246E-5</v>
      </c>
      <c r="U7" s="364">
        <v>4.3658026676316417E-5</v>
      </c>
      <c r="V7" s="364">
        <v>3.0303441931904616E-5</v>
      </c>
      <c r="W7" s="364">
        <v>4.2185015728988008E-5</v>
      </c>
      <c r="X7" s="364">
        <v>2.5021593354907241E-5</v>
      </c>
      <c r="Y7" s="364">
        <v>3.1932636229107243E-3</v>
      </c>
      <c r="Z7" s="364">
        <v>8.2673271358372753E-4</v>
      </c>
      <c r="AA7" s="364">
        <v>5.0102428219631787E-5</v>
      </c>
      <c r="AB7" s="364">
        <v>8.0623062138168624E-5</v>
      </c>
      <c r="AC7" s="364">
        <v>3.4139769135881706E-5</v>
      </c>
      <c r="AD7" s="364">
        <v>1.3689942389845231E-4</v>
      </c>
      <c r="AE7" s="364">
        <v>4.4396933239212579E-5</v>
      </c>
      <c r="AF7" s="364">
        <v>2.8974596670130111E-5</v>
      </c>
      <c r="AG7" s="364">
        <v>9.6878917392361638E-5</v>
      </c>
      <c r="AH7" s="364">
        <v>1.8956071456542213E-4</v>
      </c>
      <c r="AI7" s="364">
        <v>7.8860347947035239E-5</v>
      </c>
      <c r="AJ7" s="364">
        <v>2.1676243122038465E-3</v>
      </c>
      <c r="AK7" s="364">
        <v>3.369248235259332E-3</v>
      </c>
      <c r="AL7" s="364">
        <v>1.3947900817920058E-3</v>
      </c>
      <c r="AM7" s="364">
        <v>6.6338397099883074E-5</v>
      </c>
      <c r="AN7" s="364">
        <v>2.5526169257087162E-2</v>
      </c>
      <c r="AO7" s="364">
        <v>3.0600856155425804E-4</v>
      </c>
      <c r="AP7" s="365">
        <v>3.9846679843173191E-4</v>
      </c>
      <c r="AQ7" s="365">
        <v>1.4373892353069673</v>
      </c>
      <c r="AR7" s="365">
        <v>1.1176117138684725</v>
      </c>
    </row>
    <row r="8" spans="2:44">
      <c r="B8" s="366" t="s">
        <v>47</v>
      </c>
      <c r="C8" s="367" t="s">
        <v>568</v>
      </c>
      <c r="D8" s="368">
        <v>4.2656871121175984E-4</v>
      </c>
      <c r="E8" s="369">
        <v>1.2022840021060377</v>
      </c>
      <c r="F8" s="369">
        <v>4.5303861623477388E-4</v>
      </c>
      <c r="G8" s="369">
        <v>1.264712766045137E-4</v>
      </c>
      <c r="H8" s="369">
        <v>5.0517848735606957E-4</v>
      </c>
      <c r="I8" s="369">
        <v>1.6116066474540497E-4</v>
      </c>
      <c r="J8" s="369">
        <v>6.6333363725462849E-2</v>
      </c>
      <c r="K8" s="369">
        <v>2.6134096809259062E-4</v>
      </c>
      <c r="L8" s="369">
        <v>3.0306888500010674E-5</v>
      </c>
      <c r="M8" s="369">
        <v>1.5444667443623953E-4</v>
      </c>
      <c r="N8" s="369">
        <v>9.5721669961263843E-4</v>
      </c>
      <c r="O8" s="369">
        <v>2.8794990684382971E-5</v>
      </c>
      <c r="P8" s="369">
        <v>4.3801500037628128E-5</v>
      </c>
      <c r="Q8" s="369">
        <v>7.7159961678731573E-5</v>
      </c>
      <c r="R8" s="369">
        <v>5.5650380636311354E-5</v>
      </c>
      <c r="S8" s="369">
        <v>7.9226012764109136E-5</v>
      </c>
      <c r="T8" s="369">
        <v>1.9311027694526346E-4</v>
      </c>
      <c r="U8" s="369">
        <v>2.0161228444440289E-4</v>
      </c>
      <c r="V8" s="369">
        <v>1.2601776291999877E-4</v>
      </c>
      <c r="W8" s="369">
        <v>1.4272762954635436E-4</v>
      </c>
      <c r="X8" s="369">
        <v>4.4248520807928793E-5</v>
      </c>
      <c r="Y8" s="369">
        <v>1.6659934471386004E-3</v>
      </c>
      <c r="Z8" s="369">
        <v>7.8622136239543856E-4</v>
      </c>
      <c r="AA8" s="369">
        <v>1.1119506918813381E-4</v>
      </c>
      <c r="AB8" s="369">
        <v>1.3374720904876889E-4</v>
      </c>
      <c r="AC8" s="369">
        <v>1.1161160673730441E-4</v>
      </c>
      <c r="AD8" s="369">
        <v>1.6828775891944545E-4</v>
      </c>
      <c r="AE8" s="369">
        <v>1.3718024326601111E-4</v>
      </c>
      <c r="AF8" s="369">
        <v>3.5110631470681051E-5</v>
      </c>
      <c r="AG8" s="369">
        <v>7.3461226219281108E-5</v>
      </c>
      <c r="AH8" s="369">
        <v>3.249502633718545E-4</v>
      </c>
      <c r="AI8" s="369">
        <v>6.9247650736409646E-5</v>
      </c>
      <c r="AJ8" s="369">
        <v>1.8041235849337409E-4</v>
      </c>
      <c r="AK8" s="369">
        <v>2.5283870219646511E-4</v>
      </c>
      <c r="AL8" s="369">
        <v>4.367126686001986E-4</v>
      </c>
      <c r="AM8" s="369">
        <v>1.2730967653192373E-4</v>
      </c>
      <c r="AN8" s="369">
        <v>1.3945926724159648E-3</v>
      </c>
      <c r="AO8" s="369">
        <v>7.7447861961400504E-3</v>
      </c>
      <c r="AP8" s="370">
        <v>6.9587506189766165E-5</v>
      </c>
      <c r="AQ8" s="370">
        <v>1.2865086903878185</v>
      </c>
      <c r="AR8" s="370">
        <v>1.0002977252462555</v>
      </c>
    </row>
    <row r="9" spans="2:44">
      <c r="B9" s="366" t="s">
        <v>48</v>
      </c>
      <c r="C9" s="367" t="s">
        <v>569</v>
      </c>
      <c r="D9" s="368">
        <v>2.4000122374779687E-3</v>
      </c>
      <c r="E9" s="369">
        <v>3.3791527446743293E-4</v>
      </c>
      <c r="F9" s="369">
        <v>1.0748380049736341</v>
      </c>
      <c r="G9" s="369">
        <v>4.2902763365826163E-6</v>
      </c>
      <c r="H9" s="369">
        <v>2.2437148256746507E-2</v>
      </c>
      <c r="I9" s="369">
        <v>2.9065349790636069E-5</v>
      </c>
      <c r="J9" s="369">
        <v>4.7384421441800212E-5</v>
      </c>
      <c r="K9" s="369">
        <v>8.1420983297614979E-5</v>
      </c>
      <c r="L9" s="369">
        <v>2.1442234582706845E-6</v>
      </c>
      <c r="M9" s="369">
        <v>6.7854890083460837E-6</v>
      </c>
      <c r="N9" s="369">
        <v>1.4171924700207121E-5</v>
      </c>
      <c r="O9" s="369">
        <v>1.4093215658708797E-6</v>
      </c>
      <c r="P9" s="369">
        <v>1.2905496490912181E-5</v>
      </c>
      <c r="Q9" s="369">
        <v>1.8914458850123928E-6</v>
      </c>
      <c r="R9" s="369">
        <v>2.1836401890458602E-6</v>
      </c>
      <c r="S9" s="369">
        <v>3.6887137427688675E-6</v>
      </c>
      <c r="T9" s="369">
        <v>2.9641105693326644E-6</v>
      </c>
      <c r="U9" s="369">
        <v>3.7266270449932434E-6</v>
      </c>
      <c r="V9" s="369">
        <v>2.3536655116549648E-6</v>
      </c>
      <c r="W9" s="369">
        <v>3.729956520762071E-6</v>
      </c>
      <c r="X9" s="369">
        <v>1.7120346224680919E-6</v>
      </c>
      <c r="Y9" s="369">
        <v>1.0448464756026919E-3</v>
      </c>
      <c r="Z9" s="369">
        <v>6.8461113929685714E-6</v>
      </c>
      <c r="AA9" s="369">
        <v>5.2936296511546442E-6</v>
      </c>
      <c r="AB9" s="369">
        <v>5.3049620936553092E-6</v>
      </c>
      <c r="AC9" s="369">
        <v>3.3632842814955876E-6</v>
      </c>
      <c r="AD9" s="369">
        <v>7.3010133214421779E-6</v>
      </c>
      <c r="AE9" s="369">
        <v>6.9430915308637119E-6</v>
      </c>
      <c r="AF9" s="369">
        <v>2.6638595285268538E-6</v>
      </c>
      <c r="AG9" s="369">
        <v>1.1234916827925416E-5</v>
      </c>
      <c r="AH9" s="369">
        <v>3.1372630621883357E-5</v>
      </c>
      <c r="AI9" s="369">
        <v>1.1437691363121238E-5</v>
      </c>
      <c r="AJ9" s="369">
        <v>1.2540590322093542E-4</v>
      </c>
      <c r="AK9" s="369">
        <v>7.1337431027005229E-4</v>
      </c>
      <c r="AL9" s="369">
        <v>3.5881138196844035E-5</v>
      </c>
      <c r="AM9" s="369">
        <v>8.5828879257534499E-6</v>
      </c>
      <c r="AN9" s="369">
        <v>4.5189437405793072E-3</v>
      </c>
      <c r="AO9" s="369">
        <v>4.1183690993238812E-5</v>
      </c>
      <c r="AP9" s="370">
        <v>4.1309336590843963E-5</v>
      </c>
      <c r="AQ9" s="370">
        <v>1.1068561970964952</v>
      </c>
      <c r="AR9" s="370">
        <v>0.86061271439727594</v>
      </c>
    </row>
    <row r="10" spans="2:44">
      <c r="B10" s="371" t="s">
        <v>49</v>
      </c>
      <c r="C10" s="367" t="s">
        <v>3</v>
      </c>
      <c r="D10" s="368">
        <v>4.199129943883735E-4</v>
      </c>
      <c r="E10" s="369">
        <v>8.1082798406015776E-4</v>
      </c>
      <c r="F10" s="369">
        <v>5.6533909184480269E-4</v>
      </c>
      <c r="G10" s="369">
        <v>1.0022497485737838</v>
      </c>
      <c r="H10" s="369">
        <v>5.1420389769298361E-4</v>
      </c>
      <c r="I10" s="369">
        <v>7.6121489241696473E-4</v>
      </c>
      <c r="J10" s="369">
        <v>6.1201317544570593E-3</v>
      </c>
      <c r="K10" s="369">
        <v>8.5496008512652918E-3</v>
      </c>
      <c r="L10" s="369">
        <v>2.3965414642112472E-2</v>
      </c>
      <c r="M10" s="369">
        <v>1.0441193763729639E-3</v>
      </c>
      <c r="N10" s="369">
        <v>1.8735086262941614E-2</v>
      </c>
      <c r="O10" s="369">
        <v>4.611153198251521E-4</v>
      </c>
      <c r="P10" s="369">
        <v>9.7248172737673805E-2</v>
      </c>
      <c r="Q10" s="369">
        <v>8.8648575817983316E-4</v>
      </c>
      <c r="R10" s="369">
        <v>5.8523803317235047E-4</v>
      </c>
      <c r="S10" s="369">
        <v>5.3321163467090938E-4</v>
      </c>
      <c r="T10" s="369">
        <v>5.9835688443245379E-4</v>
      </c>
      <c r="U10" s="369">
        <v>1.4248403484125275E-3</v>
      </c>
      <c r="V10" s="369">
        <v>6.6958950391737577E-4</v>
      </c>
      <c r="W10" s="369">
        <v>5.686091273182874E-4</v>
      </c>
      <c r="X10" s="369">
        <v>7.0898806521897477E-4</v>
      </c>
      <c r="Y10" s="369">
        <v>8.2905105598377082E-4</v>
      </c>
      <c r="Z10" s="369">
        <v>2.973821031005065E-3</v>
      </c>
      <c r="AA10" s="369">
        <v>4.7779084167346428E-2</v>
      </c>
      <c r="AB10" s="369">
        <v>1.2617896916030812E-3</v>
      </c>
      <c r="AC10" s="369">
        <v>2.6624315715303277E-3</v>
      </c>
      <c r="AD10" s="369">
        <v>6.0170371083731282E-4</v>
      </c>
      <c r="AE10" s="369">
        <v>1.9339429290414091E-4</v>
      </c>
      <c r="AF10" s="369">
        <v>1.2514858189997227E-4</v>
      </c>
      <c r="AG10" s="369">
        <v>3.2051879110329577E-4</v>
      </c>
      <c r="AH10" s="369">
        <v>3.4959881235706666E-4</v>
      </c>
      <c r="AI10" s="369">
        <v>3.5236569447415829E-4</v>
      </c>
      <c r="AJ10" s="369">
        <v>5.5903116734364359E-4</v>
      </c>
      <c r="AK10" s="369">
        <v>4.9445040946515472E-4</v>
      </c>
      <c r="AL10" s="369">
        <v>2.6466137793465261E-4</v>
      </c>
      <c r="AM10" s="369">
        <v>2.0902480845439467E-4</v>
      </c>
      <c r="AN10" s="369">
        <v>1.1509083016088639E-3</v>
      </c>
      <c r="AO10" s="369">
        <v>9.1587781106190519E-4</v>
      </c>
      <c r="AP10" s="370">
        <v>3.747995322248776E-4</v>
      </c>
      <c r="AQ10" s="370">
        <v>1.2288378685432961</v>
      </c>
      <c r="AR10" s="370">
        <v>0.95545699285542507</v>
      </c>
    </row>
    <row r="11" spans="2:44">
      <c r="B11" s="371" t="s">
        <v>301</v>
      </c>
      <c r="C11" s="367" t="s">
        <v>302</v>
      </c>
      <c r="D11" s="368">
        <v>0.11767635665550592</v>
      </c>
      <c r="E11" s="369">
        <v>1.6400394035799591E-2</v>
      </c>
      <c r="F11" s="369">
        <v>7.6938557864373966E-2</v>
      </c>
      <c r="G11" s="369">
        <v>6.496115787466571E-5</v>
      </c>
      <c r="H11" s="369">
        <v>1.1008175644356801</v>
      </c>
      <c r="I11" s="369">
        <v>1.076255447903054E-3</v>
      </c>
      <c r="J11" s="369">
        <v>2.1115092469384941E-3</v>
      </c>
      <c r="K11" s="369">
        <v>3.3681712465139053E-3</v>
      </c>
      <c r="L11" s="369">
        <v>3.71043188268891E-5</v>
      </c>
      <c r="M11" s="369">
        <v>2.5673298803969012E-4</v>
      </c>
      <c r="N11" s="369">
        <v>4.4416672769910813E-4</v>
      </c>
      <c r="O11" s="369">
        <v>2.4883720798056393E-5</v>
      </c>
      <c r="P11" s="369">
        <v>3.7979062050653234E-5</v>
      </c>
      <c r="Q11" s="369">
        <v>2.9290126238251026E-5</v>
      </c>
      <c r="R11" s="369">
        <v>3.7149042599320006E-5</v>
      </c>
      <c r="S11" s="369">
        <v>3.5595855095939539E-5</v>
      </c>
      <c r="T11" s="369">
        <v>3.6446798016382626E-5</v>
      </c>
      <c r="U11" s="369">
        <v>5.1791136174355164E-5</v>
      </c>
      <c r="V11" s="369">
        <v>3.5014911007704916E-5</v>
      </c>
      <c r="W11" s="369">
        <v>4.282800912910084E-5</v>
      </c>
      <c r="X11" s="369">
        <v>2.7734544288736747E-5</v>
      </c>
      <c r="Y11" s="369">
        <v>1.6122868024302645E-3</v>
      </c>
      <c r="Z11" s="369">
        <v>2.0272059785021168E-4</v>
      </c>
      <c r="AA11" s="369">
        <v>5.5540795426910882E-5</v>
      </c>
      <c r="AB11" s="369">
        <v>7.6085143905864914E-5</v>
      </c>
      <c r="AC11" s="369">
        <v>4.8610476120238013E-5</v>
      </c>
      <c r="AD11" s="369">
        <v>1.4326531409301451E-4</v>
      </c>
      <c r="AE11" s="369">
        <v>5.5365695167261784E-5</v>
      </c>
      <c r="AF11" s="369">
        <v>3.6695747050766666E-5</v>
      </c>
      <c r="AG11" s="369">
        <v>1.6984399800822289E-4</v>
      </c>
      <c r="AH11" s="369">
        <v>4.076261210180361E-4</v>
      </c>
      <c r="AI11" s="369">
        <v>1.7641684994016294E-4</v>
      </c>
      <c r="AJ11" s="369">
        <v>3.0855553954736766E-3</v>
      </c>
      <c r="AK11" s="369">
        <v>6.1853017270340994E-3</v>
      </c>
      <c r="AL11" s="369">
        <v>8.8034822522385777E-4</v>
      </c>
      <c r="AM11" s="369">
        <v>1.0412963211909568E-4</v>
      </c>
      <c r="AN11" s="369">
        <v>6.4990565763286129E-2</v>
      </c>
      <c r="AO11" s="369">
        <v>3.2943104312576531E-4</v>
      </c>
      <c r="AP11" s="370">
        <v>1.5836732115834355E-3</v>
      </c>
      <c r="AQ11" s="370">
        <v>1.3996939498694103</v>
      </c>
      <c r="AR11" s="370">
        <v>1.0883025389228063</v>
      </c>
    </row>
    <row r="12" spans="2:44">
      <c r="B12" s="371" t="s">
        <v>303</v>
      </c>
      <c r="C12" s="367" t="s">
        <v>24</v>
      </c>
      <c r="D12" s="368">
        <v>1.9778776344828476E-4</v>
      </c>
      <c r="E12" s="369">
        <v>2.0232418356426444E-4</v>
      </c>
      <c r="F12" s="369">
        <v>6.4936032834238462E-4</v>
      </c>
      <c r="G12" s="369">
        <v>1.8144619917253465E-4</v>
      </c>
      <c r="H12" s="369">
        <v>1.372028435179407E-4</v>
      </c>
      <c r="I12" s="369">
        <v>1.0155092129751297</v>
      </c>
      <c r="J12" s="369">
        <v>2.6282358305013169E-4</v>
      </c>
      <c r="K12" s="369">
        <v>1.2487710230557204E-4</v>
      </c>
      <c r="L12" s="369">
        <v>4.4142330053968834E-5</v>
      </c>
      <c r="M12" s="369">
        <v>1.3587905102767212E-4</v>
      </c>
      <c r="N12" s="369">
        <v>2.9573358898462172E-4</v>
      </c>
      <c r="O12" s="369">
        <v>5.5116663484575561E-5</v>
      </c>
      <c r="P12" s="369">
        <v>4.3337648122483446E-5</v>
      </c>
      <c r="Q12" s="369">
        <v>9.9179015450341466E-5</v>
      </c>
      <c r="R12" s="369">
        <v>1.1684478273328043E-4</v>
      </c>
      <c r="S12" s="369">
        <v>1.7359437488651154E-4</v>
      </c>
      <c r="T12" s="369">
        <v>1.2370299103003869E-4</v>
      </c>
      <c r="U12" s="369">
        <v>3.1331040977145117E-4</v>
      </c>
      <c r="V12" s="369">
        <v>1.0292888635702876E-4</v>
      </c>
      <c r="W12" s="369">
        <v>1.8482940520583608E-4</v>
      </c>
      <c r="X12" s="369">
        <v>7.0712058199424619E-5</v>
      </c>
      <c r="Y12" s="369">
        <v>2.7932525617625444E-4</v>
      </c>
      <c r="Z12" s="369">
        <v>2.0138855474608616E-4</v>
      </c>
      <c r="AA12" s="369">
        <v>7.1251661648121206E-5</v>
      </c>
      <c r="AB12" s="369">
        <v>1.2411861168844682E-4</v>
      </c>
      <c r="AC12" s="369">
        <v>1.4619360136048805E-4</v>
      </c>
      <c r="AD12" s="369">
        <v>2.5814589133591885E-4</v>
      </c>
      <c r="AE12" s="369">
        <v>1.179916217577253E-4</v>
      </c>
      <c r="AF12" s="369">
        <v>1.7158921598448069E-5</v>
      </c>
      <c r="AG12" s="369">
        <v>1.5517372544267827E-4</v>
      </c>
      <c r="AH12" s="369">
        <v>7.9592310430806948E-5</v>
      </c>
      <c r="AI12" s="369">
        <v>1.979617461362867E-4</v>
      </c>
      <c r="AJ12" s="369">
        <v>4.1822042701602271E-5</v>
      </c>
      <c r="AK12" s="369">
        <v>2.4083028587062568E-4</v>
      </c>
      <c r="AL12" s="369">
        <v>2.1275200258417779E-3</v>
      </c>
      <c r="AM12" s="369">
        <v>1.4801311084305772E-4</v>
      </c>
      <c r="AN12" s="369">
        <v>3.3500085535388723E-4</v>
      </c>
      <c r="AO12" s="369">
        <v>1.2683929508975674E-3</v>
      </c>
      <c r="AP12" s="370">
        <v>1.1322115684406462E-4</v>
      </c>
      <c r="AQ12" s="370">
        <v>1.0249474485145122</v>
      </c>
      <c r="AR12" s="370">
        <v>0.79692629276912019</v>
      </c>
    </row>
    <row r="13" spans="2:44">
      <c r="B13" s="371" t="s">
        <v>304</v>
      </c>
      <c r="C13" s="367" t="s">
        <v>25</v>
      </c>
      <c r="D13" s="368">
        <v>5.1746360839278185E-3</v>
      </c>
      <c r="E13" s="369">
        <v>6.0702771243181528E-3</v>
      </c>
      <c r="F13" s="369">
        <v>1.9557020489076489E-3</v>
      </c>
      <c r="G13" s="369">
        <v>9.2215235408067979E-4</v>
      </c>
      <c r="H13" s="369">
        <v>4.3759707647721083E-3</v>
      </c>
      <c r="I13" s="369">
        <v>2.6076726143774713E-3</v>
      </c>
      <c r="J13" s="369">
        <v>1.0968647309060529</v>
      </c>
      <c r="K13" s="369">
        <v>3.0614595272731048E-3</v>
      </c>
      <c r="L13" s="369">
        <v>4.5855357661526644E-4</v>
      </c>
      <c r="M13" s="369">
        <v>2.5228047986877492E-3</v>
      </c>
      <c r="N13" s="369">
        <v>1.5754674392821195E-2</v>
      </c>
      <c r="O13" s="369">
        <v>4.677754650494116E-4</v>
      </c>
      <c r="P13" s="369">
        <v>5.6120236795525612E-4</v>
      </c>
      <c r="Q13" s="369">
        <v>1.2614101794953363E-3</v>
      </c>
      <c r="R13" s="369">
        <v>9.0772467818653205E-4</v>
      </c>
      <c r="S13" s="369">
        <v>1.2939030739838292E-3</v>
      </c>
      <c r="T13" s="369">
        <v>3.1781049918288809E-3</v>
      </c>
      <c r="U13" s="369">
        <v>3.3092822376256984E-3</v>
      </c>
      <c r="V13" s="369">
        <v>2.0701055899498095E-3</v>
      </c>
      <c r="W13" s="369">
        <v>2.3406013257338773E-3</v>
      </c>
      <c r="X13" s="369">
        <v>7.1488966452388234E-4</v>
      </c>
      <c r="Y13" s="369">
        <v>2.3840985318180415E-2</v>
      </c>
      <c r="Z13" s="369">
        <v>1.1489516926707074E-2</v>
      </c>
      <c r="AA13" s="369">
        <v>1.7402921728384849E-3</v>
      </c>
      <c r="AB13" s="369">
        <v>2.1471917487261168E-3</v>
      </c>
      <c r="AC13" s="369">
        <v>1.8252217870232755E-3</v>
      </c>
      <c r="AD13" s="369">
        <v>2.7544141136328229E-3</v>
      </c>
      <c r="AE13" s="369">
        <v>2.238428784858127E-3</v>
      </c>
      <c r="AF13" s="369">
        <v>5.5034121088011836E-4</v>
      </c>
      <c r="AG13" s="369">
        <v>1.1892567391024479E-3</v>
      </c>
      <c r="AH13" s="369">
        <v>5.2299262282905525E-3</v>
      </c>
      <c r="AI13" s="369">
        <v>1.0568178166318973E-3</v>
      </c>
      <c r="AJ13" s="369">
        <v>1.8091061045494023E-3</v>
      </c>
      <c r="AK13" s="369">
        <v>2.5548624504677935E-3</v>
      </c>
      <c r="AL13" s="369">
        <v>7.1272720143489296E-3</v>
      </c>
      <c r="AM13" s="369">
        <v>2.0678915053096796E-3</v>
      </c>
      <c r="AN13" s="369">
        <v>2.8432694293892341E-3</v>
      </c>
      <c r="AO13" s="369">
        <v>0.12793762324171629</v>
      </c>
      <c r="AP13" s="370">
        <v>1.0862768864097758E-3</v>
      </c>
      <c r="AQ13" s="370">
        <v>1.3553623282452294</v>
      </c>
      <c r="AR13" s="370">
        <v>1.0538334206040034</v>
      </c>
    </row>
    <row r="14" spans="2:44">
      <c r="B14" s="371" t="s">
        <v>305</v>
      </c>
      <c r="C14" s="367" t="s">
        <v>26</v>
      </c>
      <c r="D14" s="368">
        <v>2.7177151561989825E-3</v>
      </c>
      <c r="E14" s="369">
        <v>2.4924011553516517E-4</v>
      </c>
      <c r="F14" s="369">
        <v>1.084572265144779E-3</v>
      </c>
      <c r="G14" s="369">
        <v>9.5969539865494466E-4</v>
      </c>
      <c r="H14" s="369">
        <v>9.9480704550414354E-4</v>
      </c>
      <c r="I14" s="369">
        <v>4.860634321906367E-3</v>
      </c>
      <c r="J14" s="369">
        <v>2.0777538068409498E-3</v>
      </c>
      <c r="K14" s="369">
        <v>1.0187085267025096</v>
      </c>
      <c r="L14" s="369">
        <v>2.0664443714442831E-3</v>
      </c>
      <c r="M14" s="369">
        <v>1.1648197176356982E-2</v>
      </c>
      <c r="N14" s="369">
        <v>1.154348209284701E-3</v>
      </c>
      <c r="O14" s="369">
        <v>2.9968591623291073E-5</v>
      </c>
      <c r="P14" s="369">
        <v>2.0807339429922153E-4</v>
      </c>
      <c r="Q14" s="369">
        <v>5.6935192456111815E-4</v>
      </c>
      <c r="R14" s="369">
        <v>3.3869102462041439E-4</v>
      </c>
      <c r="S14" s="369">
        <v>2.6082539219986369E-4</v>
      </c>
      <c r="T14" s="369">
        <v>8.7065994941723469E-4</v>
      </c>
      <c r="U14" s="369">
        <v>9.781249680845107E-4</v>
      </c>
      <c r="V14" s="369">
        <v>4.675121501620203E-4</v>
      </c>
      <c r="W14" s="369">
        <v>8.0490850781453902E-4</v>
      </c>
      <c r="X14" s="369">
        <v>5.9033610290327282E-4</v>
      </c>
      <c r="Y14" s="369">
        <v>1.688268369704062E-3</v>
      </c>
      <c r="Z14" s="369">
        <v>3.6354576797868114E-4</v>
      </c>
      <c r="AA14" s="369">
        <v>1.4867641396477081E-4</v>
      </c>
      <c r="AB14" s="369">
        <v>6.2086301457739358E-4</v>
      </c>
      <c r="AC14" s="369">
        <v>7.9694024162363613E-4</v>
      </c>
      <c r="AD14" s="369">
        <v>4.4143992233526544E-5</v>
      </c>
      <c r="AE14" s="369">
        <v>5.034046851214751E-5</v>
      </c>
      <c r="AF14" s="369">
        <v>1.7325116888953036E-5</v>
      </c>
      <c r="AG14" s="369">
        <v>7.5094960522522478E-5</v>
      </c>
      <c r="AH14" s="369">
        <v>1.4583433258824017E-4</v>
      </c>
      <c r="AI14" s="369">
        <v>8.8456325216256562E-5</v>
      </c>
      <c r="AJ14" s="369">
        <v>1.1091725363047885E-4</v>
      </c>
      <c r="AK14" s="369">
        <v>7.0091957717762603E-3</v>
      </c>
      <c r="AL14" s="369">
        <v>2.4156838913345994E-4</v>
      </c>
      <c r="AM14" s="369">
        <v>2.9057754626095789E-4</v>
      </c>
      <c r="AN14" s="369">
        <v>4.4231428637229076E-4</v>
      </c>
      <c r="AO14" s="369">
        <v>9.0769695967689822E-4</v>
      </c>
      <c r="AP14" s="370">
        <v>4.5085930563167639E-4</v>
      </c>
      <c r="AQ14" s="370">
        <v>1.0651330050913583</v>
      </c>
      <c r="AR14" s="370">
        <v>0.82817172556868901</v>
      </c>
    </row>
    <row r="15" spans="2:44">
      <c r="B15" s="371" t="s">
        <v>306</v>
      </c>
      <c r="C15" s="367" t="s">
        <v>27</v>
      </c>
      <c r="D15" s="368">
        <v>2.7436632110021793E-4</v>
      </c>
      <c r="E15" s="369">
        <v>6.1307295186052843E-4</v>
      </c>
      <c r="F15" s="369">
        <v>7.1161973185579898E-4</v>
      </c>
      <c r="G15" s="369">
        <v>7.9683694666654885E-4</v>
      </c>
      <c r="H15" s="369">
        <v>2.6793945385084208E-4</v>
      </c>
      <c r="I15" s="369">
        <v>1.4898082744424358E-4</v>
      </c>
      <c r="J15" s="369">
        <v>3.4391740055290173E-4</v>
      </c>
      <c r="K15" s="369">
        <v>5.7594420817406186E-4</v>
      </c>
      <c r="L15" s="369">
        <v>1.0076931898097923</v>
      </c>
      <c r="M15" s="369">
        <v>1.12003353981348E-4</v>
      </c>
      <c r="N15" s="369">
        <v>1.0182849564635721E-3</v>
      </c>
      <c r="O15" s="369">
        <v>1.2328623214948972E-4</v>
      </c>
      <c r="P15" s="369">
        <v>2.055376680359344E-4</v>
      </c>
      <c r="Q15" s="369">
        <v>1.6654477932621245E-4</v>
      </c>
      <c r="R15" s="369">
        <v>9.7596230148260101E-5</v>
      </c>
      <c r="S15" s="369">
        <v>9.640743404062366E-5</v>
      </c>
      <c r="T15" s="369">
        <v>1.1472765882861159E-4</v>
      </c>
      <c r="U15" s="369">
        <v>1.3567866264160291E-4</v>
      </c>
      <c r="V15" s="369">
        <v>1.0649256272809258E-4</v>
      </c>
      <c r="W15" s="369">
        <v>1.0199008086665016E-4</v>
      </c>
      <c r="X15" s="369">
        <v>1.2832296666546498E-4</v>
      </c>
      <c r="Y15" s="369">
        <v>3.132075137810415E-4</v>
      </c>
      <c r="Z15" s="369">
        <v>5.3746650771868177E-4</v>
      </c>
      <c r="AA15" s="369">
        <v>1.220773881863365E-3</v>
      </c>
      <c r="AB15" s="369">
        <v>4.6156426541802136E-4</v>
      </c>
      <c r="AC15" s="369">
        <v>4.553307750741425E-4</v>
      </c>
      <c r="AD15" s="369">
        <v>1.772481491711315E-4</v>
      </c>
      <c r="AE15" s="369">
        <v>1.0736087696557102E-4</v>
      </c>
      <c r="AF15" s="369">
        <v>3.315728388929904E-5</v>
      </c>
      <c r="AG15" s="369">
        <v>2.8038113514020193E-3</v>
      </c>
      <c r="AH15" s="369">
        <v>1.1413462700477628E-4</v>
      </c>
      <c r="AI15" s="369">
        <v>2.9674874718242877E-4</v>
      </c>
      <c r="AJ15" s="369">
        <v>1.3510520855661252E-4</v>
      </c>
      <c r="AK15" s="369">
        <v>1.3104707634381879E-4</v>
      </c>
      <c r="AL15" s="369">
        <v>2.0851310455174678E-4</v>
      </c>
      <c r="AM15" s="369">
        <v>1.0969070225551115E-4</v>
      </c>
      <c r="AN15" s="369">
        <v>2.9738376425699224E-4</v>
      </c>
      <c r="AO15" s="369">
        <v>1.7197484144533778E-4</v>
      </c>
      <c r="AP15" s="370">
        <v>6.8019861631707628E-4</v>
      </c>
      <c r="AQ15" s="370">
        <v>1.0220874575303704</v>
      </c>
      <c r="AR15" s="370">
        <v>0.79470256703991471</v>
      </c>
    </row>
    <row r="16" spans="2:44">
      <c r="B16" s="371" t="s">
        <v>307</v>
      </c>
      <c r="C16" s="367" t="s">
        <v>570</v>
      </c>
      <c r="D16" s="368">
        <v>1.0196610445254639E-3</v>
      </c>
      <c r="E16" s="369">
        <v>2.5155249936385351E-3</v>
      </c>
      <c r="F16" s="369">
        <v>1.4401885023808555E-3</v>
      </c>
      <c r="G16" s="369">
        <v>6.8054583458051847E-4</v>
      </c>
      <c r="H16" s="369">
        <v>1.3900097739025716E-3</v>
      </c>
      <c r="I16" s="369">
        <v>1.618082608549983E-3</v>
      </c>
      <c r="J16" s="369">
        <v>1.2490071346880505E-3</v>
      </c>
      <c r="K16" s="369">
        <v>1.5440801613302144E-3</v>
      </c>
      <c r="L16" s="369">
        <v>2.3916637378425425E-4</v>
      </c>
      <c r="M16" s="369">
        <v>1.0324524651949794</v>
      </c>
      <c r="N16" s="369">
        <v>5.7234180436054624E-4</v>
      </c>
      <c r="O16" s="369">
        <v>1.1165600091814393E-4</v>
      </c>
      <c r="P16" s="369">
        <v>3.0731936974247906E-4</v>
      </c>
      <c r="Q16" s="369">
        <v>5.5185589225947634E-4</v>
      </c>
      <c r="R16" s="369">
        <v>1.9252295156094331E-3</v>
      </c>
      <c r="S16" s="369">
        <v>2.4243394178228329E-3</v>
      </c>
      <c r="T16" s="369">
        <v>6.7356181316291135E-3</v>
      </c>
      <c r="U16" s="369">
        <v>3.1455949093056219E-3</v>
      </c>
      <c r="V16" s="369">
        <v>3.4829194788857272E-3</v>
      </c>
      <c r="W16" s="369">
        <v>6.8917166398647662E-3</v>
      </c>
      <c r="X16" s="369">
        <v>4.5904538208571943E-3</v>
      </c>
      <c r="Y16" s="369">
        <v>6.4905247694665383E-3</v>
      </c>
      <c r="Z16" s="369">
        <v>1.9300083438659247E-3</v>
      </c>
      <c r="AA16" s="369">
        <v>3.9069136789746437E-4</v>
      </c>
      <c r="AB16" s="369">
        <v>5.6094939976697074E-3</v>
      </c>
      <c r="AC16" s="369">
        <v>1.9463574749915052E-3</v>
      </c>
      <c r="AD16" s="369">
        <v>8.3291296843068297E-4</v>
      </c>
      <c r="AE16" s="369">
        <v>6.0472197545325985E-4</v>
      </c>
      <c r="AF16" s="369">
        <v>1.9563169400342849E-4</v>
      </c>
      <c r="AG16" s="369">
        <v>6.1617754340368986E-4</v>
      </c>
      <c r="AH16" s="369">
        <v>5.0673770057127162E-4</v>
      </c>
      <c r="AI16" s="369">
        <v>4.2583989152206246E-4</v>
      </c>
      <c r="AJ16" s="369">
        <v>3.0106785721079683E-4</v>
      </c>
      <c r="AK16" s="369">
        <v>5.2978430860010461E-4</v>
      </c>
      <c r="AL16" s="369">
        <v>1.5944561356198584E-3</v>
      </c>
      <c r="AM16" s="369">
        <v>2.0144761400144127E-3</v>
      </c>
      <c r="AN16" s="369">
        <v>7.6355512985405564E-4</v>
      </c>
      <c r="AO16" s="369">
        <v>6.635188106220687E-3</v>
      </c>
      <c r="AP16" s="370">
        <v>7.3174628121297112E-4</v>
      </c>
      <c r="AQ16" s="370">
        <v>1.1070071482896238</v>
      </c>
      <c r="AR16" s="370">
        <v>0.8607300833169248</v>
      </c>
    </row>
    <row r="17" spans="2:44">
      <c r="B17" s="371" t="s">
        <v>309</v>
      </c>
      <c r="C17" s="367" t="s">
        <v>28</v>
      </c>
      <c r="D17" s="368">
        <v>1.3309698363429957E-3</v>
      </c>
      <c r="E17" s="369">
        <v>6.91481219486192E-4</v>
      </c>
      <c r="F17" s="369">
        <v>1.8873711998962386E-4</v>
      </c>
      <c r="G17" s="369">
        <v>2.1988758684998722E-4</v>
      </c>
      <c r="H17" s="369">
        <v>1.2449848859215644E-3</v>
      </c>
      <c r="I17" s="369">
        <v>4.7436347004171274E-4</v>
      </c>
      <c r="J17" s="369">
        <v>1.3256745627200743E-3</v>
      </c>
      <c r="K17" s="369">
        <v>3.1945387017607773E-3</v>
      </c>
      <c r="L17" s="369">
        <v>4.6445719578549847E-3</v>
      </c>
      <c r="M17" s="369">
        <v>1.8026266888377495E-3</v>
      </c>
      <c r="N17" s="369">
        <v>1.0301119094251594</v>
      </c>
      <c r="O17" s="369">
        <v>8.0384709154634288E-5</v>
      </c>
      <c r="P17" s="369">
        <v>1.0164057948525546E-3</v>
      </c>
      <c r="Q17" s="369">
        <v>1.6844839471545359E-3</v>
      </c>
      <c r="R17" s="369">
        <v>5.9531286225944684E-3</v>
      </c>
      <c r="S17" s="369">
        <v>5.1432555289532807E-3</v>
      </c>
      <c r="T17" s="369">
        <v>3.9035847529837733E-3</v>
      </c>
      <c r="U17" s="369">
        <v>2.0767242301078903E-2</v>
      </c>
      <c r="V17" s="369">
        <v>4.8677681292302226E-3</v>
      </c>
      <c r="W17" s="369">
        <v>4.5799658774070438E-3</v>
      </c>
      <c r="X17" s="369">
        <v>8.983430598388844E-4</v>
      </c>
      <c r="Y17" s="369">
        <v>2.0391410935383198E-3</v>
      </c>
      <c r="Z17" s="369">
        <v>2.3052661668558322E-2</v>
      </c>
      <c r="AA17" s="369">
        <v>5.0952267443408236E-4</v>
      </c>
      <c r="AB17" s="369">
        <v>2.9931208462736529E-3</v>
      </c>
      <c r="AC17" s="369">
        <v>4.006240179626769E-4</v>
      </c>
      <c r="AD17" s="369">
        <v>2.3183474400057154E-4</v>
      </c>
      <c r="AE17" s="369">
        <v>1.6203348859943111E-4</v>
      </c>
      <c r="AF17" s="369">
        <v>3.6131924917436059E-4</v>
      </c>
      <c r="AG17" s="369">
        <v>2.6278301370249546E-4</v>
      </c>
      <c r="AH17" s="369">
        <v>2.6991410699325167E-4</v>
      </c>
      <c r="AI17" s="369">
        <v>3.3270674847938665E-4</v>
      </c>
      <c r="AJ17" s="369">
        <v>7.8256168420500318E-4</v>
      </c>
      <c r="AK17" s="369">
        <v>5.7081945582486394E-4</v>
      </c>
      <c r="AL17" s="369">
        <v>4.6548476178339928E-4</v>
      </c>
      <c r="AM17" s="369">
        <v>6.9683844728390325E-4</v>
      </c>
      <c r="AN17" s="369">
        <v>8.7228224164450556E-4</v>
      </c>
      <c r="AO17" s="369">
        <v>2.8634440210606894E-3</v>
      </c>
      <c r="AP17" s="370">
        <v>2.0607158290887459E-3</v>
      </c>
      <c r="AQ17" s="370">
        <v>1.1330521162708207</v>
      </c>
      <c r="AR17" s="370">
        <v>0.88098079939863994</v>
      </c>
    </row>
    <row r="18" spans="2:44">
      <c r="B18" s="371" t="s">
        <v>310</v>
      </c>
      <c r="C18" s="367" t="s">
        <v>29</v>
      </c>
      <c r="D18" s="368">
        <v>7.016178930806429E-6</v>
      </c>
      <c r="E18" s="369">
        <v>8.700792108570765E-6</v>
      </c>
      <c r="F18" s="369">
        <v>1.6408110640392582E-5</v>
      </c>
      <c r="G18" s="369">
        <v>4.7895217278325894E-5</v>
      </c>
      <c r="H18" s="369">
        <v>1.2529130979207987E-5</v>
      </c>
      <c r="I18" s="369">
        <v>1.2091617319169473E-5</v>
      </c>
      <c r="J18" s="369">
        <v>1.5944398629493464E-4</v>
      </c>
      <c r="K18" s="369">
        <v>2.267954175513751E-5</v>
      </c>
      <c r="L18" s="369">
        <v>6.5914807175091343E-6</v>
      </c>
      <c r="M18" s="369">
        <v>5.7443688774240102E-5</v>
      </c>
      <c r="N18" s="369">
        <v>1.8694070817561125E-4</v>
      </c>
      <c r="O18" s="369">
        <v>1.0161064726155202</v>
      </c>
      <c r="P18" s="369">
        <v>2.2032838589338454E-5</v>
      </c>
      <c r="Q18" s="369">
        <v>6.7647284669081617E-3</v>
      </c>
      <c r="R18" s="369">
        <v>2.9961257373909201E-3</v>
      </c>
      <c r="S18" s="369">
        <v>3.3507739678593916E-3</v>
      </c>
      <c r="T18" s="369">
        <v>6.6419016843475523E-4</v>
      </c>
      <c r="U18" s="369">
        <v>3.1995533897033934E-4</v>
      </c>
      <c r="V18" s="369">
        <v>1.9777361175109514E-3</v>
      </c>
      <c r="W18" s="369">
        <v>2.5367056239058858E-4</v>
      </c>
      <c r="X18" s="369">
        <v>1.7676550327398914E-3</v>
      </c>
      <c r="Y18" s="369">
        <v>1.2347286681648991E-4</v>
      </c>
      <c r="Z18" s="369">
        <v>6.9123370501243404E-4</v>
      </c>
      <c r="AA18" s="369">
        <v>1.8118096692465824E-5</v>
      </c>
      <c r="AB18" s="369">
        <v>2.8367329469428015E-5</v>
      </c>
      <c r="AC18" s="369">
        <v>6.752419138710535E-6</v>
      </c>
      <c r="AD18" s="369">
        <v>7.9051702038891023E-6</v>
      </c>
      <c r="AE18" s="369">
        <v>5.513426126170543E-6</v>
      </c>
      <c r="AF18" s="369">
        <v>1.0064192735158888E-5</v>
      </c>
      <c r="AG18" s="369">
        <v>1.0130436289027414E-5</v>
      </c>
      <c r="AH18" s="369">
        <v>8.8938156458453382E-6</v>
      </c>
      <c r="AI18" s="369">
        <v>1.3251682051456983E-5</v>
      </c>
      <c r="AJ18" s="369">
        <v>6.5241552944264201E-6</v>
      </c>
      <c r="AK18" s="369">
        <v>5.5652369944341E-6</v>
      </c>
      <c r="AL18" s="369">
        <v>1.0262059209445636E-5</v>
      </c>
      <c r="AM18" s="369">
        <v>2.5237062369489638E-5</v>
      </c>
      <c r="AN18" s="369">
        <v>8.258129412947592E-6</v>
      </c>
      <c r="AO18" s="369">
        <v>3.3338019629556801E-5</v>
      </c>
      <c r="AP18" s="370">
        <v>1.4084882422143473E-4</v>
      </c>
      <c r="AQ18" s="370">
        <v>1.0359148179266011</v>
      </c>
      <c r="AR18" s="370">
        <v>0.80545373977108392</v>
      </c>
    </row>
    <row r="19" spans="2:44">
      <c r="B19" s="371" t="s">
        <v>311</v>
      </c>
      <c r="C19" s="367" t="s">
        <v>30</v>
      </c>
      <c r="D19" s="368">
        <v>5.5289248681193348E-6</v>
      </c>
      <c r="E19" s="369">
        <v>5.0604615639301842E-6</v>
      </c>
      <c r="F19" s="369">
        <v>5.8874875800323772E-6</v>
      </c>
      <c r="G19" s="369">
        <v>2.0746791346765153E-5</v>
      </c>
      <c r="H19" s="369">
        <v>1.9617692070032344E-5</v>
      </c>
      <c r="I19" s="369">
        <v>5.9383339643151474E-6</v>
      </c>
      <c r="J19" s="369">
        <v>3.8236918865820486E-5</v>
      </c>
      <c r="K19" s="369">
        <v>1.8276118568825615E-4</v>
      </c>
      <c r="L19" s="369">
        <v>6.3418695539509946E-6</v>
      </c>
      <c r="M19" s="369">
        <v>6.6896513745871885E-5</v>
      </c>
      <c r="N19" s="369">
        <v>6.1437439412904483E-4</v>
      </c>
      <c r="O19" s="369">
        <v>-3.5886434024568527E-6</v>
      </c>
      <c r="P19" s="369">
        <v>1.0037492287280942</v>
      </c>
      <c r="Q19" s="369">
        <v>1.412792439016714E-3</v>
      </c>
      <c r="R19" s="369">
        <v>1.0517266761474664E-3</v>
      </c>
      <c r="S19" s="369">
        <v>7.3689579150138245E-4</v>
      </c>
      <c r="T19" s="369">
        <v>1.3861994863132389E-3</v>
      </c>
      <c r="U19" s="369">
        <v>1.6671758132406184E-3</v>
      </c>
      <c r="V19" s="369">
        <v>1.8306819256216581E-3</v>
      </c>
      <c r="W19" s="369">
        <v>9.1900541243632096E-4</v>
      </c>
      <c r="X19" s="369">
        <v>1.3603397954416447E-3</v>
      </c>
      <c r="Y19" s="369">
        <v>2.583106234810696E-4</v>
      </c>
      <c r="Z19" s="369">
        <v>2.8339011310922311E-4</v>
      </c>
      <c r="AA19" s="369">
        <v>3.1646802998653046E-5</v>
      </c>
      <c r="AB19" s="369">
        <v>1.995272186453459E-5</v>
      </c>
      <c r="AC19" s="369">
        <v>6.0015970681699438E-6</v>
      </c>
      <c r="AD19" s="369">
        <v>4.9671047388224032E-6</v>
      </c>
      <c r="AE19" s="369">
        <v>4.8416417585158469E-6</v>
      </c>
      <c r="AF19" s="369">
        <v>4.5332725642573687E-6</v>
      </c>
      <c r="AG19" s="369">
        <v>6.6659850310475378E-6</v>
      </c>
      <c r="AH19" s="369">
        <v>1.1477523397262378E-5</v>
      </c>
      <c r="AI19" s="369">
        <v>1.1898977624023295E-5</v>
      </c>
      <c r="AJ19" s="369">
        <v>6.0695725024334715E-6</v>
      </c>
      <c r="AK19" s="369">
        <v>3.8262839629149811E-5</v>
      </c>
      <c r="AL19" s="369">
        <v>1.3423892630705171E-5</v>
      </c>
      <c r="AM19" s="369">
        <v>2.6595957535093515E-5</v>
      </c>
      <c r="AN19" s="369">
        <v>1.3853230650317242E-5</v>
      </c>
      <c r="AO19" s="369">
        <v>7.3455885900001029E-5</v>
      </c>
      <c r="AP19" s="370">
        <v>8.8646178914972144E-5</v>
      </c>
      <c r="AQ19" s="370">
        <v>1.0159858419191856</v>
      </c>
      <c r="AR19" s="370">
        <v>0.78995838438355404</v>
      </c>
    </row>
    <row r="20" spans="2:44">
      <c r="B20" s="371" t="s">
        <v>312</v>
      </c>
      <c r="C20" s="367" t="s">
        <v>31</v>
      </c>
      <c r="D20" s="368">
        <v>4.1864848348228181E-4</v>
      </c>
      <c r="E20" s="369">
        <v>4.8262803536674689E-4</v>
      </c>
      <c r="F20" s="369">
        <v>3.9905032173642946E-4</v>
      </c>
      <c r="G20" s="369">
        <v>1.1705257891939584E-3</v>
      </c>
      <c r="H20" s="369">
        <v>1.2629794041417984E-3</v>
      </c>
      <c r="I20" s="369">
        <v>7.5517670547325304E-4</v>
      </c>
      <c r="J20" s="369">
        <v>1.3468567435840669E-3</v>
      </c>
      <c r="K20" s="369">
        <v>1.9108107262139319E-3</v>
      </c>
      <c r="L20" s="369">
        <v>1.4726424947097131E-4</v>
      </c>
      <c r="M20" s="369">
        <v>5.4331197083897929E-4</v>
      </c>
      <c r="N20" s="369">
        <v>2.7123281380813341E-3</v>
      </c>
      <c r="O20" s="369">
        <v>8.1833319386867608E-5</v>
      </c>
      <c r="P20" s="369">
        <v>2.2115369190942993E-4</v>
      </c>
      <c r="Q20" s="369">
        <v>1.0093443792786909</v>
      </c>
      <c r="R20" s="369">
        <v>4.4812760990774409E-3</v>
      </c>
      <c r="S20" s="369">
        <v>7.3428478477759809E-3</v>
      </c>
      <c r="T20" s="369">
        <v>5.5981259691042394E-3</v>
      </c>
      <c r="U20" s="369">
        <v>4.5665738542596994E-3</v>
      </c>
      <c r="V20" s="369">
        <v>5.5728144534378356E-3</v>
      </c>
      <c r="W20" s="369">
        <v>6.7314697302908516E-3</v>
      </c>
      <c r="X20" s="369">
        <v>2.8622279690569069E-3</v>
      </c>
      <c r="Y20" s="369">
        <v>1.7738503174649287E-3</v>
      </c>
      <c r="Z20" s="369">
        <v>1.2693645697918678E-2</v>
      </c>
      <c r="AA20" s="369">
        <v>4.3324922354217362E-4</v>
      </c>
      <c r="AB20" s="369">
        <v>5.647077683358844E-4</v>
      </c>
      <c r="AC20" s="369">
        <v>1.3527061346794105E-4</v>
      </c>
      <c r="AD20" s="369">
        <v>4.8461059580995401E-4</v>
      </c>
      <c r="AE20" s="369">
        <v>1.0462817204500014E-4</v>
      </c>
      <c r="AF20" s="369">
        <v>2.4646090039230037E-4</v>
      </c>
      <c r="AG20" s="369">
        <v>2.9475006513621617E-4</v>
      </c>
      <c r="AH20" s="369">
        <v>2.2289838910974027E-4</v>
      </c>
      <c r="AI20" s="369">
        <v>7.0709627231040518E-4</v>
      </c>
      <c r="AJ20" s="369">
        <v>1.3043294780378222E-4</v>
      </c>
      <c r="AK20" s="369">
        <v>1.6883656826365551E-4</v>
      </c>
      <c r="AL20" s="369">
        <v>5.8539683555945958E-4</v>
      </c>
      <c r="AM20" s="369">
        <v>2.714030959513226E-4</v>
      </c>
      <c r="AN20" s="369">
        <v>5.0895064873690196E-4</v>
      </c>
      <c r="AO20" s="369">
        <v>4.6660895203512893E-4</v>
      </c>
      <c r="AP20" s="370">
        <v>1.0834496469014502E-3</v>
      </c>
      <c r="AQ20" s="370">
        <v>1.0788285294913589</v>
      </c>
      <c r="AR20" s="370">
        <v>0.8388203919987971</v>
      </c>
    </row>
    <row r="21" spans="2:44">
      <c r="B21" s="371" t="s">
        <v>313</v>
      </c>
      <c r="C21" s="367" t="s">
        <v>314</v>
      </c>
      <c r="D21" s="368">
        <v>5.6283479097089378E-6</v>
      </c>
      <c r="E21" s="369">
        <v>1.1306936756402521E-5</v>
      </c>
      <c r="F21" s="369">
        <v>4.8648417622899174E-6</v>
      </c>
      <c r="G21" s="369">
        <v>4.3606053324509016E-5</v>
      </c>
      <c r="H21" s="369">
        <v>5.9456958740656482E-6</v>
      </c>
      <c r="I21" s="369">
        <v>8.0859297378406147E-6</v>
      </c>
      <c r="J21" s="369">
        <v>3.1273349106579762E-5</v>
      </c>
      <c r="K21" s="369">
        <v>1.0722160610795747E-5</v>
      </c>
      <c r="L21" s="369">
        <v>8.5564301784996596E-6</v>
      </c>
      <c r="M21" s="369">
        <v>2.6108980959545501E-5</v>
      </c>
      <c r="N21" s="369">
        <v>1.406342450220006E-4</v>
      </c>
      <c r="O21" s="369">
        <v>3.39329050410995E-6</v>
      </c>
      <c r="P21" s="369">
        <v>8.4903916117927223E-6</v>
      </c>
      <c r="Q21" s="369">
        <v>4.0338546310374752E-5</v>
      </c>
      <c r="R21" s="369">
        <v>1.0056119797079937</v>
      </c>
      <c r="S21" s="369">
        <v>1.2665672971196057E-3</v>
      </c>
      <c r="T21" s="369">
        <v>4.2784537687806743E-4</v>
      </c>
      <c r="U21" s="369">
        <v>1.1841953888391725E-4</v>
      </c>
      <c r="V21" s="369">
        <v>9.2219426774858956E-4</v>
      </c>
      <c r="W21" s="369">
        <v>7.8854624269965461E-5</v>
      </c>
      <c r="X21" s="369">
        <v>4.1316158722963715E-4</v>
      </c>
      <c r="Y21" s="369">
        <v>8.4881513986404236E-5</v>
      </c>
      <c r="Z21" s="369">
        <v>1.9837010231491686E-4</v>
      </c>
      <c r="AA21" s="369">
        <v>2.8957131847300866E-5</v>
      </c>
      <c r="AB21" s="369">
        <v>4.8042404039959607E-4</v>
      </c>
      <c r="AC21" s="369">
        <v>1.5101744638880167E-5</v>
      </c>
      <c r="AD21" s="369">
        <v>1.2950899823035793E-5</v>
      </c>
      <c r="AE21" s="369">
        <v>1.6147784835480791E-5</v>
      </c>
      <c r="AF21" s="369">
        <v>6.1141001920973922E-6</v>
      </c>
      <c r="AG21" s="369">
        <v>2.1353432116407859E-5</v>
      </c>
      <c r="AH21" s="369">
        <v>2.191966176898745E-5</v>
      </c>
      <c r="AI21" s="369">
        <v>2.27852637773612E-5</v>
      </c>
      <c r="AJ21" s="369">
        <v>1.0778915275981166E-5</v>
      </c>
      <c r="AK21" s="369">
        <v>1.0786755164152886E-5</v>
      </c>
      <c r="AL21" s="369">
        <v>1.5780815299673451E-5</v>
      </c>
      <c r="AM21" s="369">
        <v>2.0107805733095239E-4</v>
      </c>
      <c r="AN21" s="369">
        <v>1.2796633375797808E-5</v>
      </c>
      <c r="AO21" s="369">
        <v>1.2554847595832519E-5</v>
      </c>
      <c r="AP21" s="370">
        <v>1.344069139548071E-5</v>
      </c>
      <c r="AQ21" s="370">
        <v>1.0103741999909301</v>
      </c>
      <c r="AR21" s="370">
        <v>0.78559517044052318</v>
      </c>
    </row>
    <row r="22" spans="2:44">
      <c r="B22" s="371" t="s">
        <v>315</v>
      </c>
      <c r="C22" s="367" t="s">
        <v>316</v>
      </c>
      <c r="D22" s="368">
        <v>6.1078392207488099E-5</v>
      </c>
      <c r="E22" s="369">
        <v>2.2693411524214439E-4</v>
      </c>
      <c r="F22" s="369">
        <v>5.0640487891469565E-5</v>
      </c>
      <c r="G22" s="369">
        <v>4.3343846074853732E-4</v>
      </c>
      <c r="H22" s="369">
        <v>6.4936245658522553E-5</v>
      </c>
      <c r="I22" s="369">
        <v>9.2529043647717E-5</v>
      </c>
      <c r="J22" s="369">
        <v>1.1216571405592873E-4</v>
      </c>
      <c r="K22" s="369">
        <v>1.0996727105216185E-4</v>
      </c>
      <c r="L22" s="369">
        <v>1.2979235933752425E-4</v>
      </c>
      <c r="M22" s="369">
        <v>1.2591929003896785E-3</v>
      </c>
      <c r="N22" s="369">
        <v>1.2978232160290909E-3</v>
      </c>
      <c r="O22" s="369">
        <v>1.9243659468475685E-4</v>
      </c>
      <c r="P22" s="369">
        <v>8.0281369574581888E-5</v>
      </c>
      <c r="Q22" s="369">
        <v>2.4962244532189526E-4</v>
      </c>
      <c r="R22" s="369">
        <v>2.8718307298297129E-3</v>
      </c>
      <c r="S22" s="369">
        <v>1.023819913934737</v>
      </c>
      <c r="T22" s="369">
        <v>6.4428884727166041E-4</v>
      </c>
      <c r="U22" s="369">
        <v>1.3472151003947001E-3</v>
      </c>
      <c r="V22" s="369">
        <v>9.2282512107410609E-4</v>
      </c>
      <c r="W22" s="369">
        <v>6.7666833983430702E-4</v>
      </c>
      <c r="X22" s="369">
        <v>7.6270890069554394E-4</v>
      </c>
      <c r="Y22" s="369">
        <v>2.5346015196301552E-4</v>
      </c>
      <c r="Z22" s="369">
        <v>2.6736814427553047E-4</v>
      </c>
      <c r="AA22" s="369">
        <v>3.5228188702763794E-4</v>
      </c>
      <c r="AB22" s="369">
        <v>4.3075135895644757E-4</v>
      </c>
      <c r="AC22" s="369">
        <v>1.4540771456902487E-4</v>
      </c>
      <c r="AD22" s="369">
        <v>1.5554201633670385E-4</v>
      </c>
      <c r="AE22" s="369">
        <v>2.0805696564388715E-4</v>
      </c>
      <c r="AF22" s="369">
        <v>5.1192108411487992E-5</v>
      </c>
      <c r="AG22" s="369">
        <v>2.5219357782873934E-4</v>
      </c>
      <c r="AH22" s="369">
        <v>2.6691698877548506E-4</v>
      </c>
      <c r="AI22" s="369">
        <v>1.4625155239043609E-4</v>
      </c>
      <c r="AJ22" s="369">
        <v>8.9487617152731946E-5</v>
      </c>
      <c r="AK22" s="369">
        <v>1.0064944072459368E-4</v>
      </c>
      <c r="AL22" s="369">
        <v>1.8861100878300074E-4</v>
      </c>
      <c r="AM22" s="369">
        <v>2.866718751848248E-3</v>
      </c>
      <c r="AN22" s="369">
        <v>1.036866474008586E-4</v>
      </c>
      <c r="AO22" s="369">
        <v>9.1408591457369792E-5</v>
      </c>
      <c r="AP22" s="370">
        <v>1.3105574020806602E-4</v>
      </c>
      <c r="AQ22" s="370">
        <v>1.0415073298534319</v>
      </c>
      <c r="AR22" s="370">
        <v>0.8098020795845795</v>
      </c>
    </row>
    <row r="23" spans="2:44">
      <c r="B23" s="371" t="s">
        <v>317</v>
      </c>
      <c r="C23" s="367" t="s">
        <v>318</v>
      </c>
      <c r="D23" s="368">
        <v>2.1876646071109279E-5</v>
      </c>
      <c r="E23" s="369">
        <v>3.0706272756620174E-5</v>
      </c>
      <c r="F23" s="369">
        <v>1.0316461709845796E-5</v>
      </c>
      <c r="G23" s="369">
        <v>1.2299857181086479E-5</v>
      </c>
      <c r="H23" s="369">
        <v>1.2580156841207844E-5</v>
      </c>
      <c r="I23" s="369">
        <v>1.1920535845834663E-5</v>
      </c>
      <c r="J23" s="369">
        <v>1.1689292519968086E-5</v>
      </c>
      <c r="K23" s="369">
        <v>1.0631089635669803E-5</v>
      </c>
      <c r="L23" s="369">
        <v>9.1114153137691556E-6</v>
      </c>
      <c r="M23" s="369">
        <v>8.9912336010257377E-6</v>
      </c>
      <c r="N23" s="369">
        <v>1.2337084309391947E-5</v>
      </c>
      <c r="O23" s="369">
        <v>7.1329376422002419E-6</v>
      </c>
      <c r="P23" s="369">
        <v>4.3660062817562891E-6</v>
      </c>
      <c r="Q23" s="369">
        <v>8.8019459131237951E-6</v>
      </c>
      <c r="R23" s="369">
        <v>1.9441293119567784E-4</v>
      </c>
      <c r="S23" s="369">
        <v>1.7756508235859989E-4</v>
      </c>
      <c r="T23" s="369">
        <v>1.0039573882785195</v>
      </c>
      <c r="U23" s="369">
        <v>1.3053966769770348E-5</v>
      </c>
      <c r="V23" s="369">
        <v>1.7229961629059785E-5</v>
      </c>
      <c r="W23" s="369">
        <v>1.2828747242980552E-4</v>
      </c>
      <c r="X23" s="369">
        <v>2.1579617930880873E-5</v>
      </c>
      <c r="Y23" s="369">
        <v>2.0903125539672516E-5</v>
      </c>
      <c r="Z23" s="369">
        <v>2.8289287841814338E-5</v>
      </c>
      <c r="AA23" s="369">
        <v>2.5134275453147007E-5</v>
      </c>
      <c r="AB23" s="369">
        <v>3.3006446543801849E-5</v>
      </c>
      <c r="AC23" s="369">
        <v>1.8423684697378201E-5</v>
      </c>
      <c r="AD23" s="369">
        <v>7.293059780217077E-5</v>
      </c>
      <c r="AE23" s="369">
        <v>2.150445169139108E-5</v>
      </c>
      <c r="AF23" s="369">
        <v>4.7635107569647738E-6</v>
      </c>
      <c r="AG23" s="369">
        <v>2.4444200472510308E-5</v>
      </c>
      <c r="AH23" s="369">
        <v>2.7251307528153598E-5</v>
      </c>
      <c r="AI23" s="369">
        <v>1.7828512485567783E-4</v>
      </c>
      <c r="AJ23" s="369">
        <v>1.0240672036815755E-5</v>
      </c>
      <c r="AK23" s="369">
        <v>7.9143145108433524E-4</v>
      </c>
      <c r="AL23" s="369">
        <v>2.4964328275403758E-5</v>
      </c>
      <c r="AM23" s="369">
        <v>1.9747900308033956E-4</v>
      </c>
      <c r="AN23" s="369">
        <v>9.1769029432478056E-5</v>
      </c>
      <c r="AO23" s="369">
        <v>1.5857695775444533E-3</v>
      </c>
      <c r="AP23" s="370">
        <v>5.1713323851408673E-5</v>
      </c>
      <c r="AQ23" s="370">
        <v>1.0078905816449435</v>
      </c>
      <c r="AR23" s="370">
        <v>0.7836640853258775</v>
      </c>
    </row>
    <row r="24" spans="2:44">
      <c r="B24" s="371" t="s">
        <v>319</v>
      </c>
      <c r="C24" s="367" t="s">
        <v>320</v>
      </c>
      <c r="D24" s="368">
        <v>1.4818413377865638E-4</v>
      </c>
      <c r="E24" s="369">
        <v>3.960774800897556E-4</v>
      </c>
      <c r="F24" s="369">
        <v>1.4918314439134371E-4</v>
      </c>
      <c r="G24" s="369">
        <v>3.2290749609182012E-4</v>
      </c>
      <c r="H24" s="369">
        <v>1.6160293579428592E-4</v>
      </c>
      <c r="I24" s="369">
        <v>2.6088543448876786E-4</v>
      </c>
      <c r="J24" s="369">
        <v>2.2952309473468589E-4</v>
      </c>
      <c r="K24" s="369">
        <v>2.900458539179362E-4</v>
      </c>
      <c r="L24" s="369">
        <v>1.9686195337278859E-4</v>
      </c>
      <c r="M24" s="369">
        <v>1.8591755880286999E-4</v>
      </c>
      <c r="N24" s="369">
        <v>2.9141216704554082E-4</v>
      </c>
      <c r="O24" s="369">
        <v>1.1629238422548025E-4</v>
      </c>
      <c r="P24" s="369">
        <v>1.9645983586813408E-4</v>
      </c>
      <c r="Q24" s="369">
        <v>2.5171405089153713E-4</v>
      </c>
      <c r="R24" s="369">
        <v>6.5584055504304293E-3</v>
      </c>
      <c r="S24" s="369">
        <v>3.8384143472043318E-3</v>
      </c>
      <c r="T24" s="369">
        <v>7.5232740192787487E-2</v>
      </c>
      <c r="U24" s="369">
        <v>1.1654095361981121</v>
      </c>
      <c r="V24" s="369">
        <v>4.7690271292180224E-2</v>
      </c>
      <c r="W24" s="369">
        <v>0.19656379263066276</v>
      </c>
      <c r="X24" s="369">
        <v>5.2680647940581745E-3</v>
      </c>
      <c r="Y24" s="369">
        <v>8.7329868703488051E-3</v>
      </c>
      <c r="Z24" s="369">
        <v>7.1195297883989745E-4</v>
      </c>
      <c r="AA24" s="369">
        <v>6.8472348235329656E-4</v>
      </c>
      <c r="AB24" s="369">
        <v>6.9779537609952779E-4</v>
      </c>
      <c r="AC24" s="369">
        <v>3.7567768819477465E-4</v>
      </c>
      <c r="AD24" s="369">
        <v>4.2457863512355981E-4</v>
      </c>
      <c r="AE24" s="369">
        <v>6.1382326720976733E-4</v>
      </c>
      <c r="AF24" s="369">
        <v>1.267397881419849E-4</v>
      </c>
      <c r="AG24" s="369">
        <v>5.0578322520063417E-4</v>
      </c>
      <c r="AH24" s="369">
        <v>2.6251600500867348E-3</v>
      </c>
      <c r="AI24" s="369">
        <v>1.5160815021109612E-3</v>
      </c>
      <c r="AJ24" s="369">
        <v>1.3028092007629883E-3</v>
      </c>
      <c r="AK24" s="369">
        <v>3.4511477453348416E-4</v>
      </c>
      <c r="AL24" s="369">
        <v>6.6617770174441356E-4</v>
      </c>
      <c r="AM24" s="369">
        <v>5.2429370099292116E-3</v>
      </c>
      <c r="AN24" s="369">
        <v>3.0146265323611874E-4</v>
      </c>
      <c r="AO24" s="369">
        <v>2.450212487059733E-2</v>
      </c>
      <c r="AP24" s="370">
        <v>6.306780122338929E-4</v>
      </c>
      <c r="AQ24" s="370">
        <v>1.5537648996156761</v>
      </c>
      <c r="AR24" s="370">
        <v>1.2080971595959564</v>
      </c>
    </row>
    <row r="25" spans="2:44">
      <c r="B25" s="371" t="s">
        <v>321</v>
      </c>
      <c r="C25" s="367" t="s">
        <v>32</v>
      </c>
      <c r="D25" s="368">
        <v>4.6607935615647724E-5</v>
      </c>
      <c r="E25" s="369">
        <v>5.9962209385154573E-5</v>
      </c>
      <c r="F25" s="369">
        <v>1.146558821825063E-4</v>
      </c>
      <c r="G25" s="369">
        <v>2.3738116641651533E-4</v>
      </c>
      <c r="H25" s="369">
        <v>3.9574692702306456E-5</v>
      </c>
      <c r="I25" s="369">
        <v>4.7872122874918185E-5</v>
      </c>
      <c r="J25" s="369">
        <v>6.341794992311538E-5</v>
      </c>
      <c r="K25" s="369">
        <v>5.539193825670948E-5</v>
      </c>
      <c r="L25" s="369">
        <v>4.8608912168395009E-5</v>
      </c>
      <c r="M25" s="369">
        <v>5.1256054373900949E-5</v>
      </c>
      <c r="N25" s="369">
        <v>6.735110232860044E-5</v>
      </c>
      <c r="O25" s="369">
        <v>2.2442005391913586E-5</v>
      </c>
      <c r="P25" s="369">
        <v>4.928281451900735E-5</v>
      </c>
      <c r="Q25" s="369">
        <v>1.4291534274427553E-4</v>
      </c>
      <c r="R25" s="369">
        <v>2.4994890879490249E-3</v>
      </c>
      <c r="S25" s="369">
        <v>3.1906473373864356E-3</v>
      </c>
      <c r="T25" s="369">
        <v>3.3454016150288616E-3</v>
      </c>
      <c r="U25" s="369">
        <v>3.6591603297451841E-3</v>
      </c>
      <c r="V25" s="369">
        <v>1.0312584606603648</v>
      </c>
      <c r="W25" s="369">
        <v>3.507955093057122E-3</v>
      </c>
      <c r="X25" s="369">
        <v>1.1343027535758448E-2</v>
      </c>
      <c r="Y25" s="369">
        <v>7.010220579641524E-4</v>
      </c>
      <c r="Z25" s="369">
        <v>1.2876218108273439E-3</v>
      </c>
      <c r="AA25" s="369">
        <v>1.7239769561348611E-4</v>
      </c>
      <c r="AB25" s="369">
        <v>2.1255257162401358E-4</v>
      </c>
      <c r="AC25" s="369">
        <v>7.0800151244657938E-5</v>
      </c>
      <c r="AD25" s="369">
        <v>1.0773123265662047E-4</v>
      </c>
      <c r="AE25" s="369">
        <v>9.5936695337424843E-5</v>
      </c>
      <c r="AF25" s="369">
        <v>3.882614724812134E-5</v>
      </c>
      <c r="AG25" s="369">
        <v>1.5149479564432393E-4</v>
      </c>
      <c r="AH25" s="369">
        <v>1.4503678998792008E-4</v>
      </c>
      <c r="AI25" s="369">
        <v>3.5004393722182009E-4</v>
      </c>
      <c r="AJ25" s="369">
        <v>1.2190064639992815E-4</v>
      </c>
      <c r="AK25" s="369">
        <v>6.6992461233312379E-5</v>
      </c>
      <c r="AL25" s="369">
        <v>9.246333330086923E-5</v>
      </c>
      <c r="AM25" s="369">
        <v>1.1917150466178362E-3</v>
      </c>
      <c r="AN25" s="369">
        <v>8.4884498623751591E-5</v>
      </c>
      <c r="AO25" s="369">
        <v>1.3211955569265789E-4</v>
      </c>
      <c r="AP25" s="370">
        <v>3.2299105547797482E-4</v>
      </c>
      <c r="AQ25" s="370">
        <v>1.0651973922708891</v>
      </c>
      <c r="AR25" s="370">
        <v>0.82822178846348393</v>
      </c>
    </row>
    <row r="26" spans="2:44">
      <c r="B26" s="371" t="s">
        <v>322</v>
      </c>
      <c r="C26" s="367" t="s">
        <v>571</v>
      </c>
      <c r="D26" s="368">
        <v>1.0005225833154353E-5</v>
      </c>
      <c r="E26" s="369">
        <v>3.9016346109724804E-5</v>
      </c>
      <c r="F26" s="369">
        <v>1.6741433328198252E-5</v>
      </c>
      <c r="G26" s="369">
        <v>1.5006301876673757E-5</v>
      </c>
      <c r="H26" s="369">
        <v>1.178281001365506E-5</v>
      </c>
      <c r="I26" s="369">
        <v>1.3163834921455871E-5</v>
      </c>
      <c r="J26" s="369">
        <v>1.5508626322823183E-5</v>
      </c>
      <c r="K26" s="369">
        <v>1.6785328951219223E-5</v>
      </c>
      <c r="L26" s="369">
        <v>1.3450628030996149E-5</v>
      </c>
      <c r="M26" s="369">
        <v>1.1505043281944044E-5</v>
      </c>
      <c r="N26" s="369">
        <v>1.5340734121253624E-5</v>
      </c>
      <c r="O26" s="369">
        <v>7.2218914825480105E-6</v>
      </c>
      <c r="P26" s="369">
        <v>6.5990380384307357E-6</v>
      </c>
      <c r="Q26" s="369">
        <v>1.9565480585264272E-5</v>
      </c>
      <c r="R26" s="369">
        <v>2.637991106631806E-4</v>
      </c>
      <c r="S26" s="369">
        <v>2.7984138961575064E-5</v>
      </c>
      <c r="T26" s="369">
        <v>1.5503540721457471E-5</v>
      </c>
      <c r="U26" s="369">
        <v>2.638965880513876E-5</v>
      </c>
      <c r="V26" s="369">
        <v>1.8111161127375521E-5</v>
      </c>
      <c r="W26" s="369">
        <v>1.007778025500025</v>
      </c>
      <c r="X26" s="369">
        <v>1.0446647330844878E-4</v>
      </c>
      <c r="Y26" s="369">
        <v>1.97627376635793E-5</v>
      </c>
      <c r="Z26" s="369">
        <v>4.2272392425710717E-4</v>
      </c>
      <c r="AA26" s="369">
        <v>3.8724150291618483E-5</v>
      </c>
      <c r="AB26" s="369">
        <v>4.097363085108919E-5</v>
      </c>
      <c r="AC26" s="369">
        <v>1.9096251259073167E-5</v>
      </c>
      <c r="AD26" s="369">
        <v>6.4625471755425115E-5</v>
      </c>
      <c r="AE26" s="369">
        <v>4.3099292300636158E-5</v>
      </c>
      <c r="AF26" s="369">
        <v>1.976420774615634E-5</v>
      </c>
      <c r="AG26" s="369">
        <v>3.5014812953293544E-5</v>
      </c>
      <c r="AH26" s="369">
        <v>5.0479480635060691E-5</v>
      </c>
      <c r="AI26" s="369">
        <v>2.5350906083057096E-4</v>
      </c>
      <c r="AJ26" s="369">
        <v>1.8429083409123378E-5</v>
      </c>
      <c r="AK26" s="369">
        <v>1.7080640006462035E-5</v>
      </c>
      <c r="AL26" s="369">
        <v>3.6537637636377461E-5</v>
      </c>
      <c r="AM26" s="369">
        <v>2.2922617579069598E-4</v>
      </c>
      <c r="AN26" s="369">
        <v>4.4009985386997617E-5</v>
      </c>
      <c r="AO26" s="369">
        <v>1.385472927966392E-5</v>
      </c>
      <c r="AP26" s="370">
        <v>6.9324964041238185E-5</v>
      </c>
      <c r="AQ26" s="370">
        <v>1.009882208542604</v>
      </c>
      <c r="AR26" s="370">
        <v>0.78521263285622378</v>
      </c>
    </row>
    <row r="27" spans="2:44">
      <c r="B27" s="371" t="s">
        <v>324</v>
      </c>
      <c r="C27" s="367" t="s">
        <v>33</v>
      </c>
      <c r="D27" s="368">
        <v>9.5352989429206594E-5</v>
      </c>
      <c r="E27" s="369">
        <v>1.7398221172288116E-4</v>
      </c>
      <c r="F27" s="369">
        <v>1.253557830049121E-3</v>
      </c>
      <c r="G27" s="369">
        <v>2.1914898694772906E-4</v>
      </c>
      <c r="H27" s="369">
        <v>1.1181147987060878E-4</v>
      </c>
      <c r="I27" s="369">
        <v>9.4051438631412711E-5</v>
      </c>
      <c r="J27" s="369">
        <v>1.015141059188149E-4</v>
      </c>
      <c r="K27" s="369">
        <v>1.0684891606000454E-4</v>
      </c>
      <c r="L27" s="369">
        <v>1.0856607201901288E-4</v>
      </c>
      <c r="M27" s="369">
        <v>8.3638346015377389E-5</v>
      </c>
      <c r="N27" s="369">
        <v>1.2762190971798984E-4</v>
      </c>
      <c r="O27" s="369">
        <v>5.2797228673784223E-5</v>
      </c>
      <c r="P27" s="369">
        <v>6.3288014666936632E-5</v>
      </c>
      <c r="Q27" s="369">
        <v>7.6993170453739122E-5</v>
      </c>
      <c r="R27" s="369">
        <v>9.2862245736735613E-5</v>
      </c>
      <c r="S27" s="369">
        <v>7.1198377724252814E-5</v>
      </c>
      <c r="T27" s="369">
        <v>7.9953144666868422E-5</v>
      </c>
      <c r="U27" s="369">
        <v>1.0395825134618075E-4</v>
      </c>
      <c r="V27" s="369">
        <v>9.046732603578737E-5</v>
      </c>
      <c r="W27" s="369">
        <v>9.9090714330229003E-5</v>
      </c>
      <c r="X27" s="369">
        <v>1.0167081357764862</v>
      </c>
      <c r="Y27" s="369">
        <v>1.5951277652326041E-4</v>
      </c>
      <c r="Z27" s="369">
        <v>2.0248632886198006E-4</v>
      </c>
      <c r="AA27" s="369">
        <v>3.1253206555558491E-4</v>
      </c>
      <c r="AB27" s="369">
        <v>2.810997258619544E-4</v>
      </c>
      <c r="AC27" s="369">
        <v>1.5742330652151199E-4</v>
      </c>
      <c r="AD27" s="369">
        <v>1.6469233915432984E-4</v>
      </c>
      <c r="AE27" s="369">
        <v>1.9989935651527828E-4</v>
      </c>
      <c r="AF27" s="369">
        <v>4.7094539978923493E-5</v>
      </c>
      <c r="AG27" s="369">
        <v>1.0151586057805053E-3</v>
      </c>
      <c r="AH27" s="369">
        <v>2.4414740568351814E-4</v>
      </c>
      <c r="AI27" s="369">
        <v>3.7444295481547468E-4</v>
      </c>
      <c r="AJ27" s="369">
        <v>9.0516196671728069E-5</v>
      </c>
      <c r="AK27" s="369">
        <v>9.7420561775511688E-5</v>
      </c>
      <c r="AL27" s="369">
        <v>1.867565757995926E-4</v>
      </c>
      <c r="AM27" s="369">
        <v>2.4609322217474944E-3</v>
      </c>
      <c r="AN27" s="369">
        <v>1.2280766446946359E-4</v>
      </c>
      <c r="AO27" s="369">
        <v>7.6996988088035823E-5</v>
      </c>
      <c r="AP27" s="370">
        <v>2.1620888171654164E-4</v>
      </c>
      <c r="AQ27" s="370">
        <v>1.0263249670320234</v>
      </c>
      <c r="AR27" s="370">
        <v>0.79799735326785315</v>
      </c>
    </row>
    <row r="28" spans="2:44">
      <c r="B28" s="371" t="s">
        <v>325</v>
      </c>
      <c r="C28" s="367" t="s">
        <v>18</v>
      </c>
      <c r="D28" s="368">
        <v>7.9149599198937619E-4</v>
      </c>
      <c r="E28" s="369">
        <v>2.3342843242456297E-3</v>
      </c>
      <c r="F28" s="369">
        <v>1.1323093423264605E-3</v>
      </c>
      <c r="G28" s="369">
        <v>1.1070825064567558E-3</v>
      </c>
      <c r="H28" s="369">
        <v>1.4047335848350068E-3</v>
      </c>
      <c r="I28" s="369">
        <v>6.1328599674927041E-3</v>
      </c>
      <c r="J28" s="369">
        <v>3.4317976007033125E-3</v>
      </c>
      <c r="K28" s="369">
        <v>2.4511042862552664E-3</v>
      </c>
      <c r="L28" s="369">
        <v>5.4905909873640974E-4</v>
      </c>
      <c r="M28" s="369">
        <v>8.0933405969972453E-4</v>
      </c>
      <c r="N28" s="369">
        <v>4.1121163798713313E-3</v>
      </c>
      <c r="O28" s="369">
        <v>2.4515165600282691E-4</v>
      </c>
      <c r="P28" s="369">
        <v>1.1631441591625572E-2</v>
      </c>
      <c r="Q28" s="369">
        <v>5.855259475223087E-4</v>
      </c>
      <c r="R28" s="369">
        <v>5.8009784080901617E-4</v>
      </c>
      <c r="S28" s="369">
        <v>2.2684236347337446E-3</v>
      </c>
      <c r="T28" s="369">
        <v>1.5013343613226884E-3</v>
      </c>
      <c r="U28" s="369">
        <v>1.5642659505519729E-3</v>
      </c>
      <c r="V28" s="369">
        <v>8.448082414458329E-4</v>
      </c>
      <c r="W28" s="369">
        <v>1.8008778946176258E-3</v>
      </c>
      <c r="X28" s="369">
        <v>4.2690586370687609E-4</v>
      </c>
      <c r="Y28" s="369">
        <v>1.0157771101392914</v>
      </c>
      <c r="Z28" s="369">
        <v>1.3063784580006849E-3</v>
      </c>
      <c r="AA28" s="369">
        <v>2.5827206024494542E-3</v>
      </c>
      <c r="AB28" s="369">
        <v>1.6733767117038572E-3</v>
      </c>
      <c r="AC28" s="369">
        <v>1.4566881711616994E-3</v>
      </c>
      <c r="AD28" s="369">
        <v>1.7202516048894099E-3</v>
      </c>
      <c r="AE28" s="369">
        <v>4.1349612623770042E-3</v>
      </c>
      <c r="AF28" s="369">
        <v>4.1935283489296889E-4</v>
      </c>
      <c r="AG28" s="369">
        <v>8.8898411961381137E-4</v>
      </c>
      <c r="AH28" s="369">
        <v>4.4308020841082865E-3</v>
      </c>
      <c r="AI28" s="369">
        <v>2.1049465766589722E-3</v>
      </c>
      <c r="AJ28" s="369">
        <v>2.2199440842609148E-3</v>
      </c>
      <c r="AK28" s="369">
        <v>1.4392863159379708E-3</v>
      </c>
      <c r="AL28" s="369">
        <v>1.044328281370919E-2</v>
      </c>
      <c r="AM28" s="369">
        <v>2.5256700232805449E-3</v>
      </c>
      <c r="AN28" s="369">
        <v>2.0337423640815521E-3</v>
      </c>
      <c r="AO28" s="369">
        <v>3.3834959697207373E-2</v>
      </c>
      <c r="AP28" s="370">
        <v>1.272033458219518E-3</v>
      </c>
      <c r="AQ28" s="370">
        <v>1.135969501446795</v>
      </c>
      <c r="AR28" s="370">
        <v>0.88324915077239896</v>
      </c>
    </row>
    <row r="29" spans="2:44">
      <c r="B29" s="371" t="s">
        <v>326</v>
      </c>
      <c r="C29" s="367" t="s">
        <v>4</v>
      </c>
      <c r="D29" s="368">
        <v>2.809444985015808E-3</v>
      </c>
      <c r="E29" s="369">
        <v>3.1187146020378678E-3</v>
      </c>
      <c r="F29" s="369">
        <v>2.0752591910493034E-3</v>
      </c>
      <c r="G29" s="369">
        <v>3.2571585432351296E-3</v>
      </c>
      <c r="H29" s="369">
        <v>1.8511052443737866E-3</v>
      </c>
      <c r="I29" s="369">
        <v>2.6063842552672702E-3</v>
      </c>
      <c r="J29" s="369">
        <v>5.8708793057286185E-3</v>
      </c>
      <c r="K29" s="369">
        <v>5.6569048854060331E-3</v>
      </c>
      <c r="L29" s="369">
        <v>4.474398988874191E-3</v>
      </c>
      <c r="M29" s="369">
        <v>4.258891600387729E-3</v>
      </c>
      <c r="N29" s="369">
        <v>5.5945095682626185E-3</v>
      </c>
      <c r="O29" s="369">
        <v>2.3842141072115144E-3</v>
      </c>
      <c r="P29" s="369">
        <v>4.2113088997249573E-3</v>
      </c>
      <c r="Q29" s="369">
        <v>4.409064806186639E-3</v>
      </c>
      <c r="R29" s="369">
        <v>2.5230223578596414E-3</v>
      </c>
      <c r="S29" s="369">
        <v>1.7851025087221486E-3</v>
      </c>
      <c r="T29" s="369">
        <v>2.4172625669299733E-3</v>
      </c>
      <c r="U29" s="369">
        <v>5.3595525018903627E-3</v>
      </c>
      <c r="V29" s="369">
        <v>2.785656301601614E-3</v>
      </c>
      <c r="W29" s="369">
        <v>2.8593796095966401E-3</v>
      </c>
      <c r="X29" s="369">
        <v>1.2745529114545871E-3</v>
      </c>
      <c r="Y29" s="369">
        <v>2.5996011020164361E-3</v>
      </c>
      <c r="Z29" s="369">
        <v>1.0014283305446263</v>
      </c>
      <c r="AA29" s="369">
        <v>1.6368530668482165E-2</v>
      </c>
      <c r="AB29" s="369">
        <v>2.9433916595580655E-2</v>
      </c>
      <c r="AC29" s="369">
        <v>4.3489214955728635E-3</v>
      </c>
      <c r="AD29" s="369">
        <v>3.5788149569734567E-3</v>
      </c>
      <c r="AE29" s="369">
        <v>3.3020727748747881E-3</v>
      </c>
      <c r="AF29" s="369">
        <v>1.2894413446542515E-2</v>
      </c>
      <c r="AG29" s="369">
        <v>6.6050736612118383E-3</v>
      </c>
      <c r="AH29" s="369">
        <v>5.4660506821076179E-3</v>
      </c>
      <c r="AI29" s="369">
        <v>7.8741471356028204E-3</v>
      </c>
      <c r="AJ29" s="369">
        <v>5.5906284909688179E-3</v>
      </c>
      <c r="AK29" s="369">
        <v>3.345096087511074E-3</v>
      </c>
      <c r="AL29" s="369">
        <v>3.3608958962424293E-3</v>
      </c>
      <c r="AM29" s="369">
        <v>1.7706594365589788E-3</v>
      </c>
      <c r="AN29" s="369">
        <v>3.5342030088132202E-3</v>
      </c>
      <c r="AO29" s="369">
        <v>1.6623025693786211E-3</v>
      </c>
      <c r="AP29" s="370">
        <v>2.8009030046496704E-3</v>
      </c>
      <c r="AQ29" s="370">
        <v>1.1875473292985304</v>
      </c>
      <c r="AR29" s="370">
        <v>0.92335240406459484</v>
      </c>
    </row>
    <row r="30" spans="2:44">
      <c r="B30" s="371" t="s">
        <v>327</v>
      </c>
      <c r="C30" s="367" t="s">
        <v>34</v>
      </c>
      <c r="D30" s="368">
        <v>7.8564577037893851E-3</v>
      </c>
      <c r="E30" s="369">
        <v>6.3985495040278124E-3</v>
      </c>
      <c r="F30" s="369">
        <v>1.2153491959380673E-2</v>
      </c>
      <c r="G30" s="369">
        <v>2.0862806926129393E-2</v>
      </c>
      <c r="H30" s="369">
        <v>8.9755203458146172E-3</v>
      </c>
      <c r="I30" s="369">
        <v>1.5808020795119056E-2</v>
      </c>
      <c r="J30" s="369">
        <v>6.7222881749211677E-2</v>
      </c>
      <c r="K30" s="369">
        <v>4.6192355695192977E-2</v>
      </c>
      <c r="L30" s="369">
        <v>1.3032175019401491E-2</v>
      </c>
      <c r="M30" s="369">
        <v>2.0990093793128294E-2</v>
      </c>
      <c r="N30" s="369">
        <v>3.2911835955856616E-2</v>
      </c>
      <c r="O30" s="369">
        <v>1.0466000118260037E-2</v>
      </c>
      <c r="P30" s="369">
        <v>3.0500467169583215E-2</v>
      </c>
      <c r="Q30" s="369">
        <v>1.4499477918470362E-2</v>
      </c>
      <c r="R30" s="369">
        <v>8.1907372466737058E-3</v>
      </c>
      <c r="S30" s="369">
        <v>8.1851696936971943E-3</v>
      </c>
      <c r="T30" s="369">
        <v>7.6178380593496841E-3</v>
      </c>
      <c r="U30" s="369">
        <v>1.9147206790901049E-2</v>
      </c>
      <c r="V30" s="369">
        <v>9.0124423988546237E-3</v>
      </c>
      <c r="W30" s="369">
        <v>8.0881858437002116E-3</v>
      </c>
      <c r="X30" s="369">
        <v>1.1412686538366119E-2</v>
      </c>
      <c r="Y30" s="369">
        <v>1.3721929120052307E-2</v>
      </c>
      <c r="Z30" s="369">
        <v>4.5272133255972848E-3</v>
      </c>
      <c r="AA30" s="369">
        <v>1.1121772092445985</v>
      </c>
      <c r="AB30" s="369">
        <v>2.6106759868144938E-2</v>
      </c>
      <c r="AC30" s="369">
        <v>6.115375832084468E-2</v>
      </c>
      <c r="AD30" s="369">
        <v>1.341306336359714E-2</v>
      </c>
      <c r="AE30" s="369">
        <v>4.0103075637976564E-3</v>
      </c>
      <c r="AF30" s="369">
        <v>2.0048352093211164E-3</v>
      </c>
      <c r="AG30" s="369">
        <v>5.3566493244007881E-3</v>
      </c>
      <c r="AH30" s="369">
        <v>7.261191882963652E-3</v>
      </c>
      <c r="AI30" s="369">
        <v>7.3159373187017505E-3</v>
      </c>
      <c r="AJ30" s="369">
        <v>1.2139223101153583E-2</v>
      </c>
      <c r="AK30" s="369">
        <v>9.658692675363555E-3</v>
      </c>
      <c r="AL30" s="369">
        <v>4.4313127566289077E-3</v>
      </c>
      <c r="AM30" s="369">
        <v>4.1193097865731736E-3</v>
      </c>
      <c r="AN30" s="369">
        <v>2.5596860320621532E-2</v>
      </c>
      <c r="AO30" s="369">
        <v>1.1011888077692588E-2</v>
      </c>
      <c r="AP30" s="370">
        <v>5.6323485868518767E-3</v>
      </c>
      <c r="AQ30" s="370">
        <v>1.7091628910718135</v>
      </c>
      <c r="AR30" s="370">
        <v>1.3289235935896144</v>
      </c>
    </row>
    <row r="31" spans="2:44">
      <c r="B31" s="371" t="s">
        <v>328</v>
      </c>
      <c r="C31" s="367" t="s">
        <v>329</v>
      </c>
      <c r="D31" s="368">
        <v>1.5042207889933859E-3</v>
      </c>
      <c r="E31" s="369">
        <v>9.3886612683028033E-4</v>
      </c>
      <c r="F31" s="369">
        <v>9.2298148537720936E-4</v>
      </c>
      <c r="G31" s="369">
        <v>2.9036624665107658E-3</v>
      </c>
      <c r="H31" s="369">
        <v>1.9895812672234155E-3</v>
      </c>
      <c r="I31" s="369">
        <v>1.7627593555365189E-3</v>
      </c>
      <c r="J31" s="369">
        <v>1.3770654389352616E-3</v>
      </c>
      <c r="K31" s="369">
        <v>1.9326225098673187E-3</v>
      </c>
      <c r="L31" s="369">
        <v>9.8662356114084218E-4</v>
      </c>
      <c r="M31" s="369">
        <v>1.0261041027138083E-3</v>
      </c>
      <c r="N31" s="369">
        <v>1.4670437476372411E-3</v>
      </c>
      <c r="O31" s="369">
        <v>3.7085712490870555E-4</v>
      </c>
      <c r="P31" s="369">
        <v>1.4086163475615712E-3</v>
      </c>
      <c r="Q31" s="369">
        <v>9.1346877359615118E-4</v>
      </c>
      <c r="R31" s="369">
        <v>1.0818573923485218E-3</v>
      </c>
      <c r="S31" s="369">
        <v>9.1950808469659097E-4</v>
      </c>
      <c r="T31" s="369">
        <v>8.1050191513738388E-4</v>
      </c>
      <c r="U31" s="369">
        <v>1.7734954963380383E-3</v>
      </c>
      <c r="V31" s="369">
        <v>6.3793218276792917E-4</v>
      </c>
      <c r="W31" s="369">
        <v>8.358403216446917E-4</v>
      </c>
      <c r="X31" s="369">
        <v>8.5072043129375875E-4</v>
      </c>
      <c r="Y31" s="369">
        <v>1.3240164219314877E-3</v>
      </c>
      <c r="Z31" s="369">
        <v>1.1670874124681515E-3</v>
      </c>
      <c r="AA31" s="369">
        <v>1.8647664806743321E-3</v>
      </c>
      <c r="AB31" s="369">
        <v>1.0715134566466449</v>
      </c>
      <c r="AC31" s="369">
        <v>9.7521880852391267E-3</v>
      </c>
      <c r="AD31" s="369">
        <v>2.7676570369341226E-3</v>
      </c>
      <c r="AE31" s="369">
        <v>1.7047988481964744E-3</v>
      </c>
      <c r="AF31" s="369">
        <v>4.6708322504291055E-4</v>
      </c>
      <c r="AG31" s="369">
        <v>4.0109126803844364E-3</v>
      </c>
      <c r="AH31" s="369">
        <v>4.5500841893690459E-3</v>
      </c>
      <c r="AI31" s="369">
        <v>4.1163912911493204E-3</v>
      </c>
      <c r="AJ31" s="369">
        <v>7.7636404937570019E-3</v>
      </c>
      <c r="AK31" s="369">
        <v>6.436536669219067E-3</v>
      </c>
      <c r="AL31" s="369">
        <v>2.9081855160513529E-3</v>
      </c>
      <c r="AM31" s="369">
        <v>1.1009832385637374E-3</v>
      </c>
      <c r="AN31" s="369">
        <v>1.1164805526476152E-2</v>
      </c>
      <c r="AO31" s="369">
        <v>7.9165099771221327E-4</v>
      </c>
      <c r="AP31" s="370">
        <v>2.9752148600377805E-3</v>
      </c>
      <c r="AQ31" s="370">
        <v>1.162793788540911</v>
      </c>
      <c r="AR31" s="370">
        <v>0.90410581000997325</v>
      </c>
    </row>
    <row r="32" spans="2:44">
      <c r="B32" s="371" t="s">
        <v>330</v>
      </c>
      <c r="C32" s="367" t="s">
        <v>331</v>
      </c>
      <c r="D32" s="368">
        <v>7.996216040732808E-4</v>
      </c>
      <c r="E32" s="369">
        <v>6.5410749346724744E-4</v>
      </c>
      <c r="F32" s="369">
        <v>7.0901290788412581E-4</v>
      </c>
      <c r="G32" s="369">
        <v>1.9836234056509355E-3</v>
      </c>
      <c r="H32" s="369">
        <v>1.3830630638697872E-3</v>
      </c>
      <c r="I32" s="369">
        <v>7.5540210721471851E-4</v>
      </c>
      <c r="J32" s="369">
        <v>1.8866514670810458E-3</v>
      </c>
      <c r="K32" s="369">
        <v>2.7432035661959639E-3</v>
      </c>
      <c r="L32" s="369">
        <v>5.2353379698787637E-4</v>
      </c>
      <c r="M32" s="369">
        <v>6.4439141282833891E-4</v>
      </c>
      <c r="N32" s="369">
        <v>1.9531089206964206E-3</v>
      </c>
      <c r="O32" s="369">
        <v>4.0340902507816901E-4</v>
      </c>
      <c r="P32" s="369">
        <v>9.0706933846509236E-4</v>
      </c>
      <c r="Q32" s="369">
        <v>5.4573624031023678E-4</v>
      </c>
      <c r="R32" s="369">
        <v>5.529056386805193E-4</v>
      </c>
      <c r="S32" s="369">
        <v>3.8015944805825394E-4</v>
      </c>
      <c r="T32" s="369">
        <v>4.8570690087957133E-4</v>
      </c>
      <c r="U32" s="369">
        <v>1.1828565428009185E-3</v>
      </c>
      <c r="V32" s="369">
        <v>5.1152213987456033E-4</v>
      </c>
      <c r="W32" s="369">
        <v>6.7973470285521845E-4</v>
      </c>
      <c r="X32" s="369">
        <v>5.1277936800070575E-4</v>
      </c>
      <c r="Y32" s="369">
        <v>8.374189854701041E-4</v>
      </c>
      <c r="Z32" s="369">
        <v>2.3095033823005442E-3</v>
      </c>
      <c r="AA32" s="369">
        <v>2.3653674940460376E-2</v>
      </c>
      <c r="AB32" s="369">
        <v>1.9997005714014232E-3</v>
      </c>
      <c r="AC32" s="369">
        <v>1.0016659969820918</v>
      </c>
      <c r="AD32" s="369">
        <v>1.4827615000953273E-3</v>
      </c>
      <c r="AE32" s="369">
        <v>2.3963658986992657E-3</v>
      </c>
      <c r="AF32" s="369">
        <v>3.002334920497852E-4</v>
      </c>
      <c r="AG32" s="369">
        <v>2.0121453336049912E-3</v>
      </c>
      <c r="AH32" s="369">
        <v>5.4799132314646967E-3</v>
      </c>
      <c r="AI32" s="369">
        <v>1.6150309389573146E-2</v>
      </c>
      <c r="AJ32" s="369">
        <v>3.1239153841217493E-3</v>
      </c>
      <c r="AK32" s="369">
        <v>3.1548830228711818E-3</v>
      </c>
      <c r="AL32" s="369">
        <v>6.0281034296705608E-4</v>
      </c>
      <c r="AM32" s="369">
        <v>6.4088127608380408E-4</v>
      </c>
      <c r="AN32" s="369">
        <v>1.4474525026186588E-2</v>
      </c>
      <c r="AO32" s="369">
        <v>5.6503116451574837E-4</v>
      </c>
      <c r="AP32" s="370">
        <v>1.4231031288487248E-2</v>
      </c>
      <c r="AQ32" s="370">
        <v>1.1152787003033984</v>
      </c>
      <c r="AR32" s="370">
        <v>0.86716145430217684</v>
      </c>
    </row>
    <row r="33" spans="1:44">
      <c r="B33" s="371" t="s">
        <v>332</v>
      </c>
      <c r="C33" s="367" t="s">
        <v>5</v>
      </c>
      <c r="D33" s="368">
        <v>5.42651546452039E-2</v>
      </c>
      <c r="E33" s="369">
        <v>2.9463092904144766E-2</v>
      </c>
      <c r="F33" s="369">
        <v>6.3574349593615992E-2</v>
      </c>
      <c r="G33" s="369">
        <v>1.3992583746382759E-2</v>
      </c>
      <c r="H33" s="369">
        <v>6.1372095332572076E-2</v>
      </c>
      <c r="I33" s="369">
        <v>6.0201655350936814E-2</v>
      </c>
      <c r="J33" s="369">
        <v>5.3187744806454863E-2</v>
      </c>
      <c r="K33" s="369">
        <v>3.6328466045764216E-2</v>
      </c>
      <c r="L33" s="369">
        <v>3.9502294829478084E-2</v>
      </c>
      <c r="M33" s="369">
        <v>4.3500668083299623E-2</v>
      </c>
      <c r="N33" s="369">
        <v>3.4385461179213449E-2</v>
      </c>
      <c r="O33" s="369">
        <v>5.312336547449719E-2</v>
      </c>
      <c r="P33" s="369">
        <v>9.6784269158939548E-3</v>
      </c>
      <c r="Q33" s="369">
        <v>3.2958698658147413E-2</v>
      </c>
      <c r="R33" s="369">
        <v>3.1330525638356171E-2</v>
      </c>
      <c r="S33" s="369">
        <v>3.6896410202970575E-2</v>
      </c>
      <c r="T33" s="369">
        <v>3.6007084710615082E-2</v>
      </c>
      <c r="U33" s="369">
        <v>3.4161399815015647E-2</v>
      </c>
      <c r="V33" s="369">
        <v>3.9879272297196053E-2</v>
      </c>
      <c r="W33" s="369">
        <v>3.5316369496679809E-2</v>
      </c>
      <c r="X33" s="369">
        <v>4.6235002111771333E-2</v>
      </c>
      <c r="Y33" s="369">
        <v>5.3730886156868531E-2</v>
      </c>
      <c r="Z33" s="369">
        <v>3.8254862925490039E-2</v>
      </c>
      <c r="AA33" s="369">
        <v>1.296279686556738E-2</v>
      </c>
      <c r="AB33" s="369">
        <v>1.8802846319810888E-2</v>
      </c>
      <c r="AC33" s="369">
        <v>1.3412152117877312E-2</v>
      </c>
      <c r="AD33" s="369">
        <v>1.0096158238281214</v>
      </c>
      <c r="AE33" s="369">
        <v>6.9491069683879419E-3</v>
      </c>
      <c r="AF33" s="369">
        <v>2.4213811964153582E-3</v>
      </c>
      <c r="AG33" s="369">
        <v>2.509127084949752E-2</v>
      </c>
      <c r="AH33" s="369">
        <v>1.127162293575249E-2</v>
      </c>
      <c r="AI33" s="369">
        <v>8.4587591558777774E-3</v>
      </c>
      <c r="AJ33" s="369">
        <v>9.2713388789814177E-3</v>
      </c>
      <c r="AK33" s="369">
        <v>3.8617391217856338E-2</v>
      </c>
      <c r="AL33" s="369">
        <v>3.3174843791777472E-2</v>
      </c>
      <c r="AM33" s="369">
        <v>1.7092123854249811E-2</v>
      </c>
      <c r="AN33" s="369">
        <v>5.924421271393332E-2</v>
      </c>
      <c r="AO33" s="369">
        <v>0.16002197946953431</v>
      </c>
      <c r="AP33" s="370">
        <v>1.3166160575645767E-2</v>
      </c>
      <c r="AQ33" s="370">
        <v>2.3769196816598548</v>
      </c>
      <c r="AR33" s="370">
        <v>1.8481238163581077</v>
      </c>
    </row>
    <row r="34" spans="1:44">
      <c r="B34" s="371" t="s">
        <v>333</v>
      </c>
      <c r="C34" s="367" t="s">
        <v>6</v>
      </c>
      <c r="D34" s="368">
        <v>7.0364092151720854E-3</v>
      </c>
      <c r="E34" s="369">
        <v>3.1607143505056084E-2</v>
      </c>
      <c r="F34" s="369">
        <v>1.3836901363696828E-2</v>
      </c>
      <c r="G34" s="369">
        <v>2.5777210825074851E-2</v>
      </c>
      <c r="H34" s="369">
        <v>8.0837215709101858E-3</v>
      </c>
      <c r="I34" s="369">
        <v>1.8455035792539241E-2</v>
      </c>
      <c r="J34" s="369">
        <v>1.3608019127167612E-2</v>
      </c>
      <c r="K34" s="369">
        <v>1.3967777323048805E-2</v>
      </c>
      <c r="L34" s="369">
        <v>4.7937011275269838E-3</v>
      </c>
      <c r="M34" s="369">
        <v>5.3776005501285293E-3</v>
      </c>
      <c r="N34" s="369">
        <v>1.7433215016000987E-2</v>
      </c>
      <c r="O34" s="369">
        <v>7.6139819148559086E-3</v>
      </c>
      <c r="P34" s="369">
        <v>1.0880238375049128E-2</v>
      </c>
      <c r="Q34" s="369">
        <v>1.1168995142212238E-2</v>
      </c>
      <c r="R34" s="369">
        <v>7.6750404051077609E-3</v>
      </c>
      <c r="S34" s="369">
        <v>8.3890083731608077E-3</v>
      </c>
      <c r="T34" s="369">
        <v>1.335943991893815E-2</v>
      </c>
      <c r="U34" s="369">
        <v>8.5177352082906818E-3</v>
      </c>
      <c r="V34" s="369">
        <v>6.6632316644235209E-3</v>
      </c>
      <c r="W34" s="369">
        <v>1.0255887518764353E-2</v>
      </c>
      <c r="X34" s="369">
        <v>6.3850450992751009E-3</v>
      </c>
      <c r="Y34" s="369">
        <v>1.4785618905678356E-2</v>
      </c>
      <c r="Z34" s="369">
        <v>1.5573886133911252E-2</v>
      </c>
      <c r="AA34" s="369">
        <v>2.2958251489089105E-2</v>
      </c>
      <c r="AB34" s="369">
        <v>2.8215624949759575E-2</v>
      </c>
      <c r="AC34" s="369">
        <v>3.0838250874658659E-2</v>
      </c>
      <c r="AD34" s="369">
        <v>1.5377175144170956E-2</v>
      </c>
      <c r="AE34" s="369">
        <v>1.0345308708689545</v>
      </c>
      <c r="AF34" s="369">
        <v>8.5312451724362984E-2</v>
      </c>
      <c r="AG34" s="369">
        <v>2.4112521876376691E-2</v>
      </c>
      <c r="AH34" s="369">
        <v>9.7552855752217078E-3</v>
      </c>
      <c r="AI34" s="369">
        <v>1.8285542399944552E-2</v>
      </c>
      <c r="AJ34" s="369">
        <v>8.6145795949133068E-3</v>
      </c>
      <c r="AK34" s="369">
        <v>1.0564342993983367E-2</v>
      </c>
      <c r="AL34" s="369">
        <v>2.1414805932923709E-2</v>
      </c>
      <c r="AM34" s="369">
        <v>9.9336197624500834E-3</v>
      </c>
      <c r="AN34" s="369">
        <v>1.1703680705046999E-2</v>
      </c>
      <c r="AO34" s="369">
        <v>5.4022871804674443E-3</v>
      </c>
      <c r="AP34" s="370">
        <v>1.0316326949926341E-2</v>
      </c>
      <c r="AQ34" s="370">
        <v>1.6285804620982396</v>
      </c>
      <c r="AR34" s="370">
        <v>1.2662684238271893</v>
      </c>
    </row>
    <row r="35" spans="1:44">
      <c r="B35" s="371" t="s">
        <v>334</v>
      </c>
      <c r="C35" s="367" t="s">
        <v>7</v>
      </c>
      <c r="D35" s="368">
        <v>1.7076120015930135E-3</v>
      </c>
      <c r="E35" s="369">
        <v>2.2853049973830548E-3</v>
      </c>
      <c r="F35" s="369">
        <v>1.6986087352999857E-3</v>
      </c>
      <c r="G35" s="369">
        <v>3.4126849584715352E-3</v>
      </c>
      <c r="H35" s="369">
        <v>1.9187034571017255E-3</v>
      </c>
      <c r="I35" s="369">
        <v>2.4969311068199344E-3</v>
      </c>
      <c r="J35" s="369">
        <v>2.1669261073465804E-3</v>
      </c>
      <c r="K35" s="369">
        <v>2.1936053060355094E-3</v>
      </c>
      <c r="L35" s="369">
        <v>1.6522619769408157E-3</v>
      </c>
      <c r="M35" s="369">
        <v>1.95198271779491E-3</v>
      </c>
      <c r="N35" s="369">
        <v>2.4868607421535717E-3</v>
      </c>
      <c r="O35" s="369">
        <v>1.2791764439445176E-3</v>
      </c>
      <c r="P35" s="369">
        <v>9.4561383898848089E-4</v>
      </c>
      <c r="Q35" s="369">
        <v>2.2799366808823667E-3</v>
      </c>
      <c r="R35" s="369">
        <v>1.9911276442294503E-3</v>
      </c>
      <c r="S35" s="369">
        <v>1.5568527842526659E-3</v>
      </c>
      <c r="T35" s="369">
        <v>1.386951450332585E-3</v>
      </c>
      <c r="U35" s="369">
        <v>1.5177382553996333E-3</v>
      </c>
      <c r="V35" s="369">
        <v>1.3327655597905612E-3</v>
      </c>
      <c r="W35" s="369">
        <v>1.7204347138753109E-3</v>
      </c>
      <c r="X35" s="369">
        <v>1.0640053003853059E-3</v>
      </c>
      <c r="Y35" s="369">
        <v>2.7953859885524635E-3</v>
      </c>
      <c r="Z35" s="369">
        <v>2.5127571579124019E-3</v>
      </c>
      <c r="AA35" s="369">
        <v>4.9564505274248064E-3</v>
      </c>
      <c r="AB35" s="369">
        <v>1.7447275267938045E-3</v>
      </c>
      <c r="AC35" s="369">
        <v>1.9940053179424095E-3</v>
      </c>
      <c r="AD35" s="369">
        <v>8.9035117139563413E-3</v>
      </c>
      <c r="AE35" s="369">
        <v>5.7460398661993914E-3</v>
      </c>
      <c r="AF35" s="369">
        <v>1.0106727871216898</v>
      </c>
      <c r="AG35" s="369">
        <v>1.3064915785965131E-2</v>
      </c>
      <c r="AH35" s="369">
        <v>5.5417262834204029E-3</v>
      </c>
      <c r="AI35" s="369">
        <v>1.2157195835279617E-3</v>
      </c>
      <c r="AJ35" s="369">
        <v>1.1271334739287975E-3</v>
      </c>
      <c r="AK35" s="369">
        <v>6.3443643608409291E-3</v>
      </c>
      <c r="AL35" s="369">
        <v>7.8918700645581701E-3</v>
      </c>
      <c r="AM35" s="369">
        <v>4.4386685153220522E-3</v>
      </c>
      <c r="AN35" s="369">
        <v>5.7144359397366205E-3</v>
      </c>
      <c r="AO35" s="369">
        <v>2.136520625684275E-3</v>
      </c>
      <c r="AP35" s="370">
        <v>1.1170244816859996E-2</v>
      </c>
      <c r="AQ35" s="370">
        <v>1.1370173494493374</v>
      </c>
      <c r="AR35" s="370">
        <v>0.88406388290843385</v>
      </c>
    </row>
    <row r="36" spans="1:44">
      <c r="B36" s="371" t="s">
        <v>335</v>
      </c>
      <c r="C36" s="367" t="s">
        <v>336</v>
      </c>
      <c r="D36" s="368">
        <v>5.8337711967540319E-2</v>
      </c>
      <c r="E36" s="369">
        <v>0.10053230593009634</v>
      </c>
      <c r="F36" s="369">
        <v>4.3125299155806193E-2</v>
      </c>
      <c r="G36" s="369">
        <v>0.1677369424544011</v>
      </c>
      <c r="H36" s="369">
        <v>4.6711563683019222E-2</v>
      </c>
      <c r="I36" s="369">
        <v>2.4576302283517433E-2</v>
      </c>
      <c r="J36" s="369">
        <v>4.3999692523179201E-2</v>
      </c>
      <c r="K36" s="369">
        <v>2.7887430174020001E-2</v>
      </c>
      <c r="L36" s="369">
        <v>5.0582840808177369E-2</v>
      </c>
      <c r="M36" s="369">
        <v>1.8987906682165438E-2</v>
      </c>
      <c r="N36" s="369">
        <v>5.1186049359502793E-2</v>
      </c>
      <c r="O36" s="369">
        <v>2.9392919727736114E-2</v>
      </c>
      <c r="P36" s="369">
        <v>3.8821874550457575E-2</v>
      </c>
      <c r="Q36" s="369">
        <v>2.7254749377751648E-2</v>
      </c>
      <c r="R36" s="369">
        <v>2.0220139806885116E-2</v>
      </c>
      <c r="S36" s="369">
        <v>1.9732825586236586E-2</v>
      </c>
      <c r="T36" s="369">
        <v>2.2382247591682135E-2</v>
      </c>
      <c r="U36" s="369">
        <v>2.1252225103378743E-2</v>
      </c>
      <c r="V36" s="369">
        <v>2.0241536742271627E-2</v>
      </c>
      <c r="W36" s="369">
        <v>2.5241396156645078E-2</v>
      </c>
      <c r="X36" s="369">
        <v>1.4845248921205232E-2</v>
      </c>
      <c r="Y36" s="369">
        <v>8.9438439570374353E-2</v>
      </c>
      <c r="Z36" s="369">
        <v>4.1662736940928945E-2</v>
      </c>
      <c r="AA36" s="369">
        <v>3.7113708100273153E-2</v>
      </c>
      <c r="AB36" s="369">
        <v>2.49879099537248E-2</v>
      </c>
      <c r="AC36" s="369">
        <v>4.9686384796820846E-2</v>
      </c>
      <c r="AD36" s="369">
        <v>4.635065418045211E-2</v>
      </c>
      <c r="AE36" s="369">
        <v>3.1821694721635929E-2</v>
      </c>
      <c r="AF36" s="369">
        <v>5.9325952936793366E-3</v>
      </c>
      <c r="AG36" s="369">
        <v>1.0767000115679111</v>
      </c>
      <c r="AH36" s="369">
        <v>2.8005921697666993E-2</v>
      </c>
      <c r="AI36" s="369">
        <v>2.7116915785750546E-2</v>
      </c>
      <c r="AJ36" s="369">
        <v>1.9257374324382747E-2</v>
      </c>
      <c r="AK36" s="369">
        <v>1.7617111507416724E-2</v>
      </c>
      <c r="AL36" s="369">
        <v>3.9555790286244091E-2</v>
      </c>
      <c r="AM36" s="369">
        <v>1.7941656289443102E-2</v>
      </c>
      <c r="AN36" s="369">
        <v>4.486372508129035E-2</v>
      </c>
      <c r="AO36" s="369">
        <v>4.9984624231866101E-2</v>
      </c>
      <c r="AP36" s="370">
        <v>7.2999057854629082E-2</v>
      </c>
      <c r="AQ36" s="370">
        <v>2.5940855207701654</v>
      </c>
      <c r="AR36" s="370">
        <v>2.0169765388358343</v>
      </c>
    </row>
    <row r="37" spans="1:44">
      <c r="B37" s="371" t="s">
        <v>337</v>
      </c>
      <c r="C37" s="367" t="s">
        <v>338</v>
      </c>
      <c r="D37" s="368">
        <v>5.181632664841531E-3</v>
      </c>
      <c r="E37" s="369">
        <v>6.9505254232511103E-3</v>
      </c>
      <c r="F37" s="369">
        <v>6.1327074316198694E-3</v>
      </c>
      <c r="G37" s="369">
        <v>9.0219323048141495E-3</v>
      </c>
      <c r="H37" s="369">
        <v>6.0223041751845657E-3</v>
      </c>
      <c r="I37" s="369">
        <v>7.4592896443612493E-3</v>
      </c>
      <c r="J37" s="369">
        <v>8.2480456680384014E-3</v>
      </c>
      <c r="K37" s="369">
        <v>9.3062654709624906E-3</v>
      </c>
      <c r="L37" s="369">
        <v>5.2749304196964423E-3</v>
      </c>
      <c r="M37" s="369">
        <v>6.3547206974985029E-3</v>
      </c>
      <c r="N37" s="369">
        <v>1.0183086739872213E-2</v>
      </c>
      <c r="O37" s="369">
        <v>5.0777850082340432E-3</v>
      </c>
      <c r="P37" s="369">
        <v>3.5570564601762407E-3</v>
      </c>
      <c r="Q37" s="369">
        <v>6.7690246107017377E-3</v>
      </c>
      <c r="R37" s="369">
        <v>6.8678586860758508E-3</v>
      </c>
      <c r="S37" s="369">
        <v>7.8719171757435317E-3</v>
      </c>
      <c r="T37" s="369">
        <v>8.5158045942475627E-3</v>
      </c>
      <c r="U37" s="369">
        <v>1.0412494223924032E-2</v>
      </c>
      <c r="V37" s="369">
        <v>1.2826759034204289E-2</v>
      </c>
      <c r="W37" s="369">
        <v>1.9948911488523607E-2</v>
      </c>
      <c r="X37" s="369">
        <v>4.4931878175848428E-3</v>
      </c>
      <c r="Y37" s="369">
        <v>8.1396240466332717E-3</v>
      </c>
      <c r="Z37" s="369">
        <v>1.0269043607633605E-2</v>
      </c>
      <c r="AA37" s="369">
        <v>1.8735412086562018E-2</v>
      </c>
      <c r="AB37" s="369">
        <v>3.4135819040260008E-2</v>
      </c>
      <c r="AC37" s="369">
        <v>1.0645274540557609E-2</v>
      </c>
      <c r="AD37" s="369">
        <v>2.4289752931050759E-2</v>
      </c>
      <c r="AE37" s="369">
        <v>3.8715194739325186E-2</v>
      </c>
      <c r="AF37" s="369">
        <v>5.5943379563452925E-3</v>
      </c>
      <c r="AG37" s="369">
        <v>1.1027045826971329E-2</v>
      </c>
      <c r="AH37" s="369">
        <v>1.1369019981627881</v>
      </c>
      <c r="AI37" s="369">
        <v>1.8793711628799309E-2</v>
      </c>
      <c r="AJ37" s="369">
        <v>8.4623441375088551E-3</v>
      </c>
      <c r="AK37" s="369">
        <v>1.1581018650852305E-2</v>
      </c>
      <c r="AL37" s="369">
        <v>5.1659779156426652E-2</v>
      </c>
      <c r="AM37" s="369">
        <v>3.9270009929413201E-2</v>
      </c>
      <c r="AN37" s="369">
        <v>1.6823667396953398E-2</v>
      </c>
      <c r="AO37" s="369">
        <v>5.4815593590705558E-3</v>
      </c>
      <c r="AP37" s="370">
        <v>4.996940698366855E-2</v>
      </c>
      <c r="AQ37" s="370">
        <v>1.666971239920376</v>
      </c>
      <c r="AR37" s="370">
        <v>1.2961183642223384</v>
      </c>
    </row>
    <row r="38" spans="1:44">
      <c r="B38" s="371" t="s">
        <v>339</v>
      </c>
      <c r="C38" s="367" t="s">
        <v>8</v>
      </c>
      <c r="D38" s="368">
        <v>4.7554281344023913E-4</v>
      </c>
      <c r="E38" s="369">
        <v>7.9279326009102844E-4</v>
      </c>
      <c r="F38" s="369">
        <v>1.2783004103469975E-3</v>
      </c>
      <c r="G38" s="369">
        <v>1.7222374292761066E-3</v>
      </c>
      <c r="H38" s="369">
        <v>1.8580964616498076E-3</v>
      </c>
      <c r="I38" s="369">
        <v>4.6877235690568432E-4</v>
      </c>
      <c r="J38" s="369">
        <v>5.2675978828821955E-4</v>
      </c>
      <c r="K38" s="369">
        <v>6.7981378209592386E-4</v>
      </c>
      <c r="L38" s="369">
        <v>7.1091012868884217E-4</v>
      </c>
      <c r="M38" s="369">
        <v>3.02145032284555E-4</v>
      </c>
      <c r="N38" s="369">
        <v>7.4252970632451972E-4</v>
      </c>
      <c r="O38" s="369">
        <v>7.1353337545309833E-4</v>
      </c>
      <c r="P38" s="369">
        <v>6.5006983796108634E-4</v>
      </c>
      <c r="Q38" s="369">
        <v>5.5220011950467838E-4</v>
      </c>
      <c r="R38" s="369">
        <v>1.0570104079031944E-3</v>
      </c>
      <c r="S38" s="369">
        <v>7.7789923501195919E-4</v>
      </c>
      <c r="T38" s="369">
        <v>3.6638038732716294E-4</v>
      </c>
      <c r="U38" s="369">
        <v>1.9936961913290198E-4</v>
      </c>
      <c r="V38" s="369">
        <v>5.60404152408129E-4</v>
      </c>
      <c r="W38" s="369">
        <v>2.5410685151689929E-4</v>
      </c>
      <c r="X38" s="369">
        <v>4.6459689060983074E-4</v>
      </c>
      <c r="Y38" s="369">
        <v>4.0403923737749431E-4</v>
      </c>
      <c r="Z38" s="369">
        <v>1.5797949202221787E-3</v>
      </c>
      <c r="AA38" s="369">
        <v>1.033880918085706E-3</v>
      </c>
      <c r="AB38" s="369">
        <v>1.4971802508527516E-3</v>
      </c>
      <c r="AC38" s="369">
        <v>2.5439715473560003E-3</v>
      </c>
      <c r="AD38" s="369">
        <v>9.354860599231383E-4</v>
      </c>
      <c r="AE38" s="369">
        <v>7.3137029303261853E-4</v>
      </c>
      <c r="AF38" s="369">
        <v>2.3075331871918333E-4</v>
      </c>
      <c r="AG38" s="369">
        <v>6.2588956092642838E-4</v>
      </c>
      <c r="AH38" s="369">
        <v>6.242488531622264E-4</v>
      </c>
      <c r="AI38" s="369">
        <v>1.0002281877874828</v>
      </c>
      <c r="AJ38" s="369">
        <v>1.0367601016873643E-3</v>
      </c>
      <c r="AK38" s="369">
        <v>6.7164345001927595E-4</v>
      </c>
      <c r="AL38" s="369">
        <v>9.4410954571947389E-4</v>
      </c>
      <c r="AM38" s="369">
        <v>5.7552679427506578E-4</v>
      </c>
      <c r="AN38" s="369">
        <v>6.5645414138752788E-4</v>
      </c>
      <c r="AO38" s="369">
        <v>2.4199470532585191E-4</v>
      </c>
      <c r="AP38" s="370">
        <v>0.23221899106388705</v>
      </c>
      <c r="AQ38" s="370">
        <v>1.261933754595663</v>
      </c>
      <c r="AR38" s="370">
        <v>0.98119000171929227</v>
      </c>
    </row>
    <row r="39" spans="1:44">
      <c r="B39" s="371" t="s">
        <v>340</v>
      </c>
      <c r="C39" s="367" t="s">
        <v>35</v>
      </c>
      <c r="D39" s="368">
        <v>1.2550217572892034E-4</v>
      </c>
      <c r="E39" s="369">
        <v>3.7188392775841202E-4</v>
      </c>
      <c r="F39" s="369">
        <v>1.071779563158627E-4</v>
      </c>
      <c r="G39" s="369">
        <v>9.9005756423544474E-4</v>
      </c>
      <c r="H39" s="369">
        <v>3.2642086615620943E-4</v>
      </c>
      <c r="I39" s="369">
        <v>1.5826347116913722E-4</v>
      </c>
      <c r="J39" s="369">
        <v>3.5434105229382057E-4</v>
      </c>
      <c r="K39" s="369">
        <v>4.3575516089031205E-4</v>
      </c>
      <c r="L39" s="369">
        <v>1.078619059126559E-4</v>
      </c>
      <c r="M39" s="369">
        <v>2.309865646877289E-4</v>
      </c>
      <c r="N39" s="369">
        <v>1.1980225928297718E-3</v>
      </c>
      <c r="O39" s="369">
        <v>6.5476123304974922E-5</v>
      </c>
      <c r="P39" s="369">
        <v>1.6068104371181089E-4</v>
      </c>
      <c r="Q39" s="369">
        <v>5.1388628263321541E-4</v>
      </c>
      <c r="R39" s="369">
        <v>8.2740232877764658E-4</v>
      </c>
      <c r="S39" s="369">
        <v>4.3043267533214173E-4</v>
      </c>
      <c r="T39" s="369">
        <v>5.1865914164769399E-4</v>
      </c>
      <c r="U39" s="369">
        <v>1.6783244939917309E-3</v>
      </c>
      <c r="V39" s="369">
        <v>8.2564226168375249E-4</v>
      </c>
      <c r="W39" s="369">
        <v>1.411425218557232E-3</v>
      </c>
      <c r="X39" s="369">
        <v>5.3288743194383173E-4</v>
      </c>
      <c r="Y39" s="369">
        <v>2.3842358094602724E-4</v>
      </c>
      <c r="Z39" s="369">
        <v>2.8810512417834359E-4</v>
      </c>
      <c r="AA39" s="369">
        <v>1.3691288511323272E-3</v>
      </c>
      <c r="AB39" s="369">
        <v>3.4985012688146288E-4</v>
      </c>
      <c r="AC39" s="369">
        <v>3.0206452616860852E-4</v>
      </c>
      <c r="AD39" s="369">
        <v>3.6493568218767282E-4</v>
      </c>
      <c r="AE39" s="369">
        <v>4.3474786441767451E-4</v>
      </c>
      <c r="AF39" s="369">
        <v>5.9698166931243768E-5</v>
      </c>
      <c r="AG39" s="369">
        <v>5.3789452179699734E-4</v>
      </c>
      <c r="AH39" s="369">
        <v>5.369160912159319E-3</v>
      </c>
      <c r="AI39" s="369">
        <v>2.4027518287577914E-4</v>
      </c>
      <c r="AJ39" s="369">
        <v>1.0000869148726745</v>
      </c>
      <c r="AK39" s="369">
        <v>2.0320340413591944E-4</v>
      </c>
      <c r="AL39" s="369">
        <v>3.1050048876013432E-4</v>
      </c>
      <c r="AM39" s="369">
        <v>7.2049475276357718E-4</v>
      </c>
      <c r="AN39" s="369">
        <v>5.5756815476396069E-4</v>
      </c>
      <c r="AO39" s="369">
        <v>1.5976213788794342E-4</v>
      </c>
      <c r="AP39" s="370">
        <v>4.6447609321858299E-4</v>
      </c>
      <c r="AQ39" s="370">
        <v>1.0234282946834423</v>
      </c>
      <c r="AR39" s="370">
        <v>0.7957451067166107</v>
      </c>
    </row>
    <row r="40" spans="1:44">
      <c r="B40" s="371" t="s">
        <v>341</v>
      </c>
      <c r="C40" s="367" t="s">
        <v>342</v>
      </c>
      <c r="D40" s="368">
        <v>3.8421768137932515E-4</v>
      </c>
      <c r="E40" s="369">
        <v>1.971575209827266E-4</v>
      </c>
      <c r="F40" s="369">
        <v>1.0598779324882032E-4</v>
      </c>
      <c r="G40" s="369">
        <v>3.2381638651635884E-4</v>
      </c>
      <c r="H40" s="369">
        <v>1.7100767364799742E-4</v>
      </c>
      <c r="I40" s="369">
        <v>6.675563169577351E-5</v>
      </c>
      <c r="J40" s="369">
        <v>1.1070704818879297E-4</v>
      </c>
      <c r="K40" s="369">
        <v>8.2257124051069745E-5</v>
      </c>
      <c r="L40" s="369">
        <v>1.0559306392005624E-4</v>
      </c>
      <c r="M40" s="369">
        <v>5.2984364638207879E-5</v>
      </c>
      <c r="N40" s="369">
        <v>1.1956705913206241E-4</v>
      </c>
      <c r="O40" s="369">
        <v>6.9047106679124754E-5</v>
      </c>
      <c r="P40" s="369">
        <v>8.6493749906177425E-5</v>
      </c>
      <c r="Q40" s="369">
        <v>6.7236880610380167E-5</v>
      </c>
      <c r="R40" s="369">
        <v>5.963900110102883E-5</v>
      </c>
      <c r="S40" s="369">
        <v>5.6727051653024788E-5</v>
      </c>
      <c r="T40" s="369">
        <v>5.8151750157872675E-5</v>
      </c>
      <c r="U40" s="369">
        <v>5.9002166823770396E-5</v>
      </c>
      <c r="V40" s="369">
        <v>6.1283091074064579E-5</v>
      </c>
      <c r="W40" s="369">
        <v>7.5189566295706876E-5</v>
      </c>
      <c r="X40" s="369">
        <v>4.1434328383162375E-5</v>
      </c>
      <c r="Y40" s="369">
        <v>1.8664833134619951E-4</v>
      </c>
      <c r="Z40" s="369">
        <v>1.1094965908663008E-4</v>
      </c>
      <c r="AA40" s="369">
        <v>3.4285621108800151E-4</v>
      </c>
      <c r="AB40" s="369">
        <v>3.7103349493442851E-4</v>
      </c>
      <c r="AC40" s="369">
        <v>1.476706448511823E-4</v>
      </c>
      <c r="AD40" s="369">
        <v>1.5312226696079413E-4</v>
      </c>
      <c r="AE40" s="369">
        <v>2.8282258642905062E-4</v>
      </c>
      <c r="AF40" s="369">
        <v>4.1263572992463631E-5</v>
      </c>
      <c r="AG40" s="369">
        <v>1.8433004596174135E-3</v>
      </c>
      <c r="AH40" s="369">
        <v>1.4096874312574767E-3</v>
      </c>
      <c r="AI40" s="369">
        <v>1.0418641721679716E-4</v>
      </c>
      <c r="AJ40" s="369">
        <v>8.0377928447285829E-5</v>
      </c>
      <c r="AK40" s="369">
        <v>1.0185392496018992</v>
      </c>
      <c r="AL40" s="369">
        <v>1.6285224294887194E-4</v>
      </c>
      <c r="AM40" s="369">
        <v>1.3497265369742065E-4</v>
      </c>
      <c r="AN40" s="369">
        <v>2.0518047682027549E-4</v>
      </c>
      <c r="AO40" s="369">
        <v>1.0245145976092185E-4</v>
      </c>
      <c r="AP40" s="370">
        <v>2.761161056624536E-3</v>
      </c>
      <c r="AQ40" s="370">
        <v>1.0293340425360644</v>
      </c>
      <c r="AR40" s="370">
        <v>0.80033699652426915</v>
      </c>
    </row>
    <row r="41" spans="1:44">
      <c r="B41" s="371" t="s">
        <v>343</v>
      </c>
      <c r="C41" s="367" t="s">
        <v>572</v>
      </c>
      <c r="D41" s="368">
        <v>8.007562356063232E-4</v>
      </c>
      <c r="E41" s="369">
        <v>9.7597853907401607E-4</v>
      </c>
      <c r="F41" s="369">
        <v>1.5628339262975341E-2</v>
      </c>
      <c r="G41" s="369">
        <v>4.4576879240416862E-3</v>
      </c>
      <c r="H41" s="369">
        <v>3.4992611909147771E-3</v>
      </c>
      <c r="I41" s="369">
        <v>2.3531019030046578E-3</v>
      </c>
      <c r="J41" s="369">
        <v>2.5597756861461926E-3</v>
      </c>
      <c r="K41" s="369">
        <v>3.0009552756763728E-3</v>
      </c>
      <c r="L41" s="369">
        <v>2.0566615819940836E-3</v>
      </c>
      <c r="M41" s="369">
        <v>1.3133496508767122E-3</v>
      </c>
      <c r="N41" s="369">
        <v>2.3207440828174482E-3</v>
      </c>
      <c r="O41" s="369">
        <v>1.5426165504390014E-3</v>
      </c>
      <c r="P41" s="369">
        <v>1.2341461813509247E-3</v>
      </c>
      <c r="Q41" s="369">
        <v>1.9516372334561214E-3</v>
      </c>
      <c r="R41" s="369">
        <v>3.9936848611063641E-3</v>
      </c>
      <c r="S41" s="369">
        <v>4.9622581759890764E-3</v>
      </c>
      <c r="T41" s="369">
        <v>2.1941357870968996E-3</v>
      </c>
      <c r="U41" s="369">
        <v>1.9409024613964386E-3</v>
      </c>
      <c r="V41" s="369">
        <v>1.7010362940344044E-3</v>
      </c>
      <c r="W41" s="369">
        <v>1.5157230266018202E-3</v>
      </c>
      <c r="X41" s="369">
        <v>6.5873624392848E-4</v>
      </c>
      <c r="Y41" s="369">
        <v>2.1003082194524019E-3</v>
      </c>
      <c r="Z41" s="369">
        <v>2.6639912127352128E-3</v>
      </c>
      <c r="AA41" s="369">
        <v>5.4713337332119721E-3</v>
      </c>
      <c r="AB41" s="369">
        <v>1.3051551818434938E-2</v>
      </c>
      <c r="AC41" s="369">
        <v>4.0621257888878862E-3</v>
      </c>
      <c r="AD41" s="369">
        <v>1.5154346526182953E-3</v>
      </c>
      <c r="AE41" s="369">
        <v>6.0448440400033233E-3</v>
      </c>
      <c r="AF41" s="369">
        <v>1.0896088728948317E-3</v>
      </c>
      <c r="AG41" s="369">
        <v>2.3986239364401233E-3</v>
      </c>
      <c r="AH41" s="369">
        <v>3.4091781523360965E-3</v>
      </c>
      <c r="AI41" s="369">
        <v>5.6911076057849131E-4</v>
      </c>
      <c r="AJ41" s="369">
        <v>1.9345297745301849E-3</v>
      </c>
      <c r="AK41" s="369">
        <v>2.371245755265428E-3</v>
      </c>
      <c r="AL41" s="369">
        <v>1.0007542792094444</v>
      </c>
      <c r="AM41" s="369">
        <v>4.605351009826915E-3</v>
      </c>
      <c r="AN41" s="369">
        <v>6.1415637596914209E-3</v>
      </c>
      <c r="AO41" s="369">
        <v>7.2610274009513661E-4</v>
      </c>
      <c r="AP41" s="370">
        <v>8.317593314202152E-3</v>
      </c>
      <c r="AQ41" s="370">
        <v>1.1278882648991762</v>
      </c>
      <c r="AR41" s="370">
        <v>0.87696575556787593</v>
      </c>
    </row>
    <row r="42" spans="1:44">
      <c r="B42" s="371" t="s">
        <v>345</v>
      </c>
      <c r="C42" s="367" t="s">
        <v>36</v>
      </c>
      <c r="D42" s="368">
        <v>2.1377680432476176E-2</v>
      </c>
      <c r="E42" s="369">
        <v>4.2990807750586307E-2</v>
      </c>
      <c r="F42" s="369">
        <v>1.7534117694093583E-2</v>
      </c>
      <c r="G42" s="369">
        <v>3.9993314621261496E-2</v>
      </c>
      <c r="H42" s="369">
        <v>2.2704182034162669E-2</v>
      </c>
      <c r="I42" s="369">
        <v>3.3402709178165721E-2</v>
      </c>
      <c r="J42" s="369">
        <v>3.0117476895334269E-2</v>
      </c>
      <c r="K42" s="369">
        <v>3.7916836726191852E-2</v>
      </c>
      <c r="L42" s="369">
        <v>3.1016547546391725E-2</v>
      </c>
      <c r="M42" s="369">
        <v>3.0697209199398761E-2</v>
      </c>
      <c r="N42" s="369">
        <v>3.927166217684671E-2</v>
      </c>
      <c r="O42" s="369">
        <v>1.3423689176036407E-2</v>
      </c>
      <c r="P42" s="369">
        <v>1.4856496122019936E-2</v>
      </c>
      <c r="Q42" s="369">
        <v>2.4917664279091572E-2</v>
      </c>
      <c r="R42" s="369">
        <v>3.4300431717744183E-2</v>
      </c>
      <c r="S42" s="369">
        <v>2.4475123932607246E-2</v>
      </c>
      <c r="T42" s="369">
        <v>2.7903885089180649E-2</v>
      </c>
      <c r="U42" s="369">
        <v>3.897045097103391E-2</v>
      </c>
      <c r="V42" s="369">
        <v>3.3281678929544943E-2</v>
      </c>
      <c r="W42" s="369">
        <v>3.5450016271625584E-2</v>
      </c>
      <c r="X42" s="369">
        <v>2.2260022245491336E-2</v>
      </c>
      <c r="Y42" s="369">
        <v>4.0017036880092505E-2</v>
      </c>
      <c r="Z42" s="369">
        <v>7.5693847197592007E-2</v>
      </c>
      <c r="AA42" s="369">
        <v>0.1261833986384911</v>
      </c>
      <c r="AB42" s="369">
        <v>0.11629381458346517</v>
      </c>
      <c r="AC42" s="369">
        <v>5.2847460126346238E-2</v>
      </c>
      <c r="AD42" s="369">
        <v>5.7376469776722144E-2</v>
      </c>
      <c r="AE42" s="369">
        <v>7.7970254152415971E-2</v>
      </c>
      <c r="AF42" s="369">
        <v>1.8892716659725656E-2</v>
      </c>
      <c r="AG42" s="369">
        <v>8.6076966365379329E-2</v>
      </c>
      <c r="AH42" s="369">
        <v>9.8920447918871349E-2</v>
      </c>
      <c r="AI42" s="369">
        <v>5.2059062965995218E-2</v>
      </c>
      <c r="AJ42" s="369">
        <v>3.228847814753754E-2</v>
      </c>
      <c r="AK42" s="369">
        <v>3.6901278234763281E-2</v>
      </c>
      <c r="AL42" s="369">
        <v>6.9470674609696761E-2</v>
      </c>
      <c r="AM42" s="369">
        <v>1.087535068275443</v>
      </c>
      <c r="AN42" s="369">
        <v>3.6859577774013358E-2</v>
      </c>
      <c r="AO42" s="369">
        <v>1.7227743513708857E-2</v>
      </c>
      <c r="AP42" s="370">
        <v>4.6906370431744421E-2</v>
      </c>
      <c r="AQ42" s="370">
        <v>2.7463826692412887</v>
      </c>
      <c r="AR42" s="370">
        <v>2.1353919777018029</v>
      </c>
    </row>
    <row r="43" spans="1:44">
      <c r="A43" s="486"/>
      <c r="B43" s="371" t="s">
        <v>346</v>
      </c>
      <c r="C43" s="367" t="s">
        <v>37</v>
      </c>
      <c r="D43" s="368">
        <v>1.6069297193779878E-4</v>
      </c>
      <c r="E43" s="369">
        <v>2.5267725235660792E-4</v>
      </c>
      <c r="F43" s="369">
        <v>6.7900158220415559E-4</v>
      </c>
      <c r="G43" s="369">
        <v>2.8879966068667097E-4</v>
      </c>
      <c r="H43" s="369">
        <v>2.8693017022637398E-4</v>
      </c>
      <c r="I43" s="369">
        <v>2.6396606746753012E-4</v>
      </c>
      <c r="J43" s="369">
        <v>2.0624595095341251E-4</v>
      </c>
      <c r="K43" s="369">
        <v>1.9644095882396815E-4</v>
      </c>
      <c r="L43" s="369">
        <v>1.7195107251817158E-4</v>
      </c>
      <c r="M43" s="369">
        <v>1.6365281273080697E-4</v>
      </c>
      <c r="N43" s="369">
        <v>2.1206136164491328E-4</v>
      </c>
      <c r="O43" s="369">
        <v>1.5522994177392808E-4</v>
      </c>
      <c r="P43" s="369">
        <v>1.0570364718465579E-4</v>
      </c>
      <c r="Q43" s="369">
        <v>1.6643340722749279E-4</v>
      </c>
      <c r="R43" s="369">
        <v>2.1543338917547801E-4</v>
      </c>
      <c r="S43" s="369">
        <v>1.7850836607176464E-4</v>
      </c>
      <c r="T43" s="369">
        <v>1.7871341827198199E-4</v>
      </c>
      <c r="U43" s="369">
        <v>2.8306164773748396E-4</v>
      </c>
      <c r="V43" s="369">
        <v>1.9961491656704392E-4</v>
      </c>
      <c r="W43" s="369">
        <v>2.6423080961579819E-4</v>
      </c>
      <c r="X43" s="369">
        <v>1.9042076663821947E-4</v>
      </c>
      <c r="Y43" s="369">
        <v>2.3459102667640713E-4</v>
      </c>
      <c r="Z43" s="369">
        <v>3.6543806623378359E-4</v>
      </c>
      <c r="AA43" s="369">
        <v>3.7098478939302109E-4</v>
      </c>
      <c r="AB43" s="369">
        <v>5.5525512505901257E-4</v>
      </c>
      <c r="AC43" s="369">
        <v>1.8983995590798509E-4</v>
      </c>
      <c r="AD43" s="369">
        <v>7.499978676601105E-4</v>
      </c>
      <c r="AE43" s="369">
        <v>4.3920976786586841E-4</v>
      </c>
      <c r="AF43" s="369">
        <v>4.5849573779851587E-4</v>
      </c>
      <c r="AG43" s="369">
        <v>4.1410896532642269E-4</v>
      </c>
      <c r="AH43" s="369">
        <v>5.5403644001015958E-3</v>
      </c>
      <c r="AI43" s="369">
        <v>4.5759058783688834E-4</v>
      </c>
      <c r="AJ43" s="369">
        <v>2.1677033738290098E-3</v>
      </c>
      <c r="AK43" s="369">
        <v>1.1157222402767113E-2</v>
      </c>
      <c r="AL43" s="369">
        <v>2.3035807217477097E-3</v>
      </c>
      <c r="AM43" s="369">
        <v>1.1898509318408661E-3</v>
      </c>
      <c r="AN43" s="369">
        <v>1.0114128003380531</v>
      </c>
      <c r="AO43" s="369">
        <v>1.6413279931291115E-4</v>
      </c>
      <c r="AP43" s="370">
        <v>1.5785890447904958E-3</v>
      </c>
      <c r="AQ43" s="370">
        <v>1.0445695260740153</v>
      </c>
      <c r="AR43" s="370">
        <v>0.81218302573488022</v>
      </c>
    </row>
    <row r="44" spans="1:44">
      <c r="A44" s="486"/>
      <c r="B44" s="371" t="s">
        <v>347</v>
      </c>
      <c r="C44" s="367" t="s">
        <v>19</v>
      </c>
      <c r="D44" s="368">
        <v>1.0553495652175053E-3</v>
      </c>
      <c r="E44" s="369">
        <v>6.2320452566653325E-3</v>
      </c>
      <c r="F44" s="369">
        <v>1.181289135068445E-3</v>
      </c>
      <c r="G44" s="369">
        <v>2.1107491108597262E-3</v>
      </c>
      <c r="H44" s="369">
        <v>1.0203777614038103E-3</v>
      </c>
      <c r="I44" s="369">
        <v>1.357850901754174E-3</v>
      </c>
      <c r="J44" s="369">
        <v>1.4235788395631918E-3</v>
      </c>
      <c r="K44" s="369">
        <v>8.8605415883095669E-4</v>
      </c>
      <c r="L44" s="369">
        <v>5.8880074970641804E-4</v>
      </c>
      <c r="M44" s="369">
        <v>3.774292559116219E-4</v>
      </c>
      <c r="N44" s="369">
        <v>1.7022683717322659E-3</v>
      </c>
      <c r="O44" s="369">
        <v>8.6577774571506205E-4</v>
      </c>
      <c r="P44" s="369">
        <v>4.7272542823056425E-4</v>
      </c>
      <c r="Q44" s="369">
        <v>6.8914715980433999E-4</v>
      </c>
      <c r="R44" s="369">
        <v>1.0429235853083854E-3</v>
      </c>
      <c r="S44" s="369">
        <v>1.0584726257074075E-3</v>
      </c>
      <c r="T44" s="369">
        <v>1.4641158014446311E-3</v>
      </c>
      <c r="U44" s="369">
        <v>1.1007417991166662E-3</v>
      </c>
      <c r="V44" s="369">
        <v>9.6011707450244861E-4</v>
      </c>
      <c r="W44" s="369">
        <v>1.2669208121203817E-3</v>
      </c>
      <c r="X44" s="369">
        <v>4.9006586593436548E-4</v>
      </c>
      <c r="Y44" s="369">
        <v>1.5350941947430089E-3</v>
      </c>
      <c r="Z44" s="369">
        <v>1.6314818268619699E-3</v>
      </c>
      <c r="AA44" s="369">
        <v>7.519469730484081E-4</v>
      </c>
      <c r="AB44" s="369">
        <v>1.7051510526128854E-3</v>
      </c>
      <c r="AC44" s="369">
        <v>3.6461137889396348E-3</v>
      </c>
      <c r="AD44" s="369">
        <v>2.3655735347932485E-3</v>
      </c>
      <c r="AE44" s="369">
        <v>3.8422928043431886E-3</v>
      </c>
      <c r="AF44" s="369">
        <v>6.1092064071422206E-4</v>
      </c>
      <c r="AG44" s="369">
        <v>2.343901945855425E-3</v>
      </c>
      <c r="AH44" s="369">
        <v>3.1707748947176376E-3</v>
      </c>
      <c r="AI44" s="369">
        <v>2.9011729550129516E-3</v>
      </c>
      <c r="AJ44" s="369">
        <v>2.1355723591587107E-3</v>
      </c>
      <c r="AK44" s="369">
        <v>3.0098848744303905E-3</v>
      </c>
      <c r="AL44" s="369">
        <v>6.3053281118413849E-3</v>
      </c>
      <c r="AM44" s="369">
        <v>2.0325941222174948E-3</v>
      </c>
      <c r="AN44" s="369">
        <v>2.331040857691783E-3</v>
      </c>
      <c r="AO44" s="369">
        <v>1.0006737320868706</v>
      </c>
      <c r="AP44" s="370">
        <v>1.3110843005950629E-3</v>
      </c>
      <c r="AQ44" s="370">
        <v>1.0696504623290457</v>
      </c>
      <c r="AR44" s="370">
        <v>0.83168417926023286</v>
      </c>
    </row>
    <row r="45" spans="1:44">
      <c r="A45" s="486"/>
      <c r="B45" s="355" t="s">
        <v>348</v>
      </c>
      <c r="C45" s="372" t="s">
        <v>9</v>
      </c>
      <c r="D45" s="373">
        <v>2.0494282689129746E-3</v>
      </c>
      <c r="E45" s="374">
        <v>3.4166701140535966E-3</v>
      </c>
      <c r="F45" s="374">
        <v>5.5090412957263992E-3</v>
      </c>
      <c r="G45" s="374">
        <v>7.4222593078509917E-3</v>
      </c>
      <c r="H45" s="374">
        <v>8.0077656674562275E-3</v>
      </c>
      <c r="I45" s="374">
        <v>2.0202498971172099E-3</v>
      </c>
      <c r="J45" s="374">
        <v>2.270156062783519E-3</v>
      </c>
      <c r="K45" s="374">
        <v>2.9297668753417443E-3</v>
      </c>
      <c r="L45" s="374">
        <v>3.0637815843569003E-3</v>
      </c>
      <c r="M45" s="374">
        <v>1.3021426314823439E-3</v>
      </c>
      <c r="N45" s="374">
        <v>3.2000512417382117E-3</v>
      </c>
      <c r="O45" s="374">
        <v>3.0750868883654041E-3</v>
      </c>
      <c r="P45" s="374">
        <v>2.8015805623199728E-3</v>
      </c>
      <c r="Q45" s="374">
        <v>2.3797952634862589E-3</v>
      </c>
      <c r="R45" s="374">
        <v>4.5553564248411735E-3</v>
      </c>
      <c r="S45" s="374">
        <v>3.3524819165406945E-3</v>
      </c>
      <c r="T45" s="374">
        <v>1.578975229446788E-3</v>
      </c>
      <c r="U45" s="374">
        <v>8.5921545203780018E-4</v>
      </c>
      <c r="V45" s="374">
        <v>2.415151863304872E-3</v>
      </c>
      <c r="W45" s="374">
        <v>1.0951143621659423E-3</v>
      </c>
      <c r="X45" s="374">
        <v>2.0022550532866217E-3</v>
      </c>
      <c r="Y45" s="374">
        <v>1.7412721030123117E-3</v>
      </c>
      <c r="Z45" s="374">
        <v>6.8083803962171018E-3</v>
      </c>
      <c r="AA45" s="374">
        <v>4.4556761669595083E-3</v>
      </c>
      <c r="AB45" s="374">
        <v>6.4523391859468088E-3</v>
      </c>
      <c r="AC45" s="374">
        <v>1.0963654705964485E-2</v>
      </c>
      <c r="AD45" s="374">
        <v>4.0316276940676136E-3</v>
      </c>
      <c r="AE45" s="374">
        <v>3.1519579546176405E-3</v>
      </c>
      <c r="AF45" s="374">
        <v>9.9446855501268152E-4</v>
      </c>
      <c r="AG45" s="374">
        <v>2.6973717678552387E-3</v>
      </c>
      <c r="AH45" s="374">
        <v>2.6903008737570715E-3</v>
      </c>
      <c r="AI45" s="374">
        <v>9.8341198535824032E-4</v>
      </c>
      <c r="AJ45" s="374">
        <v>4.4680844719487941E-3</v>
      </c>
      <c r="AK45" s="374">
        <v>2.894555514658669E-3</v>
      </c>
      <c r="AL45" s="374">
        <v>4.0687919936176912E-3</v>
      </c>
      <c r="AM45" s="374">
        <v>2.4803253216493159E-3</v>
      </c>
      <c r="AN45" s="374">
        <v>2.8290947451646508E-3</v>
      </c>
      <c r="AO45" s="374">
        <v>1.0429151193226719E-3</v>
      </c>
      <c r="AP45" s="375">
        <v>1.0007851058074866</v>
      </c>
      <c r="AQ45" s="375">
        <v>1.1288456603252328</v>
      </c>
      <c r="AR45" s="375">
        <v>0.87771015820891596</v>
      </c>
    </row>
    <row r="46" spans="1:44">
      <c r="B46" s="796" t="s">
        <v>536</v>
      </c>
      <c r="C46" s="797"/>
      <c r="D46" s="376">
        <v>1.4228116687573675</v>
      </c>
      <c r="E46" s="376">
        <v>1.476630078958225</v>
      </c>
      <c r="F46" s="376">
        <v>1.3652570904234562</v>
      </c>
      <c r="G46" s="376">
        <v>1.3161337247144489</v>
      </c>
      <c r="H46" s="376">
        <v>1.5549738136224782</v>
      </c>
      <c r="I46" s="376">
        <v>1.2142090603410269</v>
      </c>
      <c r="J46" s="376">
        <v>1.418800022776856</v>
      </c>
      <c r="K46" s="376">
        <v>1.2380639189054838</v>
      </c>
      <c r="L46" s="376">
        <v>1.1990749638585014</v>
      </c>
      <c r="M46" s="376">
        <v>1.1925425089036799</v>
      </c>
      <c r="N46" s="376">
        <v>1.2852786694943144</v>
      </c>
      <c r="O46" s="376">
        <v>1.1482558970558474</v>
      </c>
      <c r="P46" s="376">
        <v>1.2370461930710206</v>
      </c>
      <c r="Q46" s="376">
        <v>1.1562849569902862</v>
      </c>
      <c r="R46" s="376">
        <v>1.1637351363385269</v>
      </c>
      <c r="S46" s="376">
        <v>1.1771782102154986</v>
      </c>
      <c r="T46" s="376">
        <v>1.2358941808348729</v>
      </c>
      <c r="U46" s="376">
        <v>1.3575863384615494</v>
      </c>
      <c r="V46" s="376">
        <v>1.2370026535148819</v>
      </c>
      <c r="W46" s="376">
        <v>1.3805206563202654</v>
      </c>
      <c r="X46" s="376">
        <v>1.1625526831032467</v>
      </c>
      <c r="Y46" s="376">
        <v>1.3047325007771793</v>
      </c>
      <c r="Z46" s="376">
        <v>1.2673117999710575</v>
      </c>
      <c r="AA46" s="376">
        <v>1.4475329163608455</v>
      </c>
      <c r="AB46" s="376">
        <v>1.3951938473451617</v>
      </c>
      <c r="AC46" s="376">
        <v>1.2690373015638301</v>
      </c>
      <c r="AD46" s="376">
        <v>1.201848804938453</v>
      </c>
      <c r="AE46" s="376">
        <v>1.2312405215012907</v>
      </c>
      <c r="AF46" s="376">
        <v>1.150356476686353</v>
      </c>
      <c r="AG46" s="376">
        <v>1.2738988128687148</v>
      </c>
      <c r="AH46" s="376">
        <v>1.3510721894216577</v>
      </c>
      <c r="AI46" s="376">
        <v>1.1756358847455608</v>
      </c>
      <c r="AJ46" s="376">
        <v>1.1328543412886896</v>
      </c>
      <c r="AK46" s="376">
        <v>1.2082009002023095</v>
      </c>
      <c r="AL46" s="376">
        <v>1.2763612755925713</v>
      </c>
      <c r="AM46" s="376">
        <v>1.2166639612099512</v>
      </c>
      <c r="AN46" s="376">
        <v>1.3605746028932997</v>
      </c>
      <c r="AO46" s="376">
        <v>1.4673414773771269</v>
      </c>
      <c r="AP46" s="377">
        <v>1.4892153112710123</v>
      </c>
      <c r="AQ46" s="363"/>
      <c r="AR46" s="378"/>
    </row>
    <row r="47" spans="1:44">
      <c r="B47" s="796" t="s">
        <v>537</v>
      </c>
      <c r="C47" s="797"/>
      <c r="D47" s="376">
        <v>1.1062772341497271</v>
      </c>
      <c r="E47" s="376">
        <v>1.1481226050380178</v>
      </c>
      <c r="F47" s="376">
        <v>1.0615268844513011</v>
      </c>
      <c r="G47" s="376">
        <v>1.0233320464822335</v>
      </c>
      <c r="H47" s="376">
        <v>1.2090371252099141</v>
      </c>
      <c r="I47" s="376">
        <v>0.94408267126931711</v>
      </c>
      <c r="J47" s="376">
        <v>1.1031580633436679</v>
      </c>
      <c r="K47" s="376">
        <v>0.96263051392003729</v>
      </c>
      <c r="L47" s="376">
        <v>0.93231547342740895</v>
      </c>
      <c r="M47" s="376">
        <v>0.92723630071726437</v>
      </c>
      <c r="N47" s="376">
        <v>0.99934134841726818</v>
      </c>
      <c r="O47" s="376">
        <v>0.89280217880169732</v>
      </c>
      <c r="P47" s="376">
        <v>0.96183920264111311</v>
      </c>
      <c r="Q47" s="376">
        <v>0.89904500518001262</v>
      </c>
      <c r="R47" s="376">
        <v>0.90483773515564558</v>
      </c>
      <c r="S47" s="376">
        <v>0.91529011400074967</v>
      </c>
      <c r="T47" s="376">
        <v>0.96094347979999728</v>
      </c>
      <c r="U47" s="376">
        <v>1.0555626528874158</v>
      </c>
      <c r="V47" s="376">
        <v>0.96180534937662354</v>
      </c>
      <c r="W47" s="376">
        <v>1.0733947485083422</v>
      </c>
      <c r="X47" s="376">
        <v>0.90391834355705147</v>
      </c>
      <c r="Y47" s="376">
        <v>1.0144672650356068</v>
      </c>
      <c r="Z47" s="376">
        <v>0.98537158758456656</v>
      </c>
      <c r="AA47" s="376">
        <v>1.1254987193427684</v>
      </c>
      <c r="AB47" s="376">
        <v>1.0848035790230299</v>
      </c>
      <c r="AC47" s="376">
        <v>0.9867132149914043</v>
      </c>
      <c r="AD47" s="376">
        <v>0.93447221511380507</v>
      </c>
      <c r="AE47" s="376">
        <v>0.95732512503859257</v>
      </c>
      <c r="AF47" s="376">
        <v>0.89443544023381394</v>
      </c>
      <c r="AG47" s="376">
        <v>0.99049318067361747</v>
      </c>
      <c r="AH47" s="376">
        <v>1.0504977135557163</v>
      </c>
      <c r="AI47" s="376">
        <v>0.91409091132866893</v>
      </c>
      <c r="AJ47" s="376">
        <v>0.88082702362843757</v>
      </c>
      <c r="AK47" s="376">
        <v>0.93941115294645017</v>
      </c>
      <c r="AL47" s="376">
        <v>0.99240781668002864</v>
      </c>
      <c r="AM47" s="376">
        <v>0.94599142771475531</v>
      </c>
      <c r="AN47" s="376">
        <v>1.0578861149330652</v>
      </c>
      <c r="AO47" s="376">
        <v>1.1409004485911072</v>
      </c>
      <c r="AP47" s="377">
        <v>1.1579079872497633</v>
      </c>
      <c r="AQ47" s="368"/>
      <c r="AR47" s="378"/>
    </row>
    <row r="50" spans="4:4">
      <c r="D50" s="487"/>
    </row>
  </sheetData>
  <mergeCells count="4">
    <mergeCell ref="AQ5:AQ6"/>
    <mergeCell ref="AR5:AR6"/>
    <mergeCell ref="B46:C46"/>
    <mergeCell ref="B47:C47"/>
  </mergeCells>
  <phoneticPr fontId="6"/>
  <pageMargins left="0.34" right="0.28999999999999998" top="0.55118110236220474" bottom="0.27559055118110237" header="0.51181102362204722" footer="0.51181102362204722"/>
  <pageSetup paperSize="9" scale="80" orientation="landscape" r:id="rId1"/>
  <headerFooter alignWithMargins="0"/>
  <drawing r:id="rId2"/>
  <legacyDrawing r:id="rId3"/>
  <oleObjects>
    <mc:AlternateContent xmlns:mc="http://schemas.openxmlformats.org/markup-compatibility/2006">
      <mc:Choice Requires="x14">
        <oleObject progId="Equation.3" shapeId="125953" r:id="rId4">
          <objectPr defaultSize="0" autoPict="0" r:id="rId5">
            <anchor moveWithCells="1" sizeWithCells="1">
              <from>
                <xdr:col>4</xdr:col>
                <xdr:colOff>95250</xdr:colOff>
                <xdr:row>1</xdr:row>
                <xdr:rowOff>123825</xdr:rowOff>
              </from>
              <to>
                <xdr:col>6</xdr:col>
                <xdr:colOff>447675</xdr:colOff>
                <xdr:row>3</xdr:row>
                <xdr:rowOff>85725</xdr:rowOff>
              </to>
            </anchor>
          </objectPr>
        </oleObject>
      </mc:Choice>
      <mc:Fallback>
        <oleObject progId="Equation.3" shapeId="125953"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58"/>
  <sheetViews>
    <sheetView showGridLines="0" workbookViewId="0">
      <pane xSplit="2" ySplit="6" topLeftCell="C7" activePane="bottomRight" state="frozen"/>
      <selection pane="topRight" activeCell="C1" sqref="C1"/>
      <selection pane="bottomLeft" activeCell="A7" sqref="A7"/>
      <selection pane="bottomRight" activeCell="D17" sqref="D17"/>
    </sheetView>
  </sheetViews>
  <sheetFormatPr defaultRowHeight="13.5"/>
  <cols>
    <col min="1" max="1" width="5.875" style="483" customWidth="1"/>
    <col min="2" max="2" width="23.625" style="483" customWidth="1"/>
    <col min="3" max="41" width="12.625" style="483" customWidth="1"/>
    <col min="42" max="56" width="14.625" style="483" customWidth="1"/>
    <col min="57" max="57" width="2.125" style="483" customWidth="1"/>
    <col min="58" max="58" width="10.5" style="483" bestFit="1" customWidth="1"/>
    <col min="59" max="59" width="1.75" style="483" customWidth="1"/>
    <col min="60" max="60" width="9.5" style="483" bestFit="1" customWidth="1"/>
    <col min="61" max="61" width="1.75" style="483" customWidth="1"/>
    <col min="62" max="62" width="11" style="483" bestFit="1" customWidth="1"/>
    <col min="63" max="63" width="1.75" style="483" customWidth="1"/>
    <col min="64" max="64" width="11.375" style="483" customWidth="1"/>
    <col min="65" max="65" width="1.75" style="483" customWidth="1"/>
    <col min="66" max="66" width="11.625" style="483" customWidth="1"/>
    <col min="67" max="67" width="1.75" style="483" customWidth="1"/>
    <col min="68" max="68" width="11.625" style="483" customWidth="1"/>
    <col min="69" max="16384" width="9" style="483"/>
  </cols>
  <sheetData>
    <row r="1" spans="1:68">
      <c r="A1" s="482" t="s">
        <v>609</v>
      </c>
    </row>
    <row r="3" spans="1:68">
      <c r="B3" s="482" t="s">
        <v>356</v>
      </c>
    </row>
    <row r="4" spans="1:68" ht="14.25" thickBot="1">
      <c r="BN4" s="798" t="s">
        <v>357</v>
      </c>
      <c r="BO4" s="798"/>
      <c r="BP4" s="798"/>
    </row>
    <row r="5" spans="1:68">
      <c r="A5" s="510"/>
      <c r="B5" s="511"/>
      <c r="C5" s="512" t="s">
        <v>46</v>
      </c>
      <c r="D5" s="512" t="s">
        <v>47</v>
      </c>
      <c r="E5" s="512" t="s">
        <v>48</v>
      </c>
      <c r="F5" s="512" t="s">
        <v>49</v>
      </c>
      <c r="G5" s="513" t="s">
        <v>301</v>
      </c>
      <c r="H5" s="513" t="s">
        <v>303</v>
      </c>
      <c r="I5" s="513" t="s">
        <v>304</v>
      </c>
      <c r="J5" s="513" t="s">
        <v>305</v>
      </c>
      <c r="K5" s="513" t="s">
        <v>306</v>
      </c>
      <c r="L5" s="513" t="s">
        <v>307</v>
      </c>
      <c r="M5" s="513" t="s">
        <v>309</v>
      </c>
      <c r="N5" s="513" t="s">
        <v>310</v>
      </c>
      <c r="O5" s="513" t="s">
        <v>311</v>
      </c>
      <c r="P5" s="513" t="s">
        <v>312</v>
      </c>
      <c r="Q5" s="513" t="s">
        <v>313</v>
      </c>
      <c r="R5" s="513" t="s">
        <v>315</v>
      </c>
      <c r="S5" s="513" t="s">
        <v>317</v>
      </c>
      <c r="T5" s="513" t="s">
        <v>319</v>
      </c>
      <c r="U5" s="513" t="s">
        <v>321</v>
      </c>
      <c r="V5" s="513" t="s">
        <v>322</v>
      </c>
      <c r="W5" s="513" t="s">
        <v>324</v>
      </c>
      <c r="X5" s="513" t="s">
        <v>325</v>
      </c>
      <c r="Y5" s="513" t="s">
        <v>326</v>
      </c>
      <c r="Z5" s="513" t="s">
        <v>327</v>
      </c>
      <c r="AA5" s="513" t="s">
        <v>328</v>
      </c>
      <c r="AB5" s="513" t="s">
        <v>330</v>
      </c>
      <c r="AC5" s="513" t="s">
        <v>332</v>
      </c>
      <c r="AD5" s="513" t="s">
        <v>333</v>
      </c>
      <c r="AE5" s="513" t="s">
        <v>334</v>
      </c>
      <c r="AF5" s="513" t="s">
        <v>335</v>
      </c>
      <c r="AG5" s="513" t="s">
        <v>337</v>
      </c>
      <c r="AH5" s="513" t="s">
        <v>339</v>
      </c>
      <c r="AI5" s="513" t="s">
        <v>340</v>
      </c>
      <c r="AJ5" s="513" t="s">
        <v>341</v>
      </c>
      <c r="AK5" s="513" t="s">
        <v>343</v>
      </c>
      <c r="AL5" s="513" t="s">
        <v>345</v>
      </c>
      <c r="AM5" s="513" t="s">
        <v>346</v>
      </c>
      <c r="AN5" s="513" t="s">
        <v>347</v>
      </c>
      <c r="AO5" s="513" t="s">
        <v>348</v>
      </c>
      <c r="AP5" s="514" t="s">
        <v>358</v>
      </c>
      <c r="AQ5" s="515">
        <v>71</v>
      </c>
      <c r="AR5" s="513">
        <v>72</v>
      </c>
      <c r="AS5" s="513">
        <v>73</v>
      </c>
      <c r="AT5" s="513">
        <v>74</v>
      </c>
      <c r="AU5" s="513">
        <v>75</v>
      </c>
      <c r="AV5" s="513">
        <v>76</v>
      </c>
      <c r="AW5" s="514">
        <v>78</v>
      </c>
      <c r="AX5" s="514">
        <v>79</v>
      </c>
      <c r="AY5" s="513">
        <v>80</v>
      </c>
      <c r="AZ5" s="514">
        <v>82</v>
      </c>
      <c r="BA5" s="514">
        <v>83</v>
      </c>
      <c r="BB5" s="514">
        <v>87</v>
      </c>
      <c r="BC5" s="513">
        <v>88</v>
      </c>
      <c r="BD5" s="514">
        <v>97</v>
      </c>
      <c r="BF5" s="516"/>
      <c r="BH5" s="517"/>
      <c r="BJ5" s="799" t="s">
        <v>360</v>
      </c>
      <c r="BL5" s="517"/>
      <c r="BN5" s="517"/>
      <c r="BP5" s="517"/>
    </row>
    <row r="6" spans="1:68" ht="41.25" thickBot="1">
      <c r="A6" s="518"/>
      <c r="B6" s="519"/>
      <c r="C6" s="520" t="s">
        <v>603</v>
      </c>
      <c r="D6" s="520" t="s">
        <v>568</v>
      </c>
      <c r="E6" s="520" t="s">
        <v>569</v>
      </c>
      <c r="F6" s="520" t="s">
        <v>3</v>
      </c>
      <c r="G6" s="520" t="s">
        <v>302</v>
      </c>
      <c r="H6" s="520" t="s">
        <v>24</v>
      </c>
      <c r="I6" s="521" t="s">
        <v>25</v>
      </c>
      <c r="J6" s="520" t="s">
        <v>26</v>
      </c>
      <c r="K6" s="521" t="s">
        <v>799</v>
      </c>
      <c r="L6" s="522" t="s">
        <v>800</v>
      </c>
      <c r="M6" s="520" t="s">
        <v>801</v>
      </c>
      <c r="N6" s="520" t="s">
        <v>29</v>
      </c>
      <c r="O6" s="520" t="s">
        <v>30</v>
      </c>
      <c r="P6" s="520" t="s">
        <v>31</v>
      </c>
      <c r="Q6" s="520" t="s">
        <v>802</v>
      </c>
      <c r="R6" s="520" t="s">
        <v>803</v>
      </c>
      <c r="S6" s="520" t="s">
        <v>804</v>
      </c>
      <c r="T6" s="520" t="s">
        <v>320</v>
      </c>
      <c r="U6" s="520" t="s">
        <v>32</v>
      </c>
      <c r="V6" s="520" t="s">
        <v>805</v>
      </c>
      <c r="W6" s="520" t="s">
        <v>33</v>
      </c>
      <c r="X6" s="522" t="s">
        <v>806</v>
      </c>
      <c r="Y6" s="520" t="s">
        <v>4</v>
      </c>
      <c r="Z6" s="523" t="s">
        <v>807</v>
      </c>
      <c r="AA6" s="520" t="s">
        <v>329</v>
      </c>
      <c r="AB6" s="520" t="s">
        <v>331</v>
      </c>
      <c r="AC6" s="520" t="s">
        <v>5</v>
      </c>
      <c r="AD6" s="520" t="s">
        <v>808</v>
      </c>
      <c r="AE6" s="520" t="s">
        <v>7</v>
      </c>
      <c r="AF6" s="520" t="s">
        <v>809</v>
      </c>
      <c r="AG6" s="520" t="s">
        <v>338</v>
      </c>
      <c r="AH6" s="520" t="s">
        <v>8</v>
      </c>
      <c r="AI6" s="520" t="s">
        <v>810</v>
      </c>
      <c r="AJ6" s="520" t="s">
        <v>811</v>
      </c>
      <c r="AK6" s="522" t="s">
        <v>572</v>
      </c>
      <c r="AL6" s="521" t="s">
        <v>534</v>
      </c>
      <c r="AM6" s="521" t="s">
        <v>535</v>
      </c>
      <c r="AN6" s="520" t="s">
        <v>19</v>
      </c>
      <c r="AO6" s="520" t="s">
        <v>9</v>
      </c>
      <c r="AP6" s="524" t="s">
        <v>361</v>
      </c>
      <c r="AQ6" s="525" t="s">
        <v>610</v>
      </c>
      <c r="AR6" s="520" t="s">
        <v>611</v>
      </c>
      <c r="AS6" s="521" t="s">
        <v>612</v>
      </c>
      <c r="AT6" s="523" t="s">
        <v>613</v>
      </c>
      <c r="AU6" s="523" t="s">
        <v>614</v>
      </c>
      <c r="AV6" s="520" t="s">
        <v>615</v>
      </c>
      <c r="AW6" s="526" t="s">
        <v>616</v>
      </c>
      <c r="AX6" s="526" t="s">
        <v>617</v>
      </c>
      <c r="AY6" s="520" t="s">
        <v>618</v>
      </c>
      <c r="AZ6" s="524" t="s">
        <v>619</v>
      </c>
      <c r="BA6" s="524" t="s">
        <v>362</v>
      </c>
      <c r="BB6" s="526" t="s">
        <v>620</v>
      </c>
      <c r="BC6" s="521" t="s">
        <v>621</v>
      </c>
      <c r="BD6" s="524" t="s">
        <v>622</v>
      </c>
      <c r="BE6" s="527"/>
      <c r="BF6" s="528" t="s">
        <v>623</v>
      </c>
      <c r="BH6" s="529" t="s">
        <v>364</v>
      </c>
      <c r="BJ6" s="800"/>
      <c r="BL6" s="530" t="s">
        <v>365</v>
      </c>
      <c r="BN6" s="531" t="s">
        <v>366</v>
      </c>
      <c r="BP6" s="531" t="s">
        <v>367</v>
      </c>
    </row>
    <row r="7" spans="1:68">
      <c r="A7" s="532" t="s">
        <v>46</v>
      </c>
      <c r="B7" s="533" t="s">
        <v>0</v>
      </c>
      <c r="C7" s="534">
        <v>6925747</v>
      </c>
      <c r="D7" s="535">
        <v>4804</v>
      </c>
      <c r="E7" s="535">
        <v>0</v>
      </c>
      <c r="F7" s="535">
        <v>0</v>
      </c>
      <c r="G7" s="535">
        <v>39463530</v>
      </c>
      <c r="H7" s="535">
        <v>16739</v>
      </c>
      <c r="I7" s="535">
        <v>8964</v>
      </c>
      <c r="J7" s="535">
        <v>1304</v>
      </c>
      <c r="K7" s="535">
        <v>0</v>
      </c>
      <c r="L7" s="535">
        <v>3453</v>
      </c>
      <c r="M7" s="535">
        <v>2757</v>
      </c>
      <c r="N7" s="535">
        <v>0</v>
      </c>
      <c r="O7" s="535">
        <v>1</v>
      </c>
      <c r="P7" s="535">
        <v>0</v>
      </c>
      <c r="Q7" s="535">
        <v>0</v>
      </c>
      <c r="R7" s="535">
        <v>0</v>
      </c>
      <c r="S7" s="535">
        <v>0</v>
      </c>
      <c r="T7" s="535">
        <v>0</v>
      </c>
      <c r="U7" s="535">
        <v>0</v>
      </c>
      <c r="V7" s="535">
        <v>0</v>
      </c>
      <c r="W7" s="535">
        <v>0</v>
      </c>
      <c r="X7" s="535">
        <v>16927</v>
      </c>
      <c r="Y7" s="535">
        <v>81525</v>
      </c>
      <c r="Z7" s="535">
        <v>0</v>
      </c>
      <c r="AA7" s="535">
        <v>0</v>
      </c>
      <c r="AB7" s="535">
        <v>0</v>
      </c>
      <c r="AC7" s="535">
        <v>11009</v>
      </c>
      <c r="AD7" s="535">
        <v>0</v>
      </c>
      <c r="AE7" s="535">
        <v>235</v>
      </c>
      <c r="AF7" s="535">
        <v>3419</v>
      </c>
      <c r="AG7" s="535">
        <v>0</v>
      </c>
      <c r="AH7" s="535">
        <v>1527</v>
      </c>
      <c r="AI7" s="535">
        <v>106752</v>
      </c>
      <c r="AJ7" s="535">
        <v>295998</v>
      </c>
      <c r="AK7" s="535">
        <v>9117</v>
      </c>
      <c r="AL7" s="535">
        <v>475</v>
      </c>
      <c r="AM7" s="535">
        <v>966276</v>
      </c>
      <c r="AN7" s="535">
        <v>0</v>
      </c>
      <c r="AO7" s="535">
        <v>0</v>
      </c>
      <c r="AP7" s="536">
        <v>47920559</v>
      </c>
      <c r="AQ7" s="537">
        <v>43683</v>
      </c>
      <c r="AR7" s="538">
        <v>3359931</v>
      </c>
      <c r="AS7" s="538">
        <v>0</v>
      </c>
      <c r="AT7" s="538">
        <v>0</v>
      </c>
      <c r="AU7" s="538">
        <v>1159710</v>
      </c>
      <c r="AV7" s="538">
        <v>-89852</v>
      </c>
      <c r="AW7" s="539">
        <v>4473472</v>
      </c>
      <c r="AX7" s="539">
        <v>52394031</v>
      </c>
      <c r="AY7" s="538">
        <v>15310777</v>
      </c>
      <c r="AZ7" s="539">
        <v>19784249</v>
      </c>
      <c r="BA7" s="539">
        <v>67704808</v>
      </c>
      <c r="BB7" s="539">
        <v>-20890779</v>
      </c>
      <c r="BC7" s="538">
        <v>-1106530</v>
      </c>
      <c r="BD7" s="539">
        <v>46814029</v>
      </c>
      <c r="BF7" s="540">
        <f>-1*BB7/AX7</f>
        <v>0.39872440812962073</v>
      </c>
      <c r="BG7" s="541"/>
      <c r="BH7" s="542">
        <f>ROUND(1-BF7,15)</f>
        <v>0.60127559187037904</v>
      </c>
      <c r="BJ7" s="540">
        <f t="shared" ref="BJ7:BJ46" si="0">ROUND(AR7/$AR$46,15)</f>
        <v>1.028612771257E-2</v>
      </c>
      <c r="BL7" s="543">
        <f>BJ7/BJ$48</f>
        <v>1.0284820694855576E-2</v>
      </c>
      <c r="BN7" s="543">
        <f t="array" ref="BN7:BN46">TRANSPOSE(C56:AP56)</f>
        <v>0.39820864382341498</v>
      </c>
      <c r="BP7" s="543">
        <f t="array" ref="BP7:BP46">TRANSPOSE(C58:AP58)</f>
        <v>0.13081311587173999</v>
      </c>
    </row>
    <row r="8" spans="1:68">
      <c r="A8" s="546" t="s">
        <v>47</v>
      </c>
      <c r="B8" s="547" t="s">
        <v>568</v>
      </c>
      <c r="C8" s="537">
        <v>3314</v>
      </c>
      <c r="D8" s="538">
        <v>369225</v>
      </c>
      <c r="E8" s="538">
        <v>2867</v>
      </c>
      <c r="F8" s="538">
        <v>280</v>
      </c>
      <c r="G8" s="538">
        <v>20423</v>
      </c>
      <c r="H8" s="538">
        <v>1</v>
      </c>
      <c r="I8" s="538">
        <v>444599</v>
      </c>
      <c r="J8" s="538">
        <v>177</v>
      </c>
      <c r="K8" s="538">
        <v>0</v>
      </c>
      <c r="L8" s="538">
        <v>0</v>
      </c>
      <c r="M8" s="538">
        <v>15</v>
      </c>
      <c r="N8" s="538">
        <v>0</v>
      </c>
      <c r="O8" s="538">
        <v>0</v>
      </c>
      <c r="P8" s="538">
        <v>0</v>
      </c>
      <c r="Q8" s="538">
        <v>0</v>
      </c>
      <c r="R8" s="538">
        <v>0</v>
      </c>
      <c r="S8" s="538">
        <v>0</v>
      </c>
      <c r="T8" s="538">
        <v>0</v>
      </c>
      <c r="U8" s="538">
        <v>0</v>
      </c>
      <c r="V8" s="538">
        <v>0</v>
      </c>
      <c r="W8" s="538">
        <v>2</v>
      </c>
      <c r="X8" s="538">
        <v>795</v>
      </c>
      <c r="Y8" s="538">
        <v>5783</v>
      </c>
      <c r="Z8" s="538">
        <v>0</v>
      </c>
      <c r="AA8" s="538">
        <v>0</v>
      </c>
      <c r="AB8" s="538">
        <v>0</v>
      </c>
      <c r="AC8" s="538">
        <v>0</v>
      </c>
      <c r="AD8" s="538">
        <v>0</v>
      </c>
      <c r="AE8" s="538">
        <v>0</v>
      </c>
      <c r="AF8" s="538">
        <v>0</v>
      </c>
      <c r="AG8" s="538">
        <v>0</v>
      </c>
      <c r="AH8" s="538">
        <v>181</v>
      </c>
      <c r="AI8" s="538">
        <v>2892</v>
      </c>
      <c r="AJ8" s="538">
        <v>7692</v>
      </c>
      <c r="AK8" s="538">
        <v>0</v>
      </c>
      <c r="AL8" s="538">
        <v>0</v>
      </c>
      <c r="AM8" s="538">
        <v>61484</v>
      </c>
      <c r="AN8" s="538">
        <v>0</v>
      </c>
      <c r="AO8" s="538">
        <v>0</v>
      </c>
      <c r="AP8" s="539">
        <v>919730</v>
      </c>
      <c r="AQ8" s="537">
        <v>2696</v>
      </c>
      <c r="AR8" s="538">
        <v>183755</v>
      </c>
      <c r="AS8" s="538">
        <v>0</v>
      </c>
      <c r="AT8" s="538">
        <v>0</v>
      </c>
      <c r="AU8" s="538">
        <v>0</v>
      </c>
      <c r="AV8" s="538">
        <v>345116</v>
      </c>
      <c r="AW8" s="539">
        <v>531567</v>
      </c>
      <c r="AX8" s="539">
        <v>1451297</v>
      </c>
      <c r="AY8" s="538">
        <v>696622</v>
      </c>
      <c r="AZ8" s="539">
        <v>1228189</v>
      </c>
      <c r="BA8" s="539">
        <v>2147919</v>
      </c>
      <c r="BB8" s="539">
        <v>-97099</v>
      </c>
      <c r="BC8" s="538">
        <v>1131090</v>
      </c>
      <c r="BD8" s="539">
        <v>2050820</v>
      </c>
      <c r="BF8" s="548">
        <f t="shared" ref="BF8:BF44" si="1">-1*BB8/AX8</f>
        <v>6.6904982233133528E-2</v>
      </c>
      <c r="BG8" s="541"/>
      <c r="BH8" s="549">
        <f>ROUND(1-BF8,15)</f>
        <v>0.93309501776686599</v>
      </c>
      <c r="BJ8" s="548">
        <f t="shared" si="0"/>
        <v>5.6254946837400004E-4</v>
      </c>
      <c r="BL8" s="544">
        <f>BJ8/BJ$48</f>
        <v>5.6247798742986327E-4</v>
      </c>
      <c r="BN8" s="544">
        <v>0.50079187837060302</v>
      </c>
      <c r="BP8" s="544">
        <v>0.12648013965145599</v>
      </c>
    </row>
    <row r="9" spans="1:68">
      <c r="A9" s="546" t="s">
        <v>48</v>
      </c>
      <c r="B9" s="547" t="s">
        <v>569</v>
      </c>
      <c r="C9" s="537">
        <v>0</v>
      </c>
      <c r="D9" s="538">
        <v>0</v>
      </c>
      <c r="E9" s="538">
        <v>961980</v>
      </c>
      <c r="F9" s="538">
        <v>0</v>
      </c>
      <c r="G9" s="538">
        <v>2897213</v>
      </c>
      <c r="H9" s="538">
        <v>0</v>
      </c>
      <c r="I9" s="538">
        <v>0</v>
      </c>
      <c r="J9" s="538">
        <v>31</v>
      </c>
      <c r="K9" s="538">
        <v>0</v>
      </c>
      <c r="L9" s="538">
        <v>0</v>
      </c>
      <c r="M9" s="538">
        <v>0</v>
      </c>
      <c r="N9" s="538">
        <v>0</v>
      </c>
      <c r="O9" s="538">
        <v>0</v>
      </c>
      <c r="P9" s="538">
        <v>0</v>
      </c>
      <c r="Q9" s="538">
        <v>0</v>
      </c>
      <c r="R9" s="538">
        <v>0</v>
      </c>
      <c r="S9" s="538">
        <v>0</v>
      </c>
      <c r="T9" s="538">
        <v>0</v>
      </c>
      <c r="U9" s="538">
        <v>0</v>
      </c>
      <c r="V9" s="538">
        <v>0</v>
      </c>
      <c r="W9" s="538">
        <v>0</v>
      </c>
      <c r="X9" s="538">
        <v>4876</v>
      </c>
      <c r="Y9" s="538">
        <v>0</v>
      </c>
      <c r="Z9" s="538">
        <v>0</v>
      </c>
      <c r="AA9" s="538">
        <v>0</v>
      </c>
      <c r="AB9" s="538">
        <v>0</v>
      </c>
      <c r="AC9" s="538">
        <v>0</v>
      </c>
      <c r="AD9" s="538">
        <v>0</v>
      </c>
      <c r="AE9" s="538">
        <v>0</v>
      </c>
      <c r="AF9" s="538">
        <v>352</v>
      </c>
      <c r="AG9" s="538">
        <v>0</v>
      </c>
      <c r="AH9" s="538">
        <v>286</v>
      </c>
      <c r="AI9" s="538">
        <v>3131</v>
      </c>
      <c r="AJ9" s="538">
        <v>69616</v>
      </c>
      <c r="AK9" s="538">
        <v>0</v>
      </c>
      <c r="AL9" s="538">
        <v>0</v>
      </c>
      <c r="AM9" s="538">
        <v>219923</v>
      </c>
      <c r="AN9" s="538">
        <v>0</v>
      </c>
      <c r="AO9" s="538">
        <v>0</v>
      </c>
      <c r="AP9" s="539">
        <v>4157408</v>
      </c>
      <c r="AQ9" s="537">
        <v>12584</v>
      </c>
      <c r="AR9" s="538">
        <v>370145</v>
      </c>
      <c r="AS9" s="538">
        <v>0</v>
      </c>
      <c r="AT9" s="538">
        <v>0</v>
      </c>
      <c r="AU9" s="538">
        <v>0</v>
      </c>
      <c r="AV9" s="538">
        <v>83283</v>
      </c>
      <c r="AW9" s="539">
        <v>466012</v>
      </c>
      <c r="AX9" s="539">
        <v>4623420</v>
      </c>
      <c r="AY9" s="538">
        <v>7322850</v>
      </c>
      <c r="AZ9" s="539">
        <v>7788862</v>
      </c>
      <c r="BA9" s="539">
        <v>11946270</v>
      </c>
      <c r="BB9" s="539">
        <v>-1047687</v>
      </c>
      <c r="BC9" s="538">
        <v>6741175</v>
      </c>
      <c r="BD9" s="539">
        <v>10898583</v>
      </c>
      <c r="BF9" s="548">
        <f t="shared" si="1"/>
        <v>0.22660433185823481</v>
      </c>
      <c r="BG9" s="541"/>
      <c r="BH9" s="549">
        <f t="shared" ref="BH9:BH44" si="2">ROUND(1-BF9,15)</f>
        <v>0.77339566814176497</v>
      </c>
      <c r="BJ9" s="548">
        <f t="shared" si="0"/>
        <v>1.1331657531570001E-3</v>
      </c>
      <c r="BL9" s="544">
        <f t="shared" ref="BL9:BL17" si="3">BJ9/BJ$48</f>
        <v>1.1330217662501542E-3</v>
      </c>
      <c r="BN9" s="544">
        <v>0.49453713386409998</v>
      </c>
      <c r="BP9" s="544">
        <v>0.11380736376462899</v>
      </c>
    </row>
    <row r="10" spans="1:68">
      <c r="A10" s="550" t="s">
        <v>49</v>
      </c>
      <c r="B10" s="547" t="s">
        <v>3</v>
      </c>
      <c r="C10" s="537">
        <v>961</v>
      </c>
      <c r="D10" s="538">
        <v>2812</v>
      </c>
      <c r="E10" s="538">
        <v>0</v>
      </c>
      <c r="F10" s="538">
        <v>20300</v>
      </c>
      <c r="G10" s="538">
        <v>27362</v>
      </c>
      <c r="H10" s="538">
        <v>194</v>
      </c>
      <c r="I10" s="538">
        <v>80955</v>
      </c>
      <c r="J10" s="538">
        <v>59657</v>
      </c>
      <c r="K10" s="538">
        <v>45963</v>
      </c>
      <c r="L10" s="538">
        <v>62</v>
      </c>
      <c r="M10" s="538">
        <v>799122</v>
      </c>
      <c r="N10" s="538">
        <v>1</v>
      </c>
      <c r="O10" s="538">
        <v>702456</v>
      </c>
      <c r="P10" s="538">
        <v>1209</v>
      </c>
      <c r="Q10" s="538">
        <v>29</v>
      </c>
      <c r="R10" s="538">
        <v>400</v>
      </c>
      <c r="S10" s="538">
        <v>73</v>
      </c>
      <c r="T10" s="538">
        <v>4215</v>
      </c>
      <c r="U10" s="538">
        <v>201</v>
      </c>
      <c r="V10" s="538">
        <v>195</v>
      </c>
      <c r="W10" s="538">
        <v>1079</v>
      </c>
      <c r="X10" s="538">
        <v>1199</v>
      </c>
      <c r="Y10" s="538">
        <v>569416</v>
      </c>
      <c r="Z10" s="538">
        <v>2155232</v>
      </c>
      <c r="AA10" s="538">
        <v>0</v>
      </c>
      <c r="AB10" s="538">
        <v>8</v>
      </c>
      <c r="AC10" s="538">
        <v>241</v>
      </c>
      <c r="AD10" s="538">
        <v>29</v>
      </c>
      <c r="AE10" s="538">
        <v>36</v>
      </c>
      <c r="AF10" s="538">
        <v>227</v>
      </c>
      <c r="AG10" s="538">
        <v>5</v>
      </c>
      <c r="AH10" s="538">
        <v>511</v>
      </c>
      <c r="AI10" s="538">
        <v>305</v>
      </c>
      <c r="AJ10" s="538">
        <v>1186</v>
      </c>
      <c r="AK10" s="538">
        <v>536</v>
      </c>
      <c r="AL10" s="538">
        <v>368</v>
      </c>
      <c r="AM10" s="538">
        <v>1055</v>
      </c>
      <c r="AN10" s="538">
        <v>0</v>
      </c>
      <c r="AO10" s="538">
        <v>606</v>
      </c>
      <c r="AP10" s="539">
        <v>4478206</v>
      </c>
      <c r="AQ10" s="537">
        <v>-4652</v>
      </c>
      <c r="AR10" s="538">
        <v>37</v>
      </c>
      <c r="AS10" s="538">
        <v>0</v>
      </c>
      <c r="AT10" s="538">
        <v>0</v>
      </c>
      <c r="AU10" s="538">
        <v>0</v>
      </c>
      <c r="AV10" s="538">
        <v>-304231</v>
      </c>
      <c r="AW10" s="539">
        <v>-308846</v>
      </c>
      <c r="AX10" s="539">
        <v>4169360</v>
      </c>
      <c r="AY10" s="538">
        <v>3301644</v>
      </c>
      <c r="AZ10" s="539">
        <v>2992798</v>
      </c>
      <c r="BA10" s="539">
        <v>7471004</v>
      </c>
      <c r="BB10" s="539">
        <v>-2951707</v>
      </c>
      <c r="BC10" s="538">
        <v>41091</v>
      </c>
      <c r="BD10" s="539">
        <v>4519297</v>
      </c>
      <c r="BF10" s="548">
        <f t="shared" si="1"/>
        <v>0.70795205978855269</v>
      </c>
      <c r="BG10" s="541"/>
      <c r="BH10" s="549">
        <f t="shared" si="2"/>
        <v>0.29204794021144698</v>
      </c>
      <c r="BJ10" s="548">
        <f t="shared" si="0"/>
        <v>1.1327218500000001E-7</v>
      </c>
      <c r="BL10" s="544">
        <f t="shared" si="3"/>
        <v>1.132577919498179E-7</v>
      </c>
      <c r="BN10" s="544">
        <v>0.57675895166880997</v>
      </c>
      <c r="BP10" s="544">
        <v>9.0940250220333002E-2</v>
      </c>
    </row>
    <row r="11" spans="1:68">
      <c r="A11" s="550" t="s">
        <v>301</v>
      </c>
      <c r="B11" s="547" t="s">
        <v>302</v>
      </c>
      <c r="C11" s="537">
        <v>10201364</v>
      </c>
      <c r="D11" s="538">
        <v>56024</v>
      </c>
      <c r="E11" s="538">
        <v>1586895</v>
      </c>
      <c r="F11" s="538">
        <v>0</v>
      </c>
      <c r="G11" s="538">
        <v>18150685</v>
      </c>
      <c r="H11" s="538">
        <v>2121</v>
      </c>
      <c r="I11" s="538">
        <v>16550</v>
      </c>
      <c r="J11" s="538">
        <v>18085</v>
      </c>
      <c r="K11" s="538">
        <v>0</v>
      </c>
      <c r="L11" s="538">
        <v>28</v>
      </c>
      <c r="M11" s="538">
        <v>9871</v>
      </c>
      <c r="N11" s="538">
        <v>0</v>
      </c>
      <c r="O11" s="538">
        <v>0</v>
      </c>
      <c r="P11" s="538">
        <v>0</v>
      </c>
      <c r="Q11" s="538">
        <v>0</v>
      </c>
      <c r="R11" s="538">
        <v>0</v>
      </c>
      <c r="S11" s="538">
        <v>0</v>
      </c>
      <c r="T11" s="538">
        <v>0</v>
      </c>
      <c r="U11" s="538">
        <v>0</v>
      </c>
      <c r="V11" s="538">
        <v>0</v>
      </c>
      <c r="W11" s="538">
        <v>0</v>
      </c>
      <c r="X11" s="538">
        <v>9366</v>
      </c>
      <c r="Y11" s="538">
        <v>6319</v>
      </c>
      <c r="Z11" s="538">
        <v>0</v>
      </c>
      <c r="AA11" s="538">
        <v>0</v>
      </c>
      <c r="AB11" s="538">
        <v>0</v>
      </c>
      <c r="AC11" s="538">
        <v>11692</v>
      </c>
      <c r="AD11" s="538">
        <v>0</v>
      </c>
      <c r="AE11" s="538">
        <v>0</v>
      </c>
      <c r="AF11" s="538">
        <v>15004</v>
      </c>
      <c r="AG11" s="538">
        <v>1</v>
      </c>
      <c r="AH11" s="538">
        <v>15364</v>
      </c>
      <c r="AI11" s="538">
        <v>274165</v>
      </c>
      <c r="AJ11" s="538">
        <v>1107033</v>
      </c>
      <c r="AK11" s="538">
        <v>6172</v>
      </c>
      <c r="AL11" s="538">
        <v>373</v>
      </c>
      <c r="AM11" s="538">
        <v>7386572</v>
      </c>
      <c r="AN11" s="538">
        <v>0</v>
      </c>
      <c r="AO11" s="538">
        <v>8382</v>
      </c>
      <c r="AP11" s="539">
        <v>38882066</v>
      </c>
      <c r="AQ11" s="537">
        <v>756859</v>
      </c>
      <c r="AR11" s="538">
        <v>31174101</v>
      </c>
      <c r="AS11" s="538">
        <v>0</v>
      </c>
      <c r="AT11" s="538">
        <v>0</v>
      </c>
      <c r="AU11" s="538">
        <v>0</v>
      </c>
      <c r="AV11" s="538">
        <v>-550699</v>
      </c>
      <c r="AW11" s="539">
        <v>31380261</v>
      </c>
      <c r="AX11" s="539">
        <v>70262327</v>
      </c>
      <c r="AY11" s="538">
        <v>86611281</v>
      </c>
      <c r="AZ11" s="539">
        <v>117991542</v>
      </c>
      <c r="BA11" s="539">
        <v>156873608</v>
      </c>
      <c r="BB11" s="539">
        <v>-38871903</v>
      </c>
      <c r="BC11" s="538">
        <v>79119639</v>
      </c>
      <c r="BD11" s="539">
        <v>118001705</v>
      </c>
      <c r="BF11" s="548">
        <f t="shared" si="1"/>
        <v>0.55323961872199312</v>
      </c>
      <c r="BG11" s="541"/>
      <c r="BH11" s="549">
        <f t="shared" si="2"/>
        <v>0.44676038127800699</v>
      </c>
      <c r="BJ11" s="548">
        <f t="shared" si="0"/>
        <v>9.5436717066676002E-2</v>
      </c>
      <c r="BL11" s="544">
        <f t="shared" si="3"/>
        <v>9.5424590299120871E-2</v>
      </c>
      <c r="BN11" s="544">
        <v>0.29423733326565099</v>
      </c>
      <c r="BP11" s="544">
        <v>8.2666864855893002E-2</v>
      </c>
    </row>
    <row r="12" spans="1:68">
      <c r="A12" s="550" t="s">
        <v>303</v>
      </c>
      <c r="B12" s="547" t="s">
        <v>24</v>
      </c>
      <c r="C12" s="537">
        <v>111733</v>
      </c>
      <c r="D12" s="538">
        <v>4556</v>
      </c>
      <c r="E12" s="538">
        <v>97976</v>
      </c>
      <c r="F12" s="538">
        <v>10223</v>
      </c>
      <c r="G12" s="538">
        <v>97371</v>
      </c>
      <c r="H12" s="538">
        <v>570593</v>
      </c>
      <c r="I12" s="538">
        <v>27271</v>
      </c>
      <c r="J12" s="538">
        <v>4188</v>
      </c>
      <c r="K12" s="538">
        <v>130</v>
      </c>
      <c r="L12" s="538">
        <v>2494</v>
      </c>
      <c r="M12" s="538">
        <v>58373</v>
      </c>
      <c r="N12" s="538">
        <v>153</v>
      </c>
      <c r="O12" s="538">
        <v>446</v>
      </c>
      <c r="P12" s="538">
        <v>5625</v>
      </c>
      <c r="Q12" s="538">
        <v>612</v>
      </c>
      <c r="R12" s="538">
        <v>21637</v>
      </c>
      <c r="S12" s="538">
        <v>609</v>
      </c>
      <c r="T12" s="538">
        <v>87420</v>
      </c>
      <c r="U12" s="538">
        <v>11672</v>
      </c>
      <c r="V12" s="538">
        <v>4276</v>
      </c>
      <c r="W12" s="538">
        <v>4114</v>
      </c>
      <c r="X12" s="538">
        <v>15462</v>
      </c>
      <c r="Y12" s="538">
        <v>188291</v>
      </c>
      <c r="Z12" s="538">
        <v>4583</v>
      </c>
      <c r="AA12" s="538">
        <v>4674</v>
      </c>
      <c r="AB12" s="538">
        <v>7832</v>
      </c>
      <c r="AC12" s="538">
        <v>352560</v>
      </c>
      <c r="AD12" s="538">
        <v>39596</v>
      </c>
      <c r="AE12" s="538">
        <v>1197</v>
      </c>
      <c r="AF12" s="538">
        <v>134158</v>
      </c>
      <c r="AG12" s="538">
        <v>19905</v>
      </c>
      <c r="AH12" s="538">
        <v>167166</v>
      </c>
      <c r="AI12" s="538">
        <v>17150</v>
      </c>
      <c r="AJ12" s="538">
        <v>361521</v>
      </c>
      <c r="AK12" s="538">
        <v>186020</v>
      </c>
      <c r="AL12" s="538">
        <v>83392</v>
      </c>
      <c r="AM12" s="538">
        <v>265087</v>
      </c>
      <c r="AN12" s="538">
        <v>29683</v>
      </c>
      <c r="AO12" s="538">
        <v>1400</v>
      </c>
      <c r="AP12" s="539">
        <v>3001149</v>
      </c>
      <c r="AQ12" s="537">
        <v>95963</v>
      </c>
      <c r="AR12" s="538">
        <v>4826167</v>
      </c>
      <c r="AS12" s="538">
        <v>0</v>
      </c>
      <c r="AT12" s="538">
        <v>1243</v>
      </c>
      <c r="AU12" s="538">
        <v>295448</v>
      </c>
      <c r="AV12" s="538">
        <v>194319</v>
      </c>
      <c r="AW12" s="539">
        <v>5413140</v>
      </c>
      <c r="AX12" s="539">
        <v>8414289</v>
      </c>
      <c r="AY12" s="538">
        <v>1725726</v>
      </c>
      <c r="AZ12" s="539">
        <v>7138866</v>
      </c>
      <c r="BA12" s="539">
        <v>10140015</v>
      </c>
      <c r="BB12" s="539">
        <v>-7914045</v>
      </c>
      <c r="BC12" s="538">
        <v>-775179</v>
      </c>
      <c r="BD12" s="539">
        <v>2225970</v>
      </c>
      <c r="BF12" s="548">
        <f t="shared" si="1"/>
        <v>0.9405482744887893</v>
      </c>
      <c r="BG12" s="541"/>
      <c r="BH12" s="549">
        <f t="shared" si="2"/>
        <v>5.9451725511211001E-2</v>
      </c>
      <c r="BJ12" s="548">
        <f t="shared" si="0"/>
        <v>1.4774877854394E-2</v>
      </c>
      <c r="BL12" s="544">
        <f t="shared" si="3"/>
        <v>1.4773000468887638E-2</v>
      </c>
      <c r="BN12" s="544">
        <v>0.40210739587685401</v>
      </c>
      <c r="BP12" s="544">
        <v>0.23800590304451499</v>
      </c>
    </row>
    <row r="13" spans="1:68">
      <c r="A13" s="550" t="s">
        <v>304</v>
      </c>
      <c r="B13" s="547" t="s">
        <v>25</v>
      </c>
      <c r="C13" s="537">
        <v>630252</v>
      </c>
      <c r="D13" s="538">
        <v>28318</v>
      </c>
      <c r="E13" s="538">
        <v>39813</v>
      </c>
      <c r="F13" s="538">
        <v>4603</v>
      </c>
      <c r="G13" s="538">
        <v>1074091</v>
      </c>
      <c r="H13" s="538">
        <v>14615</v>
      </c>
      <c r="I13" s="538">
        <v>2701202</v>
      </c>
      <c r="J13" s="538">
        <v>23083</v>
      </c>
      <c r="K13" s="538">
        <v>78</v>
      </c>
      <c r="L13" s="538">
        <v>9845</v>
      </c>
      <c r="M13" s="538">
        <v>701873</v>
      </c>
      <c r="N13" s="538">
        <v>131</v>
      </c>
      <c r="O13" s="538">
        <v>141</v>
      </c>
      <c r="P13" s="538">
        <v>13604</v>
      </c>
      <c r="Q13" s="538">
        <v>616</v>
      </c>
      <c r="R13" s="538">
        <v>24675</v>
      </c>
      <c r="S13" s="538">
        <v>3950</v>
      </c>
      <c r="T13" s="538">
        <v>161414</v>
      </c>
      <c r="U13" s="538">
        <v>54216</v>
      </c>
      <c r="V13" s="538">
        <v>10650</v>
      </c>
      <c r="W13" s="538">
        <v>6892</v>
      </c>
      <c r="X13" s="538">
        <v>317754</v>
      </c>
      <c r="Y13" s="538">
        <v>2599764</v>
      </c>
      <c r="Z13" s="538">
        <v>45582</v>
      </c>
      <c r="AA13" s="538">
        <v>16188</v>
      </c>
      <c r="AB13" s="538">
        <v>14194</v>
      </c>
      <c r="AC13" s="538">
        <v>657597</v>
      </c>
      <c r="AD13" s="538">
        <v>127982</v>
      </c>
      <c r="AE13" s="538">
        <v>35721</v>
      </c>
      <c r="AF13" s="538">
        <v>114097</v>
      </c>
      <c r="AG13" s="538">
        <v>413936</v>
      </c>
      <c r="AH13" s="538">
        <v>62539</v>
      </c>
      <c r="AI13" s="538">
        <v>206566</v>
      </c>
      <c r="AJ13" s="538">
        <v>642707</v>
      </c>
      <c r="AK13" s="538">
        <v>102856</v>
      </c>
      <c r="AL13" s="538">
        <v>203077</v>
      </c>
      <c r="AM13" s="538">
        <v>351700</v>
      </c>
      <c r="AN13" s="538">
        <v>657384</v>
      </c>
      <c r="AO13" s="538">
        <v>3330</v>
      </c>
      <c r="AP13" s="539">
        <v>12077036</v>
      </c>
      <c r="AQ13" s="537">
        <v>62492</v>
      </c>
      <c r="AR13" s="538">
        <v>371897</v>
      </c>
      <c r="AS13" s="538">
        <v>232</v>
      </c>
      <c r="AT13" s="538">
        <v>21171</v>
      </c>
      <c r="AU13" s="538">
        <v>356146</v>
      </c>
      <c r="AV13" s="538">
        <v>-55937</v>
      </c>
      <c r="AW13" s="539">
        <v>756001</v>
      </c>
      <c r="AX13" s="539">
        <v>12833037</v>
      </c>
      <c r="AY13" s="538">
        <v>4816428</v>
      </c>
      <c r="AZ13" s="539">
        <v>5572429</v>
      </c>
      <c r="BA13" s="539">
        <v>17649465</v>
      </c>
      <c r="BB13" s="539">
        <v>-9404182</v>
      </c>
      <c r="BC13" s="538">
        <v>-3831753</v>
      </c>
      <c r="BD13" s="539">
        <v>8245283</v>
      </c>
      <c r="BF13" s="548">
        <f t="shared" si="1"/>
        <v>0.7328103238539716</v>
      </c>
      <c r="BG13" s="541"/>
      <c r="BH13" s="549">
        <f t="shared" si="2"/>
        <v>0.26718967614602801</v>
      </c>
      <c r="BJ13" s="548">
        <f t="shared" si="0"/>
        <v>1.1385293441799999E-3</v>
      </c>
      <c r="BL13" s="544">
        <f t="shared" si="3"/>
        <v>1.1383846757427787E-3</v>
      </c>
      <c r="BN13" s="544">
        <v>0.31931469180621203</v>
      </c>
      <c r="BP13" s="544">
        <v>9.7852190155267998E-2</v>
      </c>
    </row>
    <row r="14" spans="1:68">
      <c r="A14" s="550" t="s">
        <v>305</v>
      </c>
      <c r="B14" s="547" t="s">
        <v>26</v>
      </c>
      <c r="C14" s="537">
        <v>2028966</v>
      </c>
      <c r="D14" s="538">
        <v>5153</v>
      </c>
      <c r="E14" s="538">
        <v>183169</v>
      </c>
      <c r="F14" s="538">
        <v>76684</v>
      </c>
      <c r="G14" s="538">
        <v>711646</v>
      </c>
      <c r="H14" s="538">
        <v>194180</v>
      </c>
      <c r="I14" s="538">
        <v>280150</v>
      </c>
      <c r="J14" s="538">
        <v>946453</v>
      </c>
      <c r="K14" s="538">
        <v>21520</v>
      </c>
      <c r="L14" s="538">
        <v>288565</v>
      </c>
      <c r="M14" s="538">
        <v>268914</v>
      </c>
      <c r="N14" s="538">
        <v>101</v>
      </c>
      <c r="O14" s="538">
        <v>3358</v>
      </c>
      <c r="P14" s="538">
        <v>44514</v>
      </c>
      <c r="Q14" s="538">
        <v>2226</v>
      </c>
      <c r="R14" s="538">
        <v>34158</v>
      </c>
      <c r="S14" s="538">
        <v>6076</v>
      </c>
      <c r="T14" s="538">
        <v>306695</v>
      </c>
      <c r="U14" s="538">
        <v>71560</v>
      </c>
      <c r="V14" s="538">
        <v>23399</v>
      </c>
      <c r="W14" s="538">
        <v>48521</v>
      </c>
      <c r="X14" s="538">
        <v>113290</v>
      </c>
      <c r="Y14" s="538">
        <v>336943</v>
      </c>
      <c r="Z14" s="538">
        <v>7513</v>
      </c>
      <c r="AA14" s="538">
        <v>41804</v>
      </c>
      <c r="AB14" s="538">
        <v>57989</v>
      </c>
      <c r="AC14" s="538">
        <v>764</v>
      </c>
      <c r="AD14" s="538">
        <v>571</v>
      </c>
      <c r="AE14" s="538">
        <v>3431</v>
      </c>
      <c r="AF14" s="538">
        <v>18538</v>
      </c>
      <c r="AG14" s="538">
        <v>37711</v>
      </c>
      <c r="AH14" s="538">
        <v>44535</v>
      </c>
      <c r="AI14" s="538">
        <v>64398</v>
      </c>
      <c r="AJ14" s="538">
        <v>13483007</v>
      </c>
      <c r="AK14" s="538">
        <v>14874</v>
      </c>
      <c r="AL14" s="538">
        <v>183416</v>
      </c>
      <c r="AM14" s="538">
        <v>319763</v>
      </c>
      <c r="AN14" s="538">
        <v>14212</v>
      </c>
      <c r="AO14" s="538">
        <v>20065</v>
      </c>
      <c r="AP14" s="539">
        <v>20308832</v>
      </c>
      <c r="AQ14" s="537">
        <v>150203</v>
      </c>
      <c r="AR14" s="538">
        <v>2869106</v>
      </c>
      <c r="AS14" s="538">
        <v>0</v>
      </c>
      <c r="AT14" s="538">
        <v>0</v>
      </c>
      <c r="AU14" s="538">
        <v>0</v>
      </c>
      <c r="AV14" s="538">
        <v>13554</v>
      </c>
      <c r="AW14" s="539">
        <v>3032863</v>
      </c>
      <c r="AX14" s="539">
        <v>23341695</v>
      </c>
      <c r="AY14" s="538">
        <v>1508777</v>
      </c>
      <c r="AZ14" s="539">
        <v>4541640</v>
      </c>
      <c r="BA14" s="539">
        <v>24850472</v>
      </c>
      <c r="BB14" s="539">
        <v>-22100074</v>
      </c>
      <c r="BC14" s="538">
        <v>-17558434</v>
      </c>
      <c r="BD14" s="539">
        <v>2750398</v>
      </c>
      <c r="BF14" s="548">
        <f t="shared" si="1"/>
        <v>0.94680673361553225</v>
      </c>
      <c r="BG14" s="541"/>
      <c r="BH14" s="549">
        <f t="shared" si="2"/>
        <v>5.3193266384468002E-2</v>
      </c>
      <c r="BJ14" s="548">
        <f t="shared" si="0"/>
        <v>8.7835109521299994E-3</v>
      </c>
      <c r="BL14" s="544">
        <f t="shared" si="3"/>
        <v>8.7823948660060384E-3</v>
      </c>
      <c r="BN14" s="544">
        <v>0.35527985404294199</v>
      </c>
      <c r="BP14" s="544">
        <v>7.9702646671499996E-2</v>
      </c>
    </row>
    <row r="15" spans="1:68">
      <c r="A15" s="550" t="s">
        <v>306</v>
      </c>
      <c r="B15" s="547" t="s">
        <v>27</v>
      </c>
      <c r="C15" s="537">
        <v>170181</v>
      </c>
      <c r="D15" s="538">
        <v>24573</v>
      </c>
      <c r="E15" s="538">
        <v>248070</v>
      </c>
      <c r="F15" s="538">
        <v>64222</v>
      </c>
      <c r="G15" s="538">
        <v>432495</v>
      </c>
      <c r="H15" s="538">
        <v>5532</v>
      </c>
      <c r="I15" s="538">
        <v>42939</v>
      </c>
      <c r="J15" s="538">
        <v>51382</v>
      </c>
      <c r="K15" s="538">
        <v>187844</v>
      </c>
      <c r="L15" s="538">
        <v>1659</v>
      </c>
      <c r="M15" s="538">
        <v>488092</v>
      </c>
      <c r="N15" s="538">
        <v>393</v>
      </c>
      <c r="O15" s="538">
        <v>3348</v>
      </c>
      <c r="P15" s="538">
        <v>13928</v>
      </c>
      <c r="Q15" s="538">
        <v>438</v>
      </c>
      <c r="R15" s="538">
        <v>10143</v>
      </c>
      <c r="S15" s="538">
        <v>733</v>
      </c>
      <c r="T15" s="538">
        <v>28835</v>
      </c>
      <c r="U15" s="538">
        <v>14780</v>
      </c>
      <c r="V15" s="538">
        <v>1138</v>
      </c>
      <c r="W15" s="538">
        <v>15665</v>
      </c>
      <c r="X15" s="538">
        <v>9263</v>
      </c>
      <c r="Y15" s="538">
        <v>1210499</v>
      </c>
      <c r="Z15" s="538">
        <v>615398</v>
      </c>
      <c r="AA15" s="538">
        <v>67220</v>
      </c>
      <c r="AB15" s="538">
        <v>46009</v>
      </c>
      <c r="AC15" s="538">
        <v>135745</v>
      </c>
      <c r="AD15" s="538">
        <v>13676</v>
      </c>
      <c r="AE15" s="538">
        <v>22422</v>
      </c>
      <c r="AF15" s="538">
        <v>7672802</v>
      </c>
      <c r="AG15" s="538">
        <v>23528</v>
      </c>
      <c r="AH15" s="538">
        <v>510035</v>
      </c>
      <c r="AI15" s="538">
        <v>128417</v>
      </c>
      <c r="AJ15" s="538">
        <v>270006</v>
      </c>
      <c r="AK15" s="538">
        <v>20501</v>
      </c>
      <c r="AL15" s="538">
        <v>93142</v>
      </c>
      <c r="AM15" s="538">
        <v>316986</v>
      </c>
      <c r="AN15" s="538">
        <v>0</v>
      </c>
      <c r="AO15" s="538">
        <v>53168</v>
      </c>
      <c r="AP15" s="539">
        <v>13015207</v>
      </c>
      <c r="AQ15" s="537">
        <v>13782</v>
      </c>
      <c r="AR15" s="538">
        <v>6743270</v>
      </c>
      <c r="AS15" s="538">
        <v>0</v>
      </c>
      <c r="AT15" s="538">
        <v>0</v>
      </c>
      <c r="AU15" s="538">
        <v>0</v>
      </c>
      <c r="AV15" s="538">
        <v>-11498</v>
      </c>
      <c r="AW15" s="539">
        <v>6745554</v>
      </c>
      <c r="AX15" s="539">
        <v>19760761</v>
      </c>
      <c r="AY15" s="538">
        <v>124259</v>
      </c>
      <c r="AZ15" s="539">
        <v>6869813</v>
      </c>
      <c r="BA15" s="539">
        <v>19885020</v>
      </c>
      <c r="BB15" s="539">
        <v>-19303794</v>
      </c>
      <c r="BC15" s="538">
        <v>-12433981</v>
      </c>
      <c r="BD15" s="539">
        <v>581226</v>
      </c>
      <c r="BF15" s="548">
        <f t="shared" si="1"/>
        <v>0.97687503026831812</v>
      </c>
      <c r="BG15" s="541"/>
      <c r="BH15" s="549">
        <f t="shared" si="2"/>
        <v>2.3124969731681998E-2</v>
      </c>
      <c r="BJ15" s="548">
        <f t="shared" si="0"/>
        <v>2.0643916919824E-2</v>
      </c>
      <c r="BL15" s="544">
        <f t="shared" si="3"/>
        <v>2.0641293778651412E-2</v>
      </c>
      <c r="BN15" s="544">
        <v>0.36746979660235402</v>
      </c>
      <c r="BP15" s="544">
        <v>5.7081066573071E-2</v>
      </c>
    </row>
    <row r="16" spans="1:68">
      <c r="A16" s="550" t="s">
        <v>307</v>
      </c>
      <c r="B16" s="547" t="s">
        <v>570</v>
      </c>
      <c r="C16" s="537">
        <v>250654</v>
      </c>
      <c r="D16" s="538">
        <v>30351</v>
      </c>
      <c r="E16" s="538">
        <v>95347</v>
      </c>
      <c r="F16" s="538">
        <v>16671</v>
      </c>
      <c r="G16" s="538">
        <v>879993</v>
      </c>
      <c r="H16" s="538">
        <v>24370</v>
      </c>
      <c r="I16" s="538">
        <v>55700</v>
      </c>
      <c r="J16" s="538">
        <v>28952</v>
      </c>
      <c r="K16" s="538">
        <v>437</v>
      </c>
      <c r="L16" s="538">
        <v>350480</v>
      </c>
      <c r="M16" s="538">
        <v>38503</v>
      </c>
      <c r="N16" s="538">
        <v>49</v>
      </c>
      <c r="O16" s="538">
        <v>1931</v>
      </c>
      <c r="P16" s="538">
        <v>15284</v>
      </c>
      <c r="Q16" s="538">
        <v>5857</v>
      </c>
      <c r="R16" s="538">
        <v>163559</v>
      </c>
      <c r="S16" s="538">
        <v>23251</v>
      </c>
      <c r="T16" s="538">
        <v>433492</v>
      </c>
      <c r="U16" s="538">
        <v>268597</v>
      </c>
      <c r="V16" s="538">
        <v>113277</v>
      </c>
      <c r="W16" s="538">
        <v>176778</v>
      </c>
      <c r="X16" s="538">
        <v>195860</v>
      </c>
      <c r="Y16" s="538">
        <v>941154</v>
      </c>
      <c r="Z16" s="538">
        <v>0</v>
      </c>
      <c r="AA16" s="538">
        <v>187143</v>
      </c>
      <c r="AB16" s="538">
        <v>57038</v>
      </c>
      <c r="AC16" s="538">
        <v>457855</v>
      </c>
      <c r="AD16" s="538">
        <v>82580</v>
      </c>
      <c r="AE16" s="538">
        <v>51160</v>
      </c>
      <c r="AF16" s="538">
        <v>185032</v>
      </c>
      <c r="AG16" s="538">
        <v>43025</v>
      </c>
      <c r="AH16" s="538">
        <v>92396</v>
      </c>
      <c r="AI16" s="538">
        <v>49636</v>
      </c>
      <c r="AJ16" s="538">
        <v>262509</v>
      </c>
      <c r="AK16" s="538">
        <v>53624</v>
      </c>
      <c r="AL16" s="538">
        <v>606763</v>
      </c>
      <c r="AM16" s="538">
        <v>188426</v>
      </c>
      <c r="AN16" s="538">
        <v>71972</v>
      </c>
      <c r="AO16" s="538">
        <v>10788</v>
      </c>
      <c r="AP16" s="539">
        <v>6510494</v>
      </c>
      <c r="AQ16" s="537">
        <v>22006</v>
      </c>
      <c r="AR16" s="538">
        <v>1006265</v>
      </c>
      <c r="AS16" s="538">
        <v>57</v>
      </c>
      <c r="AT16" s="538">
        <v>0</v>
      </c>
      <c r="AU16" s="538">
        <v>0</v>
      </c>
      <c r="AV16" s="538">
        <v>8679</v>
      </c>
      <c r="AW16" s="539">
        <v>1037007</v>
      </c>
      <c r="AX16" s="539">
        <v>7547501</v>
      </c>
      <c r="AY16" s="538">
        <v>452723</v>
      </c>
      <c r="AZ16" s="539">
        <v>1489730</v>
      </c>
      <c r="BA16" s="539">
        <v>8000224</v>
      </c>
      <c r="BB16" s="539">
        <v>-6611200</v>
      </c>
      <c r="BC16" s="538">
        <v>-5121470</v>
      </c>
      <c r="BD16" s="539">
        <v>1389024</v>
      </c>
      <c r="BF16" s="548">
        <f t="shared" si="1"/>
        <v>0.87594556131890544</v>
      </c>
      <c r="BG16" s="541"/>
      <c r="BH16" s="549">
        <f t="shared" si="2"/>
        <v>0.124054438681095</v>
      </c>
      <c r="BJ16" s="548">
        <f t="shared" si="0"/>
        <v>3.0805901379189998E-3</v>
      </c>
      <c r="BL16" s="544">
        <f t="shared" si="3"/>
        <v>3.0801986994696967E-3</v>
      </c>
      <c r="BN16" s="544">
        <v>0.36059780104591399</v>
      </c>
      <c r="BP16" s="544">
        <v>0.18297524016863601</v>
      </c>
    </row>
    <row r="17" spans="1:68">
      <c r="A17" s="550" t="s">
        <v>309</v>
      </c>
      <c r="B17" s="547" t="s">
        <v>28</v>
      </c>
      <c r="C17" s="537">
        <v>108295</v>
      </c>
      <c r="D17" s="538">
        <v>2079</v>
      </c>
      <c r="E17" s="538">
        <v>206</v>
      </c>
      <c r="F17" s="538">
        <v>762</v>
      </c>
      <c r="G17" s="538">
        <v>223425</v>
      </c>
      <c r="H17" s="538">
        <v>1715</v>
      </c>
      <c r="I17" s="538">
        <v>19199</v>
      </c>
      <c r="J17" s="538">
        <v>18769</v>
      </c>
      <c r="K17" s="538">
        <v>6006</v>
      </c>
      <c r="L17" s="538">
        <v>5071</v>
      </c>
      <c r="M17" s="538">
        <v>969895</v>
      </c>
      <c r="N17" s="538">
        <v>0</v>
      </c>
      <c r="O17" s="538">
        <v>4297</v>
      </c>
      <c r="P17" s="538">
        <v>15834</v>
      </c>
      <c r="Q17" s="538">
        <v>5611</v>
      </c>
      <c r="R17" s="538">
        <v>105630</v>
      </c>
      <c r="S17" s="538">
        <v>2633</v>
      </c>
      <c r="T17" s="538">
        <v>888900</v>
      </c>
      <c r="U17" s="538">
        <v>96177</v>
      </c>
      <c r="V17" s="538">
        <v>5218</v>
      </c>
      <c r="W17" s="538">
        <v>8116</v>
      </c>
      <c r="X17" s="538">
        <v>16093</v>
      </c>
      <c r="Y17" s="538">
        <v>3812408</v>
      </c>
      <c r="Z17" s="538">
        <v>601</v>
      </c>
      <c r="AA17" s="538">
        <v>23219</v>
      </c>
      <c r="AB17" s="538">
        <v>1997</v>
      </c>
      <c r="AC17" s="538">
        <v>17401</v>
      </c>
      <c r="AD17" s="538">
        <v>245</v>
      </c>
      <c r="AE17" s="538">
        <v>7570</v>
      </c>
      <c r="AF17" s="538">
        <v>2718</v>
      </c>
      <c r="AG17" s="538">
        <v>93</v>
      </c>
      <c r="AH17" s="538">
        <v>9030</v>
      </c>
      <c r="AI17" s="538">
        <v>64289</v>
      </c>
      <c r="AJ17" s="538">
        <v>95762</v>
      </c>
      <c r="AK17" s="538">
        <v>3434</v>
      </c>
      <c r="AL17" s="538">
        <v>48646</v>
      </c>
      <c r="AM17" s="538">
        <v>83664</v>
      </c>
      <c r="AN17" s="538">
        <v>7589</v>
      </c>
      <c r="AO17" s="538">
        <v>12916</v>
      </c>
      <c r="AP17" s="539">
        <v>6695513</v>
      </c>
      <c r="AQ17" s="537">
        <v>10208</v>
      </c>
      <c r="AR17" s="538">
        <v>147146</v>
      </c>
      <c r="AS17" s="538">
        <v>0</v>
      </c>
      <c r="AT17" s="538">
        <v>0</v>
      </c>
      <c r="AU17" s="538">
        <v>0</v>
      </c>
      <c r="AV17" s="538">
        <v>282025</v>
      </c>
      <c r="AW17" s="539">
        <v>439379</v>
      </c>
      <c r="AX17" s="539">
        <v>7134892</v>
      </c>
      <c r="AY17" s="538">
        <v>11023521</v>
      </c>
      <c r="AZ17" s="539">
        <v>11462900</v>
      </c>
      <c r="BA17" s="539">
        <v>18158413</v>
      </c>
      <c r="BB17" s="539">
        <v>-4141941</v>
      </c>
      <c r="BC17" s="538">
        <v>7320959</v>
      </c>
      <c r="BD17" s="539">
        <v>14016472</v>
      </c>
      <c r="BF17" s="548">
        <f t="shared" si="1"/>
        <v>0.58051908844590783</v>
      </c>
      <c r="BG17" s="541"/>
      <c r="BH17" s="549">
        <f t="shared" si="2"/>
        <v>0.41948091155409201</v>
      </c>
      <c r="BJ17" s="548">
        <f t="shared" si="0"/>
        <v>4.5047429497599998E-4</v>
      </c>
      <c r="BL17" s="551">
        <f t="shared" si="3"/>
        <v>4.5041705498249809E-4</v>
      </c>
      <c r="BN17" s="544">
        <v>0.477153166645644</v>
      </c>
      <c r="BP17" s="544">
        <v>0.21250796919510101</v>
      </c>
    </row>
    <row r="18" spans="1:68">
      <c r="A18" s="550" t="s">
        <v>310</v>
      </c>
      <c r="B18" s="547" t="s">
        <v>29</v>
      </c>
      <c r="C18" s="537">
        <v>930</v>
      </c>
      <c r="D18" s="538">
        <v>26</v>
      </c>
      <c r="E18" s="538">
        <v>3143</v>
      </c>
      <c r="F18" s="538">
        <v>5529</v>
      </c>
      <c r="G18" s="538">
        <v>0</v>
      </c>
      <c r="H18" s="538">
        <v>260</v>
      </c>
      <c r="I18" s="538">
        <v>38976</v>
      </c>
      <c r="J18" s="538">
        <v>363</v>
      </c>
      <c r="K18" s="538">
        <v>0</v>
      </c>
      <c r="L18" s="538">
        <v>2206</v>
      </c>
      <c r="M18" s="538">
        <v>76316</v>
      </c>
      <c r="N18" s="538">
        <v>171675</v>
      </c>
      <c r="O18" s="538">
        <v>948</v>
      </c>
      <c r="P18" s="538">
        <v>1070666</v>
      </c>
      <c r="Q18" s="538">
        <v>44801</v>
      </c>
      <c r="R18" s="538">
        <v>1081542</v>
      </c>
      <c r="S18" s="538">
        <v>9921</v>
      </c>
      <c r="T18" s="538">
        <v>180607</v>
      </c>
      <c r="U18" s="538">
        <v>731669</v>
      </c>
      <c r="V18" s="538">
        <v>12516</v>
      </c>
      <c r="W18" s="538">
        <v>313811</v>
      </c>
      <c r="X18" s="538">
        <v>14501</v>
      </c>
      <c r="Y18" s="538">
        <v>1530294</v>
      </c>
      <c r="Z18" s="538">
        <v>0</v>
      </c>
      <c r="AA18" s="538">
        <v>129</v>
      </c>
      <c r="AB18" s="538">
        <v>0</v>
      </c>
      <c r="AC18" s="538">
        <v>0</v>
      </c>
      <c r="AD18" s="538">
        <v>0</v>
      </c>
      <c r="AE18" s="538">
        <v>0</v>
      </c>
      <c r="AF18" s="538">
        <v>559</v>
      </c>
      <c r="AG18" s="538">
        <v>0</v>
      </c>
      <c r="AH18" s="538">
        <v>1583</v>
      </c>
      <c r="AI18" s="538">
        <v>0</v>
      </c>
      <c r="AJ18" s="538">
        <v>327</v>
      </c>
      <c r="AK18" s="538">
        <v>20</v>
      </c>
      <c r="AL18" s="538">
        <v>5504</v>
      </c>
      <c r="AM18" s="538">
        <v>1083</v>
      </c>
      <c r="AN18" s="538">
        <v>35</v>
      </c>
      <c r="AO18" s="538">
        <v>13496</v>
      </c>
      <c r="AP18" s="539">
        <v>5313436</v>
      </c>
      <c r="AQ18" s="537">
        <v>0</v>
      </c>
      <c r="AR18" s="538">
        <v>-41511</v>
      </c>
      <c r="AS18" s="538">
        <v>0</v>
      </c>
      <c r="AT18" s="538">
        <v>-11372</v>
      </c>
      <c r="AU18" s="538">
        <v>-68310</v>
      </c>
      <c r="AV18" s="538">
        <v>-732</v>
      </c>
      <c r="AW18" s="539">
        <v>-121925</v>
      </c>
      <c r="AX18" s="539">
        <v>5191511</v>
      </c>
      <c r="AY18" s="538">
        <v>155126</v>
      </c>
      <c r="AZ18" s="539">
        <v>33201</v>
      </c>
      <c r="BA18" s="539">
        <v>5346637</v>
      </c>
      <c r="BB18" s="539">
        <v>-5048749</v>
      </c>
      <c r="BC18" s="538">
        <v>-5015548</v>
      </c>
      <c r="BD18" s="539">
        <v>297888</v>
      </c>
      <c r="BF18" s="548">
        <f t="shared" si="1"/>
        <v>0.97250087691232856</v>
      </c>
      <c r="BG18" s="541"/>
      <c r="BH18" s="549">
        <f t="shared" si="2"/>
        <v>2.7499123087670999E-2</v>
      </c>
      <c r="BJ18" s="548">
        <f t="shared" si="0"/>
        <v>-1.2708220718699999E-4</v>
      </c>
      <c r="BL18" s="544"/>
      <c r="BN18" s="544">
        <v>0.26802690944247498</v>
      </c>
      <c r="BP18" s="544">
        <v>5.9421661832635003E-2</v>
      </c>
    </row>
    <row r="19" spans="1:68">
      <c r="A19" s="550" t="s">
        <v>311</v>
      </c>
      <c r="B19" s="547" t="s">
        <v>30</v>
      </c>
      <c r="C19" s="537">
        <v>0</v>
      </c>
      <c r="D19" s="538">
        <v>0</v>
      </c>
      <c r="E19" s="538">
        <v>0</v>
      </c>
      <c r="F19" s="538">
        <v>2919</v>
      </c>
      <c r="G19" s="538">
        <v>67840</v>
      </c>
      <c r="H19" s="538">
        <v>0</v>
      </c>
      <c r="I19" s="538">
        <v>10043</v>
      </c>
      <c r="J19" s="538">
        <v>20710</v>
      </c>
      <c r="K19" s="538">
        <v>0</v>
      </c>
      <c r="L19" s="538">
        <v>3541</v>
      </c>
      <c r="M19" s="538">
        <v>363231</v>
      </c>
      <c r="N19" s="538">
        <v>-71</v>
      </c>
      <c r="O19" s="538">
        <v>355405</v>
      </c>
      <c r="P19" s="538">
        <v>275459</v>
      </c>
      <c r="Q19" s="538">
        <v>19221</v>
      </c>
      <c r="R19" s="538">
        <v>288034</v>
      </c>
      <c r="S19" s="538">
        <v>25910</v>
      </c>
      <c r="T19" s="538">
        <v>1351340</v>
      </c>
      <c r="U19" s="538">
        <v>822913</v>
      </c>
      <c r="V19" s="538">
        <v>63877</v>
      </c>
      <c r="W19" s="538">
        <v>298678</v>
      </c>
      <c r="X19" s="538">
        <v>42073</v>
      </c>
      <c r="Y19" s="538">
        <v>780061</v>
      </c>
      <c r="Z19" s="538">
        <v>12730</v>
      </c>
      <c r="AA19" s="538">
        <v>907</v>
      </c>
      <c r="AB19" s="538">
        <v>19</v>
      </c>
      <c r="AC19" s="538">
        <v>1069</v>
      </c>
      <c r="AD19" s="538">
        <v>0</v>
      </c>
      <c r="AE19" s="538">
        <v>0</v>
      </c>
      <c r="AF19" s="538">
        <v>1239</v>
      </c>
      <c r="AG19" s="538">
        <v>3043</v>
      </c>
      <c r="AH19" s="538">
        <v>9426</v>
      </c>
      <c r="AI19" s="538">
        <v>305</v>
      </c>
      <c r="AJ19" s="538">
        <v>150135</v>
      </c>
      <c r="AK19" s="538">
        <v>1397</v>
      </c>
      <c r="AL19" s="538">
        <v>16076</v>
      </c>
      <c r="AM19" s="538">
        <v>20276</v>
      </c>
      <c r="AN19" s="538">
        <v>1434</v>
      </c>
      <c r="AO19" s="538">
        <v>10455</v>
      </c>
      <c r="AP19" s="539">
        <v>5019695</v>
      </c>
      <c r="AQ19" s="537">
        <v>1138</v>
      </c>
      <c r="AR19" s="538">
        <v>203046</v>
      </c>
      <c r="AS19" s="538">
        <v>0</v>
      </c>
      <c r="AT19" s="538">
        <v>0</v>
      </c>
      <c r="AU19" s="538">
        <v>416914</v>
      </c>
      <c r="AV19" s="538">
        <v>12194</v>
      </c>
      <c r="AW19" s="539">
        <v>633292</v>
      </c>
      <c r="AX19" s="539">
        <v>5652987</v>
      </c>
      <c r="AY19" s="538">
        <v>2022485</v>
      </c>
      <c r="AZ19" s="539">
        <v>2655777</v>
      </c>
      <c r="BA19" s="539">
        <v>7675472</v>
      </c>
      <c r="BB19" s="539">
        <v>-5525515</v>
      </c>
      <c r="BC19" s="538">
        <v>-2869738</v>
      </c>
      <c r="BD19" s="539">
        <v>2149957</v>
      </c>
      <c r="BF19" s="548">
        <f t="shared" si="1"/>
        <v>0.97745050536999289</v>
      </c>
      <c r="BG19" s="541"/>
      <c r="BH19" s="549">
        <f t="shared" si="2"/>
        <v>2.2549494630007001E-2</v>
      </c>
      <c r="BJ19" s="548">
        <f t="shared" si="0"/>
        <v>6.2160713643399999E-4</v>
      </c>
      <c r="BL19" s="544">
        <f t="shared" ref="BL19:BL42" si="4">BJ19/BJ$48</f>
        <v>6.2152815126470843E-4</v>
      </c>
      <c r="BN19" s="544">
        <v>0.36062442179076099</v>
      </c>
      <c r="BP19" s="544">
        <v>3.1465745593981999E-2</v>
      </c>
    </row>
    <row r="20" spans="1:68">
      <c r="A20" s="550" t="s">
        <v>312</v>
      </c>
      <c r="B20" s="547" t="s">
        <v>31</v>
      </c>
      <c r="C20" s="537">
        <v>54531</v>
      </c>
      <c r="D20" s="538">
        <v>3965</v>
      </c>
      <c r="E20" s="538">
        <v>14655</v>
      </c>
      <c r="F20" s="538">
        <v>30490</v>
      </c>
      <c r="G20" s="538">
        <v>767390</v>
      </c>
      <c r="H20" s="538">
        <v>9110</v>
      </c>
      <c r="I20" s="538">
        <v>56440</v>
      </c>
      <c r="J20" s="538">
        <v>30366</v>
      </c>
      <c r="K20" s="538">
        <v>44</v>
      </c>
      <c r="L20" s="538">
        <v>3575</v>
      </c>
      <c r="M20" s="538">
        <v>219792</v>
      </c>
      <c r="N20" s="538">
        <v>27</v>
      </c>
      <c r="O20" s="538">
        <v>288</v>
      </c>
      <c r="P20" s="538">
        <v>262081</v>
      </c>
      <c r="Q20" s="538">
        <v>11697</v>
      </c>
      <c r="R20" s="538">
        <v>421756</v>
      </c>
      <c r="S20" s="538">
        <v>15375</v>
      </c>
      <c r="T20" s="538">
        <v>518688</v>
      </c>
      <c r="U20" s="538">
        <v>357907</v>
      </c>
      <c r="V20" s="538">
        <v>86816</v>
      </c>
      <c r="W20" s="538">
        <v>88059</v>
      </c>
      <c r="X20" s="538">
        <v>41009</v>
      </c>
      <c r="Y20" s="538">
        <v>5721996</v>
      </c>
      <c r="Z20" s="538">
        <v>10206</v>
      </c>
      <c r="AA20" s="538">
        <v>3470</v>
      </c>
      <c r="AB20" s="538">
        <v>628</v>
      </c>
      <c r="AC20" s="538">
        <v>230789</v>
      </c>
      <c r="AD20" s="538">
        <v>3267</v>
      </c>
      <c r="AE20" s="538">
        <v>32180</v>
      </c>
      <c r="AF20" s="538">
        <v>68935</v>
      </c>
      <c r="AG20" s="538">
        <v>16293</v>
      </c>
      <c r="AH20" s="538">
        <v>208180</v>
      </c>
      <c r="AI20" s="538">
        <v>6411</v>
      </c>
      <c r="AJ20" s="538">
        <v>38833</v>
      </c>
      <c r="AK20" s="538">
        <v>15936</v>
      </c>
      <c r="AL20" s="538">
        <v>42641</v>
      </c>
      <c r="AM20" s="538">
        <v>119387</v>
      </c>
      <c r="AN20" s="538">
        <v>564</v>
      </c>
      <c r="AO20" s="538">
        <v>15972</v>
      </c>
      <c r="AP20" s="539">
        <v>9529749</v>
      </c>
      <c r="AQ20" s="537">
        <v>26173</v>
      </c>
      <c r="AR20" s="538">
        <v>310012</v>
      </c>
      <c r="AS20" s="538">
        <v>50</v>
      </c>
      <c r="AT20" s="538">
        <v>27527</v>
      </c>
      <c r="AU20" s="538">
        <v>408943</v>
      </c>
      <c r="AV20" s="538">
        <v>-19427</v>
      </c>
      <c r="AW20" s="539">
        <v>753278</v>
      </c>
      <c r="AX20" s="539">
        <v>10283027</v>
      </c>
      <c r="AY20" s="538">
        <v>2860810</v>
      </c>
      <c r="AZ20" s="539">
        <v>3614088</v>
      </c>
      <c r="BA20" s="539">
        <v>13143837</v>
      </c>
      <c r="BB20" s="539">
        <v>-8676813</v>
      </c>
      <c r="BC20" s="538">
        <v>-5062725</v>
      </c>
      <c r="BD20" s="539">
        <v>4467024</v>
      </c>
      <c r="BF20" s="548">
        <f t="shared" si="1"/>
        <v>0.84379949600443527</v>
      </c>
      <c r="BG20" s="541"/>
      <c r="BH20" s="549">
        <f t="shared" si="2"/>
        <v>0.15620050399556501</v>
      </c>
      <c r="BJ20" s="548">
        <f t="shared" si="0"/>
        <v>9.4907396146799998E-4</v>
      </c>
      <c r="BL20" s="544">
        <f t="shared" si="4"/>
        <v>9.4895336637968288E-4</v>
      </c>
      <c r="BN20" s="544">
        <v>0.46227465981825899</v>
      </c>
      <c r="BP20" s="544">
        <v>0.24623261482365</v>
      </c>
    </row>
    <row r="21" spans="1:68">
      <c r="A21" s="550" t="s">
        <v>313</v>
      </c>
      <c r="B21" s="547" t="s">
        <v>314</v>
      </c>
      <c r="C21" s="537">
        <v>0</v>
      </c>
      <c r="D21" s="538">
        <v>78</v>
      </c>
      <c r="E21" s="538">
        <v>0</v>
      </c>
      <c r="F21" s="538">
        <v>4378</v>
      </c>
      <c r="G21" s="538">
        <v>0</v>
      </c>
      <c r="H21" s="538">
        <v>0</v>
      </c>
      <c r="I21" s="538">
        <v>5075</v>
      </c>
      <c r="J21" s="538">
        <v>63</v>
      </c>
      <c r="K21" s="538">
        <v>0</v>
      </c>
      <c r="L21" s="538">
        <v>681</v>
      </c>
      <c r="M21" s="538">
        <v>51123</v>
      </c>
      <c r="N21" s="538">
        <v>0</v>
      </c>
      <c r="O21" s="538">
        <v>0</v>
      </c>
      <c r="P21" s="538">
        <v>4370</v>
      </c>
      <c r="Q21" s="538">
        <v>69740</v>
      </c>
      <c r="R21" s="538">
        <v>336998</v>
      </c>
      <c r="S21" s="538">
        <v>5569</v>
      </c>
      <c r="T21" s="538">
        <v>55414</v>
      </c>
      <c r="U21" s="538">
        <v>282330</v>
      </c>
      <c r="V21" s="538">
        <v>3347</v>
      </c>
      <c r="W21" s="538">
        <v>58973</v>
      </c>
      <c r="X21" s="538">
        <v>8622</v>
      </c>
      <c r="Y21" s="538">
        <v>374745</v>
      </c>
      <c r="Z21" s="538">
        <v>0</v>
      </c>
      <c r="AA21" s="538">
        <v>60119</v>
      </c>
      <c r="AB21" s="538">
        <v>0</v>
      </c>
      <c r="AC21" s="538">
        <v>357</v>
      </c>
      <c r="AD21" s="538">
        <v>1</v>
      </c>
      <c r="AE21" s="538">
        <v>0</v>
      </c>
      <c r="AF21" s="538">
        <v>3894</v>
      </c>
      <c r="AG21" s="538">
        <v>34</v>
      </c>
      <c r="AH21" s="538">
        <v>15459</v>
      </c>
      <c r="AI21" s="538">
        <v>0</v>
      </c>
      <c r="AJ21" s="538">
        <v>14</v>
      </c>
      <c r="AK21" s="538">
        <v>0</v>
      </c>
      <c r="AL21" s="538">
        <v>231080</v>
      </c>
      <c r="AM21" s="538">
        <v>124</v>
      </c>
      <c r="AN21" s="538">
        <v>0</v>
      </c>
      <c r="AO21" s="538">
        <v>0</v>
      </c>
      <c r="AP21" s="539">
        <v>1572588</v>
      </c>
      <c r="AQ21" s="537">
        <v>0</v>
      </c>
      <c r="AR21" s="538">
        <v>15949</v>
      </c>
      <c r="AS21" s="538">
        <v>0</v>
      </c>
      <c r="AT21" s="538">
        <v>234380</v>
      </c>
      <c r="AU21" s="538">
        <v>4294496</v>
      </c>
      <c r="AV21" s="538">
        <v>-530</v>
      </c>
      <c r="AW21" s="539">
        <v>4544295</v>
      </c>
      <c r="AX21" s="539">
        <v>6116883</v>
      </c>
      <c r="AY21" s="538">
        <v>218615</v>
      </c>
      <c r="AZ21" s="539">
        <v>4762910</v>
      </c>
      <c r="BA21" s="539">
        <v>6335498</v>
      </c>
      <c r="BB21" s="539">
        <v>-5908332</v>
      </c>
      <c r="BC21" s="538">
        <v>-1145422</v>
      </c>
      <c r="BD21" s="539">
        <v>427166</v>
      </c>
      <c r="BF21" s="548">
        <f t="shared" si="1"/>
        <v>0.96590567450775178</v>
      </c>
      <c r="BG21" s="541"/>
      <c r="BH21" s="549">
        <f t="shared" si="2"/>
        <v>3.4094325492248001E-2</v>
      </c>
      <c r="BJ21" s="548">
        <f t="shared" si="0"/>
        <v>4.8826434498000001E-5</v>
      </c>
      <c r="BL21" s="544">
        <f t="shared" si="4"/>
        <v>4.8820230315376142E-5</v>
      </c>
      <c r="BN21" s="544">
        <v>0.44042362922142703</v>
      </c>
      <c r="BP21" s="544">
        <v>0.22034291118675201</v>
      </c>
    </row>
    <row r="22" spans="1:68">
      <c r="A22" s="550" t="s">
        <v>315</v>
      </c>
      <c r="B22" s="547" t="s">
        <v>316</v>
      </c>
      <c r="C22" s="537">
        <v>0</v>
      </c>
      <c r="D22" s="538">
        <v>522</v>
      </c>
      <c r="E22" s="538">
        <v>0</v>
      </c>
      <c r="F22" s="538">
        <v>4168</v>
      </c>
      <c r="G22" s="538">
        <v>0</v>
      </c>
      <c r="H22" s="538">
        <v>0</v>
      </c>
      <c r="I22" s="538">
        <v>426</v>
      </c>
      <c r="J22" s="538">
        <v>0</v>
      </c>
      <c r="K22" s="538">
        <v>55</v>
      </c>
      <c r="L22" s="538">
        <v>4534</v>
      </c>
      <c r="M22" s="538">
        <v>46225</v>
      </c>
      <c r="N22" s="538">
        <v>131</v>
      </c>
      <c r="O22" s="538">
        <v>34</v>
      </c>
      <c r="P22" s="538">
        <v>2270</v>
      </c>
      <c r="Q22" s="538">
        <v>3365</v>
      </c>
      <c r="R22" s="538">
        <v>640661</v>
      </c>
      <c r="S22" s="538">
        <v>633</v>
      </c>
      <c r="T22" s="538">
        <v>64903</v>
      </c>
      <c r="U22" s="538">
        <v>23560</v>
      </c>
      <c r="V22" s="538">
        <v>2407</v>
      </c>
      <c r="W22" s="538">
        <v>9958</v>
      </c>
      <c r="X22" s="538">
        <v>1440</v>
      </c>
      <c r="Y22" s="538">
        <v>6728</v>
      </c>
      <c r="Z22" s="538">
        <v>60</v>
      </c>
      <c r="AA22" s="538">
        <v>1449</v>
      </c>
      <c r="AB22" s="538">
        <v>0</v>
      </c>
      <c r="AC22" s="538">
        <v>270</v>
      </c>
      <c r="AD22" s="538">
        <v>0</v>
      </c>
      <c r="AE22" s="538">
        <v>0</v>
      </c>
      <c r="AF22" s="538">
        <v>4205</v>
      </c>
      <c r="AG22" s="538">
        <v>99</v>
      </c>
      <c r="AH22" s="538">
        <v>763</v>
      </c>
      <c r="AI22" s="538">
        <v>0</v>
      </c>
      <c r="AJ22" s="538">
        <v>0</v>
      </c>
      <c r="AK22" s="538">
        <v>0</v>
      </c>
      <c r="AL22" s="538">
        <v>334638</v>
      </c>
      <c r="AM22" s="538">
        <v>213</v>
      </c>
      <c r="AN22" s="538">
        <v>0</v>
      </c>
      <c r="AO22" s="538">
        <v>0</v>
      </c>
      <c r="AP22" s="539">
        <v>1153717</v>
      </c>
      <c r="AQ22" s="537">
        <v>0</v>
      </c>
      <c r="AR22" s="538">
        <v>13100</v>
      </c>
      <c r="AS22" s="538">
        <v>0</v>
      </c>
      <c r="AT22" s="538">
        <v>155436</v>
      </c>
      <c r="AU22" s="538">
        <v>5667109</v>
      </c>
      <c r="AV22" s="538">
        <v>123885</v>
      </c>
      <c r="AW22" s="539">
        <v>5959530</v>
      </c>
      <c r="AX22" s="539">
        <v>7113247</v>
      </c>
      <c r="AY22" s="538">
        <v>6987974</v>
      </c>
      <c r="AZ22" s="539">
        <v>12947504</v>
      </c>
      <c r="BA22" s="539">
        <v>14101221</v>
      </c>
      <c r="BB22" s="539">
        <v>-4690953</v>
      </c>
      <c r="BC22" s="538">
        <v>8256551</v>
      </c>
      <c r="BD22" s="539">
        <v>9410268</v>
      </c>
      <c r="BF22" s="548">
        <f t="shared" si="1"/>
        <v>0.65946718847243746</v>
      </c>
      <c r="BG22" s="541"/>
      <c r="BH22" s="549">
        <f t="shared" si="2"/>
        <v>0.34053281152756298</v>
      </c>
      <c r="BJ22" s="548">
        <f t="shared" si="0"/>
        <v>4.0104476262999999E-5</v>
      </c>
      <c r="BL22" s="544">
        <f t="shared" si="4"/>
        <v>4.0099380345238896E-5</v>
      </c>
      <c r="BN22" s="544">
        <v>0.49819548178649098</v>
      </c>
      <c r="BP22" s="544">
        <v>0.177685056366089</v>
      </c>
    </row>
    <row r="23" spans="1:68">
      <c r="A23" s="550" t="s">
        <v>317</v>
      </c>
      <c r="B23" s="547" t="s">
        <v>318</v>
      </c>
      <c r="C23" s="537">
        <v>8323</v>
      </c>
      <c r="D23" s="538">
        <v>292</v>
      </c>
      <c r="E23" s="538">
        <v>153</v>
      </c>
      <c r="F23" s="538">
        <v>0</v>
      </c>
      <c r="G23" s="538">
        <v>0</v>
      </c>
      <c r="H23" s="538">
        <v>0</v>
      </c>
      <c r="I23" s="538">
        <v>0</v>
      </c>
      <c r="J23" s="538">
        <v>1</v>
      </c>
      <c r="K23" s="538">
        <v>0</v>
      </c>
      <c r="L23" s="538">
        <v>0</v>
      </c>
      <c r="M23" s="538">
        <v>0</v>
      </c>
      <c r="N23" s="538">
        <v>0</v>
      </c>
      <c r="O23" s="538">
        <v>0</v>
      </c>
      <c r="P23" s="538">
        <v>74</v>
      </c>
      <c r="Q23" s="538">
        <v>1229</v>
      </c>
      <c r="R23" s="538">
        <v>24404</v>
      </c>
      <c r="S23" s="538">
        <v>28966</v>
      </c>
      <c r="T23" s="538">
        <v>566</v>
      </c>
      <c r="U23" s="538">
        <v>1147</v>
      </c>
      <c r="V23" s="538">
        <v>4288</v>
      </c>
      <c r="W23" s="538">
        <v>1098</v>
      </c>
      <c r="X23" s="538">
        <v>484</v>
      </c>
      <c r="Y23" s="538">
        <v>10664</v>
      </c>
      <c r="Z23" s="538">
        <v>0</v>
      </c>
      <c r="AA23" s="538">
        <v>537</v>
      </c>
      <c r="AB23" s="538">
        <v>116</v>
      </c>
      <c r="AC23" s="538">
        <v>83263</v>
      </c>
      <c r="AD23" s="538">
        <v>292</v>
      </c>
      <c r="AE23" s="538">
        <v>0</v>
      </c>
      <c r="AF23" s="538">
        <v>2367</v>
      </c>
      <c r="AG23" s="538">
        <v>978</v>
      </c>
      <c r="AH23" s="538">
        <v>148239</v>
      </c>
      <c r="AI23" s="538">
        <v>0</v>
      </c>
      <c r="AJ23" s="538">
        <v>1281864</v>
      </c>
      <c r="AK23" s="538">
        <v>0</v>
      </c>
      <c r="AL23" s="538">
        <v>123560</v>
      </c>
      <c r="AM23" s="538">
        <v>69476</v>
      </c>
      <c r="AN23" s="538">
        <v>37609</v>
      </c>
      <c r="AO23" s="538">
        <v>0</v>
      </c>
      <c r="AP23" s="539">
        <v>1829990</v>
      </c>
      <c r="AQ23" s="537">
        <v>2029</v>
      </c>
      <c r="AR23" s="538">
        <v>119286</v>
      </c>
      <c r="AS23" s="538">
        <v>10</v>
      </c>
      <c r="AT23" s="538">
        <v>622236</v>
      </c>
      <c r="AU23" s="538">
        <v>4134923</v>
      </c>
      <c r="AV23" s="538">
        <v>-1818</v>
      </c>
      <c r="AW23" s="539">
        <v>4876666</v>
      </c>
      <c r="AX23" s="539">
        <v>6706656</v>
      </c>
      <c r="AY23" s="538">
        <v>41822</v>
      </c>
      <c r="AZ23" s="539">
        <v>4918488</v>
      </c>
      <c r="BA23" s="539">
        <v>6748478</v>
      </c>
      <c r="BB23" s="539">
        <v>-6281761</v>
      </c>
      <c r="BC23" s="538">
        <v>-1363273</v>
      </c>
      <c r="BD23" s="539">
        <v>466717</v>
      </c>
      <c r="BF23" s="548">
        <f t="shared" si="1"/>
        <v>0.9366457739893026</v>
      </c>
      <c r="BG23" s="541"/>
      <c r="BH23" s="549">
        <f t="shared" si="2"/>
        <v>6.3354226010696998E-2</v>
      </c>
      <c r="BJ23" s="548">
        <f t="shared" si="0"/>
        <v>3.65183401183E-4</v>
      </c>
      <c r="BL23" s="544">
        <f t="shared" si="4"/>
        <v>3.6513699876727099E-4</v>
      </c>
      <c r="BN23" s="544">
        <v>0.45349537299905501</v>
      </c>
      <c r="BP23" s="544">
        <v>0.19146077815892701</v>
      </c>
    </row>
    <row r="24" spans="1:68">
      <c r="A24" s="550" t="s">
        <v>319</v>
      </c>
      <c r="B24" s="547" t="s">
        <v>320</v>
      </c>
      <c r="C24" s="537">
        <v>0</v>
      </c>
      <c r="D24" s="538">
        <v>0</v>
      </c>
      <c r="E24" s="538">
        <v>19</v>
      </c>
      <c r="F24" s="538">
        <v>308</v>
      </c>
      <c r="G24" s="538">
        <v>88</v>
      </c>
      <c r="H24" s="538">
        <v>5</v>
      </c>
      <c r="I24" s="538">
        <v>27</v>
      </c>
      <c r="J24" s="538">
        <v>210</v>
      </c>
      <c r="K24" s="538">
        <v>16</v>
      </c>
      <c r="L24" s="538">
        <v>12</v>
      </c>
      <c r="M24" s="538">
        <v>3</v>
      </c>
      <c r="N24" s="538">
        <v>8</v>
      </c>
      <c r="O24" s="538">
        <v>11</v>
      </c>
      <c r="P24" s="538">
        <v>652</v>
      </c>
      <c r="Q24" s="538">
        <v>4352</v>
      </c>
      <c r="R24" s="538">
        <v>53329</v>
      </c>
      <c r="S24" s="538">
        <v>57850</v>
      </c>
      <c r="T24" s="538">
        <v>5966315</v>
      </c>
      <c r="U24" s="538">
        <v>839952</v>
      </c>
      <c r="V24" s="538">
        <v>758377</v>
      </c>
      <c r="W24" s="538">
        <v>38878</v>
      </c>
      <c r="X24" s="538">
        <v>56272</v>
      </c>
      <c r="Y24" s="538">
        <v>17478</v>
      </c>
      <c r="Z24" s="538">
        <v>158</v>
      </c>
      <c r="AA24" s="538">
        <v>128</v>
      </c>
      <c r="AB24" s="538">
        <v>0</v>
      </c>
      <c r="AC24" s="538">
        <v>3148</v>
      </c>
      <c r="AD24" s="538">
        <v>2129</v>
      </c>
      <c r="AE24" s="538">
        <v>0</v>
      </c>
      <c r="AF24" s="538">
        <v>472</v>
      </c>
      <c r="AG24" s="538">
        <v>92684</v>
      </c>
      <c r="AH24" s="538">
        <v>102875</v>
      </c>
      <c r="AI24" s="538">
        <v>85591</v>
      </c>
      <c r="AJ24" s="538">
        <v>381</v>
      </c>
      <c r="AK24" s="538">
        <v>0</v>
      </c>
      <c r="AL24" s="538">
        <v>337250</v>
      </c>
      <c r="AM24" s="538">
        <v>550</v>
      </c>
      <c r="AN24" s="538">
        <v>60663</v>
      </c>
      <c r="AO24" s="538">
        <v>0</v>
      </c>
      <c r="AP24" s="539">
        <v>8480191</v>
      </c>
      <c r="AQ24" s="537">
        <v>468</v>
      </c>
      <c r="AR24" s="538">
        <v>174636</v>
      </c>
      <c r="AS24" s="538">
        <v>0</v>
      </c>
      <c r="AT24" s="538">
        <v>0</v>
      </c>
      <c r="AU24" s="538">
        <v>0</v>
      </c>
      <c r="AV24" s="538">
        <v>448710</v>
      </c>
      <c r="AW24" s="539">
        <v>623814</v>
      </c>
      <c r="AX24" s="539">
        <v>9104005</v>
      </c>
      <c r="AY24" s="538">
        <v>17056696</v>
      </c>
      <c r="AZ24" s="539">
        <v>17680510</v>
      </c>
      <c r="BA24" s="539">
        <v>26160701</v>
      </c>
      <c r="BB24" s="539">
        <v>-4401881</v>
      </c>
      <c r="BC24" s="538">
        <v>13278629</v>
      </c>
      <c r="BD24" s="539">
        <v>21758820</v>
      </c>
      <c r="BF24" s="548">
        <f t="shared" si="1"/>
        <v>0.4835103891089691</v>
      </c>
      <c r="BG24" s="541"/>
      <c r="BH24" s="549">
        <f t="shared" si="2"/>
        <v>0.51648961089103096</v>
      </c>
      <c r="BJ24" s="548">
        <f t="shared" si="0"/>
        <v>5.3463246692000001E-4</v>
      </c>
      <c r="BL24" s="544">
        <f t="shared" si="4"/>
        <v>5.3456453327922694E-4</v>
      </c>
      <c r="BN24" s="544">
        <v>0.37584073952539698</v>
      </c>
      <c r="BP24" s="544">
        <v>0.23116828026519801</v>
      </c>
    </row>
    <row r="25" spans="1:68">
      <c r="A25" s="550" t="s">
        <v>321</v>
      </c>
      <c r="B25" s="547" t="s">
        <v>32</v>
      </c>
      <c r="C25" s="537">
        <v>3159</v>
      </c>
      <c r="D25" s="538">
        <v>0</v>
      </c>
      <c r="E25" s="538">
        <v>4083</v>
      </c>
      <c r="F25" s="538">
        <v>4421</v>
      </c>
      <c r="G25" s="538">
        <v>0</v>
      </c>
      <c r="H25" s="538">
        <v>0</v>
      </c>
      <c r="I25" s="538">
        <v>628</v>
      </c>
      <c r="J25" s="538">
        <v>1</v>
      </c>
      <c r="K25" s="538">
        <v>0</v>
      </c>
      <c r="L25" s="538">
        <v>39</v>
      </c>
      <c r="M25" s="538">
        <v>195</v>
      </c>
      <c r="N25" s="538">
        <v>0</v>
      </c>
      <c r="O25" s="538">
        <v>3</v>
      </c>
      <c r="P25" s="538">
        <v>2584</v>
      </c>
      <c r="Q25" s="538">
        <v>5691</v>
      </c>
      <c r="R25" s="538">
        <v>159507</v>
      </c>
      <c r="S25" s="538">
        <v>7891</v>
      </c>
      <c r="T25" s="538">
        <v>371540</v>
      </c>
      <c r="U25" s="538">
        <v>1884204</v>
      </c>
      <c r="V25" s="538">
        <v>36648</v>
      </c>
      <c r="W25" s="538">
        <v>317941</v>
      </c>
      <c r="X25" s="538">
        <v>13714</v>
      </c>
      <c r="Y25" s="538">
        <v>473848</v>
      </c>
      <c r="Z25" s="538">
        <v>86</v>
      </c>
      <c r="AA25" s="538">
        <v>1089</v>
      </c>
      <c r="AB25" s="538">
        <v>0</v>
      </c>
      <c r="AC25" s="538">
        <v>17624</v>
      </c>
      <c r="AD25" s="538">
        <v>63</v>
      </c>
      <c r="AE25" s="538">
        <v>626</v>
      </c>
      <c r="AF25" s="538">
        <v>13314</v>
      </c>
      <c r="AG25" s="538">
        <v>2725</v>
      </c>
      <c r="AH25" s="538">
        <v>86763</v>
      </c>
      <c r="AI25" s="538">
        <v>19381</v>
      </c>
      <c r="AJ25" s="538">
        <v>8699</v>
      </c>
      <c r="AK25" s="538">
        <v>0</v>
      </c>
      <c r="AL25" s="538">
        <v>255466</v>
      </c>
      <c r="AM25" s="538">
        <v>10093</v>
      </c>
      <c r="AN25" s="538">
        <v>0</v>
      </c>
      <c r="AO25" s="538">
        <v>3180</v>
      </c>
      <c r="AP25" s="539">
        <v>3705206</v>
      </c>
      <c r="AQ25" s="537">
        <v>57455</v>
      </c>
      <c r="AR25" s="538">
        <v>3605347</v>
      </c>
      <c r="AS25" s="538">
        <v>0</v>
      </c>
      <c r="AT25" s="538">
        <v>417176</v>
      </c>
      <c r="AU25" s="538">
        <v>4436642</v>
      </c>
      <c r="AV25" s="538">
        <v>53504</v>
      </c>
      <c r="AW25" s="539">
        <v>8570124</v>
      </c>
      <c r="AX25" s="539">
        <v>12275330</v>
      </c>
      <c r="AY25" s="538">
        <v>8825046</v>
      </c>
      <c r="AZ25" s="539">
        <v>17395170</v>
      </c>
      <c r="BA25" s="539">
        <v>21100376</v>
      </c>
      <c r="BB25" s="539">
        <v>-10120235</v>
      </c>
      <c r="BC25" s="538">
        <v>7274935</v>
      </c>
      <c r="BD25" s="539">
        <v>10980141</v>
      </c>
      <c r="BF25" s="548">
        <f t="shared" si="1"/>
        <v>0.82443689904874251</v>
      </c>
      <c r="BG25" s="541"/>
      <c r="BH25" s="549">
        <f t="shared" si="2"/>
        <v>0.17556310095125699</v>
      </c>
      <c r="BJ25" s="548">
        <f t="shared" si="0"/>
        <v>1.1037446807726E-2</v>
      </c>
      <c r="BL25" s="544">
        <f t="shared" si="4"/>
        <v>1.1036044322854838E-2</v>
      </c>
      <c r="BN25" s="544">
        <v>0.35211505936034898</v>
      </c>
      <c r="BP25" s="544">
        <v>0.194769265713437</v>
      </c>
    </row>
    <row r="26" spans="1:68">
      <c r="A26" s="550" t="s">
        <v>322</v>
      </c>
      <c r="B26" s="547" t="s">
        <v>571</v>
      </c>
      <c r="C26" s="537">
        <v>103</v>
      </c>
      <c r="D26" s="538">
        <v>241</v>
      </c>
      <c r="E26" s="538">
        <v>418</v>
      </c>
      <c r="F26" s="538">
        <v>35</v>
      </c>
      <c r="G26" s="538">
        <v>975</v>
      </c>
      <c r="H26" s="538">
        <v>13</v>
      </c>
      <c r="I26" s="538">
        <v>61</v>
      </c>
      <c r="J26" s="538">
        <v>54</v>
      </c>
      <c r="K26" s="538">
        <v>7</v>
      </c>
      <c r="L26" s="538">
        <v>4</v>
      </c>
      <c r="M26" s="538">
        <v>115</v>
      </c>
      <c r="N26" s="538">
        <v>0</v>
      </c>
      <c r="O26" s="538">
        <v>1</v>
      </c>
      <c r="P26" s="538">
        <v>250</v>
      </c>
      <c r="Q26" s="538">
        <v>606</v>
      </c>
      <c r="R26" s="538">
        <v>984</v>
      </c>
      <c r="S26" s="538">
        <v>13</v>
      </c>
      <c r="T26" s="538">
        <v>1415</v>
      </c>
      <c r="U26" s="538">
        <v>382</v>
      </c>
      <c r="V26" s="538">
        <v>102653</v>
      </c>
      <c r="W26" s="538">
        <v>2764</v>
      </c>
      <c r="X26" s="538">
        <v>131</v>
      </c>
      <c r="Y26" s="538">
        <v>163366</v>
      </c>
      <c r="Z26" s="538">
        <v>248</v>
      </c>
      <c r="AA26" s="538">
        <v>38</v>
      </c>
      <c r="AB26" s="538">
        <v>79</v>
      </c>
      <c r="AC26" s="538">
        <v>25236</v>
      </c>
      <c r="AD26" s="538">
        <v>3876</v>
      </c>
      <c r="AE26" s="538">
        <v>3276</v>
      </c>
      <c r="AF26" s="538">
        <v>4337</v>
      </c>
      <c r="AG26" s="538">
        <v>4032</v>
      </c>
      <c r="AH26" s="538">
        <v>77277</v>
      </c>
      <c r="AI26" s="538">
        <v>2185</v>
      </c>
      <c r="AJ26" s="538">
        <v>2823</v>
      </c>
      <c r="AK26" s="538">
        <v>501</v>
      </c>
      <c r="AL26" s="538">
        <v>52008</v>
      </c>
      <c r="AM26" s="538">
        <v>9748</v>
      </c>
      <c r="AN26" s="538">
        <v>0</v>
      </c>
      <c r="AO26" s="538">
        <v>0</v>
      </c>
      <c r="AP26" s="539">
        <v>460255</v>
      </c>
      <c r="AQ26" s="537">
        <v>32358</v>
      </c>
      <c r="AR26" s="538">
        <v>3592720</v>
      </c>
      <c r="AS26" s="538">
        <v>0</v>
      </c>
      <c r="AT26" s="538">
        <v>1496460</v>
      </c>
      <c r="AU26" s="538">
        <v>4800670</v>
      </c>
      <c r="AV26" s="538">
        <v>44292</v>
      </c>
      <c r="AW26" s="539">
        <v>9966500</v>
      </c>
      <c r="AX26" s="539">
        <v>10426755</v>
      </c>
      <c r="AY26" s="538">
        <v>509801</v>
      </c>
      <c r="AZ26" s="539">
        <v>10476301</v>
      </c>
      <c r="BA26" s="539">
        <v>10936556</v>
      </c>
      <c r="BB26" s="539">
        <v>-8591994</v>
      </c>
      <c r="BC26" s="538">
        <v>1884307</v>
      </c>
      <c r="BD26" s="539">
        <v>2344562</v>
      </c>
      <c r="BF26" s="548">
        <f t="shared" si="1"/>
        <v>0.82403336416747108</v>
      </c>
      <c r="BG26" s="541"/>
      <c r="BH26" s="549">
        <f t="shared" si="2"/>
        <v>0.175966635832529</v>
      </c>
      <c r="BJ26" s="548">
        <f t="shared" si="0"/>
        <v>1.0998790378584001E-2</v>
      </c>
      <c r="BL26" s="544">
        <f t="shared" si="4"/>
        <v>1.0997392805632958E-2</v>
      </c>
      <c r="BN26" s="544">
        <v>0.324624812651574</v>
      </c>
      <c r="BP26" s="544">
        <v>0.20958114991200899</v>
      </c>
    </row>
    <row r="27" spans="1:68">
      <c r="A27" s="550" t="s">
        <v>324</v>
      </c>
      <c r="B27" s="547" t="s">
        <v>33</v>
      </c>
      <c r="C27" s="537">
        <v>0</v>
      </c>
      <c r="D27" s="538">
        <v>0</v>
      </c>
      <c r="E27" s="538">
        <v>221032</v>
      </c>
      <c r="F27" s="538">
        <v>66</v>
      </c>
      <c r="G27" s="538">
        <v>0</v>
      </c>
      <c r="H27" s="538">
        <v>0</v>
      </c>
      <c r="I27" s="538">
        <v>0</v>
      </c>
      <c r="J27" s="538">
        <v>0</v>
      </c>
      <c r="K27" s="538">
        <v>0</v>
      </c>
      <c r="L27" s="538">
        <v>0</v>
      </c>
      <c r="M27" s="538">
        <v>0</v>
      </c>
      <c r="N27" s="538">
        <v>0</v>
      </c>
      <c r="O27" s="538">
        <v>0</v>
      </c>
      <c r="P27" s="538">
        <v>0</v>
      </c>
      <c r="Q27" s="538">
        <v>0</v>
      </c>
      <c r="R27" s="538">
        <v>150</v>
      </c>
      <c r="S27" s="538">
        <v>0</v>
      </c>
      <c r="T27" s="538">
        <v>0</v>
      </c>
      <c r="U27" s="538">
        <v>0</v>
      </c>
      <c r="V27" s="538">
        <v>0</v>
      </c>
      <c r="W27" s="538">
        <v>1591918</v>
      </c>
      <c r="X27" s="538">
        <v>0</v>
      </c>
      <c r="Y27" s="538">
        <v>0</v>
      </c>
      <c r="Z27" s="538">
        <v>0</v>
      </c>
      <c r="AA27" s="538">
        <v>0</v>
      </c>
      <c r="AB27" s="538">
        <v>0</v>
      </c>
      <c r="AC27" s="538">
        <v>0</v>
      </c>
      <c r="AD27" s="538">
        <v>0</v>
      </c>
      <c r="AE27" s="538">
        <v>0</v>
      </c>
      <c r="AF27" s="538">
        <v>972764</v>
      </c>
      <c r="AG27" s="538">
        <v>0</v>
      </c>
      <c r="AH27" s="538">
        <v>251721</v>
      </c>
      <c r="AI27" s="538">
        <v>2508</v>
      </c>
      <c r="AJ27" s="538">
        <v>0</v>
      </c>
      <c r="AK27" s="538">
        <v>0</v>
      </c>
      <c r="AL27" s="538">
        <v>1846556</v>
      </c>
      <c r="AM27" s="538">
        <v>553</v>
      </c>
      <c r="AN27" s="538">
        <v>0</v>
      </c>
      <c r="AO27" s="538">
        <v>0</v>
      </c>
      <c r="AP27" s="539">
        <v>4887268</v>
      </c>
      <c r="AQ27" s="537">
        <v>0</v>
      </c>
      <c r="AR27" s="538">
        <v>8279618</v>
      </c>
      <c r="AS27" s="538">
        <v>0</v>
      </c>
      <c r="AT27" s="538">
        <v>1280187</v>
      </c>
      <c r="AU27" s="538">
        <v>7686104</v>
      </c>
      <c r="AV27" s="538">
        <v>17592</v>
      </c>
      <c r="AW27" s="539">
        <v>17263501</v>
      </c>
      <c r="AX27" s="539">
        <v>22150769</v>
      </c>
      <c r="AY27" s="538">
        <v>4000281</v>
      </c>
      <c r="AZ27" s="539">
        <v>21263782</v>
      </c>
      <c r="BA27" s="539">
        <v>26151050</v>
      </c>
      <c r="BB27" s="539">
        <v>-20970434</v>
      </c>
      <c r="BC27" s="538">
        <v>293348</v>
      </c>
      <c r="BD27" s="539">
        <v>5180616</v>
      </c>
      <c r="BF27" s="548">
        <f t="shared" si="1"/>
        <v>0.9467135881377301</v>
      </c>
      <c r="BG27" s="541"/>
      <c r="BH27" s="549">
        <f t="shared" si="2"/>
        <v>5.3286411862269997E-2</v>
      </c>
      <c r="BJ27" s="548">
        <f t="shared" si="0"/>
        <v>2.5347308667736001E-2</v>
      </c>
      <c r="BL27" s="544">
        <f t="shared" si="4"/>
        <v>2.5344087885108418E-2</v>
      </c>
      <c r="BN27" s="544">
        <v>0.29469429890190701</v>
      </c>
      <c r="BP27" s="544">
        <v>0.138565954318946</v>
      </c>
    </row>
    <row r="28" spans="1:68">
      <c r="A28" s="550" t="s">
        <v>325</v>
      </c>
      <c r="B28" s="547" t="s">
        <v>18</v>
      </c>
      <c r="C28" s="537">
        <v>76727</v>
      </c>
      <c r="D28" s="538">
        <v>13331</v>
      </c>
      <c r="E28" s="538">
        <v>27764</v>
      </c>
      <c r="F28" s="538">
        <v>12942</v>
      </c>
      <c r="G28" s="538">
        <v>472256</v>
      </c>
      <c r="H28" s="538">
        <v>56058</v>
      </c>
      <c r="I28" s="538">
        <v>96440</v>
      </c>
      <c r="J28" s="538">
        <v>24558</v>
      </c>
      <c r="K28" s="538">
        <v>696</v>
      </c>
      <c r="L28" s="538">
        <v>3172</v>
      </c>
      <c r="M28" s="538">
        <v>220527</v>
      </c>
      <c r="N28" s="538">
        <v>30</v>
      </c>
      <c r="O28" s="538">
        <v>108041</v>
      </c>
      <c r="P28" s="538">
        <v>6189</v>
      </c>
      <c r="Q28" s="538">
        <v>494</v>
      </c>
      <c r="R28" s="538">
        <v>80027</v>
      </c>
      <c r="S28" s="538">
        <v>2272</v>
      </c>
      <c r="T28" s="538">
        <v>95577</v>
      </c>
      <c r="U28" s="538">
        <v>22720</v>
      </c>
      <c r="V28" s="538">
        <v>12916</v>
      </c>
      <c r="W28" s="538">
        <v>4352</v>
      </c>
      <c r="X28" s="538">
        <v>276458</v>
      </c>
      <c r="Y28" s="538">
        <v>246556</v>
      </c>
      <c r="Z28" s="538">
        <v>116907</v>
      </c>
      <c r="AA28" s="538">
        <v>18252</v>
      </c>
      <c r="AB28" s="538">
        <v>16412</v>
      </c>
      <c r="AC28" s="538">
        <v>525923</v>
      </c>
      <c r="AD28" s="538">
        <v>466958</v>
      </c>
      <c r="AE28" s="538">
        <v>2727</v>
      </c>
      <c r="AF28" s="538">
        <v>121704</v>
      </c>
      <c r="AG28" s="538">
        <v>483299</v>
      </c>
      <c r="AH28" s="538">
        <v>435173</v>
      </c>
      <c r="AI28" s="538">
        <v>417526</v>
      </c>
      <c r="AJ28" s="538">
        <v>478652</v>
      </c>
      <c r="AK28" s="538">
        <v>231965</v>
      </c>
      <c r="AL28" s="538">
        <v>394440</v>
      </c>
      <c r="AM28" s="538">
        <v>372357</v>
      </c>
      <c r="AN28" s="538">
        <v>223491</v>
      </c>
      <c r="AO28" s="538">
        <v>4567</v>
      </c>
      <c r="AP28" s="539">
        <v>6170456</v>
      </c>
      <c r="AQ28" s="537">
        <v>190664</v>
      </c>
      <c r="AR28" s="538">
        <v>3228685</v>
      </c>
      <c r="AS28" s="538">
        <v>0</v>
      </c>
      <c r="AT28" s="538">
        <v>166218</v>
      </c>
      <c r="AU28" s="538">
        <v>854455</v>
      </c>
      <c r="AV28" s="538">
        <v>22500</v>
      </c>
      <c r="AW28" s="539">
        <v>4462522</v>
      </c>
      <c r="AX28" s="539">
        <v>10632978</v>
      </c>
      <c r="AY28" s="538">
        <v>1708151</v>
      </c>
      <c r="AZ28" s="539">
        <v>6170673</v>
      </c>
      <c r="BA28" s="539">
        <v>12341129</v>
      </c>
      <c r="BB28" s="539">
        <v>-8273582</v>
      </c>
      <c r="BC28" s="538">
        <v>-2102909</v>
      </c>
      <c r="BD28" s="539">
        <v>4067547</v>
      </c>
      <c r="BF28" s="548">
        <f t="shared" si="1"/>
        <v>0.7781058138181044</v>
      </c>
      <c r="BG28" s="541"/>
      <c r="BH28" s="549">
        <f t="shared" si="2"/>
        <v>0.22189418618189599</v>
      </c>
      <c r="BJ28" s="548">
        <f t="shared" si="0"/>
        <v>9.8843298429819992E-3</v>
      </c>
      <c r="BL28" s="544">
        <f t="shared" si="4"/>
        <v>9.8830738801395177E-3</v>
      </c>
      <c r="BN28" s="544">
        <v>0.44488705354849001</v>
      </c>
      <c r="BP28" s="544">
        <v>0.202380206055394</v>
      </c>
    </row>
    <row r="29" spans="1:68">
      <c r="A29" s="550" t="s">
        <v>326</v>
      </c>
      <c r="B29" s="547" t="s">
        <v>4</v>
      </c>
      <c r="C29" s="537">
        <v>82493</v>
      </c>
      <c r="D29" s="538">
        <v>3590</v>
      </c>
      <c r="E29" s="538">
        <v>12344</v>
      </c>
      <c r="F29" s="538">
        <v>7560</v>
      </c>
      <c r="G29" s="538">
        <v>67728</v>
      </c>
      <c r="H29" s="538">
        <v>3986</v>
      </c>
      <c r="I29" s="538">
        <v>31560</v>
      </c>
      <c r="J29" s="538">
        <v>12086</v>
      </c>
      <c r="K29" s="538">
        <v>2136</v>
      </c>
      <c r="L29" s="538">
        <v>4746</v>
      </c>
      <c r="M29" s="538">
        <v>59980</v>
      </c>
      <c r="N29" s="538">
        <v>538</v>
      </c>
      <c r="O29" s="538">
        <v>6927</v>
      </c>
      <c r="P29" s="538">
        <v>16719</v>
      </c>
      <c r="Q29" s="538">
        <v>828</v>
      </c>
      <c r="R29" s="538">
        <v>11166</v>
      </c>
      <c r="S29" s="538">
        <v>721</v>
      </c>
      <c r="T29" s="538">
        <v>84645</v>
      </c>
      <c r="U29" s="538">
        <v>21510</v>
      </c>
      <c r="V29" s="538">
        <v>3356</v>
      </c>
      <c r="W29" s="538">
        <v>3636</v>
      </c>
      <c r="X29" s="538">
        <v>5543</v>
      </c>
      <c r="Y29" s="538">
        <v>40087</v>
      </c>
      <c r="Z29" s="538">
        <v>205318</v>
      </c>
      <c r="AA29" s="538">
        <v>129264</v>
      </c>
      <c r="AB29" s="538">
        <v>11344</v>
      </c>
      <c r="AC29" s="538">
        <v>244899</v>
      </c>
      <c r="AD29" s="538">
        <v>76751</v>
      </c>
      <c r="AE29" s="538">
        <v>879100</v>
      </c>
      <c r="AF29" s="538">
        <v>381080</v>
      </c>
      <c r="AG29" s="538">
        <v>130106</v>
      </c>
      <c r="AH29" s="538">
        <v>416095</v>
      </c>
      <c r="AI29" s="538">
        <v>239766</v>
      </c>
      <c r="AJ29" s="538">
        <v>266260</v>
      </c>
      <c r="AK29" s="538">
        <v>12837</v>
      </c>
      <c r="AL29" s="538">
        <v>49760</v>
      </c>
      <c r="AM29" s="538">
        <v>119002</v>
      </c>
      <c r="AN29" s="538">
        <v>0</v>
      </c>
      <c r="AO29" s="538">
        <v>0</v>
      </c>
      <c r="AP29" s="539">
        <v>3645467</v>
      </c>
      <c r="AQ29" s="537">
        <v>0</v>
      </c>
      <c r="AR29" s="538">
        <v>0</v>
      </c>
      <c r="AS29" s="538">
        <v>0</v>
      </c>
      <c r="AT29" s="538">
        <v>36489259</v>
      </c>
      <c r="AU29" s="538">
        <v>31807436</v>
      </c>
      <c r="AV29" s="538">
        <v>0</v>
      </c>
      <c r="AW29" s="539">
        <v>68296695</v>
      </c>
      <c r="AX29" s="539">
        <v>71942162</v>
      </c>
      <c r="AY29" s="538">
        <v>0</v>
      </c>
      <c r="AZ29" s="539">
        <v>68296695</v>
      </c>
      <c r="BA29" s="539">
        <v>71942162</v>
      </c>
      <c r="BB29" s="539">
        <v>-10510</v>
      </c>
      <c r="BC29" s="538">
        <v>68286185</v>
      </c>
      <c r="BD29" s="539">
        <v>71931652</v>
      </c>
      <c r="BF29" s="548">
        <f t="shared" si="1"/>
        <v>1.4608957679086709E-4</v>
      </c>
      <c r="BG29" s="541"/>
      <c r="BH29" s="549">
        <f t="shared" si="2"/>
        <v>0.99985391042320904</v>
      </c>
      <c r="BJ29" s="548">
        <f t="shared" si="0"/>
        <v>0</v>
      </c>
      <c r="BL29" s="544">
        <f t="shared" si="4"/>
        <v>0</v>
      </c>
      <c r="BN29" s="544">
        <v>0.48747409554836901</v>
      </c>
      <c r="BP29" s="544">
        <v>0.26298787076376301</v>
      </c>
    </row>
    <row r="30" spans="1:68">
      <c r="A30" s="550" t="s">
        <v>327</v>
      </c>
      <c r="B30" s="547" t="s">
        <v>34</v>
      </c>
      <c r="C30" s="537">
        <v>220226</v>
      </c>
      <c r="D30" s="538">
        <v>7563</v>
      </c>
      <c r="E30" s="538">
        <v>97909</v>
      </c>
      <c r="F30" s="538">
        <v>82890</v>
      </c>
      <c r="G30" s="538">
        <v>599659</v>
      </c>
      <c r="H30" s="538">
        <v>29376</v>
      </c>
      <c r="I30" s="538">
        <v>466560</v>
      </c>
      <c r="J30" s="538">
        <v>114288</v>
      </c>
      <c r="K30" s="538">
        <v>6235</v>
      </c>
      <c r="L30" s="538">
        <v>24732</v>
      </c>
      <c r="M30" s="538">
        <v>392065</v>
      </c>
      <c r="N30" s="538">
        <v>2642</v>
      </c>
      <c r="O30" s="538">
        <v>56759</v>
      </c>
      <c r="P30" s="538">
        <v>56528</v>
      </c>
      <c r="Q30" s="538">
        <v>2785</v>
      </c>
      <c r="R30" s="538">
        <v>59947</v>
      </c>
      <c r="S30" s="538">
        <v>2245</v>
      </c>
      <c r="T30" s="538">
        <v>304465</v>
      </c>
      <c r="U30" s="538">
        <v>70157</v>
      </c>
      <c r="V30" s="538">
        <v>8180</v>
      </c>
      <c r="W30" s="538">
        <v>49060</v>
      </c>
      <c r="X30" s="538">
        <v>39848</v>
      </c>
      <c r="Y30" s="538">
        <v>112673</v>
      </c>
      <c r="Z30" s="538">
        <v>1515163</v>
      </c>
      <c r="AA30" s="538">
        <v>105892</v>
      </c>
      <c r="AB30" s="538">
        <v>242705</v>
      </c>
      <c r="AC30" s="538">
        <v>1069600</v>
      </c>
      <c r="AD30" s="538">
        <v>80966</v>
      </c>
      <c r="AE30" s="538">
        <v>99709</v>
      </c>
      <c r="AF30" s="538">
        <v>256911</v>
      </c>
      <c r="AG30" s="538">
        <v>145716</v>
      </c>
      <c r="AH30" s="538">
        <v>303787</v>
      </c>
      <c r="AI30" s="538">
        <v>513728</v>
      </c>
      <c r="AJ30" s="538">
        <v>768218</v>
      </c>
      <c r="AK30" s="538">
        <v>12758</v>
      </c>
      <c r="AL30" s="538">
        <v>121049</v>
      </c>
      <c r="AM30" s="538">
        <v>1219577</v>
      </c>
      <c r="AN30" s="538">
        <v>0</v>
      </c>
      <c r="AO30" s="538">
        <v>6163</v>
      </c>
      <c r="AP30" s="539">
        <v>9268734</v>
      </c>
      <c r="AQ30" s="537">
        <v>5857</v>
      </c>
      <c r="AR30" s="538">
        <v>4338900</v>
      </c>
      <c r="AS30" s="538">
        <v>0</v>
      </c>
      <c r="AT30" s="538">
        <v>0</v>
      </c>
      <c r="AU30" s="538">
        <v>0</v>
      </c>
      <c r="AV30" s="538">
        <v>0</v>
      </c>
      <c r="AW30" s="539">
        <v>4344757</v>
      </c>
      <c r="AX30" s="539">
        <v>13613491</v>
      </c>
      <c r="AY30" s="538">
        <v>1752403</v>
      </c>
      <c r="AZ30" s="539">
        <v>6097160</v>
      </c>
      <c r="BA30" s="539">
        <v>15365894</v>
      </c>
      <c r="BB30" s="539">
        <v>-668997</v>
      </c>
      <c r="BC30" s="538">
        <v>5428163</v>
      </c>
      <c r="BD30" s="539">
        <v>14696897</v>
      </c>
      <c r="BF30" s="548">
        <f t="shared" si="1"/>
        <v>4.9142207535157585E-2</v>
      </c>
      <c r="BG30" s="541"/>
      <c r="BH30" s="549">
        <f t="shared" si="2"/>
        <v>0.95085779246484203</v>
      </c>
      <c r="BJ30" s="548">
        <f t="shared" si="0"/>
        <v>1.3283153592163E-2</v>
      </c>
      <c r="BL30" s="544">
        <f t="shared" si="4"/>
        <v>1.328146575418028E-2</v>
      </c>
      <c r="BN30" s="544">
        <v>0.40809634850131998</v>
      </c>
      <c r="BP30" s="544">
        <v>8.8869575666209996E-2</v>
      </c>
    </row>
    <row r="31" spans="1:68">
      <c r="A31" s="550" t="s">
        <v>328</v>
      </c>
      <c r="B31" s="547" t="s">
        <v>329</v>
      </c>
      <c r="C31" s="537">
        <v>36668</v>
      </c>
      <c r="D31" s="538">
        <v>563</v>
      </c>
      <c r="E31" s="538">
        <v>3536</v>
      </c>
      <c r="F31" s="538">
        <v>8865</v>
      </c>
      <c r="G31" s="538">
        <v>135667</v>
      </c>
      <c r="H31" s="538">
        <v>2860</v>
      </c>
      <c r="I31" s="538">
        <v>6151</v>
      </c>
      <c r="J31" s="538">
        <v>3886</v>
      </c>
      <c r="K31" s="538">
        <v>309</v>
      </c>
      <c r="L31" s="538">
        <v>926</v>
      </c>
      <c r="M31" s="538">
        <v>12415</v>
      </c>
      <c r="N31" s="538">
        <v>20</v>
      </c>
      <c r="O31" s="538">
        <v>1888</v>
      </c>
      <c r="P31" s="538">
        <v>2628</v>
      </c>
      <c r="Q31" s="538">
        <v>321</v>
      </c>
      <c r="R31" s="538">
        <v>5539</v>
      </c>
      <c r="S31" s="538">
        <v>189</v>
      </c>
      <c r="T31" s="538">
        <v>25257</v>
      </c>
      <c r="U31" s="538">
        <v>2804</v>
      </c>
      <c r="V31" s="538">
        <v>544</v>
      </c>
      <c r="W31" s="538">
        <v>2847</v>
      </c>
      <c r="X31" s="538">
        <v>2698</v>
      </c>
      <c r="Y31" s="538">
        <v>47873</v>
      </c>
      <c r="Z31" s="538">
        <v>14057</v>
      </c>
      <c r="AA31" s="538">
        <v>323686</v>
      </c>
      <c r="AB31" s="538">
        <v>37161</v>
      </c>
      <c r="AC31" s="538">
        <v>202584</v>
      </c>
      <c r="AD31" s="538">
        <v>35743</v>
      </c>
      <c r="AE31" s="538">
        <v>17848</v>
      </c>
      <c r="AF31" s="538">
        <v>224820</v>
      </c>
      <c r="AG31" s="538">
        <v>106336</v>
      </c>
      <c r="AH31" s="538">
        <v>198878</v>
      </c>
      <c r="AI31" s="538">
        <v>342135</v>
      </c>
      <c r="AJ31" s="538">
        <v>588761</v>
      </c>
      <c r="AK31" s="538">
        <v>11820</v>
      </c>
      <c r="AL31" s="538">
        <v>29692</v>
      </c>
      <c r="AM31" s="538">
        <v>559160</v>
      </c>
      <c r="AN31" s="538">
        <v>0</v>
      </c>
      <c r="AO31" s="538">
        <v>3801</v>
      </c>
      <c r="AP31" s="539">
        <v>3000936</v>
      </c>
      <c r="AQ31" s="537">
        <v>2329</v>
      </c>
      <c r="AR31" s="538">
        <v>2136274</v>
      </c>
      <c r="AS31" s="538">
        <v>-264982</v>
      </c>
      <c r="AT31" s="538">
        <v>0</v>
      </c>
      <c r="AU31" s="538">
        <v>0</v>
      </c>
      <c r="AV31" s="538">
        <v>0</v>
      </c>
      <c r="AW31" s="539">
        <v>1873621</v>
      </c>
      <c r="AX31" s="539">
        <v>4874557</v>
      </c>
      <c r="AY31" s="538">
        <v>8085</v>
      </c>
      <c r="AZ31" s="539">
        <v>1881706</v>
      </c>
      <c r="BA31" s="539">
        <v>4882642</v>
      </c>
      <c r="BB31" s="539">
        <v>-4758</v>
      </c>
      <c r="BC31" s="538">
        <v>1876948</v>
      </c>
      <c r="BD31" s="539">
        <v>4877884</v>
      </c>
      <c r="BF31" s="548">
        <f t="shared" si="1"/>
        <v>9.7608869893202603E-4</v>
      </c>
      <c r="BG31" s="541"/>
      <c r="BH31" s="549">
        <f t="shared" si="2"/>
        <v>0.99902391130106805</v>
      </c>
      <c r="BJ31" s="548">
        <f t="shared" si="0"/>
        <v>6.5400114445929997E-3</v>
      </c>
      <c r="BL31" s="544">
        <f t="shared" si="4"/>
        <v>6.5391804311106198E-3</v>
      </c>
      <c r="BN31" s="544">
        <v>0.51714513916280103</v>
      </c>
      <c r="BP31" s="544">
        <v>0.15704883510965001</v>
      </c>
    </row>
    <row r="32" spans="1:68">
      <c r="A32" s="550" t="s">
        <v>330</v>
      </c>
      <c r="B32" s="547" t="s">
        <v>331</v>
      </c>
      <c r="C32" s="537">
        <v>13317</v>
      </c>
      <c r="D32" s="538">
        <v>268</v>
      </c>
      <c r="E32" s="538">
        <v>1174</v>
      </c>
      <c r="F32" s="538">
        <v>4739</v>
      </c>
      <c r="G32" s="538">
        <v>88229</v>
      </c>
      <c r="H32" s="538">
        <v>447</v>
      </c>
      <c r="I32" s="538">
        <v>1678</v>
      </c>
      <c r="J32" s="538">
        <v>4186</v>
      </c>
      <c r="K32" s="538">
        <v>5</v>
      </c>
      <c r="L32" s="538">
        <v>52</v>
      </c>
      <c r="M32" s="538">
        <v>13287</v>
      </c>
      <c r="N32" s="538">
        <v>0</v>
      </c>
      <c r="O32" s="538">
        <v>6</v>
      </c>
      <c r="P32" s="538">
        <v>278</v>
      </c>
      <c r="Q32" s="538">
        <v>78</v>
      </c>
      <c r="R32" s="538">
        <v>222</v>
      </c>
      <c r="S32" s="538">
        <v>52</v>
      </c>
      <c r="T32" s="538">
        <v>11011</v>
      </c>
      <c r="U32" s="538">
        <v>1087</v>
      </c>
      <c r="V32" s="538">
        <v>432</v>
      </c>
      <c r="W32" s="538">
        <v>663</v>
      </c>
      <c r="X32" s="538">
        <v>943</v>
      </c>
      <c r="Y32" s="538">
        <v>135875</v>
      </c>
      <c r="Z32" s="538">
        <v>307623</v>
      </c>
      <c r="AA32" s="538">
        <v>4566</v>
      </c>
      <c r="AB32" s="538">
        <v>0</v>
      </c>
      <c r="AC32" s="538">
        <v>81446</v>
      </c>
      <c r="AD32" s="538">
        <v>58413</v>
      </c>
      <c r="AE32" s="538">
        <v>452</v>
      </c>
      <c r="AF32" s="538">
        <v>108788</v>
      </c>
      <c r="AG32" s="538">
        <v>139570</v>
      </c>
      <c r="AH32" s="538">
        <v>909644</v>
      </c>
      <c r="AI32" s="538">
        <v>129400</v>
      </c>
      <c r="AJ32" s="538">
        <v>271824</v>
      </c>
      <c r="AK32" s="538">
        <v>138</v>
      </c>
      <c r="AL32" s="538">
        <v>10383</v>
      </c>
      <c r="AM32" s="538">
        <v>777505</v>
      </c>
      <c r="AN32" s="538">
        <v>0</v>
      </c>
      <c r="AO32" s="538">
        <v>29248</v>
      </c>
      <c r="AP32" s="539">
        <v>3107029</v>
      </c>
      <c r="AQ32" s="537">
        <v>0</v>
      </c>
      <c r="AR32" s="538">
        <v>263779</v>
      </c>
      <c r="AS32" s="538">
        <v>903654</v>
      </c>
      <c r="AT32" s="538">
        <v>0</v>
      </c>
      <c r="AU32" s="538">
        <v>0</v>
      </c>
      <c r="AV32" s="538">
        <v>0</v>
      </c>
      <c r="AW32" s="539">
        <v>1167433</v>
      </c>
      <c r="AX32" s="539">
        <v>4274462</v>
      </c>
      <c r="AY32" s="538">
        <v>3275</v>
      </c>
      <c r="AZ32" s="539">
        <v>1170708</v>
      </c>
      <c r="BA32" s="539">
        <v>4277737</v>
      </c>
      <c r="BB32" s="539">
        <v>-1598</v>
      </c>
      <c r="BC32" s="538">
        <v>1169110</v>
      </c>
      <c r="BD32" s="539">
        <v>4276139</v>
      </c>
      <c r="BF32" s="548">
        <f t="shared" si="1"/>
        <v>3.7384821762364477E-4</v>
      </c>
      <c r="BG32" s="541"/>
      <c r="BH32" s="549">
        <f t="shared" si="2"/>
        <v>0.99962615178237602</v>
      </c>
      <c r="BJ32" s="548">
        <f t="shared" si="0"/>
        <v>8.0753577436399996E-4</v>
      </c>
      <c r="BL32" s="544">
        <f t="shared" si="4"/>
        <v>8.0743316397536592E-4</v>
      </c>
      <c r="BN32" s="544">
        <v>0.68150941772472795</v>
      </c>
      <c r="BP32" s="544">
        <v>0.49588074662680498</v>
      </c>
    </row>
    <row r="33" spans="1:68">
      <c r="A33" s="550" t="s">
        <v>332</v>
      </c>
      <c r="B33" s="547" t="s">
        <v>5</v>
      </c>
      <c r="C33" s="537">
        <v>2880519</v>
      </c>
      <c r="D33" s="538">
        <v>60462</v>
      </c>
      <c r="E33" s="538">
        <v>858450</v>
      </c>
      <c r="F33" s="538">
        <v>57762</v>
      </c>
      <c r="G33" s="538">
        <v>7603392</v>
      </c>
      <c r="H33" s="538">
        <v>187489</v>
      </c>
      <c r="I33" s="538">
        <v>544209</v>
      </c>
      <c r="J33" s="538">
        <v>134196</v>
      </c>
      <c r="K33" s="538">
        <v>31704</v>
      </c>
      <c r="L33" s="538">
        <v>82734</v>
      </c>
      <c r="M33" s="538">
        <v>614543</v>
      </c>
      <c r="N33" s="538">
        <v>22557</v>
      </c>
      <c r="O33" s="538">
        <v>20860</v>
      </c>
      <c r="P33" s="538">
        <v>203168</v>
      </c>
      <c r="Q33" s="538">
        <v>18192</v>
      </c>
      <c r="R33" s="538">
        <v>470559</v>
      </c>
      <c r="S33" s="538">
        <v>21787</v>
      </c>
      <c r="T33" s="538">
        <v>861703</v>
      </c>
      <c r="U33" s="538">
        <v>575731</v>
      </c>
      <c r="V33" s="538">
        <v>94703</v>
      </c>
      <c r="W33" s="538">
        <v>334655</v>
      </c>
      <c r="X33" s="538">
        <v>288763</v>
      </c>
      <c r="Y33" s="538">
        <v>3600177</v>
      </c>
      <c r="Z33" s="538">
        <v>163183</v>
      </c>
      <c r="AA33" s="538">
        <v>93133</v>
      </c>
      <c r="AB33" s="538">
        <v>60895</v>
      </c>
      <c r="AC33" s="538">
        <v>889135</v>
      </c>
      <c r="AD33" s="538">
        <v>154242</v>
      </c>
      <c r="AE33" s="538">
        <v>104441</v>
      </c>
      <c r="AF33" s="538">
        <v>2146449</v>
      </c>
      <c r="AG33" s="538">
        <v>298998</v>
      </c>
      <c r="AH33" s="538">
        <v>483300</v>
      </c>
      <c r="AI33" s="538">
        <v>497410</v>
      </c>
      <c r="AJ33" s="538">
        <v>5491376</v>
      </c>
      <c r="AK33" s="538">
        <v>227302</v>
      </c>
      <c r="AL33" s="538">
        <v>912007</v>
      </c>
      <c r="AM33" s="538">
        <v>4413445</v>
      </c>
      <c r="AN33" s="538">
        <v>338339</v>
      </c>
      <c r="AO33" s="538">
        <v>34481</v>
      </c>
      <c r="AP33" s="539">
        <v>35876451</v>
      </c>
      <c r="AQ33" s="537">
        <v>1442810</v>
      </c>
      <c r="AR33" s="538">
        <v>50548458</v>
      </c>
      <c r="AS33" s="538">
        <v>2169</v>
      </c>
      <c r="AT33" s="538">
        <v>740868</v>
      </c>
      <c r="AU33" s="538">
        <v>7872815</v>
      </c>
      <c r="AV33" s="538">
        <v>164232</v>
      </c>
      <c r="AW33" s="539">
        <v>60771352</v>
      </c>
      <c r="AX33" s="539">
        <v>96647803</v>
      </c>
      <c r="AY33" s="538">
        <v>26783343</v>
      </c>
      <c r="AZ33" s="539">
        <v>87554695</v>
      </c>
      <c r="BA33" s="539">
        <v>123431146</v>
      </c>
      <c r="BB33" s="539">
        <v>-31989407</v>
      </c>
      <c r="BC33" s="538">
        <v>55565288</v>
      </c>
      <c r="BD33" s="539">
        <v>91441739</v>
      </c>
      <c r="BF33" s="548">
        <f t="shared" si="1"/>
        <v>0.33098948974556619</v>
      </c>
      <c r="BG33" s="541"/>
      <c r="BH33" s="549">
        <f t="shared" si="2"/>
        <v>0.66901051025443403</v>
      </c>
      <c r="BJ33" s="548">
        <f t="shared" si="0"/>
        <v>0.15474957511373899</v>
      </c>
      <c r="BL33" s="544">
        <f t="shared" si="4"/>
        <v>0.15472991169504294</v>
      </c>
      <c r="BN33" s="544">
        <v>0.741048964521552</v>
      </c>
      <c r="BP33" s="544">
        <v>0.29699064450206902</v>
      </c>
    </row>
    <row r="34" spans="1:68">
      <c r="A34" s="550" t="s">
        <v>333</v>
      </c>
      <c r="B34" s="547" t="s">
        <v>6</v>
      </c>
      <c r="C34" s="537">
        <v>181033</v>
      </c>
      <c r="D34" s="538">
        <v>52647</v>
      </c>
      <c r="E34" s="538">
        <v>119881</v>
      </c>
      <c r="F34" s="538">
        <v>103024</v>
      </c>
      <c r="G34" s="538">
        <v>519411</v>
      </c>
      <c r="H34" s="538">
        <v>38547</v>
      </c>
      <c r="I34" s="538">
        <v>69556</v>
      </c>
      <c r="J34" s="538">
        <v>32663</v>
      </c>
      <c r="K34" s="538">
        <v>1205</v>
      </c>
      <c r="L34" s="538">
        <v>4867</v>
      </c>
      <c r="M34" s="538">
        <v>208115</v>
      </c>
      <c r="N34" s="538">
        <v>1868</v>
      </c>
      <c r="O34" s="538">
        <v>16229</v>
      </c>
      <c r="P34" s="538">
        <v>44907</v>
      </c>
      <c r="Q34" s="538">
        <v>2711</v>
      </c>
      <c r="R34" s="538">
        <v>66275</v>
      </c>
      <c r="S34" s="538">
        <v>5696</v>
      </c>
      <c r="T34" s="538">
        <v>126492</v>
      </c>
      <c r="U34" s="538">
        <v>53325</v>
      </c>
      <c r="V34" s="538">
        <v>18392</v>
      </c>
      <c r="W34" s="538">
        <v>26529</v>
      </c>
      <c r="X34" s="538">
        <v>47975</v>
      </c>
      <c r="Y34" s="538">
        <v>981273</v>
      </c>
      <c r="Z34" s="538">
        <v>266591</v>
      </c>
      <c r="AA34" s="538">
        <v>124143</v>
      </c>
      <c r="AB34" s="538">
        <v>128284</v>
      </c>
      <c r="AC34" s="538">
        <v>1247961</v>
      </c>
      <c r="AD34" s="538">
        <v>1056735</v>
      </c>
      <c r="AE34" s="538">
        <v>6497669</v>
      </c>
      <c r="AF34" s="538">
        <v>1509791</v>
      </c>
      <c r="AG34" s="538">
        <v>212599</v>
      </c>
      <c r="AH34" s="538">
        <v>1019009</v>
      </c>
      <c r="AI34" s="538">
        <v>373123</v>
      </c>
      <c r="AJ34" s="538">
        <v>925320</v>
      </c>
      <c r="AK34" s="538">
        <v>106939</v>
      </c>
      <c r="AL34" s="538">
        <v>373435</v>
      </c>
      <c r="AM34" s="538">
        <v>463297</v>
      </c>
      <c r="AN34" s="538">
        <v>0</v>
      </c>
      <c r="AO34" s="538">
        <v>7840</v>
      </c>
      <c r="AP34" s="539">
        <v>17035357</v>
      </c>
      <c r="AQ34" s="537">
        <v>245</v>
      </c>
      <c r="AR34" s="538">
        <v>16231289</v>
      </c>
      <c r="AS34" s="538">
        <v>0</v>
      </c>
      <c r="AT34" s="538">
        <v>0</v>
      </c>
      <c r="AU34" s="538">
        <v>0</v>
      </c>
      <c r="AV34" s="538">
        <v>0</v>
      </c>
      <c r="AW34" s="539">
        <v>16231534</v>
      </c>
      <c r="AX34" s="539">
        <v>33266891</v>
      </c>
      <c r="AY34" s="538">
        <v>673270</v>
      </c>
      <c r="AZ34" s="539">
        <v>16904804</v>
      </c>
      <c r="BA34" s="539">
        <v>33940161</v>
      </c>
      <c r="BB34" s="539">
        <v>-3791086</v>
      </c>
      <c r="BC34" s="538">
        <v>13113718</v>
      </c>
      <c r="BD34" s="539">
        <v>30149075</v>
      </c>
      <c r="BF34" s="548">
        <f t="shared" si="1"/>
        <v>0.11395973251603222</v>
      </c>
      <c r="BG34" s="541"/>
      <c r="BH34" s="549">
        <f t="shared" si="2"/>
        <v>0.88604026748396802</v>
      </c>
      <c r="BJ34" s="548">
        <f t="shared" si="0"/>
        <v>4.9690636978447E-2</v>
      </c>
      <c r="BL34" s="544">
        <f t="shared" si="4"/>
        <v>4.9684322985019472E-2</v>
      </c>
      <c r="BN34" s="544">
        <v>0.70740929862690605</v>
      </c>
      <c r="BP34" s="544">
        <v>0.24202132237887899</v>
      </c>
    </row>
    <row r="35" spans="1:68">
      <c r="A35" s="550" t="s">
        <v>334</v>
      </c>
      <c r="B35" s="547" t="s">
        <v>7</v>
      </c>
      <c r="C35" s="537">
        <v>14862</v>
      </c>
      <c r="D35" s="538">
        <v>827</v>
      </c>
      <c r="E35" s="538">
        <v>3059</v>
      </c>
      <c r="F35" s="538">
        <v>4026</v>
      </c>
      <c r="G35" s="538">
        <v>56422</v>
      </c>
      <c r="H35" s="538">
        <v>3039</v>
      </c>
      <c r="I35" s="538">
        <v>5444</v>
      </c>
      <c r="J35" s="538">
        <v>3001</v>
      </c>
      <c r="K35" s="538">
        <v>279</v>
      </c>
      <c r="L35" s="538">
        <v>1490</v>
      </c>
      <c r="M35" s="538">
        <v>15738</v>
      </c>
      <c r="N35" s="538">
        <v>100</v>
      </c>
      <c r="O35" s="538">
        <v>138</v>
      </c>
      <c r="P35" s="538">
        <v>6332</v>
      </c>
      <c r="Q35" s="538">
        <v>506</v>
      </c>
      <c r="R35" s="538">
        <v>6925</v>
      </c>
      <c r="S35" s="538">
        <v>242</v>
      </c>
      <c r="T35" s="538">
        <v>12061</v>
      </c>
      <c r="U35" s="538">
        <v>4959</v>
      </c>
      <c r="V35" s="538">
        <v>1635</v>
      </c>
      <c r="W35" s="538">
        <v>1615</v>
      </c>
      <c r="X35" s="538">
        <v>3922</v>
      </c>
      <c r="Y35" s="538">
        <v>84943</v>
      </c>
      <c r="Z35" s="538">
        <v>47616</v>
      </c>
      <c r="AA35" s="538">
        <v>1553</v>
      </c>
      <c r="AB35" s="538">
        <v>2523</v>
      </c>
      <c r="AC35" s="538">
        <v>707753</v>
      </c>
      <c r="AD35" s="538">
        <v>138429</v>
      </c>
      <c r="AE35" s="538">
        <v>705928</v>
      </c>
      <c r="AF35" s="538">
        <v>782911</v>
      </c>
      <c r="AG35" s="538">
        <v>125358</v>
      </c>
      <c r="AH35" s="538">
        <v>24480</v>
      </c>
      <c r="AI35" s="538">
        <v>25185</v>
      </c>
      <c r="AJ35" s="538">
        <v>568210</v>
      </c>
      <c r="AK35" s="538">
        <v>34773</v>
      </c>
      <c r="AL35" s="538">
        <v>153917</v>
      </c>
      <c r="AM35" s="538">
        <v>241607</v>
      </c>
      <c r="AN35" s="538">
        <v>0</v>
      </c>
      <c r="AO35" s="538">
        <v>27720</v>
      </c>
      <c r="AP35" s="539">
        <v>3819528</v>
      </c>
      <c r="AQ35" s="537">
        <v>0</v>
      </c>
      <c r="AR35" s="538">
        <v>66208885</v>
      </c>
      <c r="AS35" s="538">
        <v>49470</v>
      </c>
      <c r="AT35" s="538">
        <v>0</v>
      </c>
      <c r="AU35" s="538">
        <v>794261</v>
      </c>
      <c r="AV35" s="538">
        <v>0</v>
      </c>
      <c r="AW35" s="539">
        <v>67052616</v>
      </c>
      <c r="AX35" s="539">
        <v>70872144</v>
      </c>
      <c r="AY35" s="538">
        <v>17845</v>
      </c>
      <c r="AZ35" s="539">
        <v>67070461</v>
      </c>
      <c r="BA35" s="539">
        <v>70889989</v>
      </c>
      <c r="BB35" s="539">
        <v>-6052</v>
      </c>
      <c r="BC35" s="538">
        <v>67064409</v>
      </c>
      <c r="BD35" s="539">
        <v>70883937</v>
      </c>
      <c r="BF35" s="548">
        <f t="shared" si="1"/>
        <v>8.539321175326656E-5</v>
      </c>
      <c r="BG35" s="541"/>
      <c r="BH35" s="549">
        <f t="shared" si="2"/>
        <v>0.99991460678824695</v>
      </c>
      <c r="BJ35" s="548">
        <f t="shared" si="0"/>
        <v>0.20269256922742099</v>
      </c>
      <c r="BL35" s="544">
        <f t="shared" si="4"/>
        <v>0.20266681388138938</v>
      </c>
      <c r="BN35" s="544">
        <v>0.85563170679980705</v>
      </c>
      <c r="BP35" s="544">
        <v>2.8338973327624001E-2</v>
      </c>
    </row>
    <row r="36" spans="1:68">
      <c r="A36" s="550" t="s">
        <v>335</v>
      </c>
      <c r="B36" s="547" t="s">
        <v>336</v>
      </c>
      <c r="C36" s="537">
        <v>3228654</v>
      </c>
      <c r="D36" s="538">
        <v>247125</v>
      </c>
      <c r="E36" s="538">
        <v>538660</v>
      </c>
      <c r="F36" s="538">
        <v>1121197</v>
      </c>
      <c r="G36" s="538">
        <v>4886000</v>
      </c>
      <c r="H36" s="538">
        <v>62964</v>
      </c>
      <c r="I36" s="538">
        <v>363275</v>
      </c>
      <c r="J36" s="538">
        <v>87885</v>
      </c>
      <c r="K36" s="538">
        <v>37787</v>
      </c>
      <c r="L36" s="538">
        <v>30291</v>
      </c>
      <c r="M36" s="538">
        <v>886013</v>
      </c>
      <c r="N36" s="538">
        <v>11494</v>
      </c>
      <c r="O36" s="538">
        <v>64161</v>
      </c>
      <c r="P36" s="538">
        <v>159282</v>
      </c>
      <c r="Q36" s="538">
        <v>10559</v>
      </c>
      <c r="R36" s="538">
        <v>219164</v>
      </c>
      <c r="S36" s="538">
        <v>12316</v>
      </c>
      <c r="T36" s="538">
        <v>460920</v>
      </c>
      <c r="U36" s="538">
        <v>251720</v>
      </c>
      <c r="V36" s="538">
        <v>64871</v>
      </c>
      <c r="W36" s="538">
        <v>85535</v>
      </c>
      <c r="X36" s="538">
        <v>508248</v>
      </c>
      <c r="Y36" s="538">
        <v>3819499</v>
      </c>
      <c r="Z36" s="538">
        <v>468735</v>
      </c>
      <c r="AA36" s="538">
        <v>122579</v>
      </c>
      <c r="AB36" s="538">
        <v>284649</v>
      </c>
      <c r="AC36" s="538">
        <v>5939596</v>
      </c>
      <c r="AD36" s="538">
        <v>1247391</v>
      </c>
      <c r="AE36" s="538">
        <v>251079</v>
      </c>
      <c r="AF36" s="538">
        <v>7571884</v>
      </c>
      <c r="AG36" s="538">
        <v>991404</v>
      </c>
      <c r="AH36" s="538">
        <v>2041900</v>
      </c>
      <c r="AI36" s="538">
        <v>1194180</v>
      </c>
      <c r="AJ36" s="538">
        <v>2023790</v>
      </c>
      <c r="AK36" s="538">
        <v>271105</v>
      </c>
      <c r="AL36" s="538">
        <v>923032</v>
      </c>
      <c r="AM36" s="538">
        <v>3072437</v>
      </c>
      <c r="AN36" s="538">
        <v>78975</v>
      </c>
      <c r="AO36" s="538">
        <v>279668</v>
      </c>
      <c r="AP36" s="539">
        <v>43920024</v>
      </c>
      <c r="AQ36" s="537">
        <v>360906</v>
      </c>
      <c r="AR36" s="538">
        <v>15907469</v>
      </c>
      <c r="AS36" s="538">
        <v>275244</v>
      </c>
      <c r="AT36" s="538">
        <v>89229</v>
      </c>
      <c r="AU36" s="538">
        <v>738980</v>
      </c>
      <c r="AV36" s="538">
        <v>82849</v>
      </c>
      <c r="AW36" s="539">
        <v>17454677</v>
      </c>
      <c r="AX36" s="539">
        <v>61374701</v>
      </c>
      <c r="AY36" s="538">
        <v>31336164</v>
      </c>
      <c r="AZ36" s="539">
        <v>48790841</v>
      </c>
      <c r="BA36" s="539">
        <v>92710865</v>
      </c>
      <c r="BB36" s="539">
        <v>-23626349</v>
      </c>
      <c r="BC36" s="538">
        <v>25164492</v>
      </c>
      <c r="BD36" s="539">
        <v>69084516</v>
      </c>
      <c r="BF36" s="548">
        <f t="shared" si="1"/>
        <v>0.38495257190743787</v>
      </c>
      <c r="BG36" s="541"/>
      <c r="BH36" s="549">
        <f t="shared" si="2"/>
        <v>0.61504742809256197</v>
      </c>
      <c r="BJ36" s="548">
        <f t="shared" si="0"/>
        <v>4.8699291062151998E-2</v>
      </c>
      <c r="BL36" s="544">
        <f t="shared" si="4"/>
        <v>4.8693103035143508E-2</v>
      </c>
      <c r="BN36" s="544">
        <v>0.54493016930161298</v>
      </c>
      <c r="BP36" s="544">
        <v>0.26575276289118099</v>
      </c>
    </row>
    <row r="37" spans="1:68">
      <c r="A37" s="550" t="s">
        <v>337</v>
      </c>
      <c r="B37" s="547" t="s">
        <v>338</v>
      </c>
      <c r="C37" s="537">
        <v>149278</v>
      </c>
      <c r="D37" s="538">
        <v>7803</v>
      </c>
      <c r="E37" s="538">
        <v>35125</v>
      </c>
      <c r="F37" s="538">
        <v>34129</v>
      </c>
      <c r="G37" s="538">
        <v>380026</v>
      </c>
      <c r="H37" s="538">
        <v>13579</v>
      </c>
      <c r="I37" s="538">
        <v>51114</v>
      </c>
      <c r="J37" s="538">
        <v>25078</v>
      </c>
      <c r="K37" s="538">
        <v>2222</v>
      </c>
      <c r="L37" s="538">
        <v>7963</v>
      </c>
      <c r="M37" s="538">
        <v>142225</v>
      </c>
      <c r="N37" s="538">
        <v>1318</v>
      </c>
      <c r="O37" s="538">
        <v>4103</v>
      </c>
      <c r="P37" s="538">
        <v>30871</v>
      </c>
      <c r="Q37" s="538">
        <v>2769</v>
      </c>
      <c r="R37" s="538">
        <v>78788</v>
      </c>
      <c r="S37" s="538">
        <v>4085</v>
      </c>
      <c r="T37" s="538">
        <v>224657</v>
      </c>
      <c r="U37" s="538">
        <v>172254</v>
      </c>
      <c r="V37" s="538">
        <v>61094</v>
      </c>
      <c r="W37" s="538">
        <v>16637</v>
      </c>
      <c r="X37" s="538">
        <v>26529</v>
      </c>
      <c r="Y37" s="538">
        <v>621776</v>
      </c>
      <c r="Z37" s="538">
        <v>264180</v>
      </c>
      <c r="AA37" s="538">
        <v>204615</v>
      </c>
      <c r="AB37" s="538">
        <v>38931</v>
      </c>
      <c r="AC37" s="538">
        <v>3141153</v>
      </c>
      <c r="AD37" s="538">
        <v>1692603</v>
      </c>
      <c r="AE37" s="538">
        <v>202470</v>
      </c>
      <c r="AF37" s="538">
        <v>655427</v>
      </c>
      <c r="AG37" s="538">
        <v>6822667</v>
      </c>
      <c r="AH37" s="538">
        <v>1488615</v>
      </c>
      <c r="AI37" s="538">
        <v>483607</v>
      </c>
      <c r="AJ37" s="538">
        <v>1433584</v>
      </c>
      <c r="AK37" s="538">
        <v>419451</v>
      </c>
      <c r="AL37" s="538">
        <v>2568202</v>
      </c>
      <c r="AM37" s="538">
        <v>1168101</v>
      </c>
      <c r="AN37" s="538">
        <v>0</v>
      </c>
      <c r="AO37" s="538">
        <v>207407</v>
      </c>
      <c r="AP37" s="539">
        <v>22884436</v>
      </c>
      <c r="AQ37" s="537">
        <v>156665</v>
      </c>
      <c r="AR37" s="538">
        <v>16621010</v>
      </c>
      <c r="AS37" s="538">
        <v>320</v>
      </c>
      <c r="AT37" s="538">
        <v>1574613</v>
      </c>
      <c r="AU37" s="538">
        <v>7358513</v>
      </c>
      <c r="AV37" s="538">
        <v>-211</v>
      </c>
      <c r="AW37" s="539">
        <v>25710910</v>
      </c>
      <c r="AX37" s="539">
        <v>48595346</v>
      </c>
      <c r="AY37" s="538">
        <v>5287095</v>
      </c>
      <c r="AZ37" s="539">
        <v>30998005</v>
      </c>
      <c r="BA37" s="539">
        <v>53882441</v>
      </c>
      <c r="BB37" s="539">
        <v>-22678729</v>
      </c>
      <c r="BC37" s="538">
        <v>8319276</v>
      </c>
      <c r="BD37" s="539">
        <v>31203712</v>
      </c>
      <c r="BF37" s="548">
        <f t="shared" si="1"/>
        <v>0.46668520479306802</v>
      </c>
      <c r="BG37" s="541"/>
      <c r="BH37" s="549">
        <f t="shared" si="2"/>
        <v>0.53331479520693204</v>
      </c>
      <c r="BJ37" s="548">
        <f t="shared" si="0"/>
        <v>5.0883732901629002E-2</v>
      </c>
      <c r="BL37" s="544">
        <f t="shared" si="4"/>
        <v>5.0877267306204087E-2</v>
      </c>
      <c r="BN37" s="544">
        <v>0.53127054242777305</v>
      </c>
      <c r="BP37" s="544">
        <v>0.135998018440883</v>
      </c>
    </row>
    <row r="38" spans="1:68">
      <c r="A38" s="550" t="s">
        <v>339</v>
      </c>
      <c r="B38" s="547" t="s">
        <v>8</v>
      </c>
      <c r="C38" s="537">
        <v>0</v>
      </c>
      <c r="D38" s="538">
        <v>0</v>
      </c>
      <c r="E38" s="538">
        <v>0</v>
      </c>
      <c r="F38" s="538">
        <v>0</v>
      </c>
      <c r="G38" s="538">
        <v>0</v>
      </c>
      <c r="H38" s="538">
        <v>0</v>
      </c>
      <c r="I38" s="538">
        <v>0</v>
      </c>
      <c r="J38" s="538">
        <v>0</v>
      </c>
      <c r="K38" s="538">
        <v>0</v>
      </c>
      <c r="L38" s="538">
        <v>0</v>
      </c>
      <c r="M38" s="538">
        <v>0</v>
      </c>
      <c r="N38" s="538">
        <v>0</v>
      </c>
      <c r="O38" s="538">
        <v>0</v>
      </c>
      <c r="P38" s="538">
        <v>0</v>
      </c>
      <c r="Q38" s="538">
        <v>0</v>
      </c>
      <c r="R38" s="538">
        <v>0</v>
      </c>
      <c r="S38" s="538">
        <v>0</v>
      </c>
      <c r="T38" s="538">
        <v>0</v>
      </c>
      <c r="U38" s="538">
        <v>0</v>
      </c>
      <c r="V38" s="538">
        <v>0</v>
      </c>
      <c r="W38" s="538">
        <v>0</v>
      </c>
      <c r="X38" s="538">
        <v>0</v>
      </c>
      <c r="Y38" s="538">
        <v>0</v>
      </c>
      <c r="Z38" s="538">
        <v>0</v>
      </c>
      <c r="AA38" s="538">
        <v>0</v>
      </c>
      <c r="AB38" s="538">
        <v>0</v>
      </c>
      <c r="AC38" s="538">
        <v>0</v>
      </c>
      <c r="AD38" s="538">
        <v>0</v>
      </c>
      <c r="AE38" s="538">
        <v>0</v>
      </c>
      <c r="AF38" s="538">
        <v>0</v>
      </c>
      <c r="AG38" s="538">
        <v>0</v>
      </c>
      <c r="AH38" s="538">
        <v>0</v>
      </c>
      <c r="AI38" s="538">
        <v>0</v>
      </c>
      <c r="AJ38" s="538">
        <v>0</v>
      </c>
      <c r="AK38" s="538">
        <v>0</v>
      </c>
      <c r="AL38" s="538">
        <v>0</v>
      </c>
      <c r="AM38" s="538">
        <v>0</v>
      </c>
      <c r="AN38" s="538">
        <v>0</v>
      </c>
      <c r="AO38" s="538">
        <v>677173</v>
      </c>
      <c r="AP38" s="539">
        <v>677173</v>
      </c>
      <c r="AQ38" s="537">
        <v>0</v>
      </c>
      <c r="AR38" s="538">
        <v>1309704</v>
      </c>
      <c r="AS38" s="538">
        <v>55660828</v>
      </c>
      <c r="AT38" s="538">
        <v>0</v>
      </c>
      <c r="AU38" s="538">
        <v>0</v>
      </c>
      <c r="AV38" s="538">
        <v>0</v>
      </c>
      <c r="AW38" s="539">
        <v>56970532</v>
      </c>
      <c r="AX38" s="539">
        <v>57647705</v>
      </c>
      <c r="AY38" s="538">
        <v>0</v>
      </c>
      <c r="AZ38" s="539">
        <v>56970532</v>
      </c>
      <c r="BA38" s="539">
        <v>57647705</v>
      </c>
      <c r="BB38" s="539">
        <v>0</v>
      </c>
      <c r="BC38" s="538">
        <v>56970532</v>
      </c>
      <c r="BD38" s="539">
        <v>57647705</v>
      </c>
      <c r="BF38" s="548">
        <f t="shared" si="1"/>
        <v>0</v>
      </c>
      <c r="BG38" s="541"/>
      <c r="BH38" s="549">
        <f t="shared" si="2"/>
        <v>1</v>
      </c>
      <c r="BJ38" s="548">
        <f t="shared" si="0"/>
        <v>4.0095414488170002E-3</v>
      </c>
      <c r="BL38" s="544">
        <f t="shared" si="4"/>
        <v>4.0090319721852912E-3</v>
      </c>
      <c r="BN38" s="544">
        <v>0.77084045236492904</v>
      </c>
      <c r="BP38" s="544">
        <v>0.49560051002897698</v>
      </c>
    </row>
    <row r="39" spans="1:68">
      <c r="A39" s="550" t="s">
        <v>340</v>
      </c>
      <c r="B39" s="547" t="s">
        <v>35</v>
      </c>
      <c r="C39" s="537">
        <v>806</v>
      </c>
      <c r="D39" s="538">
        <v>455</v>
      </c>
      <c r="E39" s="538">
        <v>56</v>
      </c>
      <c r="F39" s="538">
        <v>3947</v>
      </c>
      <c r="G39" s="538">
        <v>26827</v>
      </c>
      <c r="H39" s="538">
        <v>142</v>
      </c>
      <c r="I39" s="538">
        <v>1411</v>
      </c>
      <c r="J39" s="538">
        <v>830</v>
      </c>
      <c r="K39" s="538">
        <v>0</v>
      </c>
      <c r="L39" s="538">
        <v>199</v>
      </c>
      <c r="M39" s="538">
        <v>15011</v>
      </c>
      <c r="N39" s="538">
        <v>0</v>
      </c>
      <c r="O39" s="538">
        <v>4</v>
      </c>
      <c r="P39" s="538">
        <v>2018</v>
      </c>
      <c r="Q39" s="538">
        <v>329</v>
      </c>
      <c r="R39" s="538">
        <v>3288</v>
      </c>
      <c r="S39" s="538">
        <v>161</v>
      </c>
      <c r="T39" s="538">
        <v>30461</v>
      </c>
      <c r="U39" s="538">
        <v>7308</v>
      </c>
      <c r="V39" s="538">
        <v>2459</v>
      </c>
      <c r="W39" s="538">
        <v>2447</v>
      </c>
      <c r="X39" s="538">
        <v>409</v>
      </c>
      <c r="Y39" s="538">
        <v>10293</v>
      </c>
      <c r="Z39" s="538">
        <v>16083</v>
      </c>
      <c r="AA39" s="538">
        <v>374</v>
      </c>
      <c r="AB39" s="538">
        <v>581</v>
      </c>
      <c r="AC39" s="538">
        <v>17731</v>
      </c>
      <c r="AD39" s="538">
        <v>6035</v>
      </c>
      <c r="AE39" s="538">
        <v>46</v>
      </c>
      <c r="AF39" s="538">
        <v>28917</v>
      </c>
      <c r="AG39" s="538">
        <v>153252</v>
      </c>
      <c r="AH39" s="538">
        <v>5911</v>
      </c>
      <c r="AI39" s="538">
        <v>56</v>
      </c>
      <c r="AJ39" s="538">
        <v>10410</v>
      </c>
      <c r="AK39" s="538">
        <v>0</v>
      </c>
      <c r="AL39" s="538">
        <v>21916</v>
      </c>
      <c r="AM39" s="538">
        <v>23101</v>
      </c>
      <c r="AN39" s="538">
        <v>0</v>
      </c>
      <c r="AO39" s="538">
        <v>431</v>
      </c>
      <c r="AP39" s="539">
        <v>393705</v>
      </c>
      <c r="AQ39" s="537">
        <v>0</v>
      </c>
      <c r="AR39" s="538">
        <v>8098681</v>
      </c>
      <c r="AS39" s="538">
        <v>26294060</v>
      </c>
      <c r="AT39" s="538">
        <v>1596251</v>
      </c>
      <c r="AU39" s="538">
        <v>14752645</v>
      </c>
      <c r="AV39" s="538">
        <v>0</v>
      </c>
      <c r="AW39" s="539">
        <v>50741637</v>
      </c>
      <c r="AX39" s="539">
        <v>51135342</v>
      </c>
      <c r="AY39" s="538">
        <v>281156</v>
      </c>
      <c r="AZ39" s="539">
        <v>51022793</v>
      </c>
      <c r="BA39" s="539">
        <v>51416498</v>
      </c>
      <c r="BB39" s="539">
        <v>-2690620</v>
      </c>
      <c r="BC39" s="538">
        <v>48332173</v>
      </c>
      <c r="BD39" s="539">
        <v>48725878</v>
      </c>
      <c r="BF39" s="548">
        <f t="shared" si="1"/>
        <v>5.2617620118782037E-2</v>
      </c>
      <c r="BG39" s="541"/>
      <c r="BH39" s="549">
        <f t="shared" si="2"/>
        <v>0.94738237988121798</v>
      </c>
      <c r="BJ39" s="548">
        <f t="shared" si="0"/>
        <v>2.4793386253873999E-2</v>
      </c>
      <c r="BL39" s="544">
        <f t="shared" si="4"/>
        <v>2.4790235855984732E-2</v>
      </c>
      <c r="BN39" s="544">
        <v>0.83856896329297503</v>
      </c>
      <c r="BP39" s="544">
        <v>0.61791697216825903</v>
      </c>
    </row>
    <row r="40" spans="1:68">
      <c r="A40" s="550" t="s">
        <v>341</v>
      </c>
      <c r="B40" s="547" t="s">
        <v>342</v>
      </c>
      <c r="C40" s="537">
        <v>11002</v>
      </c>
      <c r="D40" s="538">
        <v>0</v>
      </c>
      <c r="E40" s="538">
        <v>0</v>
      </c>
      <c r="F40" s="538">
        <v>0</v>
      </c>
      <c r="G40" s="538">
        <v>0</v>
      </c>
      <c r="H40" s="538">
        <v>0</v>
      </c>
      <c r="I40" s="538">
        <v>7</v>
      </c>
      <c r="J40" s="538">
        <v>3</v>
      </c>
      <c r="K40" s="538">
        <v>0</v>
      </c>
      <c r="L40" s="538">
        <v>2</v>
      </c>
      <c r="M40" s="538">
        <v>0</v>
      </c>
      <c r="N40" s="538">
        <v>0</v>
      </c>
      <c r="O40" s="538">
        <v>0</v>
      </c>
      <c r="P40" s="538">
        <v>0</v>
      </c>
      <c r="Q40" s="538">
        <v>0</v>
      </c>
      <c r="R40" s="538">
        <v>0</v>
      </c>
      <c r="S40" s="538">
        <v>0</v>
      </c>
      <c r="T40" s="538">
        <v>0</v>
      </c>
      <c r="U40" s="538">
        <v>0</v>
      </c>
      <c r="V40" s="538">
        <v>0</v>
      </c>
      <c r="W40" s="538">
        <v>0</v>
      </c>
      <c r="X40" s="538">
        <v>48</v>
      </c>
      <c r="Y40" s="538">
        <v>186</v>
      </c>
      <c r="Z40" s="538">
        <v>3066</v>
      </c>
      <c r="AA40" s="538">
        <v>1143</v>
      </c>
      <c r="AB40" s="538">
        <v>0</v>
      </c>
      <c r="AC40" s="538">
        <v>2416</v>
      </c>
      <c r="AD40" s="538">
        <v>4869</v>
      </c>
      <c r="AE40" s="538">
        <v>449</v>
      </c>
      <c r="AF40" s="538">
        <v>114189</v>
      </c>
      <c r="AG40" s="538">
        <v>36271</v>
      </c>
      <c r="AH40" s="538">
        <v>1446</v>
      </c>
      <c r="AI40" s="538">
        <v>868</v>
      </c>
      <c r="AJ40" s="538">
        <v>1939750</v>
      </c>
      <c r="AK40" s="538">
        <v>78</v>
      </c>
      <c r="AL40" s="538">
        <v>1943</v>
      </c>
      <c r="AM40" s="538">
        <v>4656</v>
      </c>
      <c r="AN40" s="538">
        <v>0</v>
      </c>
      <c r="AO40" s="538">
        <v>7349</v>
      </c>
      <c r="AP40" s="539">
        <v>2129741</v>
      </c>
      <c r="AQ40" s="537">
        <v>1339320</v>
      </c>
      <c r="AR40" s="538">
        <v>20122632</v>
      </c>
      <c r="AS40" s="538">
        <v>83313292</v>
      </c>
      <c r="AT40" s="538">
        <v>0</v>
      </c>
      <c r="AU40" s="538">
        <v>0</v>
      </c>
      <c r="AV40" s="538">
        <v>0</v>
      </c>
      <c r="AW40" s="539">
        <v>104775244</v>
      </c>
      <c r="AX40" s="539">
        <v>106904985</v>
      </c>
      <c r="AY40" s="538">
        <v>7564</v>
      </c>
      <c r="AZ40" s="539">
        <v>104782808</v>
      </c>
      <c r="BA40" s="539">
        <v>106912549</v>
      </c>
      <c r="BB40" s="539">
        <v>-1374</v>
      </c>
      <c r="BC40" s="538">
        <v>104781434</v>
      </c>
      <c r="BD40" s="539">
        <v>106911175</v>
      </c>
      <c r="BF40" s="548">
        <f t="shared" si="1"/>
        <v>1.2852534425780051E-5</v>
      </c>
      <c r="BG40" s="541"/>
      <c r="BH40" s="549">
        <f t="shared" si="2"/>
        <v>0.99998714746557404</v>
      </c>
      <c r="BJ40" s="548">
        <f t="shared" si="0"/>
        <v>6.1603634915432998E-2</v>
      </c>
      <c r="BL40" s="544">
        <f t="shared" si="4"/>
        <v>6.1595807184302548E-2</v>
      </c>
      <c r="BN40" s="544">
        <v>0.625813073329332</v>
      </c>
      <c r="BP40" s="544">
        <v>0.51309842960756902</v>
      </c>
    </row>
    <row r="41" spans="1:68">
      <c r="A41" s="550" t="s">
        <v>343</v>
      </c>
      <c r="B41" s="547" t="s">
        <v>572</v>
      </c>
      <c r="C41" s="537">
        <v>4205</v>
      </c>
      <c r="D41" s="538">
        <v>499</v>
      </c>
      <c r="E41" s="538">
        <v>155146</v>
      </c>
      <c r="F41" s="538">
        <v>16777</v>
      </c>
      <c r="G41" s="538">
        <v>298529</v>
      </c>
      <c r="H41" s="538">
        <v>4167</v>
      </c>
      <c r="I41" s="538">
        <v>14157</v>
      </c>
      <c r="J41" s="538">
        <v>6506</v>
      </c>
      <c r="K41" s="538">
        <v>926</v>
      </c>
      <c r="L41" s="538">
        <v>1251</v>
      </c>
      <c r="M41" s="538">
        <v>22483</v>
      </c>
      <c r="N41" s="538">
        <v>376</v>
      </c>
      <c r="O41" s="538">
        <v>1071</v>
      </c>
      <c r="P41" s="538">
        <v>7131</v>
      </c>
      <c r="Q41" s="538">
        <v>1556</v>
      </c>
      <c r="R41" s="538">
        <v>43175</v>
      </c>
      <c r="S41" s="538">
        <v>817</v>
      </c>
      <c r="T41" s="538">
        <v>27732</v>
      </c>
      <c r="U41" s="538">
        <v>13703</v>
      </c>
      <c r="V41" s="538">
        <v>2010</v>
      </c>
      <c r="W41" s="538">
        <v>1757</v>
      </c>
      <c r="X41" s="538">
        <v>5968</v>
      </c>
      <c r="Y41" s="538">
        <v>143457</v>
      </c>
      <c r="Z41" s="538">
        <v>58898</v>
      </c>
      <c r="AA41" s="538">
        <v>55874</v>
      </c>
      <c r="AB41" s="538">
        <v>13491</v>
      </c>
      <c r="AC41" s="538">
        <v>85169</v>
      </c>
      <c r="AD41" s="538">
        <v>162996</v>
      </c>
      <c r="AE41" s="538">
        <v>34515</v>
      </c>
      <c r="AF41" s="538">
        <v>114194</v>
      </c>
      <c r="AG41" s="538">
        <v>75879</v>
      </c>
      <c r="AH41" s="538">
        <v>222</v>
      </c>
      <c r="AI41" s="538">
        <v>73260</v>
      </c>
      <c r="AJ41" s="538">
        <v>193760</v>
      </c>
      <c r="AK41" s="538">
        <v>0</v>
      </c>
      <c r="AL41" s="538">
        <v>179678</v>
      </c>
      <c r="AM41" s="538">
        <v>303861</v>
      </c>
      <c r="AN41" s="538">
        <v>0</v>
      </c>
      <c r="AO41" s="538">
        <v>22815</v>
      </c>
      <c r="AP41" s="539">
        <v>2148011</v>
      </c>
      <c r="AQ41" s="537">
        <v>0</v>
      </c>
      <c r="AR41" s="538">
        <v>3316178</v>
      </c>
      <c r="AS41" s="538">
        <v>0</v>
      </c>
      <c r="AT41" s="538">
        <v>0</v>
      </c>
      <c r="AU41" s="538">
        <v>0</v>
      </c>
      <c r="AV41" s="538">
        <v>0</v>
      </c>
      <c r="AW41" s="539">
        <v>3316178</v>
      </c>
      <c r="AX41" s="539">
        <v>5464189</v>
      </c>
      <c r="AY41" s="538">
        <v>13310</v>
      </c>
      <c r="AZ41" s="539">
        <v>3329488</v>
      </c>
      <c r="BA41" s="539">
        <v>5477499</v>
      </c>
      <c r="BB41" s="539">
        <v>-99080</v>
      </c>
      <c r="BC41" s="538">
        <v>3230408</v>
      </c>
      <c r="BD41" s="539">
        <v>5378419</v>
      </c>
      <c r="BF41" s="548">
        <f t="shared" si="1"/>
        <v>1.8132608517018721E-2</v>
      </c>
      <c r="BG41" s="541"/>
      <c r="BH41" s="549">
        <f t="shared" si="2"/>
        <v>0.98186739148298097</v>
      </c>
      <c r="BJ41" s="548">
        <f t="shared" si="0"/>
        <v>1.0152181823262E-2</v>
      </c>
      <c r="BL41" s="544">
        <f t="shared" si="4"/>
        <v>1.0150891825523896E-2</v>
      </c>
      <c r="BN41" s="544">
        <v>0.573778093525253</v>
      </c>
      <c r="BP41" s="544">
        <v>0.49306775838773398</v>
      </c>
    </row>
    <row r="42" spans="1:68">
      <c r="A42" s="550" t="s">
        <v>345</v>
      </c>
      <c r="B42" s="547" t="s">
        <v>36</v>
      </c>
      <c r="C42" s="537">
        <v>678469</v>
      </c>
      <c r="D42" s="538">
        <v>76446</v>
      </c>
      <c r="E42" s="538">
        <v>92955</v>
      </c>
      <c r="F42" s="538">
        <v>141978</v>
      </c>
      <c r="G42" s="538">
        <v>1737359</v>
      </c>
      <c r="H42" s="538">
        <v>79754</v>
      </c>
      <c r="I42" s="538">
        <v>145088</v>
      </c>
      <c r="J42" s="538">
        <v>106408</v>
      </c>
      <c r="K42" s="538">
        <v>19050</v>
      </c>
      <c r="L42" s="538">
        <v>46905</v>
      </c>
      <c r="M42" s="538">
        <v>546675</v>
      </c>
      <c r="N42" s="538">
        <v>2745</v>
      </c>
      <c r="O42" s="538">
        <v>13817</v>
      </c>
      <c r="P42" s="538">
        <v>118016</v>
      </c>
      <c r="Q42" s="538">
        <v>17956</v>
      </c>
      <c r="R42" s="538">
        <v>247927</v>
      </c>
      <c r="S42" s="538">
        <v>13397</v>
      </c>
      <c r="T42" s="538">
        <v>862427</v>
      </c>
      <c r="U42" s="538">
        <v>405884</v>
      </c>
      <c r="V42" s="538">
        <v>78881</v>
      </c>
      <c r="W42" s="538">
        <v>122635</v>
      </c>
      <c r="X42" s="538">
        <v>158376</v>
      </c>
      <c r="Y42" s="538">
        <v>7218745</v>
      </c>
      <c r="Z42" s="538">
        <v>2311543</v>
      </c>
      <c r="AA42" s="538">
        <v>705928</v>
      </c>
      <c r="AB42" s="538">
        <v>239073</v>
      </c>
      <c r="AC42" s="538">
        <v>6624770</v>
      </c>
      <c r="AD42" s="538">
        <v>3102277</v>
      </c>
      <c r="AE42" s="538">
        <v>1142843</v>
      </c>
      <c r="AF42" s="538">
        <v>7777767</v>
      </c>
      <c r="AG42" s="538">
        <v>3851862</v>
      </c>
      <c r="AH42" s="538">
        <v>3856318</v>
      </c>
      <c r="AI42" s="538">
        <v>1919981</v>
      </c>
      <c r="AJ42" s="538">
        <v>4618253</v>
      </c>
      <c r="AK42" s="538">
        <v>466316</v>
      </c>
      <c r="AL42" s="538">
        <v>5366950</v>
      </c>
      <c r="AM42" s="538">
        <v>1928784</v>
      </c>
      <c r="AN42" s="538">
        <v>0</v>
      </c>
      <c r="AO42" s="538">
        <v>102321</v>
      </c>
      <c r="AP42" s="539">
        <v>56946879</v>
      </c>
      <c r="AQ42" s="537">
        <v>69834</v>
      </c>
      <c r="AR42" s="538">
        <v>6972958</v>
      </c>
      <c r="AS42" s="538">
        <v>0</v>
      </c>
      <c r="AT42" s="538">
        <v>262353</v>
      </c>
      <c r="AU42" s="538">
        <v>2288745</v>
      </c>
      <c r="AV42" s="538">
        <v>0</v>
      </c>
      <c r="AW42" s="539">
        <v>9593890</v>
      </c>
      <c r="AX42" s="539">
        <v>66540769</v>
      </c>
      <c r="AY42" s="538">
        <v>3664613</v>
      </c>
      <c r="AZ42" s="539">
        <v>13258503</v>
      </c>
      <c r="BA42" s="539">
        <v>70205382</v>
      </c>
      <c r="BB42" s="539">
        <v>-25748260</v>
      </c>
      <c r="BC42" s="538">
        <v>-12489757</v>
      </c>
      <c r="BD42" s="539">
        <v>44457122</v>
      </c>
      <c r="BF42" s="548">
        <f t="shared" si="1"/>
        <v>0.38695465031370468</v>
      </c>
      <c r="BG42" s="541"/>
      <c r="BH42" s="549">
        <f t="shared" si="2"/>
        <v>0.61304534968629498</v>
      </c>
      <c r="BJ42" s="548">
        <f t="shared" si="0"/>
        <v>2.1347086152182001E-2</v>
      </c>
      <c r="BL42" s="544">
        <f t="shared" si="4"/>
        <v>2.1344373662065999E-2</v>
      </c>
      <c r="BN42" s="544">
        <v>0.642968498950517</v>
      </c>
      <c r="BP42" s="544">
        <v>0.344735945795142</v>
      </c>
    </row>
    <row r="43" spans="1:68">
      <c r="A43" s="550" t="s">
        <v>346</v>
      </c>
      <c r="B43" s="547" t="s">
        <v>37</v>
      </c>
      <c r="C43" s="537">
        <v>2538</v>
      </c>
      <c r="D43" s="538">
        <v>288</v>
      </c>
      <c r="E43" s="538">
        <v>7388</v>
      </c>
      <c r="F43" s="538">
        <v>825</v>
      </c>
      <c r="G43" s="538">
        <v>21876</v>
      </c>
      <c r="H43" s="538">
        <v>431</v>
      </c>
      <c r="I43" s="538">
        <v>735</v>
      </c>
      <c r="J43" s="538">
        <v>255</v>
      </c>
      <c r="K43" s="538">
        <v>55</v>
      </c>
      <c r="L43" s="538">
        <v>122</v>
      </c>
      <c r="M43" s="538">
        <v>1364</v>
      </c>
      <c r="N43" s="538">
        <v>29</v>
      </c>
      <c r="O43" s="538">
        <v>100</v>
      </c>
      <c r="P43" s="538">
        <v>443</v>
      </c>
      <c r="Q43" s="538">
        <v>63</v>
      </c>
      <c r="R43" s="538">
        <v>923</v>
      </c>
      <c r="S43" s="538">
        <v>41</v>
      </c>
      <c r="T43" s="538">
        <v>4024</v>
      </c>
      <c r="U43" s="538">
        <v>912</v>
      </c>
      <c r="V43" s="538">
        <v>230</v>
      </c>
      <c r="W43" s="538">
        <v>763</v>
      </c>
      <c r="X43" s="538">
        <v>505</v>
      </c>
      <c r="Y43" s="538">
        <v>19122</v>
      </c>
      <c r="Z43" s="538">
        <v>2071</v>
      </c>
      <c r="AA43" s="538">
        <v>1371</v>
      </c>
      <c r="AB43" s="538">
        <v>205</v>
      </c>
      <c r="AC43" s="538">
        <v>68367</v>
      </c>
      <c r="AD43" s="538">
        <v>6003</v>
      </c>
      <c r="AE43" s="538">
        <v>37549</v>
      </c>
      <c r="AF43" s="538">
        <v>20112</v>
      </c>
      <c r="AG43" s="538">
        <v>201693</v>
      </c>
      <c r="AH43" s="538">
        <v>23550</v>
      </c>
      <c r="AI43" s="538">
        <v>137516</v>
      </c>
      <c r="AJ43" s="538">
        <v>1576262</v>
      </c>
      <c r="AK43" s="538">
        <v>14289</v>
      </c>
      <c r="AL43" s="538">
        <v>53954</v>
      </c>
      <c r="AM43" s="538">
        <v>883540</v>
      </c>
      <c r="AN43" s="538">
        <v>0</v>
      </c>
      <c r="AO43" s="538">
        <v>4571</v>
      </c>
      <c r="AP43" s="539">
        <v>3094085</v>
      </c>
      <c r="AQ43" s="537">
        <v>8848343</v>
      </c>
      <c r="AR43" s="538">
        <v>44005853</v>
      </c>
      <c r="AS43" s="538">
        <v>0</v>
      </c>
      <c r="AT43" s="538">
        <v>0</v>
      </c>
      <c r="AU43" s="538">
        <v>0</v>
      </c>
      <c r="AV43" s="538">
        <v>0</v>
      </c>
      <c r="AW43" s="539">
        <v>52854196</v>
      </c>
      <c r="AX43" s="539">
        <v>55948281</v>
      </c>
      <c r="AY43" s="538">
        <v>17216229</v>
      </c>
      <c r="AZ43" s="539">
        <v>70070425</v>
      </c>
      <c r="BA43" s="539">
        <v>73164510</v>
      </c>
      <c r="BB43" s="539">
        <v>-15323728</v>
      </c>
      <c r="BC43" s="538">
        <v>54746697</v>
      </c>
      <c r="BD43" s="539">
        <v>57840782</v>
      </c>
      <c r="BF43" s="548">
        <f t="shared" si="1"/>
        <v>0.27389095296779536</v>
      </c>
      <c r="BG43" s="541"/>
      <c r="BH43" s="549">
        <f t="shared" si="2"/>
        <v>0.72610904703220502</v>
      </c>
      <c r="BJ43" s="548">
        <f t="shared" si="0"/>
        <v>0.134719976112182</v>
      </c>
      <c r="BL43" s="544">
        <f>BJ43/BJ$48</f>
        <v>0.13470285777570146</v>
      </c>
      <c r="BN43" s="544">
        <v>0.54665400270694797</v>
      </c>
      <c r="BP43" s="544">
        <v>0.24401609922908701</v>
      </c>
    </row>
    <row r="44" spans="1:68">
      <c r="A44" s="550" t="s">
        <v>347</v>
      </c>
      <c r="B44" s="547" t="s">
        <v>19</v>
      </c>
      <c r="C44" s="537">
        <v>28404</v>
      </c>
      <c r="D44" s="538">
        <v>9813</v>
      </c>
      <c r="E44" s="538">
        <v>7340</v>
      </c>
      <c r="F44" s="538">
        <v>6949</v>
      </c>
      <c r="G44" s="538">
        <v>55632</v>
      </c>
      <c r="H44" s="538">
        <v>2218</v>
      </c>
      <c r="I44" s="538">
        <v>5586</v>
      </c>
      <c r="J44" s="538">
        <v>1507</v>
      </c>
      <c r="K44" s="538">
        <v>153</v>
      </c>
      <c r="L44" s="538">
        <v>180</v>
      </c>
      <c r="M44" s="538">
        <v>17687</v>
      </c>
      <c r="N44" s="538">
        <v>183</v>
      </c>
      <c r="O44" s="538">
        <v>267</v>
      </c>
      <c r="P44" s="538">
        <v>1955</v>
      </c>
      <c r="Q44" s="538">
        <v>333</v>
      </c>
      <c r="R44" s="538">
        <v>7340</v>
      </c>
      <c r="S44" s="538">
        <v>533</v>
      </c>
      <c r="T44" s="538">
        <v>15004</v>
      </c>
      <c r="U44" s="538">
        <v>7066</v>
      </c>
      <c r="V44" s="538">
        <v>1936</v>
      </c>
      <c r="W44" s="538">
        <v>1371</v>
      </c>
      <c r="X44" s="538">
        <v>4246</v>
      </c>
      <c r="Y44" s="538">
        <v>85278</v>
      </c>
      <c r="Z44" s="538">
        <v>1426</v>
      </c>
      <c r="AA44" s="538">
        <v>5056</v>
      </c>
      <c r="AB44" s="538">
        <v>13856</v>
      </c>
      <c r="AC44" s="538">
        <v>184500</v>
      </c>
      <c r="AD44" s="538">
        <v>101496</v>
      </c>
      <c r="AE44" s="538">
        <v>16549</v>
      </c>
      <c r="AF44" s="538">
        <v>127937</v>
      </c>
      <c r="AG44" s="538">
        <v>77150</v>
      </c>
      <c r="AH44" s="538">
        <v>147642</v>
      </c>
      <c r="AI44" s="538">
        <v>93685</v>
      </c>
      <c r="AJ44" s="538">
        <v>283199</v>
      </c>
      <c r="AK44" s="538">
        <v>31216</v>
      </c>
      <c r="AL44" s="538">
        <v>72785</v>
      </c>
      <c r="AM44" s="538">
        <v>103901</v>
      </c>
      <c r="AN44" s="538">
        <v>0</v>
      </c>
      <c r="AO44" s="538">
        <v>571</v>
      </c>
      <c r="AP44" s="539">
        <v>1521950</v>
      </c>
      <c r="AQ44" s="537">
        <v>0</v>
      </c>
      <c r="AR44" s="538">
        <v>0</v>
      </c>
      <c r="AS44" s="538">
        <v>0</v>
      </c>
      <c r="AT44" s="538">
        <v>0</v>
      </c>
      <c r="AU44" s="538">
        <v>0</v>
      </c>
      <c r="AV44" s="538">
        <v>0</v>
      </c>
      <c r="AW44" s="539">
        <v>0</v>
      </c>
      <c r="AX44" s="539">
        <v>1521950</v>
      </c>
      <c r="AY44" s="538">
        <v>0</v>
      </c>
      <c r="AZ44" s="539">
        <v>0</v>
      </c>
      <c r="BA44" s="539">
        <v>1521950</v>
      </c>
      <c r="BB44" s="539">
        <v>0</v>
      </c>
      <c r="BC44" s="538">
        <v>0</v>
      </c>
      <c r="BD44" s="539">
        <v>1521950</v>
      </c>
      <c r="BF44" s="548">
        <f t="shared" si="1"/>
        <v>0</v>
      </c>
      <c r="BG44" s="541"/>
      <c r="BH44" s="549">
        <f t="shared" si="2"/>
        <v>1</v>
      </c>
      <c r="BJ44" s="548">
        <f t="shared" si="0"/>
        <v>0</v>
      </c>
      <c r="BL44" s="544">
        <f>BJ44/BJ$48</f>
        <v>0</v>
      </c>
      <c r="BN44" s="544">
        <v>0</v>
      </c>
      <c r="BP44" s="544">
        <v>0</v>
      </c>
    </row>
    <row r="45" spans="1:68">
      <c r="A45" s="550" t="s">
        <v>348</v>
      </c>
      <c r="B45" s="547" t="s">
        <v>9</v>
      </c>
      <c r="C45" s="537">
        <v>64564</v>
      </c>
      <c r="D45" s="538">
        <v>9087</v>
      </c>
      <c r="E45" s="538">
        <v>88216</v>
      </c>
      <c r="F45" s="538">
        <v>59083</v>
      </c>
      <c r="G45" s="538">
        <v>1517658</v>
      </c>
      <c r="H45" s="538">
        <v>6386</v>
      </c>
      <c r="I45" s="538">
        <v>20267</v>
      </c>
      <c r="J45" s="538">
        <v>12052</v>
      </c>
      <c r="K45" s="538">
        <v>2781</v>
      </c>
      <c r="L45" s="538">
        <v>2264</v>
      </c>
      <c r="M45" s="538">
        <v>65925</v>
      </c>
      <c r="N45" s="538">
        <v>1548</v>
      </c>
      <c r="O45" s="538">
        <v>7591</v>
      </c>
      <c r="P45" s="538">
        <v>17163</v>
      </c>
      <c r="Q45" s="538">
        <v>3461</v>
      </c>
      <c r="R45" s="538">
        <v>53283</v>
      </c>
      <c r="S45" s="538">
        <v>1056</v>
      </c>
      <c r="T45" s="538">
        <v>12774</v>
      </c>
      <c r="U45" s="538">
        <v>41461</v>
      </c>
      <c r="V45" s="538">
        <v>2738</v>
      </c>
      <c r="W45" s="538">
        <v>16171</v>
      </c>
      <c r="X45" s="538">
        <v>8338</v>
      </c>
      <c r="Y45" s="538">
        <v>867740</v>
      </c>
      <c r="Z45" s="538">
        <v>84290</v>
      </c>
      <c r="AA45" s="538">
        <v>49767</v>
      </c>
      <c r="AB45" s="538">
        <v>85891</v>
      </c>
      <c r="AC45" s="538">
        <v>639310</v>
      </c>
      <c r="AD45" s="538">
        <v>155125</v>
      </c>
      <c r="AE45" s="538">
        <v>82165</v>
      </c>
      <c r="AF45" s="538">
        <v>276965</v>
      </c>
      <c r="AG45" s="538">
        <v>115847</v>
      </c>
      <c r="AH45" s="538">
        <v>48696</v>
      </c>
      <c r="AI45" s="538">
        <v>390361</v>
      </c>
      <c r="AJ45" s="538">
        <v>487022</v>
      </c>
      <c r="AK45" s="538">
        <v>36425</v>
      </c>
      <c r="AL45" s="538">
        <v>175019</v>
      </c>
      <c r="AM45" s="538">
        <v>175117</v>
      </c>
      <c r="AN45" s="538">
        <v>0</v>
      </c>
      <c r="AO45" s="538">
        <v>0</v>
      </c>
      <c r="AP45" s="539">
        <v>5683607</v>
      </c>
      <c r="AQ45" s="537">
        <v>0</v>
      </c>
      <c r="AR45" s="538">
        <v>12051</v>
      </c>
      <c r="AS45" s="538">
        <v>0</v>
      </c>
      <c r="AT45" s="538">
        <v>0</v>
      </c>
      <c r="AU45" s="538">
        <v>0</v>
      </c>
      <c r="AV45" s="538">
        <v>0</v>
      </c>
      <c r="AW45" s="539">
        <v>12051</v>
      </c>
      <c r="AX45" s="539">
        <v>5695658</v>
      </c>
      <c r="AY45" s="538">
        <v>2333</v>
      </c>
      <c r="AZ45" s="539">
        <v>14384</v>
      </c>
      <c r="BA45" s="539">
        <v>5697991</v>
      </c>
      <c r="BB45" s="539">
        <v>-2779605</v>
      </c>
      <c r="BC45" s="538">
        <v>-2765221</v>
      </c>
      <c r="BD45" s="539">
        <v>2918386</v>
      </c>
      <c r="BF45" s="552">
        <f>-1*BB45/AX45</f>
        <v>0.48802175271057358</v>
      </c>
      <c r="BG45" s="541"/>
      <c r="BH45" s="549">
        <f>ROUND(1-BF45,15)</f>
        <v>0.51197824728942598</v>
      </c>
      <c r="BJ45" s="548">
        <f t="shared" si="0"/>
        <v>3.6893056751999998E-5</v>
      </c>
      <c r="BL45" s="544">
        <f>BJ45/BJ$48</f>
        <v>3.6888368896661078E-5</v>
      </c>
      <c r="BN45" s="544">
        <v>0.46207115851021802</v>
      </c>
      <c r="BP45" s="544">
        <v>2.2515184763084999E-2</v>
      </c>
    </row>
    <row r="46" spans="1:68" ht="14.25" thickBot="1">
      <c r="A46" s="553" t="s">
        <v>358</v>
      </c>
      <c r="B46" s="554" t="s">
        <v>361</v>
      </c>
      <c r="C46" s="555">
        <v>28172278</v>
      </c>
      <c r="D46" s="556">
        <v>1023786</v>
      </c>
      <c r="E46" s="556">
        <v>5508829</v>
      </c>
      <c r="F46" s="556">
        <v>1912752</v>
      </c>
      <c r="G46" s="556">
        <v>83281198</v>
      </c>
      <c r="H46" s="556">
        <v>1330891</v>
      </c>
      <c r="I46" s="556">
        <v>5612443</v>
      </c>
      <c r="J46" s="556">
        <v>1773237</v>
      </c>
      <c r="K46" s="556">
        <v>367643</v>
      </c>
      <c r="L46" s="556">
        <v>888145</v>
      </c>
      <c r="M46" s="556">
        <v>7328468</v>
      </c>
      <c r="N46" s="556">
        <v>218046</v>
      </c>
      <c r="O46" s="556">
        <v>1374630</v>
      </c>
      <c r="P46" s="556">
        <v>2402032</v>
      </c>
      <c r="Q46" s="556">
        <v>239032</v>
      </c>
      <c r="R46" s="556">
        <v>4722115</v>
      </c>
      <c r="S46" s="556">
        <v>255063</v>
      </c>
      <c r="T46" s="556">
        <v>13580969</v>
      </c>
      <c r="U46" s="556">
        <v>7113868</v>
      </c>
      <c r="V46" s="556">
        <v>1583459</v>
      </c>
      <c r="W46" s="556">
        <v>3653918</v>
      </c>
      <c r="X46" s="556">
        <v>2257948</v>
      </c>
      <c r="Y46" s="556">
        <v>36866835</v>
      </c>
      <c r="Z46" s="556">
        <v>8699147</v>
      </c>
      <c r="AA46" s="556">
        <v>2355310</v>
      </c>
      <c r="AB46" s="556">
        <v>1361910</v>
      </c>
      <c r="AC46" s="556">
        <v>23678933</v>
      </c>
      <c r="AD46" s="556">
        <v>8821339</v>
      </c>
      <c r="AE46" s="556">
        <v>10233393</v>
      </c>
      <c r="AF46" s="556">
        <v>31438279</v>
      </c>
      <c r="AG46" s="556">
        <v>14626099</v>
      </c>
      <c r="AH46" s="556">
        <v>13210522</v>
      </c>
      <c r="AI46" s="556">
        <v>7865869</v>
      </c>
      <c r="AJ46" s="556">
        <v>40004764</v>
      </c>
      <c r="AK46" s="556">
        <v>2292400</v>
      </c>
      <c r="AL46" s="556">
        <v>15872593</v>
      </c>
      <c r="AM46" s="556">
        <v>26221887</v>
      </c>
      <c r="AN46" s="556">
        <v>1521950</v>
      </c>
      <c r="AO46" s="556">
        <v>1569884</v>
      </c>
      <c r="AP46" s="557">
        <v>421241864</v>
      </c>
      <c r="AQ46" s="555">
        <v>13702418</v>
      </c>
      <c r="AR46" s="556">
        <v>326646829</v>
      </c>
      <c r="AS46" s="556">
        <v>166234404</v>
      </c>
      <c r="AT46" s="556">
        <v>45163235</v>
      </c>
      <c r="AU46" s="556">
        <v>100056645</v>
      </c>
      <c r="AV46" s="556">
        <v>861799</v>
      </c>
      <c r="AW46" s="557">
        <v>652665330</v>
      </c>
      <c r="AX46" s="557">
        <v>1073907194</v>
      </c>
      <c r="AY46" s="556">
        <v>264328100</v>
      </c>
      <c r="AZ46" s="557">
        <v>916993430</v>
      </c>
      <c r="BA46" s="557">
        <v>1338235294</v>
      </c>
      <c r="BB46" s="557">
        <v>-351244813</v>
      </c>
      <c r="BC46" s="556">
        <v>565748617</v>
      </c>
      <c r="BD46" s="557">
        <v>986990481</v>
      </c>
      <c r="BF46" s="558">
        <f>-1*BB46/AX46</f>
        <v>0.32707185030739255</v>
      </c>
      <c r="BG46" s="541"/>
      <c r="BH46" s="559">
        <f>ROUND(1-BF46,15)</f>
        <v>0.67292814969260695</v>
      </c>
      <c r="BJ46" s="558">
        <f t="shared" si="0"/>
        <v>1</v>
      </c>
      <c r="BL46" s="545">
        <f>SUM(BL7:BL45)</f>
        <v>1.0000000000000018</v>
      </c>
      <c r="BN46" s="545">
        <v>0.57320574807043101</v>
      </c>
      <c r="BP46" s="545">
        <v>0.26618400182929403</v>
      </c>
    </row>
    <row r="47" spans="1:68">
      <c r="A47" s="550" t="s">
        <v>349</v>
      </c>
      <c r="B47" s="547" t="s">
        <v>10</v>
      </c>
      <c r="C47" s="537">
        <v>90908</v>
      </c>
      <c r="D47" s="538">
        <v>39597</v>
      </c>
      <c r="E47" s="538">
        <v>182155</v>
      </c>
      <c r="F47" s="538">
        <v>138702</v>
      </c>
      <c r="G47" s="538">
        <v>735003</v>
      </c>
      <c r="H47" s="538">
        <v>19906</v>
      </c>
      <c r="I47" s="538">
        <v>84162</v>
      </c>
      <c r="J47" s="538">
        <v>47198</v>
      </c>
      <c r="K47" s="538">
        <v>4122</v>
      </c>
      <c r="L47" s="538">
        <v>25113</v>
      </c>
      <c r="M47" s="538">
        <v>238715</v>
      </c>
      <c r="N47" s="538">
        <v>702</v>
      </c>
      <c r="O47" s="538">
        <v>12599</v>
      </c>
      <c r="P47" s="538">
        <v>81223</v>
      </c>
      <c r="Q47" s="538">
        <v>4368</v>
      </c>
      <c r="R47" s="538">
        <v>130874</v>
      </c>
      <c r="S47" s="538">
        <v>7923</v>
      </c>
      <c r="T47" s="538">
        <v>461732</v>
      </c>
      <c r="U47" s="538">
        <v>98379</v>
      </c>
      <c r="V47" s="538">
        <v>30879</v>
      </c>
      <c r="W47" s="538">
        <v>11071</v>
      </c>
      <c r="X47" s="538">
        <v>50531</v>
      </c>
      <c r="Y47" s="538">
        <v>1442016</v>
      </c>
      <c r="Z47" s="538">
        <v>163695</v>
      </c>
      <c r="AA47" s="538">
        <v>69183</v>
      </c>
      <c r="AB47" s="538">
        <v>110523</v>
      </c>
      <c r="AC47" s="538">
        <v>2086206</v>
      </c>
      <c r="AD47" s="538">
        <v>921214</v>
      </c>
      <c r="AE47" s="538">
        <v>270848</v>
      </c>
      <c r="AF47" s="538">
        <v>1157168</v>
      </c>
      <c r="AG47" s="538">
        <v>430103</v>
      </c>
      <c r="AH47" s="538">
        <v>563141</v>
      </c>
      <c r="AI47" s="538">
        <v>288499</v>
      </c>
      <c r="AJ47" s="538">
        <v>1389510</v>
      </c>
      <c r="AK47" s="538">
        <v>197104</v>
      </c>
      <c r="AL47" s="538">
        <v>707649</v>
      </c>
      <c r="AM47" s="538">
        <v>1397525</v>
      </c>
      <c r="AN47" s="538">
        <v>0</v>
      </c>
      <c r="AO47" s="538">
        <v>12172</v>
      </c>
      <c r="AP47" s="539">
        <v>13702418</v>
      </c>
      <c r="AQ47" s="560"/>
      <c r="AR47" s="560"/>
      <c r="AS47" s="560"/>
      <c r="AT47" s="560"/>
      <c r="AU47" s="560"/>
      <c r="AV47" s="560"/>
      <c r="AW47" s="560"/>
      <c r="AX47" s="560"/>
      <c r="AY47" s="560"/>
      <c r="AZ47" s="560"/>
      <c r="BA47" s="560"/>
      <c r="BB47" s="560"/>
      <c r="BC47" s="560"/>
      <c r="BD47" s="560"/>
    </row>
    <row r="48" spans="1:68">
      <c r="A48" s="550" t="s">
        <v>350</v>
      </c>
      <c r="B48" s="547" t="s">
        <v>11</v>
      </c>
      <c r="C48" s="537">
        <v>6123889</v>
      </c>
      <c r="D48" s="538">
        <v>259388</v>
      </c>
      <c r="E48" s="538">
        <v>1240339</v>
      </c>
      <c r="F48" s="538">
        <v>410986</v>
      </c>
      <c r="G48" s="538">
        <v>9754831</v>
      </c>
      <c r="H48" s="538">
        <v>529794</v>
      </c>
      <c r="I48" s="538">
        <v>806819</v>
      </c>
      <c r="J48" s="538">
        <v>219214</v>
      </c>
      <c r="K48" s="538">
        <v>33177</v>
      </c>
      <c r="L48" s="538">
        <v>254157</v>
      </c>
      <c r="M48" s="538">
        <v>2978612</v>
      </c>
      <c r="N48" s="538">
        <v>17701</v>
      </c>
      <c r="O48" s="538">
        <v>67650</v>
      </c>
      <c r="P48" s="538">
        <v>1099927</v>
      </c>
      <c r="Q48" s="538">
        <v>94123</v>
      </c>
      <c r="R48" s="538">
        <v>1672064</v>
      </c>
      <c r="S48" s="538">
        <v>89358</v>
      </c>
      <c r="T48" s="538">
        <v>5029949</v>
      </c>
      <c r="U48" s="538">
        <v>2138594</v>
      </c>
      <c r="V48" s="538">
        <v>491376</v>
      </c>
      <c r="W48" s="538">
        <v>717857</v>
      </c>
      <c r="X48" s="538">
        <v>823191</v>
      </c>
      <c r="Y48" s="538">
        <v>18917152</v>
      </c>
      <c r="Z48" s="538">
        <v>1306107</v>
      </c>
      <c r="AA48" s="538">
        <v>766066</v>
      </c>
      <c r="AB48" s="538">
        <v>2120455</v>
      </c>
      <c r="AC48" s="538">
        <v>27157341</v>
      </c>
      <c r="AD48" s="538">
        <v>7296719</v>
      </c>
      <c r="AE48" s="538">
        <v>2008778</v>
      </c>
      <c r="AF48" s="538">
        <v>18359401</v>
      </c>
      <c r="AG48" s="538">
        <v>4243643</v>
      </c>
      <c r="AH48" s="538">
        <v>28570232</v>
      </c>
      <c r="AI48" s="538">
        <v>30108547</v>
      </c>
      <c r="AJ48" s="538">
        <v>54855956</v>
      </c>
      <c r="AK48" s="538">
        <v>2651925</v>
      </c>
      <c r="AL48" s="538">
        <v>15325968</v>
      </c>
      <c r="AM48" s="538">
        <v>14114082</v>
      </c>
      <c r="AN48" s="538">
        <v>0</v>
      </c>
      <c r="AO48" s="538">
        <v>65708</v>
      </c>
      <c r="AP48" s="539">
        <v>262721076</v>
      </c>
      <c r="AQ48" s="560"/>
      <c r="AR48" s="560"/>
      <c r="AS48" s="560"/>
      <c r="AT48" s="560"/>
      <c r="AU48" s="560"/>
      <c r="AV48" s="560"/>
      <c r="AW48" s="560"/>
      <c r="AX48" s="560"/>
      <c r="AY48" s="560"/>
      <c r="AZ48" s="560"/>
      <c r="BA48" s="560"/>
      <c r="BB48" s="560"/>
      <c r="BC48" s="560"/>
      <c r="BD48" s="560"/>
      <c r="BJ48" s="561">
        <f>BJ46-BJ18</f>
        <v>1.000127082207187</v>
      </c>
    </row>
    <row r="49" spans="1:56">
      <c r="A49" s="550" t="s">
        <v>351</v>
      </c>
      <c r="B49" s="547" t="s">
        <v>12</v>
      </c>
      <c r="C49" s="537">
        <v>5689091</v>
      </c>
      <c r="D49" s="538">
        <v>271460</v>
      </c>
      <c r="E49" s="538">
        <v>1922452</v>
      </c>
      <c r="F49" s="538">
        <v>630793</v>
      </c>
      <c r="G49" s="538">
        <v>13329716</v>
      </c>
      <c r="H49" s="538">
        <v>-55699</v>
      </c>
      <c r="I49" s="538">
        <v>856803</v>
      </c>
      <c r="J49" s="538">
        <v>256954</v>
      </c>
      <c r="K49" s="538">
        <v>110752</v>
      </c>
      <c r="L49" s="538">
        <v>-12102</v>
      </c>
      <c r="M49" s="538">
        <v>1039783</v>
      </c>
      <c r="N49" s="538">
        <v>48950</v>
      </c>
      <c r="O49" s="538">
        <v>622002</v>
      </c>
      <c r="P49" s="538">
        <v>213577</v>
      </c>
      <c r="Q49" s="538">
        <v>39304</v>
      </c>
      <c r="R49" s="538">
        <v>1618360</v>
      </c>
      <c r="S49" s="538">
        <v>17603</v>
      </c>
      <c r="T49" s="538">
        <v>-3003465</v>
      </c>
      <c r="U49" s="538">
        <v>-444214</v>
      </c>
      <c r="V49" s="538">
        <v>-435851</v>
      </c>
      <c r="W49" s="538">
        <v>48247</v>
      </c>
      <c r="X49" s="538">
        <v>282777</v>
      </c>
      <c r="Y49" s="538">
        <v>9519286</v>
      </c>
      <c r="Z49" s="538">
        <v>415432</v>
      </c>
      <c r="AA49" s="538">
        <v>569187</v>
      </c>
      <c r="AB49" s="538">
        <v>250627</v>
      </c>
      <c r="AC49" s="538">
        <v>26792526</v>
      </c>
      <c r="AD49" s="538">
        <v>10745365</v>
      </c>
      <c r="AE49" s="538">
        <v>33043872</v>
      </c>
      <c r="AF49" s="538">
        <v>7273758</v>
      </c>
      <c r="AG49" s="538">
        <v>6185998</v>
      </c>
      <c r="AH49" s="538">
        <v>0</v>
      </c>
      <c r="AI49" s="538">
        <v>2022201</v>
      </c>
      <c r="AJ49" s="538">
        <v>2000145</v>
      </c>
      <c r="AK49" s="538">
        <v>-129161</v>
      </c>
      <c r="AL49" s="538">
        <v>5209795</v>
      </c>
      <c r="AM49" s="538">
        <v>6731398</v>
      </c>
      <c r="AN49" s="538">
        <v>0</v>
      </c>
      <c r="AO49" s="538">
        <v>898620</v>
      </c>
      <c r="AP49" s="539">
        <v>134576342</v>
      </c>
      <c r="AQ49" s="560"/>
      <c r="AR49" s="560"/>
      <c r="AS49" s="560"/>
      <c r="AT49" s="560"/>
      <c r="AU49" s="560"/>
      <c r="AV49" s="560"/>
      <c r="AW49" s="560"/>
      <c r="AX49" s="560"/>
      <c r="AY49" s="560"/>
      <c r="AZ49" s="560"/>
      <c r="BA49" s="560"/>
      <c r="BB49" s="560"/>
      <c r="BC49" s="560"/>
      <c r="BD49" s="560"/>
    </row>
    <row r="50" spans="1:56">
      <c r="A50" s="550" t="s">
        <v>352</v>
      </c>
      <c r="B50" s="547" t="s">
        <v>13</v>
      </c>
      <c r="C50" s="537">
        <v>6006908</v>
      </c>
      <c r="D50" s="538">
        <v>345210</v>
      </c>
      <c r="E50" s="538">
        <v>1439951</v>
      </c>
      <c r="F50" s="538">
        <v>924417</v>
      </c>
      <c r="G50" s="538">
        <v>4188304</v>
      </c>
      <c r="H50" s="538">
        <v>205758</v>
      </c>
      <c r="I50" s="538">
        <v>611907</v>
      </c>
      <c r="J50" s="538">
        <v>356527</v>
      </c>
      <c r="K50" s="538">
        <v>51433</v>
      </c>
      <c r="L50" s="538">
        <v>141596</v>
      </c>
      <c r="M50" s="538">
        <v>1788207</v>
      </c>
      <c r="N50" s="538">
        <v>5453</v>
      </c>
      <c r="O50" s="538">
        <v>52920</v>
      </c>
      <c r="P50" s="538">
        <v>440621</v>
      </c>
      <c r="Q50" s="538">
        <v>43963</v>
      </c>
      <c r="R50" s="538">
        <v>1153923</v>
      </c>
      <c r="S50" s="538">
        <v>85828</v>
      </c>
      <c r="T50" s="538">
        <v>5190800</v>
      </c>
      <c r="U50" s="538">
        <v>2019330</v>
      </c>
      <c r="V50" s="538">
        <v>637825</v>
      </c>
      <c r="W50" s="538">
        <v>712346</v>
      </c>
      <c r="X50" s="538">
        <v>446891</v>
      </c>
      <c r="Y50" s="538">
        <v>2911867</v>
      </c>
      <c r="Z50" s="538">
        <v>3534488</v>
      </c>
      <c r="AA50" s="538">
        <v>1049345</v>
      </c>
      <c r="AB50" s="538">
        <v>348820</v>
      </c>
      <c r="AC50" s="538">
        <v>5836433</v>
      </c>
      <c r="AD50" s="538">
        <v>2100136</v>
      </c>
      <c r="AE50" s="538">
        <v>22406395</v>
      </c>
      <c r="AF50" s="538">
        <v>7088148</v>
      </c>
      <c r="AG50" s="538">
        <v>4483757</v>
      </c>
      <c r="AH50" s="538">
        <v>15231398</v>
      </c>
      <c r="AI50" s="538">
        <v>7972976</v>
      </c>
      <c r="AJ50" s="538">
        <v>8539187</v>
      </c>
      <c r="AK50" s="538">
        <v>353150</v>
      </c>
      <c r="AL50" s="538">
        <v>4958659</v>
      </c>
      <c r="AM50" s="538">
        <v>5990525</v>
      </c>
      <c r="AN50" s="538">
        <v>0</v>
      </c>
      <c r="AO50" s="538">
        <v>281563</v>
      </c>
      <c r="AP50" s="539">
        <v>119936965</v>
      </c>
      <c r="AQ50" s="560"/>
      <c r="AR50" s="560"/>
      <c r="AS50" s="560"/>
      <c r="AT50" s="560"/>
      <c r="AU50" s="560"/>
      <c r="AV50" s="560"/>
      <c r="AW50" s="560"/>
      <c r="AX50" s="560"/>
      <c r="AY50" s="560"/>
      <c r="AZ50" s="560"/>
      <c r="BA50" s="560"/>
      <c r="BB50" s="560"/>
      <c r="BC50" s="560"/>
      <c r="BD50" s="560"/>
    </row>
    <row r="51" spans="1:56">
      <c r="A51" s="550" t="s">
        <v>353</v>
      </c>
      <c r="B51" s="547" t="s">
        <v>354</v>
      </c>
      <c r="C51" s="537">
        <v>2142520</v>
      </c>
      <c r="D51" s="538">
        <v>111379</v>
      </c>
      <c r="E51" s="538">
        <v>621746</v>
      </c>
      <c r="F51" s="538">
        <v>501647</v>
      </c>
      <c r="G51" s="538">
        <v>6853383</v>
      </c>
      <c r="H51" s="538">
        <v>195320</v>
      </c>
      <c r="I51" s="538">
        <v>273149</v>
      </c>
      <c r="J51" s="538">
        <v>97268</v>
      </c>
      <c r="K51" s="538">
        <v>14100</v>
      </c>
      <c r="L51" s="538">
        <v>92115</v>
      </c>
      <c r="M51" s="538">
        <v>642688</v>
      </c>
      <c r="N51" s="538">
        <v>7036</v>
      </c>
      <c r="O51" s="538">
        <v>20156</v>
      </c>
      <c r="P51" s="538">
        <v>229644</v>
      </c>
      <c r="Q51" s="538">
        <v>6376</v>
      </c>
      <c r="R51" s="538">
        <v>112932</v>
      </c>
      <c r="S51" s="538">
        <v>10942</v>
      </c>
      <c r="T51" s="538">
        <v>498836</v>
      </c>
      <c r="U51" s="538">
        <v>54184</v>
      </c>
      <c r="V51" s="538">
        <v>36874</v>
      </c>
      <c r="W51" s="538">
        <v>37177</v>
      </c>
      <c r="X51" s="538">
        <v>206209</v>
      </c>
      <c r="Y51" s="538">
        <v>2585529</v>
      </c>
      <c r="Z51" s="538">
        <v>580642</v>
      </c>
      <c r="AA51" s="538">
        <v>236570</v>
      </c>
      <c r="AB51" s="538">
        <v>83816</v>
      </c>
      <c r="AC51" s="538">
        <v>5918417</v>
      </c>
      <c r="AD51" s="538">
        <v>502761</v>
      </c>
      <c r="AE51" s="538">
        <v>2937950</v>
      </c>
      <c r="AF51" s="538">
        <v>3980096</v>
      </c>
      <c r="AG51" s="538">
        <v>1234112</v>
      </c>
      <c r="AH51" s="538">
        <v>72412</v>
      </c>
      <c r="AI51" s="538">
        <v>519057</v>
      </c>
      <c r="AJ51" s="538">
        <v>1097116</v>
      </c>
      <c r="AK51" s="538">
        <v>233876</v>
      </c>
      <c r="AL51" s="538">
        <v>2382958</v>
      </c>
      <c r="AM51" s="538">
        <v>3385604</v>
      </c>
      <c r="AN51" s="538">
        <v>0</v>
      </c>
      <c r="AO51" s="538">
        <v>121316</v>
      </c>
      <c r="AP51" s="539">
        <v>38637913</v>
      </c>
      <c r="AQ51" s="560"/>
      <c r="AR51" s="560"/>
      <c r="AS51" s="560"/>
      <c r="AT51" s="560"/>
      <c r="AU51" s="560"/>
      <c r="AV51" s="560"/>
      <c r="AW51" s="560"/>
      <c r="AX51" s="560"/>
      <c r="AY51" s="560"/>
      <c r="AZ51" s="560"/>
      <c r="BA51" s="560"/>
      <c r="BB51" s="560"/>
      <c r="BC51" s="560"/>
      <c r="BD51" s="560"/>
    </row>
    <row r="52" spans="1:56">
      <c r="A52" s="550" t="s">
        <v>355</v>
      </c>
      <c r="B52" s="547" t="s">
        <v>14</v>
      </c>
      <c r="C52" s="537">
        <v>-1411565</v>
      </c>
      <c r="D52" s="538">
        <v>0</v>
      </c>
      <c r="E52" s="538">
        <v>-16889</v>
      </c>
      <c r="F52" s="538">
        <v>0</v>
      </c>
      <c r="G52" s="538">
        <v>-140730</v>
      </c>
      <c r="H52" s="538">
        <v>0</v>
      </c>
      <c r="I52" s="538">
        <v>0</v>
      </c>
      <c r="J52" s="538">
        <v>0</v>
      </c>
      <c r="K52" s="538">
        <v>-1</v>
      </c>
      <c r="L52" s="538">
        <v>0</v>
      </c>
      <c r="M52" s="538">
        <v>-1</v>
      </c>
      <c r="N52" s="538">
        <v>0</v>
      </c>
      <c r="O52" s="538">
        <v>0</v>
      </c>
      <c r="P52" s="538">
        <v>0</v>
      </c>
      <c r="Q52" s="538">
        <v>0</v>
      </c>
      <c r="R52" s="538">
        <v>0</v>
      </c>
      <c r="S52" s="538">
        <v>0</v>
      </c>
      <c r="T52" s="538">
        <v>-1</v>
      </c>
      <c r="U52" s="538">
        <v>0</v>
      </c>
      <c r="V52" s="538">
        <v>0</v>
      </c>
      <c r="W52" s="538">
        <v>0</v>
      </c>
      <c r="X52" s="538">
        <v>0</v>
      </c>
      <c r="Y52" s="538">
        <v>-311033</v>
      </c>
      <c r="Z52" s="538">
        <v>-2614</v>
      </c>
      <c r="AA52" s="538">
        <v>-167777</v>
      </c>
      <c r="AB52" s="538">
        <v>-12</v>
      </c>
      <c r="AC52" s="538">
        <v>-28117</v>
      </c>
      <c r="AD52" s="538">
        <v>-238459</v>
      </c>
      <c r="AE52" s="538">
        <v>-17299</v>
      </c>
      <c r="AF52" s="538">
        <v>-212334</v>
      </c>
      <c r="AG52" s="538">
        <v>0</v>
      </c>
      <c r="AH52" s="538">
        <v>0</v>
      </c>
      <c r="AI52" s="538">
        <v>-51271</v>
      </c>
      <c r="AJ52" s="538">
        <v>-975503</v>
      </c>
      <c r="AK52" s="538">
        <v>-220875</v>
      </c>
      <c r="AL52" s="538">
        <v>-500</v>
      </c>
      <c r="AM52" s="538">
        <v>-239</v>
      </c>
      <c r="AN52" s="538">
        <v>0</v>
      </c>
      <c r="AO52" s="538">
        <v>-30877</v>
      </c>
      <c r="AP52" s="539">
        <v>-3826097</v>
      </c>
      <c r="AQ52" s="560"/>
      <c r="AR52" s="560"/>
      <c r="AS52" s="560"/>
      <c r="AT52" s="560"/>
      <c r="AU52" s="560"/>
      <c r="AV52" s="560"/>
      <c r="AW52" s="560"/>
      <c r="AX52" s="560"/>
      <c r="AY52" s="560"/>
      <c r="AZ52" s="560"/>
      <c r="BA52" s="560"/>
      <c r="BB52" s="560"/>
      <c r="BC52" s="560"/>
      <c r="BD52" s="560"/>
    </row>
    <row r="53" spans="1:56">
      <c r="A53" s="553" t="s">
        <v>368</v>
      </c>
      <c r="B53" s="554" t="s">
        <v>15</v>
      </c>
      <c r="C53" s="555">
        <v>18641751</v>
      </c>
      <c r="D53" s="556">
        <v>1027034</v>
      </c>
      <c r="E53" s="556">
        <v>5389754</v>
      </c>
      <c r="F53" s="556">
        <v>2606545</v>
      </c>
      <c r="G53" s="556">
        <v>34720507</v>
      </c>
      <c r="H53" s="556">
        <v>895079</v>
      </c>
      <c r="I53" s="556">
        <v>2632840</v>
      </c>
      <c r="J53" s="556">
        <v>977161</v>
      </c>
      <c r="K53" s="556">
        <v>213583</v>
      </c>
      <c r="L53" s="556">
        <v>500879</v>
      </c>
      <c r="M53" s="556">
        <v>6688004</v>
      </c>
      <c r="N53" s="556">
        <v>79842</v>
      </c>
      <c r="O53" s="556">
        <v>775327</v>
      </c>
      <c r="P53" s="556">
        <v>2064992</v>
      </c>
      <c r="Q53" s="556">
        <v>188134</v>
      </c>
      <c r="R53" s="556">
        <v>4688153</v>
      </c>
      <c r="S53" s="556">
        <v>211654</v>
      </c>
      <c r="T53" s="556">
        <v>8177851</v>
      </c>
      <c r="U53" s="556">
        <v>3866273</v>
      </c>
      <c r="V53" s="556">
        <v>761103</v>
      </c>
      <c r="W53" s="556">
        <v>1526698</v>
      </c>
      <c r="X53" s="556">
        <v>1809599</v>
      </c>
      <c r="Y53" s="556">
        <v>35064817</v>
      </c>
      <c r="Z53" s="556">
        <v>5997750</v>
      </c>
      <c r="AA53" s="556">
        <v>2522574</v>
      </c>
      <c r="AB53" s="556">
        <v>2914229</v>
      </c>
      <c r="AC53" s="556">
        <v>67762806</v>
      </c>
      <c r="AD53" s="556">
        <v>21327736</v>
      </c>
      <c r="AE53" s="556">
        <v>60650544</v>
      </c>
      <c r="AF53" s="556">
        <v>37646237</v>
      </c>
      <c r="AG53" s="556">
        <v>16577613</v>
      </c>
      <c r="AH53" s="556">
        <v>44437183</v>
      </c>
      <c r="AI53" s="556">
        <v>40860009</v>
      </c>
      <c r="AJ53" s="556">
        <v>66906411</v>
      </c>
      <c r="AK53" s="556">
        <v>3086019</v>
      </c>
      <c r="AL53" s="556">
        <v>28584529</v>
      </c>
      <c r="AM53" s="556">
        <v>31618895</v>
      </c>
      <c r="AN53" s="556">
        <v>0</v>
      </c>
      <c r="AO53" s="556">
        <v>1348502</v>
      </c>
      <c r="AP53" s="557">
        <v>565748617</v>
      </c>
      <c r="AQ53" s="560"/>
      <c r="AR53" s="560"/>
      <c r="AS53" s="560"/>
      <c r="AT53" s="560"/>
      <c r="AU53" s="560"/>
      <c r="AV53" s="560"/>
      <c r="AW53" s="560"/>
      <c r="AX53" s="560"/>
      <c r="AY53" s="560"/>
      <c r="AZ53" s="560"/>
      <c r="BA53" s="560"/>
      <c r="BB53" s="560"/>
      <c r="BC53" s="560"/>
      <c r="BD53" s="560"/>
    </row>
    <row r="54" spans="1:56">
      <c r="A54" s="553" t="s">
        <v>359</v>
      </c>
      <c r="B54" s="554" t="s">
        <v>624</v>
      </c>
      <c r="C54" s="555">
        <v>46814029</v>
      </c>
      <c r="D54" s="556">
        <v>2050820</v>
      </c>
      <c r="E54" s="556">
        <v>10898583</v>
      </c>
      <c r="F54" s="556">
        <v>4519297</v>
      </c>
      <c r="G54" s="556">
        <v>118001705</v>
      </c>
      <c r="H54" s="556">
        <v>2225970</v>
      </c>
      <c r="I54" s="556">
        <v>8245283</v>
      </c>
      <c r="J54" s="556">
        <v>2750398</v>
      </c>
      <c r="K54" s="556">
        <v>581226</v>
      </c>
      <c r="L54" s="556">
        <v>1389024</v>
      </c>
      <c r="M54" s="556">
        <v>14016472</v>
      </c>
      <c r="N54" s="556">
        <v>297888</v>
      </c>
      <c r="O54" s="556">
        <v>2149957</v>
      </c>
      <c r="P54" s="556">
        <v>4467024</v>
      </c>
      <c r="Q54" s="556">
        <v>427166</v>
      </c>
      <c r="R54" s="556">
        <v>9410268</v>
      </c>
      <c r="S54" s="556">
        <v>466717</v>
      </c>
      <c r="T54" s="556">
        <v>21758820</v>
      </c>
      <c r="U54" s="556">
        <v>10980141</v>
      </c>
      <c r="V54" s="556">
        <v>2344562</v>
      </c>
      <c r="W54" s="556">
        <v>5180616</v>
      </c>
      <c r="X54" s="556">
        <v>4067547</v>
      </c>
      <c r="Y54" s="556">
        <v>71931652</v>
      </c>
      <c r="Z54" s="556">
        <v>14696897</v>
      </c>
      <c r="AA54" s="556">
        <v>4877884</v>
      </c>
      <c r="AB54" s="556">
        <v>4276139</v>
      </c>
      <c r="AC54" s="556">
        <v>91441739</v>
      </c>
      <c r="AD54" s="556">
        <v>30149075</v>
      </c>
      <c r="AE54" s="556">
        <v>70883937</v>
      </c>
      <c r="AF54" s="556">
        <v>69084516</v>
      </c>
      <c r="AG54" s="556">
        <v>31203712</v>
      </c>
      <c r="AH54" s="556">
        <v>57647705</v>
      </c>
      <c r="AI54" s="556">
        <v>48725878</v>
      </c>
      <c r="AJ54" s="556">
        <v>106911175</v>
      </c>
      <c r="AK54" s="556">
        <v>5378419</v>
      </c>
      <c r="AL54" s="556">
        <v>44457122</v>
      </c>
      <c r="AM54" s="556">
        <v>57840782</v>
      </c>
      <c r="AN54" s="556">
        <v>1521950</v>
      </c>
      <c r="AO54" s="556">
        <v>2918386</v>
      </c>
      <c r="AP54" s="557">
        <v>986990481</v>
      </c>
      <c r="AQ54" s="560"/>
      <c r="AR54" s="560"/>
      <c r="AS54" s="560"/>
      <c r="AT54" s="560"/>
      <c r="AU54" s="560"/>
      <c r="AV54" s="560"/>
      <c r="AW54" s="560"/>
      <c r="AX54" s="560"/>
      <c r="AY54" s="560"/>
      <c r="AZ54" s="560"/>
      <c r="BA54" s="560"/>
      <c r="BB54" s="560"/>
      <c r="BC54" s="560"/>
      <c r="BD54" s="560"/>
    </row>
    <row r="55" spans="1:56" ht="14.25" thickBot="1"/>
    <row r="56" spans="1:56" ht="14.25" thickBot="1">
      <c r="A56" s="562" t="s">
        <v>369</v>
      </c>
      <c r="B56" s="563"/>
      <c r="C56" s="564">
        <f>ROUND(C53/C54,15)</f>
        <v>0.39820864382341498</v>
      </c>
      <c r="D56" s="565">
        <f>ROUND(D53/D54,15)</f>
        <v>0.50079187837060302</v>
      </c>
      <c r="E56" s="565">
        <f t="shared" ref="E56:AN56" si="5">ROUND(E53/E54,15)</f>
        <v>0.49453713386409998</v>
      </c>
      <c r="F56" s="565">
        <f t="shared" si="5"/>
        <v>0.57675895166880997</v>
      </c>
      <c r="G56" s="565">
        <f t="shared" si="5"/>
        <v>0.29423733326565099</v>
      </c>
      <c r="H56" s="565">
        <f t="shared" si="5"/>
        <v>0.40210739587685401</v>
      </c>
      <c r="I56" s="565">
        <f t="shared" si="5"/>
        <v>0.31931469180621203</v>
      </c>
      <c r="J56" s="565">
        <f t="shared" si="5"/>
        <v>0.35527985404294199</v>
      </c>
      <c r="K56" s="565">
        <f t="shared" si="5"/>
        <v>0.36746979660235402</v>
      </c>
      <c r="L56" s="565">
        <f t="shared" si="5"/>
        <v>0.36059780104591399</v>
      </c>
      <c r="M56" s="565">
        <f t="shared" si="5"/>
        <v>0.477153166645644</v>
      </c>
      <c r="N56" s="565">
        <f t="shared" si="5"/>
        <v>0.26802690944247498</v>
      </c>
      <c r="O56" s="565">
        <f t="shared" si="5"/>
        <v>0.36062442179076099</v>
      </c>
      <c r="P56" s="565">
        <f t="shared" si="5"/>
        <v>0.46227465981825899</v>
      </c>
      <c r="Q56" s="565">
        <f t="shared" si="5"/>
        <v>0.44042362922142703</v>
      </c>
      <c r="R56" s="565">
        <f t="shared" si="5"/>
        <v>0.49819548178649098</v>
      </c>
      <c r="S56" s="565">
        <f t="shared" si="5"/>
        <v>0.45349537299905501</v>
      </c>
      <c r="T56" s="565">
        <f t="shared" si="5"/>
        <v>0.37584073952539698</v>
      </c>
      <c r="U56" s="565">
        <f t="shared" si="5"/>
        <v>0.35211505936034898</v>
      </c>
      <c r="V56" s="565">
        <f t="shared" si="5"/>
        <v>0.324624812651574</v>
      </c>
      <c r="W56" s="565">
        <f t="shared" si="5"/>
        <v>0.29469429890190701</v>
      </c>
      <c r="X56" s="565">
        <f t="shared" si="5"/>
        <v>0.44488705354849001</v>
      </c>
      <c r="Y56" s="565">
        <f t="shared" si="5"/>
        <v>0.48747409554836901</v>
      </c>
      <c r="Z56" s="565">
        <f t="shared" si="5"/>
        <v>0.40809634850131998</v>
      </c>
      <c r="AA56" s="565">
        <f t="shared" si="5"/>
        <v>0.51714513916280103</v>
      </c>
      <c r="AB56" s="565">
        <f t="shared" si="5"/>
        <v>0.68150941772472795</v>
      </c>
      <c r="AC56" s="565">
        <f t="shared" si="5"/>
        <v>0.741048964521552</v>
      </c>
      <c r="AD56" s="565">
        <f t="shared" si="5"/>
        <v>0.70740929862690605</v>
      </c>
      <c r="AE56" s="565">
        <f t="shared" si="5"/>
        <v>0.85563170679980705</v>
      </c>
      <c r="AF56" s="565">
        <f t="shared" si="5"/>
        <v>0.54493016930161298</v>
      </c>
      <c r="AG56" s="565">
        <f t="shared" si="5"/>
        <v>0.53127054242777305</v>
      </c>
      <c r="AH56" s="565">
        <f t="shared" si="5"/>
        <v>0.77084045236492904</v>
      </c>
      <c r="AI56" s="565">
        <f t="shared" si="5"/>
        <v>0.83856896329297503</v>
      </c>
      <c r="AJ56" s="565">
        <f t="shared" si="5"/>
        <v>0.625813073329332</v>
      </c>
      <c r="AK56" s="565">
        <f t="shared" si="5"/>
        <v>0.573778093525253</v>
      </c>
      <c r="AL56" s="566">
        <f t="shared" si="5"/>
        <v>0.642968498950517</v>
      </c>
      <c r="AM56" s="566">
        <f t="shared" si="5"/>
        <v>0.54665400270694797</v>
      </c>
      <c r="AN56" s="566">
        <f t="shared" si="5"/>
        <v>0</v>
      </c>
      <c r="AO56" s="566">
        <f>ROUND(AO53/AO54,15)</f>
        <v>0.46207115851021802</v>
      </c>
      <c r="AP56" s="567">
        <f>ROUND(AP53/AP54,15)</f>
        <v>0.57320574807043101</v>
      </c>
    </row>
    <row r="57" spans="1:56" ht="14.25" thickBot="1">
      <c r="C57" s="568"/>
      <c r="D57" s="568"/>
      <c r="E57" s="568"/>
      <c r="F57" s="568"/>
      <c r="G57" s="568"/>
      <c r="H57" s="568"/>
      <c r="I57" s="568"/>
      <c r="J57" s="568"/>
      <c r="K57" s="568"/>
      <c r="L57" s="568"/>
      <c r="M57" s="568"/>
      <c r="N57" s="568"/>
      <c r="O57" s="568"/>
      <c r="P57" s="568"/>
      <c r="Q57" s="568"/>
      <c r="R57" s="568"/>
      <c r="S57" s="568"/>
      <c r="T57" s="568"/>
      <c r="U57" s="568"/>
      <c r="V57" s="568"/>
      <c r="W57" s="568"/>
      <c r="X57" s="568"/>
      <c r="Y57" s="568"/>
      <c r="Z57" s="568"/>
      <c r="AA57" s="568"/>
      <c r="AB57" s="568"/>
      <c r="AC57" s="568"/>
      <c r="AD57" s="568"/>
      <c r="AE57" s="568"/>
      <c r="AF57" s="568"/>
      <c r="AG57" s="568"/>
      <c r="AH57" s="568"/>
      <c r="AI57" s="568"/>
      <c r="AJ57" s="568"/>
      <c r="AK57" s="568"/>
      <c r="AL57" s="568"/>
      <c r="AM57" s="568"/>
      <c r="AN57" s="568"/>
      <c r="AO57" s="568"/>
      <c r="AP57" s="568"/>
    </row>
    <row r="58" spans="1:56" ht="14.25" thickBot="1">
      <c r="A58" s="562" t="s">
        <v>370</v>
      </c>
      <c r="B58" s="563"/>
      <c r="C58" s="564">
        <f>ROUND(C48/C54,15)</f>
        <v>0.13081311587173999</v>
      </c>
      <c r="D58" s="565">
        <f>ROUND(D48/D54,15)</f>
        <v>0.12648013965145599</v>
      </c>
      <c r="E58" s="565">
        <f t="shared" ref="E58:AN58" si="6">ROUND(E48/E54,15)</f>
        <v>0.11380736376462899</v>
      </c>
      <c r="F58" s="565">
        <f t="shared" si="6"/>
        <v>9.0940250220333002E-2</v>
      </c>
      <c r="G58" s="565">
        <f t="shared" si="6"/>
        <v>8.2666864855893002E-2</v>
      </c>
      <c r="H58" s="565">
        <f t="shared" si="6"/>
        <v>0.23800590304451499</v>
      </c>
      <c r="I58" s="565">
        <f t="shared" si="6"/>
        <v>9.7852190155267998E-2</v>
      </c>
      <c r="J58" s="565">
        <f t="shared" si="6"/>
        <v>7.9702646671499996E-2</v>
      </c>
      <c r="K58" s="565">
        <f t="shared" si="6"/>
        <v>5.7081066573071E-2</v>
      </c>
      <c r="L58" s="565">
        <f t="shared" si="6"/>
        <v>0.18297524016863601</v>
      </c>
      <c r="M58" s="565">
        <f t="shared" si="6"/>
        <v>0.21250796919510101</v>
      </c>
      <c r="N58" s="565">
        <f t="shared" si="6"/>
        <v>5.9421661832635003E-2</v>
      </c>
      <c r="O58" s="565">
        <f t="shared" si="6"/>
        <v>3.1465745593981999E-2</v>
      </c>
      <c r="P58" s="565">
        <f t="shared" si="6"/>
        <v>0.24623261482365</v>
      </c>
      <c r="Q58" s="565">
        <f t="shared" si="6"/>
        <v>0.22034291118675201</v>
      </c>
      <c r="R58" s="565">
        <f t="shared" si="6"/>
        <v>0.177685056366089</v>
      </c>
      <c r="S58" s="565">
        <f t="shared" si="6"/>
        <v>0.19146077815892701</v>
      </c>
      <c r="T58" s="565">
        <f t="shared" si="6"/>
        <v>0.23116828026519801</v>
      </c>
      <c r="U58" s="565">
        <f t="shared" si="6"/>
        <v>0.194769265713437</v>
      </c>
      <c r="V58" s="565">
        <f t="shared" si="6"/>
        <v>0.20958114991200899</v>
      </c>
      <c r="W58" s="565">
        <f t="shared" si="6"/>
        <v>0.138565954318946</v>
      </c>
      <c r="X58" s="565">
        <f t="shared" si="6"/>
        <v>0.202380206055394</v>
      </c>
      <c r="Y58" s="565">
        <f t="shared" si="6"/>
        <v>0.26298787076376301</v>
      </c>
      <c r="Z58" s="565">
        <f t="shared" si="6"/>
        <v>8.8869575666209996E-2</v>
      </c>
      <c r="AA58" s="565">
        <f t="shared" si="6"/>
        <v>0.15704883510965001</v>
      </c>
      <c r="AB58" s="565">
        <f t="shared" si="6"/>
        <v>0.49588074662680498</v>
      </c>
      <c r="AC58" s="565">
        <f t="shared" si="6"/>
        <v>0.29699064450206902</v>
      </c>
      <c r="AD58" s="565">
        <f t="shared" si="6"/>
        <v>0.24202132237887899</v>
      </c>
      <c r="AE58" s="565">
        <f t="shared" si="6"/>
        <v>2.8338973327624001E-2</v>
      </c>
      <c r="AF58" s="565">
        <f t="shared" si="6"/>
        <v>0.26575276289118099</v>
      </c>
      <c r="AG58" s="565">
        <f t="shared" si="6"/>
        <v>0.135998018440883</v>
      </c>
      <c r="AH58" s="565">
        <f t="shared" si="6"/>
        <v>0.49560051002897698</v>
      </c>
      <c r="AI58" s="565">
        <f t="shared" si="6"/>
        <v>0.61791697216825903</v>
      </c>
      <c r="AJ58" s="565">
        <f t="shared" si="6"/>
        <v>0.51309842960756902</v>
      </c>
      <c r="AK58" s="565">
        <f t="shared" si="6"/>
        <v>0.49306775838773398</v>
      </c>
      <c r="AL58" s="566">
        <f t="shared" si="6"/>
        <v>0.344735945795142</v>
      </c>
      <c r="AM58" s="566">
        <f t="shared" si="6"/>
        <v>0.24401609922908701</v>
      </c>
      <c r="AN58" s="566">
        <f t="shared" si="6"/>
        <v>0</v>
      </c>
      <c r="AO58" s="566">
        <f>ROUND(AO48/AO54,15)</f>
        <v>2.2515184763084999E-2</v>
      </c>
      <c r="AP58" s="567">
        <f>ROUND(AP48/AP54,15)</f>
        <v>0.26618400182929403</v>
      </c>
    </row>
  </sheetData>
  <mergeCells count="2">
    <mergeCell ref="BN4:BP4"/>
    <mergeCell ref="BJ5:BJ6"/>
  </mergeCells>
  <phoneticPr fontId="6"/>
  <pageMargins left="0.39370078740157483" right="0.31496062992125984" top="0.78740157480314965" bottom="0.15748031496062992" header="0.78740157480314965" footer="0.19685039370078741"/>
  <pageSetup paperSize="9" scale="6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123"/>
  <sheetViews>
    <sheetView workbookViewId="0">
      <selection activeCell="AH10" sqref="AH10"/>
    </sheetView>
  </sheetViews>
  <sheetFormatPr defaultRowHeight="13.5"/>
  <cols>
    <col min="1" max="1" width="3.625" style="569" customWidth="1"/>
    <col min="2" max="2" width="27.25" style="569" customWidth="1"/>
    <col min="3" max="4" width="9" style="569"/>
    <col min="5" max="5" width="20.75" style="569" customWidth="1"/>
    <col min="6" max="77" width="11.625" style="569" customWidth="1"/>
    <col min="78" max="16384" width="9" style="569"/>
  </cols>
  <sheetData>
    <row r="1" spans="1:78" ht="17.25">
      <c r="D1" s="570" t="s">
        <v>625</v>
      </c>
      <c r="E1" s="571"/>
    </row>
    <row r="2" spans="1:78" ht="14.25" thickBot="1">
      <c r="D2" s="454" t="s">
        <v>564</v>
      </c>
      <c r="E2" s="571"/>
      <c r="AG2" s="694"/>
      <c r="AH2" s="694"/>
      <c r="AI2" s="694"/>
      <c r="AJ2" s="694"/>
      <c r="AK2" s="694"/>
      <c r="AL2" s="694"/>
    </row>
    <row r="3" spans="1:78" s="583" customFormat="1" ht="18.75" customHeight="1">
      <c r="A3" s="572"/>
      <c r="B3" s="573"/>
      <c r="C3" s="573"/>
      <c r="D3" s="574"/>
      <c r="E3" s="575"/>
      <c r="F3" s="576">
        <v>72</v>
      </c>
      <c r="G3" s="577">
        <v>73</v>
      </c>
      <c r="H3" s="578">
        <v>1</v>
      </c>
      <c r="I3" s="578">
        <v>2</v>
      </c>
      <c r="J3" s="578">
        <v>3</v>
      </c>
      <c r="K3" s="578">
        <v>4</v>
      </c>
      <c r="L3" s="578">
        <v>5</v>
      </c>
      <c r="M3" s="578">
        <v>6</v>
      </c>
      <c r="N3" s="578">
        <v>7</v>
      </c>
      <c r="O3" s="578">
        <v>8</v>
      </c>
      <c r="P3" s="578">
        <v>9</v>
      </c>
      <c r="Q3" s="578">
        <v>10</v>
      </c>
      <c r="R3" s="579">
        <v>11</v>
      </c>
      <c r="S3" s="580">
        <v>12</v>
      </c>
      <c r="T3" s="580">
        <v>13</v>
      </c>
      <c r="U3" s="580">
        <v>14</v>
      </c>
      <c r="V3" s="580">
        <v>15</v>
      </c>
      <c r="W3" s="580">
        <v>16</v>
      </c>
      <c r="X3" s="580">
        <v>17</v>
      </c>
      <c r="Y3" s="580">
        <v>18</v>
      </c>
      <c r="Z3" s="580">
        <v>19</v>
      </c>
      <c r="AA3" s="581">
        <v>20</v>
      </c>
      <c r="AB3" s="580">
        <v>21</v>
      </c>
      <c r="AC3" s="580">
        <v>22</v>
      </c>
      <c r="AD3" s="580">
        <v>23</v>
      </c>
      <c r="AE3" s="580">
        <v>24</v>
      </c>
      <c r="AF3" s="580">
        <v>25</v>
      </c>
      <c r="AG3" s="692">
        <v>26</v>
      </c>
      <c r="AH3" s="580">
        <v>27</v>
      </c>
      <c r="AI3" s="580">
        <v>28</v>
      </c>
      <c r="AJ3" s="580">
        <v>29</v>
      </c>
      <c r="AK3" s="581">
        <v>30</v>
      </c>
      <c r="AL3" s="582">
        <v>31</v>
      </c>
      <c r="AM3" s="580">
        <v>32</v>
      </c>
      <c r="AN3" s="580">
        <v>33</v>
      </c>
      <c r="AO3" s="580">
        <v>34</v>
      </c>
      <c r="AP3" s="580">
        <v>35</v>
      </c>
      <c r="AQ3" s="580">
        <v>36</v>
      </c>
      <c r="AR3" s="580">
        <v>37</v>
      </c>
      <c r="AS3" s="580">
        <v>38</v>
      </c>
      <c r="AT3" s="580">
        <v>39</v>
      </c>
      <c r="AU3" s="580">
        <v>40</v>
      </c>
      <c r="AV3" s="579">
        <v>41</v>
      </c>
      <c r="AW3" s="580">
        <v>42</v>
      </c>
      <c r="AX3" s="580">
        <v>43</v>
      </c>
      <c r="AY3" s="580">
        <v>44</v>
      </c>
      <c r="AZ3" s="580">
        <v>45</v>
      </c>
      <c r="BA3" s="580">
        <v>46</v>
      </c>
      <c r="BB3" s="580">
        <v>47</v>
      </c>
      <c r="BC3" s="580">
        <v>48</v>
      </c>
      <c r="BD3" s="580">
        <v>49</v>
      </c>
      <c r="BE3" s="581">
        <v>50</v>
      </c>
      <c r="BF3" s="580">
        <v>51</v>
      </c>
      <c r="BG3" s="580">
        <v>52</v>
      </c>
      <c r="BH3" s="580">
        <v>53</v>
      </c>
      <c r="BI3" s="580">
        <v>54</v>
      </c>
      <c r="BJ3" s="580">
        <v>55</v>
      </c>
      <c r="BK3" s="580">
        <v>56</v>
      </c>
      <c r="BL3" s="580">
        <v>57</v>
      </c>
      <c r="BM3" s="580">
        <v>58</v>
      </c>
      <c r="BN3" s="580">
        <v>59</v>
      </c>
      <c r="BO3" s="580">
        <v>60</v>
      </c>
      <c r="BP3" s="579">
        <v>61</v>
      </c>
      <c r="BQ3" s="580">
        <v>62</v>
      </c>
      <c r="BR3" s="580">
        <v>63</v>
      </c>
      <c r="BS3" s="580">
        <v>64</v>
      </c>
      <c r="BT3" s="580">
        <v>65</v>
      </c>
      <c r="BU3" s="580">
        <v>66</v>
      </c>
      <c r="BV3" s="580">
        <v>67</v>
      </c>
      <c r="BW3" s="580">
        <v>68</v>
      </c>
      <c r="BX3" s="580">
        <v>69</v>
      </c>
      <c r="BY3" s="581">
        <v>70</v>
      </c>
    </row>
    <row r="4" spans="1:78" s="592" customFormat="1" ht="51.75" customHeight="1">
      <c r="A4" s="584"/>
      <c r="B4" s="585"/>
      <c r="C4" s="585"/>
      <c r="D4" s="801" t="s">
        <v>626</v>
      </c>
      <c r="E4" s="802"/>
      <c r="F4" s="586" t="s">
        <v>627</v>
      </c>
      <c r="G4" s="587" t="s">
        <v>628</v>
      </c>
      <c r="H4" s="588" t="s">
        <v>371</v>
      </c>
      <c r="I4" s="588" t="s">
        <v>372</v>
      </c>
      <c r="J4" s="588" t="s">
        <v>373</v>
      </c>
      <c r="K4" s="588" t="s">
        <v>374</v>
      </c>
      <c r="L4" s="588" t="s">
        <v>375</v>
      </c>
      <c r="M4" s="588" t="s">
        <v>376</v>
      </c>
      <c r="N4" s="588" t="s">
        <v>377</v>
      </c>
      <c r="O4" s="588" t="s">
        <v>378</v>
      </c>
      <c r="P4" s="588" t="s">
        <v>379</v>
      </c>
      <c r="Q4" s="588" t="s">
        <v>380</v>
      </c>
      <c r="R4" s="589" t="s">
        <v>381</v>
      </c>
      <c r="S4" s="588" t="s">
        <v>382</v>
      </c>
      <c r="T4" s="588" t="s">
        <v>383</v>
      </c>
      <c r="U4" s="588" t="s">
        <v>384</v>
      </c>
      <c r="V4" s="588" t="s">
        <v>385</v>
      </c>
      <c r="W4" s="588" t="s">
        <v>386</v>
      </c>
      <c r="X4" s="588" t="s">
        <v>387</v>
      </c>
      <c r="Y4" s="588" t="s">
        <v>388</v>
      </c>
      <c r="Z4" s="588" t="s">
        <v>389</v>
      </c>
      <c r="AA4" s="590" t="s">
        <v>390</v>
      </c>
      <c r="AB4" s="588" t="s">
        <v>391</v>
      </c>
      <c r="AC4" s="588" t="s">
        <v>392</v>
      </c>
      <c r="AD4" s="588" t="s">
        <v>393</v>
      </c>
      <c r="AE4" s="588" t="s">
        <v>394</v>
      </c>
      <c r="AF4" s="588" t="s">
        <v>395</v>
      </c>
      <c r="AG4" s="693" t="s">
        <v>396</v>
      </c>
      <c r="AH4" s="588" t="s">
        <v>397</v>
      </c>
      <c r="AI4" s="588" t="s">
        <v>398</v>
      </c>
      <c r="AJ4" s="588" t="s">
        <v>399</v>
      </c>
      <c r="AK4" s="590" t="s">
        <v>400</v>
      </c>
      <c r="AL4" s="591" t="s">
        <v>401</v>
      </c>
      <c r="AM4" s="588" t="s">
        <v>402</v>
      </c>
      <c r="AN4" s="588" t="s">
        <v>403</v>
      </c>
      <c r="AO4" s="588" t="s">
        <v>404</v>
      </c>
      <c r="AP4" s="588" t="s">
        <v>405</v>
      </c>
      <c r="AQ4" s="588" t="s">
        <v>406</v>
      </c>
      <c r="AR4" s="588" t="s">
        <v>407</v>
      </c>
      <c r="AS4" s="588" t="s">
        <v>408</v>
      </c>
      <c r="AT4" s="588" t="s">
        <v>409</v>
      </c>
      <c r="AU4" s="588" t="s">
        <v>410</v>
      </c>
      <c r="AV4" s="589" t="s">
        <v>411</v>
      </c>
      <c r="AW4" s="588" t="s">
        <v>412</v>
      </c>
      <c r="AX4" s="588" t="s">
        <v>413</v>
      </c>
      <c r="AY4" s="588" t="s">
        <v>414</v>
      </c>
      <c r="AZ4" s="588" t="s">
        <v>415</v>
      </c>
      <c r="BA4" s="588" t="s">
        <v>416</v>
      </c>
      <c r="BB4" s="588" t="s">
        <v>417</v>
      </c>
      <c r="BC4" s="588" t="s">
        <v>413</v>
      </c>
      <c r="BD4" s="588" t="s">
        <v>418</v>
      </c>
      <c r="BE4" s="590" t="s">
        <v>419</v>
      </c>
      <c r="BF4" s="588" t="s">
        <v>420</v>
      </c>
      <c r="BG4" s="588" t="s">
        <v>421</v>
      </c>
      <c r="BH4" s="588" t="s">
        <v>422</v>
      </c>
      <c r="BI4" s="588" t="s">
        <v>423</v>
      </c>
      <c r="BJ4" s="588" t="s">
        <v>424</v>
      </c>
      <c r="BK4" s="588" t="s">
        <v>425</v>
      </c>
      <c r="BL4" s="588" t="s">
        <v>426</v>
      </c>
      <c r="BM4" s="588" t="s">
        <v>427</v>
      </c>
      <c r="BN4" s="588" t="s">
        <v>428</v>
      </c>
      <c r="BO4" s="588" t="s">
        <v>429</v>
      </c>
      <c r="BP4" s="589" t="s">
        <v>430</v>
      </c>
      <c r="BQ4" s="588" t="s">
        <v>431</v>
      </c>
      <c r="BR4" s="588" t="s">
        <v>432</v>
      </c>
      <c r="BS4" s="588" t="s">
        <v>433</v>
      </c>
      <c r="BT4" s="588" t="s">
        <v>434</v>
      </c>
      <c r="BU4" s="588" t="s">
        <v>435</v>
      </c>
      <c r="BV4" s="588" t="s">
        <v>436</v>
      </c>
      <c r="BW4" s="588" t="s">
        <v>437</v>
      </c>
      <c r="BX4" s="588" t="s">
        <v>438</v>
      </c>
      <c r="BY4" s="590" t="s">
        <v>439</v>
      </c>
    </row>
    <row r="5" spans="1:78" ht="15">
      <c r="A5" s="593" t="s">
        <v>629</v>
      </c>
      <c r="B5" s="594" t="s">
        <v>440</v>
      </c>
      <c r="C5" s="595"/>
      <c r="D5" s="596" t="s">
        <v>46</v>
      </c>
      <c r="E5" s="597" t="s">
        <v>0</v>
      </c>
      <c r="F5" s="598">
        <v>7.9932417141307017E-6</v>
      </c>
      <c r="G5" s="599">
        <v>8.2465045128995939E-6</v>
      </c>
      <c r="H5" s="600">
        <v>1.068270964467643E-3</v>
      </c>
      <c r="I5" s="600">
        <v>7.0508167412390219E-4</v>
      </c>
      <c r="J5" s="600">
        <v>5.6017062050534418E-4</v>
      </c>
      <c r="K5" s="600">
        <v>2.1402396235249826E-4</v>
      </c>
      <c r="L5" s="600">
        <v>2.1242507033031346E-4</v>
      </c>
      <c r="M5" s="600">
        <v>2.6850089631916859E-4</v>
      </c>
      <c r="N5" s="600">
        <v>9.7683486530710266E-4</v>
      </c>
      <c r="O5" s="600">
        <v>1.1417322834645668E-3</v>
      </c>
      <c r="P5" s="600">
        <v>1.1366087334590443E-3</v>
      </c>
      <c r="Q5" s="600">
        <v>1.145457760284135E-3</v>
      </c>
      <c r="R5" s="601">
        <v>6.6326192213305032E-4</v>
      </c>
      <c r="S5" s="600">
        <v>7.7325493208201153E-4</v>
      </c>
      <c r="T5" s="600">
        <v>8.0049509612667999E-4</v>
      </c>
      <c r="U5" s="600">
        <v>7.562878209378597E-4</v>
      </c>
      <c r="V5" s="600">
        <v>3.8076434917501059E-4</v>
      </c>
      <c r="W5" s="600">
        <v>8.8613656138138033E-4</v>
      </c>
      <c r="X5" s="600">
        <v>5.589293513299919E-4</v>
      </c>
      <c r="Y5" s="600">
        <v>2.6081059934275727E-4</v>
      </c>
      <c r="Z5" s="600">
        <v>5.830166546082901E-4</v>
      </c>
      <c r="AA5" s="600">
        <v>9.0669331243656899E-4</v>
      </c>
      <c r="AB5" s="602">
        <v>8.766878389644769E-4</v>
      </c>
      <c r="AC5" s="600">
        <v>2.4190271433871543E-4</v>
      </c>
      <c r="AD5" s="600">
        <v>2.067517363915361E-3</v>
      </c>
      <c r="AE5" s="600">
        <v>1.247308723944238E-3</v>
      </c>
      <c r="AF5" s="600">
        <v>1.3119030778365208E-3</v>
      </c>
      <c r="AG5" s="695">
        <v>7.219450226650301E-4</v>
      </c>
      <c r="AH5" s="600">
        <v>7.8080757650774866E-4</v>
      </c>
      <c r="AI5" s="600">
        <v>8.3019607617049E-4</v>
      </c>
      <c r="AJ5" s="600">
        <v>7.8828717488832376E-6</v>
      </c>
      <c r="AK5" s="600">
        <v>1.9795779131773234E-3</v>
      </c>
      <c r="AL5" s="603">
        <v>2.3103466916387385E-3</v>
      </c>
      <c r="AM5" s="600">
        <v>3.0256269940587628E-3</v>
      </c>
      <c r="AN5" s="600">
        <v>2.9590622792026234E-3</v>
      </c>
      <c r="AO5" s="600">
        <v>3.610859807460036E-3</v>
      </c>
      <c r="AP5" s="600">
        <v>6.4595622251118843E-3</v>
      </c>
      <c r="AQ5" s="600">
        <v>3.7951007057080121E-4</v>
      </c>
      <c r="AR5" s="600">
        <v>2.8342930564543937E-5</v>
      </c>
      <c r="AS5" s="600">
        <v>8.7750428599930441E-4</v>
      </c>
      <c r="AT5" s="600">
        <v>4.2332461581294301E-3</v>
      </c>
      <c r="AU5" s="600">
        <v>1.0458063166701528E-4</v>
      </c>
      <c r="AV5" s="601">
        <v>0</v>
      </c>
      <c r="AW5" s="600">
        <v>2.7791733920437192E-4</v>
      </c>
      <c r="AX5" s="600">
        <v>1.1808969324142477E-4</v>
      </c>
      <c r="AY5" s="600">
        <v>3.3503007453302394E-5</v>
      </c>
      <c r="AZ5" s="600">
        <v>7.0898520584203805E-4</v>
      </c>
      <c r="BA5" s="600">
        <v>2.8135330941830202E-5</v>
      </c>
      <c r="BB5" s="600">
        <v>1.0957266660025899E-3</v>
      </c>
      <c r="BC5" s="600">
        <v>1.9280205655526992E-3</v>
      </c>
      <c r="BD5" s="600">
        <v>1.959340711537548E-3</v>
      </c>
      <c r="BE5" s="600">
        <v>1.8058899796258565E-3</v>
      </c>
      <c r="BF5" s="602">
        <v>5.276724456734723E-3</v>
      </c>
      <c r="BG5" s="600">
        <v>1.7184597485088652E-3</v>
      </c>
      <c r="BH5" s="600">
        <v>2.8728757156555257E-3</v>
      </c>
      <c r="BI5" s="600">
        <v>2.9199124653299584E-3</v>
      </c>
      <c r="BJ5" s="600">
        <v>2.2389790255643426E-3</v>
      </c>
      <c r="BK5" s="600">
        <v>4.4478241531199336E-4</v>
      </c>
      <c r="BL5" s="600">
        <v>3.7233082706766918E-3</v>
      </c>
      <c r="BM5" s="600">
        <v>2.5170776728218539E-5</v>
      </c>
      <c r="BN5" s="600">
        <v>1.2284237868102844E-4</v>
      </c>
      <c r="BO5" s="600">
        <v>6.0053876906710597E-4</v>
      </c>
      <c r="BP5" s="601">
        <v>7.6050150613287109E-4</v>
      </c>
      <c r="BQ5" s="600">
        <v>6.2729856105009345E-3</v>
      </c>
      <c r="BR5" s="600">
        <v>2.4142106885247944E-3</v>
      </c>
      <c r="BS5" s="600">
        <v>6.8494428221776873E-4</v>
      </c>
      <c r="BT5" s="600">
        <v>1.4813626765483217E-3</v>
      </c>
      <c r="BU5" s="600">
        <v>2.9247221513956177E-4</v>
      </c>
      <c r="BV5" s="600">
        <v>2.76579335015553E-4</v>
      </c>
      <c r="BW5" s="600">
        <v>4.0667174038076094E-5</v>
      </c>
      <c r="BX5" s="600">
        <v>7.4445936120423741E-5</v>
      </c>
      <c r="BY5" s="600">
        <v>1.743252273963339E-3</v>
      </c>
      <c r="BZ5" s="604"/>
    </row>
    <row r="6" spans="1:78" ht="15">
      <c r="A6" s="593" t="s">
        <v>630</v>
      </c>
      <c r="B6" s="594" t="s">
        <v>441</v>
      </c>
      <c r="C6" s="605"/>
      <c r="D6" s="606" t="s">
        <v>47</v>
      </c>
      <c r="E6" s="607" t="s">
        <v>568</v>
      </c>
      <c r="F6" s="608">
        <v>4.1964518999186191E-5</v>
      </c>
      <c r="G6" s="609">
        <v>5.1835171223940307E-5</v>
      </c>
      <c r="H6" s="600">
        <v>3.9098878315487307E-5</v>
      </c>
      <c r="I6" s="600">
        <v>1.1784380271909034E-5</v>
      </c>
      <c r="J6" s="600">
        <v>1.1991796135529927E-5</v>
      </c>
      <c r="K6" s="600">
        <v>1.8351344483670286E-5</v>
      </c>
      <c r="L6" s="600">
        <v>1.8310507971734601E-5</v>
      </c>
      <c r="M6" s="600">
        <v>1.9742712964644749E-5</v>
      </c>
      <c r="N6" s="600">
        <v>4.3366697682890237E-6</v>
      </c>
      <c r="O6" s="600">
        <v>9.8425196850393696E-6</v>
      </c>
      <c r="P6" s="600">
        <v>3.8949967306371193E-6</v>
      </c>
      <c r="Q6" s="600">
        <v>3.7198238589006335E-6</v>
      </c>
      <c r="R6" s="601">
        <v>1.3265238442661008E-5</v>
      </c>
      <c r="S6" s="600">
        <v>4.5181840772738567E-6</v>
      </c>
      <c r="T6" s="600">
        <v>4.2042809670518907E-6</v>
      </c>
      <c r="U6" s="600">
        <v>4.7137052551528653E-6</v>
      </c>
      <c r="V6" s="600">
        <v>1.4102383302778169E-5</v>
      </c>
      <c r="W6" s="600">
        <v>1.1525230573762859E-5</v>
      </c>
      <c r="X6" s="600">
        <v>1.9497535511511345E-5</v>
      </c>
      <c r="Y6" s="600">
        <v>3.4774746579034308E-5</v>
      </c>
      <c r="Z6" s="600">
        <v>1.8263172313030775E-5</v>
      </c>
      <c r="AA6" s="600">
        <v>1.1024371537326563E-5</v>
      </c>
      <c r="AB6" s="601">
        <v>8.5949788133772244E-6</v>
      </c>
      <c r="AC6" s="600">
        <v>8.1540240788331048E-6</v>
      </c>
      <c r="AD6" s="600">
        <v>9.6914876433532547E-6</v>
      </c>
      <c r="AE6" s="600">
        <v>1.0825244470104283E-5</v>
      </c>
      <c r="AF6" s="600">
        <v>1.2526127414097905E-5</v>
      </c>
      <c r="AG6" s="695">
        <v>1.0108915136499839E-5</v>
      </c>
      <c r="AH6" s="600">
        <v>1.1299675492152657E-5</v>
      </c>
      <c r="AI6" s="600">
        <v>1.1530501057923472E-5</v>
      </c>
      <c r="AJ6" s="600">
        <v>4.2620950642266995E-5</v>
      </c>
      <c r="AK6" s="600">
        <v>7.7049292800366852E-5</v>
      </c>
      <c r="AL6" s="610">
        <v>1.0803338893146894E-4</v>
      </c>
      <c r="AM6" s="600">
        <v>3.4241613261903634E-5</v>
      </c>
      <c r="AN6" s="600">
        <v>3.5254134159281115E-5</v>
      </c>
      <c r="AO6" s="600">
        <v>4.2607212427184784E-5</v>
      </c>
      <c r="AP6" s="600">
        <v>9.018977544092031E-5</v>
      </c>
      <c r="AQ6" s="600">
        <v>0</v>
      </c>
      <c r="AR6" s="600">
        <v>2.3619108803786617E-6</v>
      </c>
      <c r="AS6" s="600">
        <v>2.9426703085154404E-6</v>
      </c>
      <c r="AT6" s="600">
        <v>6.8462202018265717E-6</v>
      </c>
      <c r="AU6" s="600">
        <v>0</v>
      </c>
      <c r="AV6" s="601">
        <v>0</v>
      </c>
      <c r="AW6" s="600">
        <v>5.0075196253039979E-6</v>
      </c>
      <c r="AX6" s="600">
        <v>2.7462719358470874E-6</v>
      </c>
      <c r="AY6" s="600">
        <v>3.3503007453302391E-6</v>
      </c>
      <c r="AZ6" s="600">
        <v>0</v>
      </c>
      <c r="BA6" s="600">
        <v>0</v>
      </c>
      <c r="BB6" s="600">
        <v>0</v>
      </c>
      <c r="BC6" s="600">
        <v>2.8353243611069107E-5</v>
      </c>
      <c r="BD6" s="600">
        <v>2.3749584382273311E-5</v>
      </c>
      <c r="BE6" s="600">
        <v>4.6304871272457863E-5</v>
      </c>
      <c r="BF6" s="601">
        <v>0</v>
      </c>
      <c r="BG6" s="600">
        <v>2.1314852953655476E-5</v>
      </c>
      <c r="BH6" s="600">
        <v>8.7000346137091409E-6</v>
      </c>
      <c r="BI6" s="600">
        <v>2.0901306122619604E-6</v>
      </c>
      <c r="BJ6" s="600">
        <v>0</v>
      </c>
      <c r="BK6" s="600">
        <v>0</v>
      </c>
      <c r="BL6" s="600">
        <v>3.6090225563909776E-5</v>
      </c>
      <c r="BM6" s="600">
        <v>2.097564727351545E-6</v>
      </c>
      <c r="BN6" s="600">
        <v>7.758466021959691E-5</v>
      </c>
      <c r="BO6" s="600">
        <v>0</v>
      </c>
      <c r="BP6" s="601">
        <v>0</v>
      </c>
      <c r="BQ6" s="600">
        <v>1.2165412173522448E-4</v>
      </c>
      <c r="BR6" s="600">
        <v>3.113102112862404E-6</v>
      </c>
      <c r="BS6" s="600">
        <v>1.0372605544629145E-3</v>
      </c>
      <c r="BT6" s="600">
        <v>3.0379988467903972E-5</v>
      </c>
      <c r="BU6" s="600">
        <v>1.3844838586488129E-5</v>
      </c>
      <c r="BV6" s="600">
        <v>8.5288781722857752E-6</v>
      </c>
      <c r="BW6" s="600">
        <v>2.9047981455768637E-5</v>
      </c>
      <c r="BX6" s="600">
        <v>7.4445936120423745E-6</v>
      </c>
      <c r="BY6" s="600">
        <v>5.9012199576069114E-5</v>
      </c>
      <c r="BZ6" s="604"/>
    </row>
    <row r="7" spans="1:78" ht="15">
      <c r="A7" s="611" t="s">
        <v>631</v>
      </c>
      <c r="B7" s="612" t="s">
        <v>442</v>
      </c>
      <c r="C7" s="613"/>
      <c r="D7" s="606" t="s">
        <v>48</v>
      </c>
      <c r="E7" s="607" t="s">
        <v>569</v>
      </c>
      <c r="F7" s="608">
        <v>0</v>
      </c>
      <c r="G7" s="609">
        <v>0</v>
      </c>
      <c r="H7" s="600">
        <v>0</v>
      </c>
      <c r="I7" s="600">
        <v>0</v>
      </c>
      <c r="J7" s="600">
        <v>0</v>
      </c>
      <c r="K7" s="600">
        <v>0</v>
      </c>
      <c r="L7" s="600">
        <v>0</v>
      </c>
      <c r="M7" s="600">
        <v>0</v>
      </c>
      <c r="N7" s="600">
        <v>0</v>
      </c>
      <c r="O7" s="600">
        <v>0</v>
      </c>
      <c r="P7" s="600">
        <v>0</v>
      </c>
      <c r="Q7" s="600">
        <v>0</v>
      </c>
      <c r="R7" s="601">
        <v>0</v>
      </c>
      <c r="S7" s="600">
        <v>0</v>
      </c>
      <c r="T7" s="600">
        <v>0</v>
      </c>
      <c r="U7" s="600">
        <v>0</v>
      </c>
      <c r="V7" s="600">
        <v>0</v>
      </c>
      <c r="W7" s="600">
        <v>0</v>
      </c>
      <c r="X7" s="600">
        <v>0</v>
      </c>
      <c r="Y7" s="600">
        <v>0</v>
      </c>
      <c r="Z7" s="600">
        <v>0</v>
      </c>
      <c r="AA7" s="600">
        <v>0</v>
      </c>
      <c r="AB7" s="601">
        <v>0</v>
      </c>
      <c r="AC7" s="600">
        <v>0</v>
      </c>
      <c r="AD7" s="600">
        <v>0</v>
      </c>
      <c r="AE7" s="600">
        <v>0</v>
      </c>
      <c r="AF7" s="600">
        <v>0</v>
      </c>
      <c r="AG7" s="695">
        <v>0</v>
      </c>
      <c r="AH7" s="600">
        <v>0</v>
      </c>
      <c r="AI7" s="600">
        <v>0</v>
      </c>
      <c r="AJ7" s="600">
        <v>0</v>
      </c>
      <c r="AK7" s="600">
        <v>0</v>
      </c>
      <c r="AL7" s="610">
        <v>0</v>
      </c>
      <c r="AM7" s="600">
        <v>0</v>
      </c>
      <c r="AN7" s="600">
        <v>0</v>
      </c>
      <c r="AO7" s="600">
        <v>0</v>
      </c>
      <c r="AP7" s="600">
        <v>0</v>
      </c>
      <c r="AQ7" s="600">
        <v>0</v>
      </c>
      <c r="AR7" s="600">
        <v>0</v>
      </c>
      <c r="AS7" s="600">
        <v>0</v>
      </c>
      <c r="AT7" s="600">
        <v>0</v>
      </c>
      <c r="AU7" s="600">
        <v>0</v>
      </c>
      <c r="AV7" s="601">
        <v>0</v>
      </c>
      <c r="AW7" s="600">
        <v>0</v>
      </c>
      <c r="AX7" s="600">
        <v>0</v>
      </c>
      <c r="AY7" s="600">
        <v>0</v>
      </c>
      <c r="AZ7" s="600">
        <v>0</v>
      </c>
      <c r="BA7" s="600">
        <v>0</v>
      </c>
      <c r="BB7" s="600">
        <v>0</v>
      </c>
      <c r="BC7" s="600">
        <v>0</v>
      </c>
      <c r="BD7" s="600">
        <v>0</v>
      </c>
      <c r="BE7" s="600">
        <v>0</v>
      </c>
      <c r="BF7" s="601">
        <v>0</v>
      </c>
      <c r="BG7" s="600">
        <v>0</v>
      </c>
      <c r="BH7" s="600">
        <v>0</v>
      </c>
      <c r="BI7" s="600">
        <v>0</v>
      </c>
      <c r="BJ7" s="600">
        <v>0</v>
      </c>
      <c r="BK7" s="600">
        <v>0</v>
      </c>
      <c r="BL7" s="600">
        <v>0</v>
      </c>
      <c r="BM7" s="600">
        <v>0</v>
      </c>
      <c r="BN7" s="600">
        <v>0</v>
      </c>
      <c r="BO7" s="600">
        <v>0</v>
      </c>
      <c r="BP7" s="601">
        <v>0</v>
      </c>
      <c r="BQ7" s="600">
        <v>0</v>
      </c>
      <c r="BR7" s="600">
        <v>0</v>
      </c>
      <c r="BS7" s="600">
        <v>0</v>
      </c>
      <c r="BT7" s="600">
        <v>0</v>
      </c>
      <c r="BU7" s="600">
        <v>0</v>
      </c>
      <c r="BV7" s="600">
        <v>0</v>
      </c>
      <c r="BW7" s="600">
        <v>0</v>
      </c>
      <c r="BX7" s="600">
        <v>0</v>
      </c>
      <c r="BY7" s="600">
        <v>0</v>
      </c>
      <c r="BZ7" s="604"/>
    </row>
    <row r="8" spans="1:78" ht="15">
      <c r="A8" s="614" t="s">
        <v>632</v>
      </c>
      <c r="B8" s="615" t="s">
        <v>1</v>
      </c>
      <c r="C8" s="616"/>
      <c r="D8" s="617" t="s">
        <v>49</v>
      </c>
      <c r="E8" s="607" t="s">
        <v>3</v>
      </c>
      <c r="F8" s="608">
        <v>1.2739228981895807E-4</v>
      </c>
      <c r="G8" s="609">
        <v>1.0284569199659067E-3</v>
      </c>
      <c r="H8" s="600">
        <v>6.6228144335206971E-3</v>
      </c>
      <c r="I8" s="600">
        <v>2.177787631872766E-3</v>
      </c>
      <c r="J8" s="600">
        <v>1.8905220348639027E-3</v>
      </c>
      <c r="K8" s="600">
        <v>1.9505340072367345E-3</v>
      </c>
      <c r="L8" s="600">
        <v>1.9662935997241835E-3</v>
      </c>
      <c r="M8" s="600">
        <v>1.4135782482685641E-3</v>
      </c>
      <c r="N8" s="600">
        <v>1.8182843212854324E-3</v>
      </c>
      <c r="O8" s="600">
        <v>1.3681102362204725E-3</v>
      </c>
      <c r="P8" s="600">
        <v>1.8406293925217036E-3</v>
      </c>
      <c r="Q8" s="600">
        <v>1.8393289040977332E-3</v>
      </c>
      <c r="R8" s="601">
        <v>1.910194335743185E-3</v>
      </c>
      <c r="S8" s="600">
        <v>1.8088872680799978E-3</v>
      </c>
      <c r="T8" s="600">
        <v>1.3790041571930202E-3</v>
      </c>
      <c r="U8" s="600">
        <v>2.0766490374090124E-3</v>
      </c>
      <c r="V8" s="600">
        <v>1.5794669299111549E-3</v>
      </c>
      <c r="W8" s="600">
        <v>2.5367032492852053E-3</v>
      </c>
      <c r="X8" s="600">
        <v>3.2365908949108834E-3</v>
      </c>
      <c r="Y8" s="600">
        <v>8.8849477509432648E-3</v>
      </c>
      <c r="Z8" s="600">
        <v>2.7802167698067616E-3</v>
      </c>
      <c r="AA8" s="600">
        <v>2.4927328976066172E-3</v>
      </c>
      <c r="AB8" s="601">
        <v>2.7503932202807119E-3</v>
      </c>
      <c r="AC8" s="600">
        <v>1.1374863589972181E-3</v>
      </c>
      <c r="AD8" s="600">
        <v>4.8845097722500404E-3</v>
      </c>
      <c r="AE8" s="600">
        <v>2.4128267118921323E-3</v>
      </c>
      <c r="AF8" s="600">
        <v>2.6739106653294329E-3</v>
      </c>
      <c r="AG8" s="695">
        <v>3.3401540430184882E-3</v>
      </c>
      <c r="AH8" s="600">
        <v>2.0552226440976994E-3</v>
      </c>
      <c r="AI8" s="600">
        <v>3.4764460689639268E-3</v>
      </c>
      <c r="AJ8" s="600">
        <v>1.2746202793956964E-4</v>
      </c>
      <c r="AK8" s="600">
        <v>1.5395037613305402E-2</v>
      </c>
      <c r="AL8" s="610">
        <v>1.5670884078948809E-2</v>
      </c>
      <c r="AM8" s="600">
        <v>1.3535107323678679E-2</v>
      </c>
      <c r="AN8" s="600">
        <v>1.3386941379066651E-2</v>
      </c>
      <c r="AO8" s="600">
        <v>1.4818179807711621E-2</v>
      </c>
      <c r="AP8" s="600">
        <v>2.3268962063757441E-2</v>
      </c>
      <c r="AQ8" s="600">
        <v>4.3643658115642144E-2</v>
      </c>
      <c r="AR8" s="600">
        <v>3.6420665775438962E-3</v>
      </c>
      <c r="AS8" s="600">
        <v>3.7789772101955287E-3</v>
      </c>
      <c r="AT8" s="600">
        <v>1.848935869173296E-2</v>
      </c>
      <c r="AU8" s="600">
        <v>1.9033674963396779E-2</v>
      </c>
      <c r="AV8" s="601">
        <v>5.2200240121104561E-3</v>
      </c>
      <c r="AW8" s="600">
        <v>7.4995952254969548E-3</v>
      </c>
      <c r="AX8" s="600">
        <v>6.6642865643222662E-3</v>
      </c>
      <c r="AY8" s="600">
        <v>7.1193890838267583E-3</v>
      </c>
      <c r="AZ8" s="600">
        <v>5.1614122985300373E-3</v>
      </c>
      <c r="BA8" s="600">
        <v>4.4031792923964266E-3</v>
      </c>
      <c r="BB8" s="600">
        <v>2.2910648470963243E-3</v>
      </c>
      <c r="BC8" s="600">
        <v>1.612354453349463E-2</v>
      </c>
      <c r="BD8" s="600">
        <v>1.6470336769106541E-2</v>
      </c>
      <c r="BE8" s="600">
        <v>1.4771253935914058E-2</v>
      </c>
      <c r="BF8" s="601">
        <v>1.8545809806096936E-2</v>
      </c>
      <c r="BG8" s="600">
        <v>1.5411644103085063E-2</v>
      </c>
      <c r="BH8" s="600">
        <v>1.1541838777172849E-2</v>
      </c>
      <c r="BI8" s="600">
        <v>1.4025821473583885E-2</v>
      </c>
      <c r="BJ8" s="600">
        <v>6.1172105519882933E-3</v>
      </c>
      <c r="BK8" s="600">
        <v>4.0719112730820552E-2</v>
      </c>
      <c r="BL8" s="600">
        <v>2.3578947368421053E-3</v>
      </c>
      <c r="BM8" s="600">
        <v>4.7265125189654813E-3</v>
      </c>
      <c r="BN8" s="600">
        <v>2.864005405064662E-2</v>
      </c>
      <c r="BO8" s="600">
        <v>0.11710505996808565</v>
      </c>
      <c r="BP8" s="601">
        <v>1.7822926358812257E-2</v>
      </c>
      <c r="BQ8" s="600">
        <v>1.0212707552849358E-2</v>
      </c>
      <c r="BR8" s="600">
        <v>1.941330477580995E-2</v>
      </c>
      <c r="BS8" s="600">
        <v>3.0967564106018183E-2</v>
      </c>
      <c r="BT8" s="600">
        <v>1.4979548240961768E-2</v>
      </c>
      <c r="BU8" s="600">
        <v>9.4987130068797318E-3</v>
      </c>
      <c r="BV8" s="600">
        <v>3.5955313552021892E-3</v>
      </c>
      <c r="BW8" s="600">
        <v>1.2316344137245903E-3</v>
      </c>
      <c r="BX8" s="600">
        <v>1.5394592412635626E-2</v>
      </c>
      <c r="BY8" s="600">
        <v>2.509055182786301E-2</v>
      </c>
      <c r="BZ8" s="604"/>
    </row>
    <row r="9" spans="1:78" ht="15">
      <c r="A9" s="614" t="s">
        <v>633</v>
      </c>
      <c r="B9" s="615" t="s">
        <v>2</v>
      </c>
      <c r="C9" s="616"/>
      <c r="D9" s="617" t="s">
        <v>301</v>
      </c>
      <c r="E9" s="607" t="s">
        <v>302</v>
      </c>
      <c r="F9" s="608">
        <v>0</v>
      </c>
      <c r="G9" s="609">
        <v>0</v>
      </c>
      <c r="H9" s="600">
        <v>2.6480126629960743E-5</v>
      </c>
      <c r="I9" s="600">
        <v>0</v>
      </c>
      <c r="J9" s="600">
        <v>0</v>
      </c>
      <c r="K9" s="600">
        <v>0</v>
      </c>
      <c r="L9" s="600">
        <v>0</v>
      </c>
      <c r="M9" s="600">
        <v>0</v>
      </c>
      <c r="N9" s="600">
        <v>0</v>
      </c>
      <c r="O9" s="600">
        <v>0</v>
      </c>
      <c r="P9" s="600">
        <v>0</v>
      </c>
      <c r="Q9" s="600">
        <v>0</v>
      </c>
      <c r="R9" s="601">
        <v>0</v>
      </c>
      <c r="S9" s="600">
        <v>0</v>
      </c>
      <c r="T9" s="600">
        <v>0</v>
      </c>
      <c r="U9" s="600">
        <v>0</v>
      </c>
      <c r="V9" s="600">
        <v>0</v>
      </c>
      <c r="W9" s="600">
        <v>0</v>
      </c>
      <c r="X9" s="600">
        <v>0</v>
      </c>
      <c r="Y9" s="600">
        <v>0</v>
      </c>
      <c r="Z9" s="600">
        <v>0</v>
      </c>
      <c r="AA9" s="600">
        <v>0</v>
      </c>
      <c r="AB9" s="601">
        <v>0</v>
      </c>
      <c r="AC9" s="600">
        <v>0</v>
      </c>
      <c r="AD9" s="600">
        <v>0</v>
      </c>
      <c r="AE9" s="600">
        <v>0</v>
      </c>
      <c r="AF9" s="600">
        <v>0</v>
      </c>
      <c r="AG9" s="695">
        <v>0</v>
      </c>
      <c r="AH9" s="600">
        <v>0</v>
      </c>
      <c r="AI9" s="600">
        <v>0</v>
      </c>
      <c r="AJ9" s="600">
        <v>0</v>
      </c>
      <c r="AK9" s="600">
        <v>7.4251961787869458E-5</v>
      </c>
      <c r="AL9" s="610">
        <v>1.2354838809774189E-4</v>
      </c>
      <c r="AM9" s="600">
        <v>0</v>
      </c>
      <c r="AN9" s="600">
        <v>0</v>
      </c>
      <c r="AO9" s="600">
        <v>0</v>
      </c>
      <c r="AP9" s="600">
        <v>0</v>
      </c>
      <c r="AQ9" s="600">
        <v>0</v>
      </c>
      <c r="AR9" s="600">
        <v>0</v>
      </c>
      <c r="AS9" s="600">
        <v>0</v>
      </c>
      <c r="AT9" s="600">
        <v>0</v>
      </c>
      <c r="AU9" s="600">
        <v>0</v>
      </c>
      <c r="AV9" s="601">
        <v>0</v>
      </c>
      <c r="AW9" s="600">
        <v>0</v>
      </c>
      <c r="AX9" s="600">
        <v>0</v>
      </c>
      <c r="AY9" s="600">
        <v>0</v>
      </c>
      <c r="AZ9" s="600">
        <v>0</v>
      </c>
      <c r="BA9" s="600">
        <v>0</v>
      </c>
      <c r="BB9" s="600">
        <v>0</v>
      </c>
      <c r="BC9" s="600">
        <v>0</v>
      </c>
      <c r="BD9" s="600">
        <v>0</v>
      </c>
      <c r="BE9" s="600">
        <v>0</v>
      </c>
      <c r="BF9" s="601">
        <v>0</v>
      </c>
      <c r="BG9" s="600">
        <v>0</v>
      </c>
      <c r="BH9" s="600">
        <v>0</v>
      </c>
      <c r="BI9" s="600">
        <v>0</v>
      </c>
      <c r="BJ9" s="600">
        <v>0</v>
      </c>
      <c r="BK9" s="600">
        <v>0</v>
      </c>
      <c r="BL9" s="600">
        <v>0</v>
      </c>
      <c r="BM9" s="600">
        <v>0</v>
      </c>
      <c r="BN9" s="600">
        <v>0</v>
      </c>
      <c r="BO9" s="600">
        <v>0</v>
      </c>
      <c r="BP9" s="601">
        <v>0</v>
      </c>
      <c r="BQ9" s="600">
        <v>0</v>
      </c>
      <c r="BR9" s="600">
        <v>0</v>
      </c>
      <c r="BS9" s="600">
        <v>1.5678074114908989E-3</v>
      </c>
      <c r="BT9" s="600">
        <v>0</v>
      </c>
      <c r="BU9" s="600">
        <v>0</v>
      </c>
      <c r="BV9" s="600">
        <v>0</v>
      </c>
      <c r="BW9" s="600">
        <v>0</v>
      </c>
      <c r="BX9" s="600">
        <v>0</v>
      </c>
      <c r="BY9" s="600">
        <v>0</v>
      </c>
      <c r="BZ9" s="604"/>
    </row>
    <row r="10" spans="1:78" ht="15">
      <c r="A10" s="618" t="s">
        <v>634</v>
      </c>
      <c r="B10" s="619" t="s">
        <v>443</v>
      </c>
      <c r="C10" s="595"/>
      <c r="D10" s="617" t="s">
        <v>303</v>
      </c>
      <c r="E10" s="607" t="s">
        <v>24</v>
      </c>
      <c r="F10" s="608">
        <v>5.0757084884729964E-3</v>
      </c>
      <c r="G10" s="609">
        <v>1.5085212898239902E-3</v>
      </c>
      <c r="H10" s="600">
        <v>3.1201569961728428E-3</v>
      </c>
      <c r="I10" s="600">
        <v>3.8057058329710632E-3</v>
      </c>
      <c r="J10" s="600">
        <v>3.1716148404811306E-3</v>
      </c>
      <c r="K10" s="600">
        <v>2.8572930776139152E-3</v>
      </c>
      <c r="L10" s="600">
        <v>2.8515718933702634E-3</v>
      </c>
      <c r="M10" s="600">
        <v>3.0522234243340785E-3</v>
      </c>
      <c r="N10" s="600">
        <v>3.549970768135343E-3</v>
      </c>
      <c r="O10" s="600">
        <v>4.8720472440944886E-3</v>
      </c>
      <c r="P10" s="600">
        <v>3.5695210663332548E-3</v>
      </c>
      <c r="Q10" s="600">
        <v>3.5968216832996526E-3</v>
      </c>
      <c r="R10" s="601">
        <v>2.1091729123830999E-3</v>
      </c>
      <c r="S10" s="600">
        <v>3.439628992541769E-3</v>
      </c>
      <c r="T10" s="600">
        <v>3.8317816733710935E-3</v>
      </c>
      <c r="U10" s="600">
        <v>3.1953684179652927E-3</v>
      </c>
      <c r="V10" s="600">
        <v>5.3448032717529261E-3</v>
      </c>
      <c r="W10" s="600">
        <v>4.5979523199674464E-3</v>
      </c>
      <c r="X10" s="600">
        <v>3.6278414408418775E-3</v>
      </c>
      <c r="Y10" s="600">
        <v>2.1560342879001267E-3</v>
      </c>
      <c r="Z10" s="600">
        <v>3.7467600429886977E-3</v>
      </c>
      <c r="AA10" s="600">
        <v>4.6588994116742053E-3</v>
      </c>
      <c r="AB10" s="601">
        <v>2.8191530507877299E-3</v>
      </c>
      <c r="AC10" s="600">
        <v>4.8584393469713917E-3</v>
      </c>
      <c r="AD10" s="600">
        <v>1.9059925698594734E-3</v>
      </c>
      <c r="AE10" s="600">
        <v>4.9182694042507131E-3</v>
      </c>
      <c r="AF10" s="600">
        <v>7.1845691471460887E-3</v>
      </c>
      <c r="AG10" s="695">
        <v>1.8322408684905958E-3</v>
      </c>
      <c r="AH10" s="600">
        <v>4.9385231738453194E-3</v>
      </c>
      <c r="AI10" s="600">
        <v>3.9722576144546363E-3</v>
      </c>
      <c r="AJ10" s="600">
        <v>5.0746988943403924E-3</v>
      </c>
      <c r="AK10" s="600">
        <v>1.4172653036826715E-3</v>
      </c>
      <c r="AL10" s="610">
        <v>1.3461303224000494E-3</v>
      </c>
      <c r="AM10" s="600">
        <v>1.2816826075115319E-3</v>
      </c>
      <c r="AN10" s="600">
        <v>1.2652317037164223E-3</v>
      </c>
      <c r="AO10" s="600">
        <v>1.2806510706685253E-3</v>
      </c>
      <c r="AP10" s="600">
        <v>1.1284939563876348E-3</v>
      </c>
      <c r="AQ10" s="600">
        <v>1.5903279147728812E-3</v>
      </c>
      <c r="AR10" s="600">
        <v>1.1738697075481949E-3</v>
      </c>
      <c r="AS10" s="600">
        <v>1.1564694312465682E-3</v>
      </c>
      <c r="AT10" s="600">
        <v>2.4760496396606102E-3</v>
      </c>
      <c r="AU10" s="600">
        <v>2.719096423342397E-3</v>
      </c>
      <c r="AV10" s="601">
        <v>2.5056115258130186E-3</v>
      </c>
      <c r="AW10" s="600">
        <v>1.2018047100729595E-3</v>
      </c>
      <c r="AX10" s="600">
        <v>1.189135748221789E-3</v>
      </c>
      <c r="AY10" s="600">
        <v>1.0787968399963369E-3</v>
      </c>
      <c r="AZ10" s="600">
        <v>1.8055489908777238E-3</v>
      </c>
      <c r="BA10" s="600">
        <v>1.7162551874516424E-3</v>
      </c>
      <c r="BB10" s="600">
        <v>9.9611515091144534E-4</v>
      </c>
      <c r="BC10" s="600">
        <v>1.332602449720248E-3</v>
      </c>
      <c r="BD10" s="600">
        <v>1.341851517598442E-3</v>
      </c>
      <c r="BE10" s="600">
        <v>1.2965363956288201E-3</v>
      </c>
      <c r="BF10" s="601">
        <v>1.8380222218542497E-3</v>
      </c>
      <c r="BG10" s="600">
        <v>1.5925814659712395E-3</v>
      </c>
      <c r="BH10" s="600">
        <v>1.5877563170019183E-3</v>
      </c>
      <c r="BI10" s="600">
        <v>1.6261216163398051E-3</v>
      </c>
      <c r="BJ10" s="600">
        <v>1.1474767506017257E-3</v>
      </c>
      <c r="BK10" s="600">
        <v>1.6930427421553295E-3</v>
      </c>
      <c r="BL10" s="600">
        <v>1.7864661654135338E-3</v>
      </c>
      <c r="BM10" s="600">
        <v>1.9975808086811213E-3</v>
      </c>
      <c r="BN10" s="600">
        <v>1.1767006799972199E-3</v>
      </c>
      <c r="BO10" s="600">
        <v>1.355501793037182E-3</v>
      </c>
      <c r="BP10" s="601">
        <v>1.278832141597733E-3</v>
      </c>
      <c r="BQ10" s="600">
        <v>1.3787467129992108E-3</v>
      </c>
      <c r="BR10" s="600">
        <v>1.3682083786030266E-3</v>
      </c>
      <c r="BS10" s="600">
        <v>4.9738767846373524E-4</v>
      </c>
      <c r="BT10" s="600">
        <v>1.5244112432032462E-3</v>
      </c>
      <c r="BU10" s="600">
        <v>1.1918098549868531E-3</v>
      </c>
      <c r="BV10" s="600">
        <v>1.5498190050210723E-3</v>
      </c>
      <c r="BW10" s="600">
        <v>1.8358324280045779E-3</v>
      </c>
      <c r="BX10" s="600">
        <v>1.7924927063662029E-3</v>
      </c>
      <c r="BY10" s="600">
        <v>1.355685665936723E-3</v>
      </c>
      <c r="BZ10" s="604"/>
    </row>
    <row r="11" spans="1:78" ht="15">
      <c r="A11" s="611" t="s">
        <v>635</v>
      </c>
      <c r="B11" s="612" t="s">
        <v>636</v>
      </c>
      <c r="C11" s="613"/>
      <c r="D11" s="617" t="s">
        <v>304</v>
      </c>
      <c r="E11" s="607" t="s">
        <v>25</v>
      </c>
      <c r="F11" s="608">
        <v>5.2379213375091362E-2</v>
      </c>
      <c r="G11" s="609">
        <v>2.9940701742191887E-3</v>
      </c>
      <c r="H11" s="600">
        <v>4.8237759823991339E-2</v>
      </c>
      <c r="I11" s="600">
        <v>7.8670336607330207E-2</v>
      </c>
      <c r="J11" s="600">
        <v>0.12296480001958045</v>
      </c>
      <c r="K11" s="600">
        <v>0.16662198921143598</v>
      </c>
      <c r="L11" s="600">
        <v>0.16552061815347799</v>
      </c>
      <c r="M11" s="600">
        <v>0.20414754913961256</v>
      </c>
      <c r="N11" s="600">
        <v>7.0413693902127331E-2</v>
      </c>
      <c r="O11" s="600">
        <v>5.121062992125984E-2</v>
      </c>
      <c r="P11" s="600">
        <v>5.4125361443524742E-2</v>
      </c>
      <c r="Q11" s="600">
        <v>5.3849906099246392E-2</v>
      </c>
      <c r="R11" s="601">
        <v>6.8859852755853282E-2</v>
      </c>
      <c r="S11" s="600">
        <v>9.2374273459864001E-2</v>
      </c>
      <c r="T11" s="600">
        <v>4.4931991551076966E-2</v>
      </c>
      <c r="U11" s="600">
        <v>0.12192470012978401</v>
      </c>
      <c r="V11" s="600">
        <v>8.1892539839232836E-2</v>
      </c>
      <c r="W11" s="600">
        <v>2.3327911864871435E-2</v>
      </c>
      <c r="X11" s="600">
        <v>8.8824272611941854E-2</v>
      </c>
      <c r="Y11" s="600">
        <v>7.940813381322484E-2</v>
      </c>
      <c r="Z11" s="600">
        <v>8.9585074773642026E-2</v>
      </c>
      <c r="AA11" s="600">
        <v>1.9213111391229956E-2</v>
      </c>
      <c r="AB11" s="601">
        <v>7.7612658684796344E-3</v>
      </c>
      <c r="AC11" s="600">
        <v>1.5254820047483601E-2</v>
      </c>
      <c r="AD11" s="600">
        <v>1.3115813277338071E-2</v>
      </c>
      <c r="AE11" s="600">
        <v>4.4716679296118549E-2</v>
      </c>
      <c r="AF11" s="600">
        <v>3.3530355399637744E-2</v>
      </c>
      <c r="AG11" s="695">
        <v>6.8239389219347454E-3</v>
      </c>
      <c r="AH11" s="600">
        <v>1.566681174194479E-2</v>
      </c>
      <c r="AI11" s="600">
        <v>1.2775795172179208E-2</v>
      </c>
      <c r="AJ11" s="600">
        <v>5.2377808139452545E-2</v>
      </c>
      <c r="AK11" s="600">
        <v>2.993046031406862E-3</v>
      </c>
      <c r="AL11" s="610">
        <v>1.890543477355532E-3</v>
      </c>
      <c r="AM11" s="600">
        <v>2.1336012633887086E-3</v>
      </c>
      <c r="AN11" s="600">
        <v>1.9794543476100062E-3</v>
      </c>
      <c r="AO11" s="600">
        <v>1.2281021753416642E-3</v>
      </c>
      <c r="AP11" s="600">
        <v>1.0181124401763592E-3</v>
      </c>
      <c r="AQ11" s="600">
        <v>6.6866060052950694E-4</v>
      </c>
      <c r="AR11" s="600">
        <v>8.5264982781669684E-4</v>
      </c>
      <c r="AS11" s="600">
        <v>1.2771189138957011E-3</v>
      </c>
      <c r="AT11" s="600">
        <v>2.5627684288837466E-3</v>
      </c>
      <c r="AU11" s="600">
        <v>1.7778707383392595E-3</v>
      </c>
      <c r="AV11" s="601">
        <v>2.0358093647230777E-3</v>
      </c>
      <c r="AW11" s="600">
        <v>5.0701136206202984E-3</v>
      </c>
      <c r="AX11" s="600">
        <v>5.4760662400790928E-3</v>
      </c>
      <c r="AY11" s="600">
        <v>6.5476044232903978E-3</v>
      </c>
      <c r="AZ11" s="600">
        <v>6.1445384506309973E-4</v>
      </c>
      <c r="BA11" s="600">
        <v>6.1897728072026446E-4</v>
      </c>
      <c r="BB11" s="600">
        <v>4.9805757545572267E-4</v>
      </c>
      <c r="BC11" s="600">
        <v>8.7895055194314232E-4</v>
      </c>
      <c r="BD11" s="600">
        <v>8.668598299529758E-4</v>
      </c>
      <c r="BE11" s="600">
        <v>9.2609742544915721E-4</v>
      </c>
      <c r="BF11" s="601">
        <v>7.3465693011651846E-3</v>
      </c>
      <c r="BG11" s="600">
        <v>1.3295642238638681E-3</v>
      </c>
      <c r="BH11" s="600">
        <v>5.9098092268838529E-4</v>
      </c>
      <c r="BI11" s="600">
        <v>4.3579223265661869E-4</v>
      </c>
      <c r="BJ11" s="600">
        <v>2.6787784770144812E-4</v>
      </c>
      <c r="BK11" s="600">
        <v>3.8739113591689742E-4</v>
      </c>
      <c r="BL11" s="600">
        <v>1.3233082706766918E-3</v>
      </c>
      <c r="BM11" s="600">
        <v>1.4829782622375423E-3</v>
      </c>
      <c r="BN11" s="600">
        <v>9.8597172362404413E-4</v>
      </c>
      <c r="BO11" s="600">
        <v>5.6279061786860211E-3</v>
      </c>
      <c r="BP11" s="601">
        <v>3.8662367071559369E-4</v>
      </c>
      <c r="BQ11" s="600">
        <v>6.4445491155121484E-3</v>
      </c>
      <c r="BR11" s="600">
        <v>1.8211647360245062E-4</v>
      </c>
      <c r="BS11" s="600">
        <v>3.1926071611391008E-3</v>
      </c>
      <c r="BT11" s="600">
        <v>4.6536730513020838E-3</v>
      </c>
      <c r="BU11" s="600">
        <v>7.155474076116615E-3</v>
      </c>
      <c r="BV11" s="600">
        <v>2.4685010252929974E-3</v>
      </c>
      <c r="BW11" s="600">
        <v>2.1553602240180331E-3</v>
      </c>
      <c r="BX11" s="600">
        <v>3.4096238743154075E-3</v>
      </c>
      <c r="BY11" s="600">
        <v>5.3916416396459907E-3</v>
      </c>
      <c r="BZ11" s="604"/>
    </row>
    <row r="12" spans="1:78" ht="15">
      <c r="A12" s="618" t="s">
        <v>637</v>
      </c>
      <c r="B12" s="619" t="s">
        <v>17</v>
      </c>
      <c r="C12" s="595"/>
      <c r="D12" s="617" t="s">
        <v>305</v>
      </c>
      <c r="E12" s="607" t="s">
        <v>26</v>
      </c>
      <c r="F12" s="608">
        <v>8.7381119263662578E-3</v>
      </c>
      <c r="G12" s="609">
        <v>2.5393343539364395E-3</v>
      </c>
      <c r="H12" s="600">
        <v>5.3745906190799829E-3</v>
      </c>
      <c r="I12" s="600">
        <v>6.1330697002371327E-3</v>
      </c>
      <c r="J12" s="600">
        <v>7.0279919884962396E-3</v>
      </c>
      <c r="K12" s="600">
        <v>7.1600641418894427E-3</v>
      </c>
      <c r="L12" s="600">
        <v>7.0406220937138751E-3</v>
      </c>
      <c r="M12" s="600">
        <v>1.1229655134289933E-2</v>
      </c>
      <c r="N12" s="600">
        <v>6.869013871109296E-3</v>
      </c>
      <c r="O12" s="600">
        <v>7.9527559055118102E-3</v>
      </c>
      <c r="P12" s="600">
        <v>7.5969476858120362E-3</v>
      </c>
      <c r="Q12" s="600">
        <v>7.34169235618355E-3</v>
      </c>
      <c r="R12" s="601">
        <v>2.1250911985142933E-2</v>
      </c>
      <c r="S12" s="600">
        <v>5.6180391726559503E-3</v>
      </c>
      <c r="T12" s="600">
        <v>7.6147936875243846E-3</v>
      </c>
      <c r="U12" s="600">
        <v>4.3743184767818591E-3</v>
      </c>
      <c r="V12" s="600">
        <v>1.7811310111408827E-2</v>
      </c>
      <c r="W12" s="600">
        <v>5.0149351621261865E-3</v>
      </c>
      <c r="X12" s="600">
        <v>4.8444876567601859E-3</v>
      </c>
      <c r="Y12" s="600">
        <v>3.8078347504042565E-3</v>
      </c>
      <c r="Z12" s="600">
        <v>4.9282468057009199E-3</v>
      </c>
      <c r="AA12" s="600">
        <v>5.0256435048159354E-3</v>
      </c>
      <c r="AB12" s="601">
        <v>7.5463913981452038E-3</v>
      </c>
      <c r="AC12" s="600">
        <v>3.2765586756777691E-3</v>
      </c>
      <c r="AD12" s="600">
        <v>4.790825391697626E-3</v>
      </c>
      <c r="AE12" s="600">
        <v>8.1069053031669856E-3</v>
      </c>
      <c r="AF12" s="600">
        <v>5.7340435925935518E-3</v>
      </c>
      <c r="AG12" s="695">
        <v>5.9149789692444681E-3</v>
      </c>
      <c r="AH12" s="600">
        <v>4.0882225930608312E-3</v>
      </c>
      <c r="AI12" s="600">
        <v>3.147826788813108E-3</v>
      </c>
      <c r="AJ12" s="600">
        <v>8.7342218977626267E-3</v>
      </c>
      <c r="AK12" s="600">
        <v>3.0508084630157997E-3</v>
      </c>
      <c r="AL12" s="610">
        <v>2.8215250852222573E-3</v>
      </c>
      <c r="AM12" s="600">
        <v>3.5503480120999717E-3</v>
      </c>
      <c r="AN12" s="600">
        <v>3.622851925618347E-3</v>
      </c>
      <c r="AO12" s="600">
        <v>3.6678723155173644E-3</v>
      </c>
      <c r="AP12" s="600">
        <v>1.6431589933564685E-3</v>
      </c>
      <c r="AQ12" s="600">
        <v>2.2860963774860169E-3</v>
      </c>
      <c r="AR12" s="600">
        <v>6.2519781003623175E-3</v>
      </c>
      <c r="AS12" s="600">
        <v>6.3820633651082877E-3</v>
      </c>
      <c r="AT12" s="600">
        <v>1.2574224437354802E-3</v>
      </c>
      <c r="AU12" s="600">
        <v>2.8236770550094121E-3</v>
      </c>
      <c r="AV12" s="601">
        <v>4.9068225713838282E-3</v>
      </c>
      <c r="AW12" s="600">
        <v>3.4376622227711949E-3</v>
      </c>
      <c r="AX12" s="600">
        <v>3.3678448173271452E-3</v>
      </c>
      <c r="AY12" s="600">
        <v>2.9315131521639591E-3</v>
      </c>
      <c r="AZ12" s="600">
        <v>2.6941437821997446E-3</v>
      </c>
      <c r="BA12" s="600">
        <v>8.2155166350144186E-3</v>
      </c>
      <c r="BB12" s="600">
        <v>9.2140651459308703E-3</v>
      </c>
      <c r="BC12" s="600">
        <v>4.1584757296234693E-3</v>
      </c>
      <c r="BD12" s="600">
        <v>4.2274260200446494E-3</v>
      </c>
      <c r="BE12" s="600">
        <v>3.8896091868864603E-3</v>
      </c>
      <c r="BF12" s="601">
        <v>1.0983976641110982E-3</v>
      </c>
      <c r="BG12" s="600">
        <v>1.5479409248796213E-3</v>
      </c>
      <c r="BH12" s="600">
        <v>1.8593216831584109E-3</v>
      </c>
      <c r="BI12" s="600">
        <v>2.3890192898154204E-3</v>
      </c>
      <c r="BJ12" s="600">
        <v>1.3833691836522546E-3</v>
      </c>
      <c r="BK12" s="600">
        <v>1.1478255879019182E-3</v>
      </c>
      <c r="BL12" s="600">
        <v>8.4210526315789478E-4</v>
      </c>
      <c r="BM12" s="600">
        <v>1.2795144836844424E-3</v>
      </c>
      <c r="BN12" s="600">
        <v>1.6987807893915907E-3</v>
      </c>
      <c r="BO12" s="600">
        <v>3.3458588562310185E-3</v>
      </c>
      <c r="BP12" s="601">
        <v>2.7191115303074721E-4</v>
      </c>
      <c r="BQ12" s="600">
        <v>3.4593441283170246E-3</v>
      </c>
      <c r="BR12" s="600">
        <v>4.0781637678497494E-4</v>
      </c>
      <c r="BS12" s="600">
        <v>4.6205242880620742E-3</v>
      </c>
      <c r="BT12" s="600">
        <v>3.3961629213593706E-3</v>
      </c>
      <c r="BU12" s="600">
        <v>4.3524711306272062E-3</v>
      </c>
      <c r="BV12" s="600">
        <v>1.3938623755849896E-3</v>
      </c>
      <c r="BW12" s="600">
        <v>1.9055475834984226E-3</v>
      </c>
      <c r="BX12" s="600">
        <v>5.9167975674376781E-3</v>
      </c>
      <c r="BY12" s="600">
        <v>3.142000896347464E-3</v>
      </c>
      <c r="BZ12" s="604"/>
    </row>
    <row r="13" spans="1:78" ht="15">
      <c r="A13" s="593" t="s">
        <v>638</v>
      </c>
      <c r="B13" s="594" t="s">
        <v>639</v>
      </c>
      <c r="C13" s="605"/>
      <c r="D13" s="617" t="s">
        <v>306</v>
      </c>
      <c r="E13" s="607" t="s">
        <v>27</v>
      </c>
      <c r="F13" s="608">
        <v>2.6327739895918001E-3</v>
      </c>
      <c r="G13" s="609">
        <v>7.4377580345987987E-3</v>
      </c>
      <c r="H13" s="600">
        <v>1.2683543112350171E-2</v>
      </c>
      <c r="I13" s="600">
        <v>3.0890788819430879E-3</v>
      </c>
      <c r="J13" s="600">
        <v>1.8681988451346855E-3</v>
      </c>
      <c r="K13" s="600">
        <v>4.6947918096260793E-4</v>
      </c>
      <c r="L13" s="600">
        <v>4.6842451406171686E-4</v>
      </c>
      <c r="M13" s="600">
        <v>5.0541345189490563E-4</v>
      </c>
      <c r="N13" s="600">
        <v>3.5518680611589695E-3</v>
      </c>
      <c r="O13" s="600">
        <v>4.3799212598425201E-3</v>
      </c>
      <c r="P13" s="600">
        <v>4.4804634267110108E-3</v>
      </c>
      <c r="Q13" s="600">
        <v>4.5364491900579526E-3</v>
      </c>
      <c r="R13" s="601">
        <v>1.4857067055780327E-3</v>
      </c>
      <c r="S13" s="600">
        <v>2.1990647358960044E-3</v>
      </c>
      <c r="T13" s="600">
        <v>3.4676909416243998E-3</v>
      </c>
      <c r="U13" s="600">
        <v>1.4088741262623565E-3</v>
      </c>
      <c r="V13" s="600">
        <v>7.6857989000141021E-3</v>
      </c>
      <c r="W13" s="600">
        <v>4.6144718171231731E-3</v>
      </c>
      <c r="X13" s="600">
        <v>1.1503545951791693E-3</v>
      </c>
      <c r="Y13" s="600">
        <v>3.1471145654026048E-3</v>
      </c>
      <c r="Z13" s="600">
        <v>9.8902102372105103E-4</v>
      </c>
      <c r="AA13" s="600">
        <v>4.8321045378273133E-3</v>
      </c>
      <c r="AB13" s="601">
        <v>8.5004340464300762E-3</v>
      </c>
      <c r="AC13" s="600">
        <v>2.8756524918018083E-3</v>
      </c>
      <c r="AD13" s="600">
        <v>1.4918429979001778E-2</v>
      </c>
      <c r="AE13" s="600">
        <v>4.0161656984086889E-3</v>
      </c>
      <c r="AF13" s="600">
        <v>6.2112890470706816E-3</v>
      </c>
      <c r="AG13" s="695">
        <v>6.0758792018337573E-3</v>
      </c>
      <c r="AH13" s="600">
        <v>3.4251199695963398E-3</v>
      </c>
      <c r="AI13" s="600">
        <v>3.5859858290141996E-3</v>
      </c>
      <c r="AJ13" s="600">
        <v>2.6326119481355137E-3</v>
      </c>
      <c r="AK13" s="600">
        <v>3.016023406495481E-2</v>
      </c>
      <c r="AL13" s="610">
        <v>3.8414076383117265E-2</v>
      </c>
      <c r="AM13" s="600">
        <v>5.4959850123190546E-2</v>
      </c>
      <c r="AN13" s="600">
        <v>5.5509919223965108E-2</v>
      </c>
      <c r="AO13" s="600">
        <v>5.5796985154226951E-2</v>
      </c>
      <c r="AP13" s="600">
        <v>3.6876849226925551E-2</v>
      </c>
      <c r="AQ13" s="600">
        <v>0.21360091805293263</v>
      </c>
      <c r="AR13" s="600">
        <v>5.7394434393201474E-3</v>
      </c>
      <c r="AS13" s="600">
        <v>8.6778758864058642E-2</v>
      </c>
      <c r="AT13" s="600">
        <v>4.1310092697821529E-2</v>
      </c>
      <c r="AU13" s="600">
        <v>0.10719514745869065</v>
      </c>
      <c r="AV13" s="601">
        <v>9.3438429816777163E-3</v>
      </c>
      <c r="AW13" s="600">
        <v>5.4329084174735726E-2</v>
      </c>
      <c r="AX13" s="600">
        <v>5.2498649749631539E-2</v>
      </c>
      <c r="AY13" s="600">
        <v>3.2189689561132939E-2</v>
      </c>
      <c r="AZ13" s="600">
        <v>3.0996833199413907E-2</v>
      </c>
      <c r="BA13" s="600">
        <v>0.32281071956108881</v>
      </c>
      <c r="BB13" s="600">
        <v>0.11450343659727065</v>
      </c>
      <c r="BC13" s="600">
        <v>7.3226977166187812E-2</v>
      </c>
      <c r="BD13" s="600">
        <v>7.4775566427587523E-2</v>
      </c>
      <c r="BE13" s="600">
        <v>6.7188368216336364E-2</v>
      </c>
      <c r="BF13" s="601">
        <v>3.6357514640702533E-2</v>
      </c>
      <c r="BG13" s="600">
        <v>1.9364946075432862E-2</v>
      </c>
      <c r="BH13" s="600">
        <v>1.6676723492392753E-2</v>
      </c>
      <c r="BI13" s="600">
        <v>2.0787394004251326E-2</v>
      </c>
      <c r="BJ13" s="600">
        <v>1.5760813069240428E-2</v>
      </c>
      <c r="BK13" s="600">
        <v>1.4448254587715396E-2</v>
      </c>
      <c r="BL13" s="600">
        <v>6.0030075187969927E-3</v>
      </c>
      <c r="BM13" s="600">
        <v>1.9682149024981995E-2</v>
      </c>
      <c r="BN13" s="600">
        <v>2.5046914474226536E-2</v>
      </c>
      <c r="BO13" s="600">
        <v>7.4243750107239062E-2</v>
      </c>
      <c r="BP13" s="601">
        <v>1.390145769869695E-2</v>
      </c>
      <c r="BQ13" s="600">
        <v>1.0830336170889729E-2</v>
      </c>
      <c r="BR13" s="600">
        <v>1.6223931661182418E-2</v>
      </c>
      <c r="BS13" s="600">
        <v>2.8424669599872335E-2</v>
      </c>
      <c r="BT13" s="600">
        <v>1.7728014728021615E-2</v>
      </c>
      <c r="BU13" s="600">
        <v>5.1410500617825924E-3</v>
      </c>
      <c r="BV13" s="600">
        <v>7.8002682941390768E-3</v>
      </c>
      <c r="BW13" s="600">
        <v>3.2649931156283948E-3</v>
      </c>
      <c r="BX13" s="600">
        <v>2.2950027751790631E-2</v>
      </c>
      <c r="BY13" s="600">
        <v>2.174838793025077E-2</v>
      </c>
      <c r="BZ13" s="604"/>
    </row>
    <row r="14" spans="1:78" ht="15">
      <c r="A14" s="593" t="s">
        <v>640</v>
      </c>
      <c r="B14" s="594" t="s">
        <v>444</v>
      </c>
      <c r="C14" s="605"/>
      <c r="D14" s="617" t="s">
        <v>307</v>
      </c>
      <c r="E14" s="607" t="s">
        <v>570</v>
      </c>
      <c r="F14" s="608">
        <v>1.5810132532943395E-2</v>
      </c>
      <c r="G14" s="609">
        <v>2.4802540394618801E-2</v>
      </c>
      <c r="H14" s="600">
        <v>1.3079624900692963E-2</v>
      </c>
      <c r="I14" s="600">
        <v>1.1855052395916511E-2</v>
      </c>
      <c r="J14" s="600">
        <v>1.1546131794021284E-2</v>
      </c>
      <c r="K14" s="600">
        <v>1.1072278064975693E-2</v>
      </c>
      <c r="L14" s="600">
        <v>1.1122474699919168E-2</v>
      </c>
      <c r="M14" s="600">
        <v>9.3619944878345403E-3</v>
      </c>
      <c r="N14" s="600">
        <v>1.2116519811669274E-2</v>
      </c>
      <c r="O14" s="600">
        <v>1.1624015748031496E-2</v>
      </c>
      <c r="P14" s="600">
        <v>1.2129263256499654E-2</v>
      </c>
      <c r="Q14" s="600">
        <v>1.2100587013003761E-2</v>
      </c>
      <c r="R14" s="601">
        <v>1.3663195595940838E-2</v>
      </c>
      <c r="S14" s="600">
        <v>1.2071619672173472E-2</v>
      </c>
      <c r="T14" s="600">
        <v>1.2775128146483876E-2</v>
      </c>
      <c r="U14" s="600">
        <v>1.1633424569717271E-2</v>
      </c>
      <c r="V14" s="600">
        <v>1.4045973769567057E-2</v>
      </c>
      <c r="W14" s="600">
        <v>1.2241024227264023E-2</v>
      </c>
      <c r="X14" s="600">
        <v>9.3198219745024222E-3</v>
      </c>
      <c r="Y14" s="600">
        <v>8.3459391789682327E-3</v>
      </c>
      <c r="Z14" s="600">
        <v>9.3985094441673741E-3</v>
      </c>
      <c r="AA14" s="600">
        <v>1.2424548384578423E-2</v>
      </c>
      <c r="AB14" s="601">
        <v>1.1826690847207062E-2</v>
      </c>
      <c r="AC14" s="600">
        <v>8.9694264867164145E-3</v>
      </c>
      <c r="AD14" s="600">
        <v>5.8019706024874818E-3</v>
      </c>
      <c r="AE14" s="600">
        <v>1.4157014157014158E-2</v>
      </c>
      <c r="AF14" s="600">
        <v>1.7544094056185528E-2</v>
      </c>
      <c r="AG14" s="695">
        <v>9.3718067411300583E-3</v>
      </c>
      <c r="AH14" s="600">
        <v>1.2219845733063622E-2</v>
      </c>
      <c r="AI14" s="600">
        <v>8.3596132669945169E-3</v>
      </c>
      <c r="AJ14" s="600">
        <v>1.581010135235341E-2</v>
      </c>
      <c r="AK14" s="600">
        <v>1.3836089947638871E-2</v>
      </c>
      <c r="AL14" s="610">
        <v>1.2442457726118456E-2</v>
      </c>
      <c r="AM14" s="600">
        <v>1.1660854575551424E-2</v>
      </c>
      <c r="AN14" s="600">
        <v>1.1595182653138001E-2</v>
      </c>
      <c r="AO14" s="600">
        <v>1.0031766720236783E-2</v>
      </c>
      <c r="AP14" s="600">
        <v>9.7894046308186992E-3</v>
      </c>
      <c r="AQ14" s="600">
        <v>3.0631884267500382E-3</v>
      </c>
      <c r="AR14" s="600">
        <v>1.9244849853325335E-2</v>
      </c>
      <c r="AS14" s="600">
        <v>8.5425719056203241E-3</v>
      </c>
      <c r="AT14" s="600">
        <v>8.3729273068338973E-3</v>
      </c>
      <c r="AU14" s="600">
        <v>1.6314578540054383E-2</v>
      </c>
      <c r="AV14" s="601">
        <v>4.1760192096883648E-2</v>
      </c>
      <c r="AW14" s="600">
        <v>1.8026236064490175E-2</v>
      </c>
      <c r="AX14" s="600">
        <v>1.855655947051877E-2</v>
      </c>
      <c r="AY14" s="600">
        <v>1.9992361314300648E-2</v>
      </c>
      <c r="AZ14" s="600">
        <v>1.2487592758897765E-2</v>
      </c>
      <c r="BA14" s="600">
        <v>1.1521418020679469E-2</v>
      </c>
      <c r="BB14" s="600">
        <v>1.140551847793605E-2</v>
      </c>
      <c r="BC14" s="600">
        <v>1.2551035838499924E-2</v>
      </c>
      <c r="BD14" s="600">
        <v>1.2824775566427587E-2</v>
      </c>
      <c r="BE14" s="600">
        <v>1.148360807556955E-2</v>
      </c>
      <c r="BF14" s="601">
        <v>1.3881759423313628E-2</v>
      </c>
      <c r="BG14" s="600">
        <v>1.2966468518967605E-2</v>
      </c>
      <c r="BH14" s="600">
        <v>6.9475990700905857E-3</v>
      </c>
      <c r="BI14" s="600">
        <v>5.6517131755563403E-3</v>
      </c>
      <c r="BJ14" s="600">
        <v>4.6858632463596603E-3</v>
      </c>
      <c r="BK14" s="600">
        <v>4.3760850538760634E-3</v>
      </c>
      <c r="BL14" s="600">
        <v>1.2917293233082707E-2</v>
      </c>
      <c r="BM14" s="600">
        <v>2.4608629381288324E-2</v>
      </c>
      <c r="BN14" s="600">
        <v>1.2374753305025708E-2</v>
      </c>
      <c r="BO14" s="600">
        <v>9.0852936634580744E-3</v>
      </c>
      <c r="BP14" s="601">
        <v>1.4874389793135092E-2</v>
      </c>
      <c r="BQ14" s="600">
        <v>9.5732435796257419E-3</v>
      </c>
      <c r="BR14" s="600">
        <v>4.3925870812488521E-3</v>
      </c>
      <c r="BS14" s="600">
        <v>1.4851167099463028E-2</v>
      </c>
      <c r="BT14" s="600">
        <v>1.5935226420701096E-2</v>
      </c>
      <c r="BU14" s="600">
        <v>1.4399208998222092E-2</v>
      </c>
      <c r="BV14" s="600">
        <v>7.5919199845018099E-3</v>
      </c>
      <c r="BW14" s="600">
        <v>2.1890558825067245E-2</v>
      </c>
      <c r="BX14" s="600">
        <v>2.3782167882203369E-2</v>
      </c>
      <c r="BY14" s="600">
        <v>1.6230747269888306E-2</v>
      </c>
      <c r="BZ14" s="604"/>
    </row>
    <row r="15" spans="1:78" ht="15">
      <c r="A15" s="611" t="s">
        <v>641</v>
      </c>
      <c r="B15" s="612" t="s">
        <v>445</v>
      </c>
      <c r="C15" s="613"/>
      <c r="D15" s="617" t="s">
        <v>309</v>
      </c>
      <c r="E15" s="607" t="s">
        <v>28</v>
      </c>
      <c r="F15" s="608">
        <v>4.4914025191700416E-2</v>
      </c>
      <c r="G15" s="609">
        <v>0.11233152833057174</v>
      </c>
      <c r="H15" s="600">
        <v>5.21753529036929E-2</v>
      </c>
      <c r="I15" s="600">
        <v>4.8949890458207787E-2</v>
      </c>
      <c r="J15" s="600">
        <v>4.3958480834988149E-2</v>
      </c>
      <c r="K15" s="600">
        <v>3.8841127231897837E-2</v>
      </c>
      <c r="L15" s="600">
        <v>3.8806224413817481E-2</v>
      </c>
      <c r="M15" s="600">
        <v>4.0030324807113694E-2</v>
      </c>
      <c r="N15" s="600">
        <v>5.0118350428395214E-2</v>
      </c>
      <c r="O15" s="600">
        <v>4.8474409448818895E-2</v>
      </c>
      <c r="P15" s="600">
        <v>5.8977310183420263E-2</v>
      </c>
      <c r="Q15" s="600">
        <v>5.7960559451588851E-2</v>
      </c>
      <c r="R15" s="601">
        <v>0.11336472773098097</v>
      </c>
      <c r="S15" s="600">
        <v>3.816800544763909E-2</v>
      </c>
      <c r="T15" s="600">
        <v>3.7774623632767831E-2</v>
      </c>
      <c r="U15" s="600">
        <v>3.8413031614297398E-2</v>
      </c>
      <c r="V15" s="600">
        <v>6.1472288816810043E-2</v>
      </c>
      <c r="W15" s="600">
        <v>5.5186261556348697E-2</v>
      </c>
      <c r="X15" s="600">
        <v>5.2874716635817234E-2</v>
      </c>
      <c r="Y15" s="600">
        <v>7.2070662285048603E-2</v>
      </c>
      <c r="Z15" s="600">
        <v>5.132372877784256E-2</v>
      </c>
      <c r="AA15" s="600">
        <v>5.5331484069864788E-2</v>
      </c>
      <c r="AB15" s="601">
        <v>5.5300093685269065E-2</v>
      </c>
      <c r="AC15" s="600">
        <v>5.4067974662729182E-2</v>
      </c>
      <c r="AD15" s="600">
        <v>8.2174123727992252E-2</v>
      </c>
      <c r="AE15" s="600">
        <v>5.130564476358869E-2</v>
      </c>
      <c r="AF15" s="600">
        <v>6.8595996482663416E-2</v>
      </c>
      <c r="AG15" s="695">
        <v>5.0469601228570152E-2</v>
      </c>
      <c r="AH15" s="600">
        <v>5.1074721552454884E-2</v>
      </c>
      <c r="AI15" s="600">
        <v>4.5810680703129956E-2</v>
      </c>
      <c r="AJ15" s="600">
        <v>4.4914866321192015E-2</v>
      </c>
      <c r="AK15" s="600">
        <v>5.9476410303875543E-2</v>
      </c>
      <c r="AL15" s="610">
        <v>6.540168251183591E-2</v>
      </c>
      <c r="AM15" s="600">
        <v>6.0733842159479044E-2</v>
      </c>
      <c r="AN15" s="600">
        <v>6.0546690428388325E-2</v>
      </c>
      <c r="AO15" s="600">
        <v>5.7498230278998114E-2</v>
      </c>
      <c r="AP15" s="600">
        <v>8.0875998481581099E-2</v>
      </c>
      <c r="AQ15" s="600">
        <v>4.1917790889951116E-2</v>
      </c>
      <c r="AR15" s="600">
        <v>4.8423896869523322E-2</v>
      </c>
      <c r="AS15" s="600">
        <v>2.4361778950137629E-2</v>
      </c>
      <c r="AT15" s="600">
        <v>7.9658054121652763E-2</v>
      </c>
      <c r="AU15" s="600">
        <v>6.4735411001882445E-2</v>
      </c>
      <c r="AV15" s="601">
        <v>5.6950461972125069E-2</v>
      </c>
      <c r="AW15" s="600">
        <v>7.3086418104520282E-2</v>
      </c>
      <c r="AX15" s="600">
        <v>7.4729721070313712E-2</v>
      </c>
      <c r="AY15" s="600">
        <v>8.2200745553592525E-2</v>
      </c>
      <c r="AZ15" s="600">
        <v>6.2579760835657236E-2</v>
      </c>
      <c r="BA15" s="600">
        <v>1.8681859745375257E-2</v>
      </c>
      <c r="BB15" s="600">
        <v>3.9844606036457814E-3</v>
      </c>
      <c r="BC15" s="600">
        <v>5.6120520187509453E-2</v>
      </c>
      <c r="BD15" s="600">
        <v>5.7343371490998905E-2</v>
      </c>
      <c r="BE15" s="600">
        <v>5.1352102241155773E-2</v>
      </c>
      <c r="BF15" s="601">
        <v>6.7062972959546954E-2</v>
      </c>
      <c r="BG15" s="600">
        <v>6.8738993190909897E-2</v>
      </c>
      <c r="BH15" s="600">
        <v>6.8728409155170714E-2</v>
      </c>
      <c r="BI15" s="600">
        <v>5.4521057020853234E-2</v>
      </c>
      <c r="BJ15" s="600">
        <v>7.042788488449267E-2</v>
      </c>
      <c r="BK15" s="600">
        <v>7.0304317258992499E-2</v>
      </c>
      <c r="BL15" s="600">
        <v>0.10800601503759398</v>
      </c>
      <c r="BM15" s="600">
        <v>5.1791669871279443E-2</v>
      </c>
      <c r="BN15" s="600">
        <v>6.5938879451217833E-2</v>
      </c>
      <c r="BO15" s="600">
        <v>6.1718227209553715E-2</v>
      </c>
      <c r="BP15" s="601">
        <v>5.5873493336052446E-2</v>
      </c>
      <c r="BQ15" s="600">
        <v>3.3598372954105206E-2</v>
      </c>
      <c r="BR15" s="600">
        <v>0.1327130996223807</v>
      </c>
      <c r="BS15" s="600">
        <v>7.8715745014206639E-2</v>
      </c>
      <c r="BT15" s="600">
        <v>5.0551562835163842E-2</v>
      </c>
      <c r="BU15" s="600">
        <v>4.0136187062229087E-2</v>
      </c>
      <c r="BV15" s="600">
        <v>2.1190607024627744E-2</v>
      </c>
      <c r="BW15" s="600">
        <v>1.5418668556721993E-2</v>
      </c>
      <c r="BX15" s="600">
        <v>5.4638354049983004E-2</v>
      </c>
      <c r="BY15" s="600">
        <v>6.2386261959938689E-2</v>
      </c>
      <c r="BZ15" s="604"/>
    </row>
    <row r="16" spans="1:78" ht="15">
      <c r="A16" s="618" t="s">
        <v>642</v>
      </c>
      <c r="B16" s="619" t="s">
        <v>446</v>
      </c>
      <c r="C16" s="595"/>
      <c r="D16" s="617" t="s">
        <v>310</v>
      </c>
      <c r="E16" s="607" t="s">
        <v>29</v>
      </c>
      <c r="F16" s="608">
        <v>1.3828807743053248E-2</v>
      </c>
      <c r="G16" s="609">
        <v>1.9425819452208268E-2</v>
      </c>
      <c r="H16" s="600">
        <v>2.3784999293542424E-2</v>
      </c>
      <c r="I16" s="600">
        <v>2.1454642723037584E-2</v>
      </c>
      <c r="J16" s="600">
        <v>2.1633938185181251E-2</v>
      </c>
      <c r="K16" s="600">
        <v>8.2784828909739875E-3</v>
      </c>
      <c r="L16" s="600">
        <v>7.8481386731255633E-3</v>
      </c>
      <c r="M16" s="600">
        <v>2.2941032464917199E-2</v>
      </c>
      <c r="N16" s="600">
        <v>3.7710189574808504E-2</v>
      </c>
      <c r="O16" s="600">
        <v>3.2135826771653546E-2</v>
      </c>
      <c r="P16" s="600">
        <v>4.1128731102571328E-2</v>
      </c>
      <c r="Q16" s="600">
        <v>4.1568287658442796E-2</v>
      </c>
      <c r="R16" s="601">
        <v>1.7616236651853818E-2</v>
      </c>
      <c r="S16" s="600">
        <v>3.3504916752458376E-2</v>
      </c>
      <c r="T16" s="600">
        <v>1.6496757658518209E-2</v>
      </c>
      <c r="U16" s="600">
        <v>4.4098807642068458E-2</v>
      </c>
      <c r="V16" s="600">
        <v>3.1420109998589761E-2</v>
      </c>
      <c r="W16" s="600">
        <v>2.1230627239928562E-2</v>
      </c>
      <c r="X16" s="600">
        <v>9.3627165526277475E-3</v>
      </c>
      <c r="Y16" s="600">
        <v>1.6726653104515501E-2</v>
      </c>
      <c r="Z16" s="600">
        <v>8.7677275696634652E-3</v>
      </c>
      <c r="AA16" s="600">
        <v>2.1976227208540932E-2</v>
      </c>
      <c r="AB16" s="601">
        <v>2.8200125486690677E-2</v>
      </c>
      <c r="AC16" s="600">
        <v>2.1419262251081428E-2</v>
      </c>
      <c r="AD16" s="600">
        <v>3.8245840736553058E-2</v>
      </c>
      <c r="AE16" s="600">
        <v>2.3375311225778517E-2</v>
      </c>
      <c r="AF16" s="600">
        <v>3.4094448670852623E-2</v>
      </c>
      <c r="AG16" s="695">
        <v>1.7313623195242746E-2</v>
      </c>
      <c r="AH16" s="600">
        <v>1.7478714707111469E-2</v>
      </c>
      <c r="AI16" s="600">
        <v>1.859869820643056E-2</v>
      </c>
      <c r="AJ16" s="600">
        <v>1.3829630031443305E-2</v>
      </c>
      <c r="AK16" s="600">
        <v>3.0789878922680102E-2</v>
      </c>
      <c r="AL16" s="610">
        <v>2.2159746677626244E-2</v>
      </c>
      <c r="AM16" s="600">
        <v>2.3427604510635032E-2</v>
      </c>
      <c r="AN16" s="600">
        <v>2.372358408543513E-2</v>
      </c>
      <c r="AO16" s="600">
        <v>1.2780134813277949E-2</v>
      </c>
      <c r="AP16" s="600">
        <v>1.130468259929625E-2</v>
      </c>
      <c r="AQ16" s="600">
        <v>2.4035637802817412E-3</v>
      </c>
      <c r="AR16" s="600">
        <v>4.8560887700585281E-2</v>
      </c>
      <c r="AS16" s="600">
        <v>6.0772027211460876E-3</v>
      </c>
      <c r="AT16" s="600">
        <v>1.2957612768657091E-2</v>
      </c>
      <c r="AU16" s="600">
        <v>4.6015477933486716E-3</v>
      </c>
      <c r="AV16" s="601">
        <v>4.8128621391658404E-2</v>
      </c>
      <c r="AW16" s="600">
        <v>6.8739056483152206E-2</v>
      </c>
      <c r="AX16" s="600">
        <v>7.2947390583948959E-2</v>
      </c>
      <c r="AY16" s="600">
        <v>8.0579199992852693E-2</v>
      </c>
      <c r="AZ16" s="600">
        <v>5.0801153282601506E-2</v>
      </c>
      <c r="BA16" s="600">
        <v>2.817753393824295E-2</v>
      </c>
      <c r="BB16" s="600">
        <v>7.7696981771092737E-3</v>
      </c>
      <c r="BC16" s="600">
        <v>2.5291093301073642E-2</v>
      </c>
      <c r="BD16" s="600">
        <v>2.5744549470384268E-2</v>
      </c>
      <c r="BE16" s="600">
        <v>2.3522874606408593E-2</v>
      </c>
      <c r="BF16" s="601">
        <v>1.3418114178161205E-2</v>
      </c>
      <c r="BG16" s="600">
        <v>1.9153607297562183E-2</v>
      </c>
      <c r="BH16" s="600">
        <v>2.0346895237290337E-2</v>
      </c>
      <c r="BI16" s="600">
        <v>2.5557072061433119E-2</v>
      </c>
      <c r="BJ16" s="600">
        <v>1.4265494934309954E-2</v>
      </c>
      <c r="BK16" s="600">
        <v>4.020259121626469E-2</v>
      </c>
      <c r="BL16" s="600">
        <v>5.7654135338345864E-3</v>
      </c>
      <c r="BM16" s="600">
        <v>2.5358159177195277E-2</v>
      </c>
      <c r="BN16" s="600">
        <v>2.0936543829675809E-2</v>
      </c>
      <c r="BO16" s="600">
        <v>1.2216674387879411E-2</v>
      </c>
      <c r="BP16" s="601">
        <v>1.5579659346308594E-2</v>
      </c>
      <c r="BQ16" s="600">
        <v>1.0792904133432736E-3</v>
      </c>
      <c r="BR16" s="600">
        <v>1.2222038895097797E-2</v>
      </c>
      <c r="BS16" s="600">
        <v>2.9363488842972636E-2</v>
      </c>
      <c r="BT16" s="600">
        <v>4.3788879005484636E-2</v>
      </c>
      <c r="BU16" s="600">
        <v>6.0071024021948687E-2</v>
      </c>
      <c r="BV16" s="600">
        <v>1.7358703902936493E-2</v>
      </c>
      <c r="BW16" s="600">
        <v>7.1109458603721629E-3</v>
      </c>
      <c r="BX16" s="600">
        <v>0.11688177406320129</v>
      </c>
      <c r="BY16" s="600">
        <v>7.6022067372792821E-3</v>
      </c>
      <c r="BZ16" s="604"/>
    </row>
    <row r="17" spans="1:78" ht="15">
      <c r="A17" s="611" t="s">
        <v>643</v>
      </c>
      <c r="B17" s="612" t="s">
        <v>644</v>
      </c>
      <c r="C17" s="613"/>
      <c r="D17" s="617" t="s">
        <v>311</v>
      </c>
      <c r="E17" s="607" t="s">
        <v>30</v>
      </c>
      <c r="F17" s="608">
        <v>6.7542892484404437E-3</v>
      </c>
      <c r="G17" s="609">
        <v>2.2862255689940856E-2</v>
      </c>
      <c r="H17" s="600">
        <v>8.6621692222205744E-3</v>
      </c>
      <c r="I17" s="600">
        <v>7.1132568778681515E-3</v>
      </c>
      <c r="J17" s="600">
        <v>6.1120032529130685E-3</v>
      </c>
      <c r="K17" s="600">
        <v>4.3905873139519864E-3</v>
      </c>
      <c r="L17" s="600">
        <v>4.4473674298942225E-3</v>
      </c>
      <c r="M17" s="600">
        <v>2.4559934928018068E-3</v>
      </c>
      <c r="N17" s="600">
        <v>8.1841089783429421E-3</v>
      </c>
      <c r="O17" s="600">
        <v>1.2303149606299213E-2</v>
      </c>
      <c r="P17" s="600">
        <v>8.241082770141149E-3</v>
      </c>
      <c r="Q17" s="600">
        <v>8.3006629470081337E-3</v>
      </c>
      <c r="R17" s="601">
        <v>5.0540558466538434E-3</v>
      </c>
      <c r="S17" s="600">
        <v>7.9965403619065446E-3</v>
      </c>
      <c r="T17" s="600">
        <v>1.2099079766981932E-2</v>
      </c>
      <c r="U17" s="600">
        <v>5.4411870995314578E-3</v>
      </c>
      <c r="V17" s="600">
        <v>7.1781131011140883E-3</v>
      </c>
      <c r="W17" s="600">
        <v>8.3642440017321646E-3</v>
      </c>
      <c r="X17" s="600">
        <v>5.996142087640122E-3</v>
      </c>
      <c r="Y17" s="600">
        <v>5.0423382539599741E-3</v>
      </c>
      <c r="Z17" s="600">
        <v>6.0732072237870798E-3</v>
      </c>
      <c r="AA17" s="600">
        <v>8.5130197011235708E-3</v>
      </c>
      <c r="AB17" s="601">
        <v>1.0571823940453987E-2</v>
      </c>
      <c r="AC17" s="600">
        <v>5.6915088070255068E-3</v>
      </c>
      <c r="AD17" s="600">
        <v>5.8633500242287195E-3</v>
      </c>
      <c r="AE17" s="600">
        <v>6.9955135375696122E-3</v>
      </c>
      <c r="AF17" s="600">
        <v>1.089146778655813E-2</v>
      </c>
      <c r="AG17" s="695">
        <v>7.3955138319443401E-3</v>
      </c>
      <c r="AH17" s="600">
        <v>8.5954748189556573E-3</v>
      </c>
      <c r="AI17" s="600">
        <v>1.1034689512432763E-2</v>
      </c>
      <c r="AJ17" s="600">
        <v>6.7546858328227282E-3</v>
      </c>
      <c r="AK17" s="600">
        <v>1.1588213637175175E-2</v>
      </c>
      <c r="AL17" s="610">
        <v>3.9311741571721676E-3</v>
      </c>
      <c r="AM17" s="600">
        <v>4.0021470759723111E-3</v>
      </c>
      <c r="AN17" s="600">
        <v>1.7919219395127193E-3</v>
      </c>
      <c r="AO17" s="600">
        <v>1.164597139676384E-3</v>
      </c>
      <c r="AP17" s="600">
        <v>1.1536214560129657E-3</v>
      </c>
      <c r="AQ17" s="600">
        <v>5.0601342742773495E-4</v>
      </c>
      <c r="AR17" s="600">
        <v>1.8895287043029293E-3</v>
      </c>
      <c r="AS17" s="600">
        <v>6.7563710283514511E-4</v>
      </c>
      <c r="AT17" s="600">
        <v>1.7435040780651668E-3</v>
      </c>
      <c r="AU17" s="600">
        <v>3.3047479606776828E-2</v>
      </c>
      <c r="AV17" s="601">
        <v>4.4370204102938873E-3</v>
      </c>
      <c r="AW17" s="600">
        <v>4.3723992194946082E-3</v>
      </c>
      <c r="AX17" s="600">
        <v>4.2182736934611269E-3</v>
      </c>
      <c r="AY17" s="600">
        <v>8.6884465995564202E-4</v>
      </c>
      <c r="AZ17" s="600">
        <v>6.0594602259299519E-3</v>
      </c>
      <c r="BA17" s="600">
        <v>4.4805514524864601E-2</v>
      </c>
      <c r="BB17" s="600">
        <v>1.9922303018228907E-4</v>
      </c>
      <c r="BC17" s="600">
        <v>5.9636322395282019E-3</v>
      </c>
      <c r="BD17" s="600">
        <v>6.0798936018619677E-3</v>
      </c>
      <c r="BE17" s="600">
        <v>5.510279681422486E-3</v>
      </c>
      <c r="BF17" s="601">
        <v>7.8747937054638381E-2</v>
      </c>
      <c r="BG17" s="600">
        <v>4.4262504076968334E-3</v>
      </c>
      <c r="BH17" s="600">
        <v>1.707071077418501E-3</v>
      </c>
      <c r="BI17" s="600">
        <v>1.6104456367478403E-3</v>
      </c>
      <c r="BJ17" s="600">
        <v>2.9786417393668487E-3</v>
      </c>
      <c r="BK17" s="600">
        <v>5.9973886967875228E-3</v>
      </c>
      <c r="BL17" s="600">
        <v>1.2932330827067668E-4</v>
      </c>
      <c r="BM17" s="600">
        <v>9.9543430077679816E-3</v>
      </c>
      <c r="BN17" s="600">
        <v>2.5619101343346065E-3</v>
      </c>
      <c r="BO17" s="600">
        <v>1.166761037044663E-3</v>
      </c>
      <c r="BP17" s="601">
        <v>4.2571089896376356E-3</v>
      </c>
      <c r="BQ17" s="600">
        <v>6.9841943221837849E-3</v>
      </c>
      <c r="BR17" s="600">
        <v>1.0273236972445933E-4</v>
      </c>
      <c r="BS17" s="600">
        <v>9.1602230783737913E-4</v>
      </c>
      <c r="BT17" s="600">
        <v>2.3121508146264763E-2</v>
      </c>
      <c r="BU17" s="600">
        <v>5.585642440891192E-2</v>
      </c>
      <c r="BV17" s="600">
        <v>6.3085675018062948E-2</v>
      </c>
      <c r="BW17" s="600">
        <v>6.3493077866019085E-2</v>
      </c>
      <c r="BX17" s="600">
        <v>1.1290966978264269E-3</v>
      </c>
      <c r="BY17" s="600">
        <v>1.0215490223911424E-3</v>
      </c>
      <c r="BZ17" s="604"/>
    </row>
    <row r="18" spans="1:78" ht="15">
      <c r="A18" s="618" t="s">
        <v>645</v>
      </c>
      <c r="B18" s="619" t="s">
        <v>646</v>
      </c>
      <c r="C18" s="595"/>
      <c r="D18" s="617" t="s">
        <v>312</v>
      </c>
      <c r="E18" s="607" t="s">
        <v>31</v>
      </c>
      <c r="F18" s="608">
        <v>0.18538525676540485</v>
      </c>
      <c r="G18" s="609">
        <v>0.10156630572501794</v>
      </c>
      <c r="H18" s="600">
        <v>9.2562481503946581E-2</v>
      </c>
      <c r="I18" s="600">
        <v>9.9063326219552703E-2</v>
      </c>
      <c r="J18" s="600">
        <v>7.0648221767299263E-2</v>
      </c>
      <c r="K18" s="600">
        <v>5.1305067684374435E-2</v>
      </c>
      <c r="L18" s="600">
        <v>5.0797752906648279E-2</v>
      </c>
      <c r="M18" s="600">
        <v>6.8590133381768795E-2</v>
      </c>
      <c r="N18" s="600">
        <v>9.3931996139279744E-2</v>
      </c>
      <c r="O18" s="600">
        <v>8.4370078740157478E-2</v>
      </c>
      <c r="P18" s="600">
        <v>5.6292440249532963E-2</v>
      </c>
      <c r="Q18" s="600">
        <v>5.5971941616620571E-2</v>
      </c>
      <c r="R18" s="601">
        <v>7.3436360018571331E-2</v>
      </c>
      <c r="S18" s="600">
        <v>0.14472808600040662</v>
      </c>
      <c r="T18" s="600">
        <v>0.13590674568472602</v>
      </c>
      <c r="U18" s="600">
        <v>0.15022264401155172</v>
      </c>
      <c r="V18" s="600">
        <v>6.8438866168382462E-2</v>
      </c>
      <c r="W18" s="600">
        <v>0.13456574928904694</v>
      </c>
      <c r="X18" s="600">
        <v>7.6189869600482504E-2</v>
      </c>
      <c r="Y18" s="600">
        <v>8.2590023125206469E-2</v>
      </c>
      <c r="Z18" s="600">
        <v>7.5672752049338668E-2</v>
      </c>
      <c r="AA18" s="600">
        <v>0.13823320645234419</v>
      </c>
      <c r="AB18" s="601">
        <v>0.14179136548428409</v>
      </c>
      <c r="AC18" s="600">
        <v>0.13328703659661906</v>
      </c>
      <c r="AD18" s="600">
        <v>0.10187045711516718</v>
      </c>
      <c r="AE18" s="600">
        <v>9.25654626589206E-2</v>
      </c>
      <c r="AF18" s="600">
        <v>0.1096629052097834</v>
      </c>
      <c r="AG18" s="695">
        <v>0.17000541669369398</v>
      </c>
      <c r="AH18" s="600">
        <v>0.14791350550397778</v>
      </c>
      <c r="AI18" s="600">
        <v>0.10388404928136152</v>
      </c>
      <c r="AJ18" s="600">
        <v>0.18538550315835942</v>
      </c>
      <c r="AK18" s="600">
        <v>4.9127267077288685E-2</v>
      </c>
      <c r="AL18" s="610">
        <v>3.7620443346817231E-2</v>
      </c>
      <c r="AM18" s="600">
        <v>4.5680531455201984E-2</v>
      </c>
      <c r="AN18" s="600">
        <v>4.6356738215693603E-2</v>
      </c>
      <c r="AO18" s="600">
        <v>4.2403915156460782E-2</v>
      </c>
      <c r="AP18" s="600">
        <v>3.0906375833806718E-2</v>
      </c>
      <c r="AQ18" s="600">
        <v>4.7782125075676113E-2</v>
      </c>
      <c r="AR18" s="600">
        <v>0.12449868441563963</v>
      </c>
      <c r="AS18" s="600">
        <v>4.2081362479894205E-2</v>
      </c>
      <c r="AT18" s="600">
        <v>1.8706155664790801E-2</v>
      </c>
      <c r="AU18" s="600">
        <v>6.7977410583559925E-2</v>
      </c>
      <c r="AV18" s="601">
        <v>9.2446625254476167E-2</v>
      </c>
      <c r="AW18" s="600">
        <v>6.261652915461384E-2</v>
      </c>
      <c r="AX18" s="600">
        <v>6.2937229377786327E-2</v>
      </c>
      <c r="AY18" s="600">
        <v>5.4235785232321018E-2</v>
      </c>
      <c r="AZ18" s="600">
        <v>0.16520300609727276</v>
      </c>
      <c r="BA18" s="600">
        <v>2.1410986846732784E-2</v>
      </c>
      <c r="BB18" s="600">
        <v>5.9219045721685425E-2</v>
      </c>
      <c r="BC18" s="600">
        <v>5.9305534553152878E-2</v>
      </c>
      <c r="BD18" s="600">
        <v>6.0597064551370351E-2</v>
      </c>
      <c r="BE18" s="600">
        <v>5.4269309131320616E-2</v>
      </c>
      <c r="BF18" s="601">
        <v>2.2812449978749594E-2</v>
      </c>
      <c r="BG18" s="600">
        <v>2.735359209564819E-2</v>
      </c>
      <c r="BH18" s="600">
        <v>2.5730973801088623E-2</v>
      </c>
      <c r="BI18" s="600">
        <v>1.8793409400153414E-2</v>
      </c>
      <c r="BJ18" s="600">
        <v>2.5100554147308825E-2</v>
      </c>
      <c r="BK18" s="600">
        <v>1.6327818987904787E-2</v>
      </c>
      <c r="BL18" s="600">
        <v>4.8141353383458645E-2</v>
      </c>
      <c r="BM18" s="600">
        <v>2.8719157058654902E-2</v>
      </c>
      <c r="BN18" s="600">
        <v>4.0518588799684487E-2</v>
      </c>
      <c r="BO18" s="600">
        <v>1.7810264065475884E-2</v>
      </c>
      <c r="BP18" s="601">
        <v>9.2407305912792989E-3</v>
      </c>
      <c r="BQ18" s="600">
        <v>5.4114248816991652E-2</v>
      </c>
      <c r="BR18" s="600">
        <v>1.0713740921415964E-2</v>
      </c>
      <c r="BS18" s="600">
        <v>3.7841876312119056E-2</v>
      </c>
      <c r="BT18" s="600">
        <v>6.6459238173205787E-2</v>
      </c>
      <c r="BU18" s="600">
        <v>4.1824680501506201E-2</v>
      </c>
      <c r="BV18" s="600">
        <v>7.319239565222159E-2</v>
      </c>
      <c r="BW18" s="600">
        <v>3.7088462722725396E-2</v>
      </c>
      <c r="BX18" s="600">
        <v>0.13194466847156702</v>
      </c>
      <c r="BY18" s="600">
        <v>1.7832051280006506E-2</v>
      </c>
      <c r="BZ18" s="604"/>
    </row>
    <row r="19" spans="1:78" ht="15">
      <c r="A19" s="593" t="s">
        <v>647</v>
      </c>
      <c r="B19" s="594" t="s">
        <v>447</v>
      </c>
      <c r="C19" s="605"/>
      <c r="D19" s="617" t="s">
        <v>313</v>
      </c>
      <c r="E19" s="607" t="s">
        <v>314</v>
      </c>
      <c r="F19" s="608">
        <v>8.7476039009017873E-4</v>
      </c>
      <c r="G19" s="609">
        <v>4.4177702747676397E-5</v>
      </c>
      <c r="H19" s="600">
        <v>6.8179937938493964E-3</v>
      </c>
      <c r="I19" s="600">
        <v>9.275297845087729E-3</v>
      </c>
      <c r="J19" s="600">
        <v>4.062759034327101E-3</v>
      </c>
      <c r="K19" s="600">
        <v>2.7717285266471089E-3</v>
      </c>
      <c r="L19" s="600">
        <v>2.8326819389437271E-3</v>
      </c>
      <c r="M19" s="600">
        <v>6.9494349635549517E-4</v>
      </c>
      <c r="N19" s="600">
        <v>5.6168004755158402E-3</v>
      </c>
      <c r="O19" s="600">
        <v>1.5009842519685039E-2</v>
      </c>
      <c r="P19" s="600">
        <v>6.6843012643646258E-3</v>
      </c>
      <c r="Q19" s="600">
        <v>6.650301094942552E-3</v>
      </c>
      <c r="R19" s="601">
        <v>8.503017841745706E-3</v>
      </c>
      <c r="S19" s="600">
        <v>3.9601883437305353E-3</v>
      </c>
      <c r="T19" s="600">
        <v>7.8418248597451872E-3</v>
      </c>
      <c r="U19" s="600">
        <v>1.5424291084916877E-3</v>
      </c>
      <c r="V19" s="600">
        <v>2.7076575941334087E-3</v>
      </c>
      <c r="W19" s="600">
        <v>1.5787952353774788E-2</v>
      </c>
      <c r="X19" s="600">
        <v>1.1568537736830064E-2</v>
      </c>
      <c r="Y19" s="600">
        <v>1.8256741953993011E-3</v>
      </c>
      <c r="Z19" s="600">
        <v>1.2355738499469665E-2</v>
      </c>
      <c r="AA19" s="600">
        <v>1.6053036536563838E-2</v>
      </c>
      <c r="AB19" s="601">
        <v>3.286719898235451E-2</v>
      </c>
      <c r="AC19" s="600">
        <v>1.1512122995299206E-2</v>
      </c>
      <c r="AD19" s="600">
        <v>9.8950088838636735E-3</v>
      </c>
      <c r="AE19" s="600">
        <v>1.2889257749070833E-2</v>
      </c>
      <c r="AF19" s="600">
        <v>1.8209231421874125E-2</v>
      </c>
      <c r="AG19" s="695">
        <v>1.3905233975052882E-2</v>
      </c>
      <c r="AH19" s="600">
        <v>1.7208275806999282E-2</v>
      </c>
      <c r="AI19" s="600">
        <v>1.4453483076107072E-2</v>
      </c>
      <c r="AJ19" s="600">
        <v>8.7433072414732044E-4</v>
      </c>
      <c r="AK19" s="600">
        <v>5.4706470167740729E-3</v>
      </c>
      <c r="AL19" s="610">
        <v>4.5280933356219317E-3</v>
      </c>
      <c r="AM19" s="600">
        <v>5.0411263968913687E-4</v>
      </c>
      <c r="AN19" s="600">
        <v>5.105320909732932E-4</v>
      </c>
      <c r="AO19" s="600">
        <v>5.2325714690337885E-4</v>
      </c>
      <c r="AP19" s="600">
        <v>5.1287021556702442E-4</v>
      </c>
      <c r="AQ19" s="600">
        <v>5.9637296803983044E-4</v>
      </c>
      <c r="AR19" s="600">
        <v>5.2198230456368421E-4</v>
      </c>
      <c r="AS19" s="600">
        <v>5.4498254113705959E-4</v>
      </c>
      <c r="AT19" s="600">
        <v>4.6097882692298914E-4</v>
      </c>
      <c r="AU19" s="600">
        <v>6.274837900020916E-4</v>
      </c>
      <c r="AV19" s="601">
        <v>7.8300360181656837E-4</v>
      </c>
      <c r="AW19" s="600">
        <v>4.5818804571531581E-4</v>
      </c>
      <c r="AX19" s="600">
        <v>2.2702514669669258E-4</v>
      </c>
      <c r="AY19" s="600">
        <v>2.2111984919179578E-4</v>
      </c>
      <c r="AZ19" s="600">
        <v>2.741409462589214E-4</v>
      </c>
      <c r="BA19" s="600">
        <v>2.5321797847647186E-4</v>
      </c>
      <c r="BB19" s="600">
        <v>1.494172726367168E-4</v>
      </c>
      <c r="BC19" s="600">
        <v>2.8447754423106004E-3</v>
      </c>
      <c r="BD19" s="600">
        <v>2.8974492946373439E-3</v>
      </c>
      <c r="BE19" s="600">
        <v>2.6393776625300981E-3</v>
      </c>
      <c r="BF19" s="601">
        <v>2.8701848509435731E-4</v>
      </c>
      <c r="BG19" s="600">
        <v>1.0390789731388614E-2</v>
      </c>
      <c r="BH19" s="600">
        <v>5.6469438953410693E-3</v>
      </c>
      <c r="BI19" s="600">
        <v>7.1722831959769168E-3</v>
      </c>
      <c r="BJ19" s="600">
        <v>8.2802242177567025E-3</v>
      </c>
      <c r="BK19" s="600">
        <v>1.6069558230626857E-3</v>
      </c>
      <c r="BL19" s="600">
        <v>1.2330827067669173E-4</v>
      </c>
      <c r="BM19" s="600">
        <v>2.5915412206428335E-2</v>
      </c>
      <c r="BN19" s="600">
        <v>1.7795981437870043E-3</v>
      </c>
      <c r="BO19" s="600">
        <v>7.721212745148504E-5</v>
      </c>
      <c r="BP19" s="601">
        <v>5.1323230134553534E-3</v>
      </c>
      <c r="BQ19" s="600">
        <v>9.741687748182206E-3</v>
      </c>
      <c r="BR19" s="600">
        <v>1.2608063557092736E-4</v>
      </c>
      <c r="BS19" s="600">
        <v>6.1966214941940349E-4</v>
      </c>
      <c r="BT19" s="600">
        <v>6.8903535787872405E-3</v>
      </c>
      <c r="BU19" s="600">
        <v>4.3195896389842964E-3</v>
      </c>
      <c r="BV19" s="600">
        <v>3.5943129440347199E-3</v>
      </c>
      <c r="BW19" s="600">
        <v>2.0740258759418808E-3</v>
      </c>
      <c r="BX19" s="600">
        <v>2.5973359935347842E-4</v>
      </c>
      <c r="BY19" s="600">
        <v>4.5686606942067567E-3</v>
      </c>
      <c r="BZ19" s="604"/>
    </row>
    <row r="20" spans="1:78" ht="15">
      <c r="A20" s="593" t="s">
        <v>648</v>
      </c>
      <c r="B20" s="594" t="s">
        <v>448</v>
      </c>
      <c r="C20" s="605"/>
      <c r="D20" s="617" t="s">
        <v>315</v>
      </c>
      <c r="E20" s="607" t="s">
        <v>316</v>
      </c>
      <c r="F20" s="608">
        <v>1.2839144503322441E-4</v>
      </c>
      <c r="G20" s="609">
        <v>7.7752756835910468E-5</v>
      </c>
      <c r="H20" s="600">
        <v>6.8081753199304224E-5</v>
      </c>
      <c r="I20" s="600">
        <v>2.6028109470129517E-5</v>
      </c>
      <c r="J20" s="600">
        <v>1.8694902693338963E-5</v>
      </c>
      <c r="K20" s="600">
        <v>1.5761890967569573E-5</v>
      </c>
      <c r="L20" s="600">
        <v>1.5645054279646655E-5</v>
      </c>
      <c r="M20" s="600">
        <v>1.9742712964644749E-5</v>
      </c>
      <c r="N20" s="600">
        <v>2.2225432562481248E-5</v>
      </c>
      <c r="O20" s="600">
        <v>1.9685039370078739E-5</v>
      </c>
      <c r="P20" s="600">
        <v>2.0692170131509694E-5</v>
      </c>
      <c r="Q20" s="600">
        <v>2.0583025352583503E-5</v>
      </c>
      <c r="R20" s="601">
        <v>2.6530476885322015E-5</v>
      </c>
      <c r="S20" s="600">
        <v>2.4204557556824234E-5</v>
      </c>
      <c r="T20" s="600">
        <v>2.4384829608900967E-5</v>
      </c>
      <c r="U20" s="600">
        <v>2.4092271304114644E-5</v>
      </c>
      <c r="V20" s="600">
        <v>2.8204766605556338E-5</v>
      </c>
      <c r="W20" s="600">
        <v>3.5190370685222596E-5</v>
      </c>
      <c r="X20" s="600">
        <v>2.599671401534846E-5</v>
      </c>
      <c r="Y20" s="600">
        <v>3.4774746579034308E-5</v>
      </c>
      <c r="Z20" s="600">
        <v>2.5287469356504146E-5</v>
      </c>
      <c r="AA20" s="600">
        <v>3.5767960987770627E-5</v>
      </c>
      <c r="AB20" s="601">
        <v>3.4379915253508898E-5</v>
      </c>
      <c r="AC20" s="600">
        <v>2.7180080262777016E-5</v>
      </c>
      <c r="AD20" s="600">
        <v>3.5535454692295267E-5</v>
      </c>
      <c r="AE20" s="600">
        <v>3.6084148233680947E-5</v>
      </c>
      <c r="AF20" s="600">
        <v>4.0083607725113298E-5</v>
      </c>
      <c r="AG20" s="695">
        <v>3.1169155004207833E-5</v>
      </c>
      <c r="AH20" s="600">
        <v>3.7100601199234561E-5</v>
      </c>
      <c r="AI20" s="600">
        <v>3.4591503173770419E-5</v>
      </c>
      <c r="AJ20" s="600">
        <v>1.2746202793956964E-4</v>
      </c>
      <c r="AK20" s="600">
        <v>1.0669118633630416E-4</v>
      </c>
      <c r="AL20" s="610">
        <v>1.6903183302202624E-4</v>
      </c>
      <c r="AM20" s="600">
        <v>2.8170067947408688E-4</v>
      </c>
      <c r="AN20" s="600">
        <v>2.7583095707956059E-4</v>
      </c>
      <c r="AO20" s="600">
        <v>2.6903411275450964E-4</v>
      </c>
      <c r="AP20" s="600">
        <v>2.6069780861280947E-4</v>
      </c>
      <c r="AQ20" s="600">
        <v>4.1565388681563941E-4</v>
      </c>
      <c r="AR20" s="600">
        <v>3.0941032532960465E-4</v>
      </c>
      <c r="AS20" s="600">
        <v>2.566008509025464E-4</v>
      </c>
      <c r="AT20" s="600">
        <v>2.7841295487428057E-4</v>
      </c>
      <c r="AU20" s="600">
        <v>4.183225266680611E-4</v>
      </c>
      <c r="AV20" s="601">
        <v>3.1320144072662732E-4</v>
      </c>
      <c r="AW20" s="600">
        <v>3.0378952393510922E-4</v>
      </c>
      <c r="AX20" s="600">
        <v>3.0300533692179533E-4</v>
      </c>
      <c r="AY20" s="600">
        <v>2.7249112728685947E-4</v>
      </c>
      <c r="AZ20" s="600">
        <v>4.8210993997258592E-4</v>
      </c>
      <c r="BA20" s="600">
        <v>4.5016529506928323E-4</v>
      </c>
      <c r="BB20" s="600">
        <v>1.9922303018228907E-4</v>
      </c>
      <c r="BC20" s="600">
        <v>3.1188567972176019E-4</v>
      </c>
      <c r="BD20" s="600">
        <v>3.2061938916068969E-4</v>
      </c>
      <c r="BE20" s="600">
        <v>2.7782922763474715E-4</v>
      </c>
      <c r="BF20" s="601">
        <v>4.8020400390786706E-4</v>
      </c>
      <c r="BG20" s="600">
        <v>1.5885597956026251E-5</v>
      </c>
      <c r="BH20" s="600">
        <v>1.7400069227418282E-5</v>
      </c>
      <c r="BI20" s="600">
        <v>1.6721044898095683E-5</v>
      </c>
      <c r="BJ20" s="600">
        <v>1.5992707325459592E-5</v>
      </c>
      <c r="BK20" s="600">
        <v>1.4347819848773978E-5</v>
      </c>
      <c r="BL20" s="600">
        <v>2.1052631578947369E-5</v>
      </c>
      <c r="BM20" s="600">
        <v>1.2585388364109269E-5</v>
      </c>
      <c r="BN20" s="600">
        <v>1.4547123791174422E-5</v>
      </c>
      <c r="BO20" s="600">
        <v>1.7158250544774456E-5</v>
      </c>
      <c r="BP20" s="601">
        <v>1.2745835298316274E-5</v>
      </c>
      <c r="BQ20" s="600">
        <v>2.4954691637994766E-5</v>
      </c>
      <c r="BR20" s="600">
        <v>1.7122061620743223E-5</v>
      </c>
      <c r="BS20" s="600">
        <v>2.217520066484153E-4</v>
      </c>
      <c r="BT20" s="600">
        <v>1.279157409174904E-5</v>
      </c>
      <c r="BU20" s="600">
        <v>6.3455510188070596E-6</v>
      </c>
      <c r="BV20" s="600">
        <v>8.5288781722857752E-6</v>
      </c>
      <c r="BW20" s="600">
        <v>2.323838516461491E-5</v>
      </c>
      <c r="BX20" s="600">
        <v>1.8197895496103582E-5</v>
      </c>
      <c r="BY20" s="600">
        <v>1.116447019006713E-5</v>
      </c>
      <c r="BZ20" s="604"/>
    </row>
    <row r="21" spans="1:78" ht="15">
      <c r="A21" s="611" t="s">
        <v>649</v>
      </c>
      <c r="B21" s="612" t="s">
        <v>449</v>
      </c>
      <c r="C21" s="613"/>
      <c r="D21" s="617" t="s">
        <v>317</v>
      </c>
      <c r="E21" s="607" t="s">
        <v>318</v>
      </c>
      <c r="F21" s="608">
        <v>0</v>
      </c>
      <c r="G21" s="609">
        <v>0</v>
      </c>
      <c r="H21" s="600">
        <v>2.0925075610562501E-4</v>
      </c>
      <c r="I21" s="600">
        <v>3.8775734738177202E-4</v>
      </c>
      <c r="J21" s="600">
        <v>1.3941231712434022E-4</v>
      </c>
      <c r="K21" s="600">
        <v>1.335257334824108E-4</v>
      </c>
      <c r="L21" s="600">
        <v>1.350110239688026E-4</v>
      </c>
      <c r="M21" s="600">
        <v>8.2919394451507953E-5</v>
      </c>
      <c r="N21" s="600">
        <v>1.4649812561001358E-4</v>
      </c>
      <c r="O21" s="600">
        <v>5.4133858267716535E-4</v>
      </c>
      <c r="P21" s="600">
        <v>1.134417797798061E-4</v>
      </c>
      <c r="Q21" s="600">
        <v>1.1357862182509934E-4</v>
      </c>
      <c r="R21" s="601">
        <v>1.0612190754128806E-4</v>
      </c>
      <c r="S21" s="600">
        <v>1.7943645335459033E-4</v>
      </c>
      <c r="T21" s="600">
        <v>3.5484131361917962E-4</v>
      </c>
      <c r="U21" s="600">
        <v>7.0181833798942662E-5</v>
      </c>
      <c r="V21" s="600">
        <v>5.6409533211112675E-5</v>
      </c>
      <c r="W21" s="600">
        <v>6.9804479841757043E-4</v>
      </c>
      <c r="X21" s="600">
        <v>1.5078094128902106E-4</v>
      </c>
      <c r="Y21" s="600">
        <v>3.4774746579034308E-5</v>
      </c>
      <c r="Z21" s="600">
        <v>1.6015397259119295E-4</v>
      </c>
      <c r="AA21" s="600">
        <v>7.324265801354218E-4</v>
      </c>
      <c r="AB21" s="601">
        <v>2.0456049575837795E-3</v>
      </c>
      <c r="AC21" s="600">
        <v>4.3352228019129339E-4</v>
      </c>
      <c r="AD21" s="600">
        <v>4.199644645453077E-5</v>
      </c>
      <c r="AE21" s="600">
        <v>4.7270234186122035E-4</v>
      </c>
      <c r="AF21" s="600">
        <v>7.6492884742091209E-4</v>
      </c>
      <c r="AG21" s="695">
        <v>5.3408768304507486E-4</v>
      </c>
      <c r="AH21" s="600">
        <v>9.1470873108975761E-4</v>
      </c>
      <c r="AI21" s="600">
        <v>2.8249727591912505E-4</v>
      </c>
      <c r="AJ21" s="600">
        <v>0</v>
      </c>
      <c r="AK21" s="600">
        <v>2.9641893535937311E-5</v>
      </c>
      <c r="AL21" s="610">
        <v>4.9321365770678188E-5</v>
      </c>
      <c r="AM21" s="600">
        <v>4.5179906387233967E-5</v>
      </c>
      <c r="AN21" s="600">
        <v>4.6515871460162582E-5</v>
      </c>
      <c r="AO21" s="600">
        <v>5.2346003839112733E-5</v>
      </c>
      <c r="AP21" s="600">
        <v>5.8331695558804185E-5</v>
      </c>
      <c r="AQ21" s="600">
        <v>5.421572436725732E-5</v>
      </c>
      <c r="AR21" s="600">
        <v>4.9600128487951892E-5</v>
      </c>
      <c r="AS21" s="600">
        <v>5.9441940232011899E-5</v>
      </c>
      <c r="AT21" s="600">
        <v>0</v>
      </c>
      <c r="AU21" s="600">
        <v>0</v>
      </c>
      <c r="AV21" s="601">
        <v>0</v>
      </c>
      <c r="AW21" s="600">
        <v>2.2533838313867992E-5</v>
      </c>
      <c r="AX21" s="600">
        <v>2.1970175486776699E-5</v>
      </c>
      <c r="AY21" s="600">
        <v>2.2335338302201593E-5</v>
      </c>
      <c r="AZ21" s="600">
        <v>1.8906272155787681E-5</v>
      </c>
      <c r="BA21" s="600">
        <v>1.4067665470915101E-5</v>
      </c>
      <c r="BB21" s="600">
        <v>4.9805757545572267E-5</v>
      </c>
      <c r="BC21" s="600">
        <v>2.8353243611069107E-5</v>
      </c>
      <c r="BD21" s="600">
        <v>2.3749584382273311E-5</v>
      </c>
      <c r="BE21" s="600">
        <v>4.6304871272457863E-5</v>
      </c>
      <c r="BF21" s="601">
        <v>0</v>
      </c>
      <c r="BG21" s="600">
        <v>4.0417787204573123E-5</v>
      </c>
      <c r="BH21" s="600">
        <v>1.2490763981110983E-4</v>
      </c>
      <c r="BI21" s="600">
        <v>2.1005812653232702E-4</v>
      </c>
      <c r="BJ21" s="600">
        <v>0</v>
      </c>
      <c r="BK21" s="600">
        <v>0</v>
      </c>
      <c r="BL21" s="600">
        <v>0</v>
      </c>
      <c r="BM21" s="600">
        <v>0</v>
      </c>
      <c r="BN21" s="600">
        <v>0</v>
      </c>
      <c r="BO21" s="600">
        <v>0</v>
      </c>
      <c r="BP21" s="601">
        <v>0</v>
      </c>
      <c r="BQ21" s="600">
        <v>0</v>
      </c>
      <c r="BR21" s="600">
        <v>0</v>
      </c>
      <c r="BS21" s="600">
        <v>1.2227447095566825E-4</v>
      </c>
      <c r="BT21" s="600">
        <v>0</v>
      </c>
      <c r="BU21" s="600">
        <v>0</v>
      </c>
      <c r="BV21" s="600">
        <v>0</v>
      </c>
      <c r="BW21" s="600">
        <v>0</v>
      </c>
      <c r="BX21" s="600">
        <v>0</v>
      </c>
      <c r="BY21" s="600">
        <v>0</v>
      </c>
      <c r="BZ21" s="604"/>
    </row>
    <row r="22" spans="1:78" ht="15">
      <c r="A22" s="620" t="s">
        <v>650</v>
      </c>
      <c r="B22" s="621" t="s">
        <v>651</v>
      </c>
      <c r="C22" s="622"/>
      <c r="D22" s="617" t="s">
        <v>319</v>
      </c>
      <c r="E22" s="607" t="s">
        <v>320</v>
      </c>
      <c r="F22" s="608">
        <v>2.0582597413886558E-4</v>
      </c>
      <c r="G22" s="609">
        <v>5.3013243297211681E-6</v>
      </c>
      <c r="H22" s="600">
        <v>3.2404464279823077E-4</v>
      </c>
      <c r="I22" s="600">
        <v>5.5581285734638782E-4</v>
      </c>
      <c r="J22" s="600">
        <v>6.7172507276099175E-4</v>
      </c>
      <c r="K22" s="600">
        <v>4.4853838296283696E-4</v>
      </c>
      <c r="L22" s="600">
        <v>4.5312712765495123E-4</v>
      </c>
      <c r="M22" s="600">
        <v>2.9219215187674229E-4</v>
      </c>
      <c r="N22" s="600">
        <v>9.4037973506742303E-4</v>
      </c>
      <c r="O22" s="600">
        <v>8.9566929133858269E-4</v>
      </c>
      <c r="P22" s="600">
        <v>1.1487805982422854E-3</v>
      </c>
      <c r="Q22" s="600">
        <v>1.157609184889877E-3</v>
      </c>
      <c r="R22" s="601">
        <v>6.7652716057571137E-4</v>
      </c>
      <c r="S22" s="600">
        <v>6.6030033015016508E-4</v>
      </c>
      <c r="T22" s="600">
        <v>4.9442344172530241E-4</v>
      </c>
      <c r="U22" s="600">
        <v>7.6362025133476421E-4</v>
      </c>
      <c r="V22" s="600">
        <v>1.170497814130588E-3</v>
      </c>
      <c r="W22" s="600">
        <v>4.1098972226038356E-4</v>
      </c>
      <c r="X22" s="600">
        <v>4.068485743402034E-4</v>
      </c>
      <c r="Y22" s="600">
        <v>4.1729695894841167E-4</v>
      </c>
      <c r="Z22" s="600">
        <v>4.0600436911276104E-4</v>
      </c>
      <c r="AA22" s="600">
        <v>4.1124988934797458E-4</v>
      </c>
      <c r="AB22" s="601">
        <v>1.6330459745416727E-4</v>
      </c>
      <c r="AC22" s="600">
        <v>1.7802952572118947E-4</v>
      </c>
      <c r="AD22" s="600">
        <v>1.1306735583912131E-4</v>
      </c>
      <c r="AE22" s="600">
        <v>5.1480051480051476E-4</v>
      </c>
      <c r="AF22" s="600">
        <v>7.2150493905203934E-4</v>
      </c>
      <c r="AG22" s="695">
        <v>1.6637589495489317E-4</v>
      </c>
      <c r="AH22" s="600">
        <v>4.1262648338844123E-4</v>
      </c>
      <c r="AI22" s="600">
        <v>6.2841230765682923E-4</v>
      </c>
      <c r="AJ22" s="600">
        <v>2.056227054496831E-4</v>
      </c>
      <c r="AK22" s="600">
        <v>3.4549491803476603E-5</v>
      </c>
      <c r="AL22" s="610">
        <v>5.103618146800309E-5</v>
      </c>
      <c r="AM22" s="600">
        <v>3.8838866894288846E-5</v>
      </c>
      <c r="AN22" s="600">
        <v>3.8028765088483794E-5</v>
      </c>
      <c r="AO22" s="600">
        <v>3.6723359282478315E-5</v>
      </c>
      <c r="AP22" s="600">
        <v>3.4550311984830168E-5</v>
      </c>
      <c r="AQ22" s="600">
        <v>5.421572436725732E-5</v>
      </c>
      <c r="AR22" s="600">
        <v>4.2514395846815911E-5</v>
      </c>
      <c r="AS22" s="600">
        <v>3.5900577763888373E-5</v>
      </c>
      <c r="AT22" s="600">
        <v>3.8795247810350572E-5</v>
      </c>
      <c r="AU22" s="600">
        <v>1.0458063166701528E-4</v>
      </c>
      <c r="AV22" s="601">
        <v>5.2200240121104554E-5</v>
      </c>
      <c r="AW22" s="600">
        <v>4.3398503419301315E-5</v>
      </c>
      <c r="AX22" s="600">
        <v>4.3024926994937707E-5</v>
      </c>
      <c r="AY22" s="600">
        <v>3.7970075113742711E-5</v>
      </c>
      <c r="AZ22" s="600">
        <v>6.6171952545256892E-5</v>
      </c>
      <c r="BA22" s="600">
        <v>7.0338327354575511E-5</v>
      </c>
      <c r="BB22" s="600">
        <v>4.9805757545572267E-5</v>
      </c>
      <c r="BC22" s="600">
        <v>4.7255406018448511E-5</v>
      </c>
      <c r="BD22" s="600">
        <v>4.7499168764546622E-5</v>
      </c>
      <c r="BE22" s="600">
        <v>4.6304871272457863E-5</v>
      </c>
      <c r="BF22" s="601">
        <v>6.6235035021774765E-5</v>
      </c>
      <c r="BG22" s="600">
        <v>5.4493633494722962E-5</v>
      </c>
      <c r="BH22" s="600">
        <v>5.7793087076782153E-5</v>
      </c>
      <c r="BI22" s="600">
        <v>5.4343395918810965E-5</v>
      </c>
      <c r="BJ22" s="600">
        <v>5.197629880774367E-5</v>
      </c>
      <c r="BK22" s="600">
        <v>5.7391279395095913E-5</v>
      </c>
      <c r="BL22" s="600">
        <v>7.2180451127819552E-5</v>
      </c>
      <c r="BM22" s="600">
        <v>4.9642365213986559E-5</v>
      </c>
      <c r="BN22" s="600">
        <v>4.8490412637248072E-5</v>
      </c>
      <c r="BO22" s="600">
        <v>6.0053876906710591E-5</v>
      </c>
      <c r="BP22" s="601">
        <v>3.8237505894948823E-5</v>
      </c>
      <c r="BQ22" s="600">
        <v>8.1102747823482986E-5</v>
      </c>
      <c r="BR22" s="600">
        <v>5.4479286975092071E-5</v>
      </c>
      <c r="BS22" s="600">
        <v>1.1294845198447321E-4</v>
      </c>
      <c r="BT22" s="600">
        <v>9.7166764735401378E-6</v>
      </c>
      <c r="BU22" s="600">
        <v>2.2497862703043211E-5</v>
      </c>
      <c r="BV22" s="600">
        <v>3.5333923856612497E-5</v>
      </c>
      <c r="BW22" s="600">
        <v>2.9047981455768637E-5</v>
      </c>
      <c r="BX22" s="600">
        <v>8.2717706800470826E-7</v>
      </c>
      <c r="BY22" s="600">
        <v>7.9746215643336644E-7</v>
      </c>
      <c r="BZ22" s="604"/>
    </row>
    <row r="23" spans="1:78" ht="15">
      <c r="A23" s="593" t="s">
        <v>652</v>
      </c>
      <c r="B23" s="594" t="s">
        <v>450</v>
      </c>
      <c r="C23" s="605"/>
      <c r="D23" s="617" t="s">
        <v>321</v>
      </c>
      <c r="E23" s="607" t="s">
        <v>32</v>
      </c>
      <c r="F23" s="608">
        <v>7.5880842747457029E-3</v>
      </c>
      <c r="G23" s="609">
        <v>5.8208541140338426E-3</v>
      </c>
      <c r="H23" s="600">
        <v>8.0553665319447205E-3</v>
      </c>
      <c r="I23" s="600">
        <v>1.058476451785267E-2</v>
      </c>
      <c r="J23" s="600">
        <v>9.5230850377621655E-3</v>
      </c>
      <c r="K23" s="600">
        <v>9.0771604232878344E-3</v>
      </c>
      <c r="L23" s="600">
        <v>9.2056658274350511E-3</v>
      </c>
      <c r="M23" s="600">
        <v>4.6987656855854501E-3</v>
      </c>
      <c r="N23" s="600">
        <v>1.0059854174058204E-2</v>
      </c>
      <c r="O23" s="600">
        <v>1.6122047244094488E-2</v>
      </c>
      <c r="P23" s="600">
        <v>7.9285092825075211E-3</v>
      </c>
      <c r="Q23" s="600">
        <v>7.7677361821563021E-3</v>
      </c>
      <c r="R23" s="601">
        <v>1.6528487099555615E-2</v>
      </c>
      <c r="S23" s="600">
        <v>1.2767097292639555E-2</v>
      </c>
      <c r="T23" s="600">
        <v>1.7875761815711228E-2</v>
      </c>
      <c r="U23" s="600">
        <v>9.5850577638391769E-3</v>
      </c>
      <c r="V23" s="600">
        <v>6.5435058524890705E-3</v>
      </c>
      <c r="W23" s="600">
        <v>1.1911248963113423E-2</v>
      </c>
      <c r="X23" s="600">
        <v>1.8018322484038018E-2</v>
      </c>
      <c r="Y23" s="600">
        <v>1.264062038147897E-2</v>
      </c>
      <c r="Z23" s="600">
        <v>1.8452828333204555E-2</v>
      </c>
      <c r="AA23" s="600">
        <v>1.1527572851496979E-2</v>
      </c>
      <c r="AB23" s="601">
        <v>9.8068708260634144E-3</v>
      </c>
      <c r="AC23" s="600">
        <v>6.2487004524124359E-3</v>
      </c>
      <c r="AD23" s="600">
        <v>6.4642222581166213E-3</v>
      </c>
      <c r="AE23" s="600">
        <v>8.8346022925462186E-3</v>
      </c>
      <c r="AF23" s="600">
        <v>1.5124046239781811E-2</v>
      </c>
      <c r="AG23" s="695">
        <v>8.9059542352563584E-3</v>
      </c>
      <c r="AH23" s="600">
        <v>1.233491409515871E-2</v>
      </c>
      <c r="AI23" s="600">
        <v>1.8529515200083019E-2</v>
      </c>
      <c r="AJ23" s="600">
        <v>7.5885333342596822E-3</v>
      </c>
      <c r="AK23" s="600">
        <v>4.5927267626939688E-3</v>
      </c>
      <c r="AL23" s="610">
        <v>3.1034081227063318E-3</v>
      </c>
      <c r="AM23" s="600">
        <v>1.3806028236014757E-3</v>
      </c>
      <c r="AN23" s="600">
        <v>1.385520115176562E-3</v>
      </c>
      <c r="AO23" s="600">
        <v>1.5575979514452264E-3</v>
      </c>
      <c r="AP23" s="600">
        <v>6.6004557051539193E-4</v>
      </c>
      <c r="AQ23" s="600">
        <v>7.1384037083555463E-4</v>
      </c>
      <c r="AR23" s="600">
        <v>1.1289934008210003E-3</v>
      </c>
      <c r="AS23" s="600">
        <v>1.8997879511775684E-3</v>
      </c>
      <c r="AT23" s="600">
        <v>5.2236660139936743E-3</v>
      </c>
      <c r="AU23" s="600">
        <v>3.3465802133444888E-3</v>
      </c>
      <c r="AV23" s="601">
        <v>5.2200240121104561E-3</v>
      </c>
      <c r="AW23" s="600">
        <v>6.7768432262447446E-4</v>
      </c>
      <c r="AX23" s="600">
        <v>4.2475672607768288E-4</v>
      </c>
      <c r="AY23" s="600">
        <v>2.9705999941928118E-4</v>
      </c>
      <c r="AZ23" s="600">
        <v>6.1445384506309973E-4</v>
      </c>
      <c r="BA23" s="600">
        <v>1.7584581838643878E-3</v>
      </c>
      <c r="BB23" s="600">
        <v>3.9844606036457814E-4</v>
      </c>
      <c r="BC23" s="600">
        <v>3.2889762588840165E-3</v>
      </c>
      <c r="BD23" s="600">
        <v>3.26556785256258E-3</v>
      </c>
      <c r="BE23" s="600">
        <v>3.3802556028894241E-3</v>
      </c>
      <c r="BF23" s="601">
        <v>1.214308975399204E-3</v>
      </c>
      <c r="BG23" s="600">
        <v>5.6999134134369635E-3</v>
      </c>
      <c r="BH23" s="600">
        <v>3.1537625474695637E-3</v>
      </c>
      <c r="BI23" s="600">
        <v>2.5426438898166746E-3</v>
      </c>
      <c r="BJ23" s="600">
        <v>9.0718632303669524E-3</v>
      </c>
      <c r="BK23" s="600">
        <v>2.1952164368624189E-3</v>
      </c>
      <c r="BL23" s="600">
        <v>6.6165413533834591E-4</v>
      </c>
      <c r="BM23" s="600">
        <v>1.2232997489914209E-2</v>
      </c>
      <c r="BN23" s="600">
        <v>3.6965857900462112E-3</v>
      </c>
      <c r="BO23" s="600">
        <v>7.5496302397007602E-4</v>
      </c>
      <c r="BP23" s="601">
        <v>2.2432670125036645E-3</v>
      </c>
      <c r="BQ23" s="600">
        <v>8.0447687167985622E-3</v>
      </c>
      <c r="BR23" s="600">
        <v>4.5606945953434219E-4</v>
      </c>
      <c r="BS23" s="600">
        <v>9.8441311362614274E-4</v>
      </c>
      <c r="BT23" s="600">
        <v>6.8359893888973074E-3</v>
      </c>
      <c r="BU23" s="600">
        <v>3.3971772681595249E-3</v>
      </c>
      <c r="BV23" s="600">
        <v>9.0649790859723099E-3</v>
      </c>
      <c r="BW23" s="600">
        <v>5.5365452654695026E-3</v>
      </c>
      <c r="BX23" s="600">
        <v>2.0447817121076388E-3</v>
      </c>
      <c r="BY23" s="600">
        <v>2.2552229783935605E-3</v>
      </c>
      <c r="BZ23" s="604"/>
    </row>
    <row r="24" spans="1:78" ht="15">
      <c r="A24" s="593" t="s">
        <v>653</v>
      </c>
      <c r="B24" s="594" t="s">
        <v>654</v>
      </c>
      <c r="C24" s="605"/>
      <c r="D24" s="617" t="s">
        <v>322</v>
      </c>
      <c r="E24" s="607" t="s">
        <v>571</v>
      </c>
      <c r="F24" s="608">
        <v>3.6868827406427864E-4</v>
      </c>
      <c r="G24" s="609">
        <v>1.3041257851114073E-3</v>
      </c>
      <c r="H24" s="600">
        <v>1.7469357829276481E-3</v>
      </c>
      <c r="I24" s="600">
        <v>1.4192492762255661E-3</v>
      </c>
      <c r="J24" s="600">
        <v>9.5325554818897129E-4</v>
      </c>
      <c r="K24" s="600">
        <v>5.0663220967187906E-4</v>
      </c>
      <c r="L24" s="600">
        <v>5.1165121958992579E-4</v>
      </c>
      <c r="M24" s="600">
        <v>3.3562612039896077E-4</v>
      </c>
      <c r="N24" s="600">
        <v>1.4908657537796111E-3</v>
      </c>
      <c r="O24" s="600">
        <v>2.0374015748031494E-3</v>
      </c>
      <c r="P24" s="600">
        <v>1.8890734143590028E-3</v>
      </c>
      <c r="Q24" s="600">
        <v>1.9162052638483462E-3</v>
      </c>
      <c r="R24" s="601">
        <v>4.3775286860781325E-4</v>
      </c>
      <c r="S24" s="600">
        <v>9.6366411819569545E-4</v>
      </c>
      <c r="T24" s="600">
        <v>1.6581684134052658E-3</v>
      </c>
      <c r="U24" s="600">
        <v>5.3107745874722285E-4</v>
      </c>
      <c r="V24" s="600">
        <v>6.7691439853335218E-4</v>
      </c>
      <c r="W24" s="600">
        <v>2.0014715414396582E-3</v>
      </c>
      <c r="X24" s="600">
        <v>8.4879271260112721E-4</v>
      </c>
      <c r="Y24" s="600">
        <v>2.6081059934275727E-4</v>
      </c>
      <c r="Z24" s="600">
        <v>8.9630030274720257E-4</v>
      </c>
      <c r="AA24" s="600">
        <v>2.0738884411995954E-3</v>
      </c>
      <c r="AB24" s="601">
        <v>2.2604794279182101E-3</v>
      </c>
      <c r="AC24" s="600">
        <v>1.1864105034702168E-3</v>
      </c>
      <c r="AD24" s="600">
        <v>2.1127443062510095E-3</v>
      </c>
      <c r="AE24" s="600">
        <v>1.5119258109912315E-3</v>
      </c>
      <c r="AF24" s="600">
        <v>2.8062700783384009E-3</v>
      </c>
      <c r="AG24" s="695">
        <v>1.7560028001694927E-3</v>
      </c>
      <c r="AH24" s="600">
        <v>2.0849784562270348E-3</v>
      </c>
      <c r="AI24" s="600">
        <v>2.2369172052371534E-3</v>
      </c>
      <c r="AJ24" s="600">
        <v>3.68758068252843E-4</v>
      </c>
      <c r="AK24" s="600">
        <v>2.7239624183976827E-3</v>
      </c>
      <c r="AL24" s="610">
        <v>2.6184419119247792E-3</v>
      </c>
      <c r="AM24" s="600">
        <v>7.7756996782239512E-4</v>
      </c>
      <c r="AN24" s="600">
        <v>7.6481885495551535E-4</v>
      </c>
      <c r="AO24" s="600">
        <v>7.5374187698567358E-4</v>
      </c>
      <c r="AP24" s="600">
        <v>8.3952771069632792E-4</v>
      </c>
      <c r="AQ24" s="600">
        <v>8.5841563581490752E-4</v>
      </c>
      <c r="AR24" s="600">
        <v>6.8023033354905457E-4</v>
      </c>
      <c r="AS24" s="600">
        <v>5.4380547301365338E-4</v>
      </c>
      <c r="AT24" s="600">
        <v>7.6449458920396719E-4</v>
      </c>
      <c r="AU24" s="600">
        <v>1.9661158753398869E-2</v>
      </c>
      <c r="AV24" s="601">
        <v>7.3080336169546376E-4</v>
      </c>
      <c r="AW24" s="600">
        <v>8.1038359269503034E-4</v>
      </c>
      <c r="AX24" s="600">
        <v>6.4262763298821848E-4</v>
      </c>
      <c r="AY24" s="600">
        <v>5.762517281968011E-4</v>
      </c>
      <c r="AZ24" s="600">
        <v>1.011485560334641E-3</v>
      </c>
      <c r="BA24" s="600">
        <v>9.5660125202222694E-4</v>
      </c>
      <c r="BB24" s="600">
        <v>5.4786333300129494E-4</v>
      </c>
      <c r="BC24" s="600">
        <v>2.5423408437925299E-3</v>
      </c>
      <c r="BD24" s="600">
        <v>2.5768299054766543E-3</v>
      </c>
      <c r="BE24" s="600">
        <v>2.4078533061678087E-3</v>
      </c>
      <c r="BF24" s="601">
        <v>1.2087893891473895E-3</v>
      </c>
      <c r="BG24" s="600">
        <v>5.4519774352118954E-3</v>
      </c>
      <c r="BH24" s="600">
        <v>5.4431145129627406E-3</v>
      </c>
      <c r="BI24" s="600">
        <v>1.4944433877673016E-3</v>
      </c>
      <c r="BJ24" s="600">
        <v>2.8163157600134339E-2</v>
      </c>
      <c r="BK24" s="600">
        <v>6.0260843364850711E-4</v>
      </c>
      <c r="BL24" s="600">
        <v>7.3082706766917297E-4</v>
      </c>
      <c r="BM24" s="600">
        <v>1.1068149877991651E-2</v>
      </c>
      <c r="BN24" s="600">
        <v>8.7282742747046534E-4</v>
      </c>
      <c r="BO24" s="600">
        <v>1.3898182941267309E-3</v>
      </c>
      <c r="BP24" s="601">
        <v>3.1269782598535929E-3</v>
      </c>
      <c r="BQ24" s="600">
        <v>2.2552802567837771E-3</v>
      </c>
      <c r="BR24" s="600">
        <v>5.6502803348452632E-4</v>
      </c>
      <c r="BS24" s="600">
        <v>4.9738767846373524E-5</v>
      </c>
      <c r="BT24" s="600">
        <v>2.8829010109279402E-3</v>
      </c>
      <c r="BU24" s="600">
        <v>3.3360292310692023E-3</v>
      </c>
      <c r="BV24" s="600">
        <v>2.5026165379821406E-3</v>
      </c>
      <c r="BW24" s="600">
        <v>1.8038796484032324E-2</v>
      </c>
      <c r="BX24" s="600">
        <v>3.3004365013387861E-4</v>
      </c>
      <c r="BY24" s="600">
        <v>4.0750316193745024E-4</v>
      </c>
      <c r="BZ24" s="604"/>
    </row>
    <row r="25" spans="1:78" ht="15">
      <c r="A25" s="593" t="s">
        <v>655</v>
      </c>
      <c r="B25" s="594" t="s">
        <v>656</v>
      </c>
      <c r="C25" s="605"/>
      <c r="D25" s="617" t="s">
        <v>324</v>
      </c>
      <c r="E25" s="607" t="s">
        <v>33</v>
      </c>
      <c r="F25" s="608">
        <v>0</v>
      </c>
      <c r="G25" s="609">
        <v>0</v>
      </c>
      <c r="H25" s="600">
        <v>0</v>
      </c>
      <c r="I25" s="600">
        <v>0</v>
      </c>
      <c r="J25" s="600">
        <v>0</v>
      </c>
      <c r="K25" s="600">
        <v>0</v>
      </c>
      <c r="L25" s="600">
        <v>0</v>
      </c>
      <c r="M25" s="600">
        <v>0</v>
      </c>
      <c r="N25" s="600">
        <v>0</v>
      </c>
      <c r="O25" s="600">
        <v>0</v>
      </c>
      <c r="P25" s="600">
        <v>0</v>
      </c>
      <c r="Q25" s="600">
        <v>0</v>
      </c>
      <c r="R25" s="601">
        <v>0</v>
      </c>
      <c r="S25" s="600">
        <v>0</v>
      </c>
      <c r="T25" s="600">
        <v>0</v>
      </c>
      <c r="U25" s="600">
        <v>0</v>
      </c>
      <c r="V25" s="600">
        <v>0</v>
      </c>
      <c r="W25" s="600">
        <v>0</v>
      </c>
      <c r="X25" s="600">
        <v>0</v>
      </c>
      <c r="Y25" s="600">
        <v>0</v>
      </c>
      <c r="Z25" s="600">
        <v>0</v>
      </c>
      <c r="AA25" s="600">
        <v>0</v>
      </c>
      <c r="AB25" s="601">
        <v>0</v>
      </c>
      <c r="AC25" s="600">
        <v>0</v>
      </c>
      <c r="AD25" s="600">
        <v>0</v>
      </c>
      <c r="AE25" s="600">
        <v>0</v>
      </c>
      <c r="AF25" s="600">
        <v>0</v>
      </c>
      <c r="AG25" s="695">
        <v>0</v>
      </c>
      <c r="AH25" s="600">
        <v>0</v>
      </c>
      <c r="AI25" s="600">
        <v>0</v>
      </c>
      <c r="AJ25" s="600">
        <v>0</v>
      </c>
      <c r="AK25" s="600">
        <v>0</v>
      </c>
      <c r="AL25" s="610">
        <v>0</v>
      </c>
      <c r="AM25" s="600">
        <v>0</v>
      </c>
      <c r="AN25" s="600">
        <v>0</v>
      </c>
      <c r="AO25" s="600">
        <v>0</v>
      </c>
      <c r="AP25" s="600">
        <v>0</v>
      </c>
      <c r="AQ25" s="600">
        <v>0</v>
      </c>
      <c r="AR25" s="600">
        <v>0</v>
      </c>
      <c r="AS25" s="600">
        <v>0</v>
      </c>
      <c r="AT25" s="600">
        <v>0</v>
      </c>
      <c r="AU25" s="600">
        <v>0</v>
      </c>
      <c r="AV25" s="601">
        <v>0</v>
      </c>
      <c r="AW25" s="600">
        <v>0</v>
      </c>
      <c r="AX25" s="600">
        <v>0</v>
      </c>
      <c r="AY25" s="600">
        <v>0</v>
      </c>
      <c r="AZ25" s="600">
        <v>0</v>
      </c>
      <c r="BA25" s="600">
        <v>0</v>
      </c>
      <c r="BB25" s="600">
        <v>0</v>
      </c>
      <c r="BC25" s="600">
        <v>0</v>
      </c>
      <c r="BD25" s="600">
        <v>0</v>
      </c>
      <c r="BE25" s="600">
        <v>0</v>
      </c>
      <c r="BF25" s="601">
        <v>0</v>
      </c>
      <c r="BG25" s="600">
        <v>0</v>
      </c>
      <c r="BH25" s="600">
        <v>0</v>
      </c>
      <c r="BI25" s="600">
        <v>0</v>
      </c>
      <c r="BJ25" s="600">
        <v>0</v>
      </c>
      <c r="BK25" s="600">
        <v>0</v>
      </c>
      <c r="BL25" s="600">
        <v>0</v>
      </c>
      <c r="BM25" s="600">
        <v>0</v>
      </c>
      <c r="BN25" s="600">
        <v>0</v>
      </c>
      <c r="BO25" s="600">
        <v>0</v>
      </c>
      <c r="BP25" s="601">
        <v>0</v>
      </c>
      <c r="BQ25" s="600">
        <v>0</v>
      </c>
      <c r="BR25" s="600">
        <v>0</v>
      </c>
      <c r="BS25" s="600">
        <v>0</v>
      </c>
      <c r="BT25" s="600">
        <v>0</v>
      </c>
      <c r="BU25" s="600">
        <v>0</v>
      </c>
      <c r="BV25" s="600">
        <v>0</v>
      </c>
      <c r="BW25" s="600">
        <v>0</v>
      </c>
      <c r="BX25" s="600">
        <v>0</v>
      </c>
      <c r="BY25" s="600">
        <v>0</v>
      </c>
      <c r="BZ25" s="604"/>
    </row>
    <row r="26" spans="1:78" ht="15">
      <c r="A26" s="593" t="s">
        <v>657</v>
      </c>
      <c r="B26" s="623" t="s">
        <v>658</v>
      </c>
      <c r="C26" s="624"/>
      <c r="D26" s="617" t="s">
        <v>325</v>
      </c>
      <c r="E26" s="607" t="s">
        <v>18</v>
      </c>
      <c r="F26" s="608">
        <v>6.4560414169819421E-3</v>
      </c>
      <c r="G26" s="609">
        <v>5.3820222667402568E-3</v>
      </c>
      <c r="H26" s="600">
        <v>3.3040827402272101E-3</v>
      </c>
      <c r="I26" s="600">
        <v>2.0369215905934822E-3</v>
      </c>
      <c r="J26" s="600">
        <v>2.4378399097675762E-3</v>
      </c>
      <c r="K26" s="600">
        <v>2.5706518318751146E-3</v>
      </c>
      <c r="L26" s="600">
        <v>2.5787685024496101E-3</v>
      </c>
      <c r="M26" s="600">
        <v>2.2941032464917199E-3</v>
      </c>
      <c r="N26" s="600">
        <v>2.277971316724069E-3</v>
      </c>
      <c r="O26" s="600">
        <v>2.1456692913385828E-3</v>
      </c>
      <c r="P26" s="600">
        <v>2.1035416718397093E-3</v>
      </c>
      <c r="Q26" s="600">
        <v>2.0994685859635175E-3</v>
      </c>
      <c r="R26" s="601">
        <v>2.321416727465676E-3</v>
      </c>
      <c r="S26" s="600">
        <v>2.5046876159801716E-3</v>
      </c>
      <c r="T26" s="600">
        <v>2.4090529941207333E-3</v>
      </c>
      <c r="U26" s="600">
        <v>2.5642556588031588E-3</v>
      </c>
      <c r="V26" s="600">
        <v>2.6653504442250742E-3</v>
      </c>
      <c r="W26" s="600">
        <v>1.536005896000622E-3</v>
      </c>
      <c r="X26" s="600">
        <v>1.0996610028492398E-3</v>
      </c>
      <c r="Y26" s="600">
        <v>6.9549493158068613E-4</v>
      </c>
      <c r="Z26" s="600">
        <v>1.1323166834079079E-3</v>
      </c>
      <c r="AA26" s="600">
        <v>1.5634192080156816E-3</v>
      </c>
      <c r="AB26" s="601">
        <v>1.6674258897951817E-3</v>
      </c>
      <c r="AC26" s="600">
        <v>1.1823334914308002E-3</v>
      </c>
      <c r="AD26" s="600">
        <v>1.534485543530932E-3</v>
      </c>
      <c r="AE26" s="600">
        <v>1.5191426406379678E-3</v>
      </c>
      <c r="AF26" s="600">
        <v>1.8150358623027865E-3</v>
      </c>
      <c r="AG26" s="695">
        <v>1.3154225821370416E-3</v>
      </c>
      <c r="AH26" s="600">
        <v>1.6186785142508681E-3</v>
      </c>
      <c r="AI26" s="600">
        <v>1.6027396470513625E-3</v>
      </c>
      <c r="AJ26" s="600">
        <v>6.4550030983694211E-3</v>
      </c>
      <c r="AK26" s="600">
        <v>3.9673024394787622E-3</v>
      </c>
      <c r="AL26" s="610">
        <v>3.937053525277282E-3</v>
      </c>
      <c r="AM26" s="600">
        <v>5.4861088433087925E-3</v>
      </c>
      <c r="AN26" s="600">
        <v>5.5513836349982805E-3</v>
      </c>
      <c r="AO26" s="600">
        <v>5.4421583758779875E-3</v>
      </c>
      <c r="AP26" s="600">
        <v>3.8875831563190727E-3</v>
      </c>
      <c r="AQ26" s="600">
        <v>2.7288581264852852E-3</v>
      </c>
      <c r="AR26" s="600">
        <v>2.6477020969044797E-3</v>
      </c>
      <c r="AS26" s="600">
        <v>8.9109942282464567E-3</v>
      </c>
      <c r="AT26" s="600">
        <v>3.2953139904791898E-3</v>
      </c>
      <c r="AU26" s="600">
        <v>9.0985149550303276E-3</v>
      </c>
      <c r="AV26" s="601">
        <v>3.3408153677506915E-3</v>
      </c>
      <c r="AW26" s="600">
        <v>6.0006776843226249E-3</v>
      </c>
      <c r="AX26" s="600">
        <v>6.0848231858585304E-3</v>
      </c>
      <c r="AY26" s="600">
        <v>5.658657958862774E-3</v>
      </c>
      <c r="AZ26" s="600">
        <v>7.5246963180034977E-3</v>
      </c>
      <c r="BA26" s="600">
        <v>5.697404515720616E-3</v>
      </c>
      <c r="BB26" s="600">
        <v>1.887638210977189E-2</v>
      </c>
      <c r="BC26" s="600">
        <v>5.1319370936035082E-3</v>
      </c>
      <c r="BD26" s="600">
        <v>4.9517883437039849E-3</v>
      </c>
      <c r="BE26" s="600">
        <v>5.8344137803296907E-3</v>
      </c>
      <c r="BF26" s="601">
        <v>3.278634233577851E-3</v>
      </c>
      <c r="BG26" s="600">
        <v>2.4325073224563238E-3</v>
      </c>
      <c r="BH26" s="600">
        <v>1.458498659883954E-3</v>
      </c>
      <c r="BI26" s="600">
        <v>1.0137133469470508E-3</v>
      </c>
      <c r="BJ26" s="600">
        <v>1.9671030010315295E-3</v>
      </c>
      <c r="BK26" s="600">
        <v>5.9830408769387493E-3</v>
      </c>
      <c r="BL26" s="600">
        <v>1.4075187969924813E-3</v>
      </c>
      <c r="BM26" s="600">
        <v>4.8929193206687033E-3</v>
      </c>
      <c r="BN26" s="600">
        <v>2.1303454618630986E-3</v>
      </c>
      <c r="BO26" s="600">
        <v>4.2037713834697417E-4</v>
      </c>
      <c r="BP26" s="601">
        <v>2.3664767537207219E-3</v>
      </c>
      <c r="BQ26" s="600">
        <v>1.2508539183544876E-3</v>
      </c>
      <c r="BR26" s="600">
        <v>6.6464730109612328E-4</v>
      </c>
      <c r="BS26" s="600">
        <v>1.5646987385005006E-3</v>
      </c>
      <c r="BT26" s="600">
        <v>4.0128643876673484E-3</v>
      </c>
      <c r="BU26" s="600">
        <v>3.5448555464153981E-3</v>
      </c>
      <c r="BV26" s="600">
        <v>2.7804142841651629E-3</v>
      </c>
      <c r="BW26" s="600">
        <v>2.8525117789564803E-3</v>
      </c>
      <c r="BX26" s="600">
        <v>2.9803189760209642E-3</v>
      </c>
      <c r="BY26" s="600">
        <v>6.1851164852971905E-3</v>
      </c>
      <c r="BZ26" s="604"/>
    </row>
    <row r="27" spans="1:78" ht="15">
      <c r="A27" s="593" t="s">
        <v>659</v>
      </c>
      <c r="B27" s="594" t="s">
        <v>451</v>
      </c>
      <c r="C27" s="605"/>
      <c r="D27" s="617" t="s">
        <v>326</v>
      </c>
      <c r="E27" s="607" t="s">
        <v>4</v>
      </c>
      <c r="F27" s="608">
        <v>1.1954892138696732E-3</v>
      </c>
      <c r="G27" s="609">
        <v>5.6665266724352926E-4</v>
      </c>
      <c r="H27" s="600">
        <v>6.0543755486466096E-4</v>
      </c>
      <c r="I27" s="600">
        <v>6.3680058379478289E-4</v>
      </c>
      <c r="J27" s="600">
        <v>5.7659015675245431E-4</v>
      </c>
      <c r="K27" s="600">
        <v>6.2822393999313012E-4</v>
      </c>
      <c r="L27" s="600">
        <v>6.3495742517173344E-4</v>
      </c>
      <c r="M27" s="600">
        <v>3.9880280188582393E-4</v>
      </c>
      <c r="N27" s="600">
        <v>5.144374512632855E-4</v>
      </c>
      <c r="O27" s="600">
        <v>6.5944881889763783E-4</v>
      </c>
      <c r="P27" s="600">
        <v>5.9033544198718838E-4</v>
      </c>
      <c r="Q27" s="600">
        <v>5.9467584090958125E-4</v>
      </c>
      <c r="R27" s="601">
        <v>3.5816143795184717E-4</v>
      </c>
      <c r="S27" s="600">
        <v>4.1212293333419396E-4</v>
      </c>
      <c r="T27" s="600">
        <v>6.0205303448183077E-4</v>
      </c>
      <c r="U27" s="600">
        <v>2.9382096090452861E-4</v>
      </c>
      <c r="V27" s="600">
        <v>3.8076434917501059E-4</v>
      </c>
      <c r="W27" s="600">
        <v>7.1202874484706941E-4</v>
      </c>
      <c r="X27" s="600">
        <v>6.1092277936068879E-4</v>
      </c>
      <c r="Y27" s="600">
        <v>5.2162119868551455E-4</v>
      </c>
      <c r="Z27" s="600">
        <v>6.1813813982565698E-4</v>
      </c>
      <c r="AA27" s="600">
        <v>7.1838071417675378E-4</v>
      </c>
      <c r="AB27" s="601">
        <v>1.1087522669256621E-3</v>
      </c>
      <c r="AC27" s="600">
        <v>5.6262766143948424E-4</v>
      </c>
      <c r="AD27" s="600">
        <v>6.2994669681796156E-4</v>
      </c>
      <c r="AE27" s="600">
        <v>1.0091533456019438E-3</v>
      </c>
      <c r="AF27" s="600">
        <v>8.4634867561254846E-4</v>
      </c>
      <c r="AG27" s="695">
        <v>5.9347755947201139E-4</v>
      </c>
      <c r="AH27" s="600">
        <v>6.9606001031660377E-4</v>
      </c>
      <c r="AI27" s="600">
        <v>5.0734204654863282E-4</v>
      </c>
      <c r="AJ27" s="600">
        <v>1.1953907379196327E-3</v>
      </c>
      <c r="AK27" s="600">
        <v>3.436791066757765E-4</v>
      </c>
      <c r="AL27" s="610">
        <v>4.0779950440193187E-4</v>
      </c>
      <c r="AM27" s="600">
        <v>4.8826004095677407E-4</v>
      </c>
      <c r="AN27" s="600">
        <v>4.9323145106179415E-4</v>
      </c>
      <c r="AO27" s="600">
        <v>5.2548895326861233E-4</v>
      </c>
      <c r="AP27" s="600">
        <v>5.2992101888421335E-4</v>
      </c>
      <c r="AQ27" s="600">
        <v>4.9697747336652546E-4</v>
      </c>
      <c r="AR27" s="600">
        <v>3.8262956262134318E-4</v>
      </c>
      <c r="AS27" s="600">
        <v>5.461596092604657E-4</v>
      </c>
      <c r="AT27" s="600">
        <v>5.6823627675160542E-4</v>
      </c>
      <c r="AU27" s="600">
        <v>5.229031583350763E-4</v>
      </c>
      <c r="AV27" s="601">
        <v>5.2200240121104554E-4</v>
      </c>
      <c r="AW27" s="600">
        <v>3.6054141302188788E-4</v>
      </c>
      <c r="AX27" s="600">
        <v>3.4969195983119582E-4</v>
      </c>
      <c r="AY27" s="600">
        <v>3.4061390910857431E-4</v>
      </c>
      <c r="AZ27" s="600">
        <v>3.8757857919364749E-4</v>
      </c>
      <c r="BA27" s="600">
        <v>3.9389463318562285E-4</v>
      </c>
      <c r="BB27" s="600">
        <v>3.9844606036457814E-4</v>
      </c>
      <c r="BC27" s="600">
        <v>4.7255406018448508E-4</v>
      </c>
      <c r="BD27" s="600">
        <v>4.749916876454662E-4</v>
      </c>
      <c r="BE27" s="600">
        <v>4.630487127245786E-4</v>
      </c>
      <c r="BF27" s="601">
        <v>3.2013600260524469E-4</v>
      </c>
      <c r="BG27" s="600">
        <v>3.4324956596122548E-4</v>
      </c>
      <c r="BH27" s="600">
        <v>3.4800138454836566E-4</v>
      </c>
      <c r="BI27" s="600">
        <v>3.6681792245197404E-4</v>
      </c>
      <c r="BJ27" s="600">
        <v>2.6387967087008324E-4</v>
      </c>
      <c r="BK27" s="600">
        <v>4.0173895576567142E-4</v>
      </c>
      <c r="BL27" s="600">
        <v>3.4586466165413532E-4</v>
      </c>
      <c r="BM27" s="600">
        <v>3.9713892171189247E-4</v>
      </c>
      <c r="BN27" s="600">
        <v>4.1540120159242513E-4</v>
      </c>
      <c r="BO27" s="600">
        <v>2.7453200871639129E-4</v>
      </c>
      <c r="BP27" s="601">
        <v>2.1243058830527125E-4</v>
      </c>
      <c r="BQ27" s="600">
        <v>2.0587620601345683E-4</v>
      </c>
      <c r="BR27" s="600">
        <v>2.7083988381902913E-4</v>
      </c>
      <c r="BS27" s="600">
        <v>2.1449843633748584E-4</v>
      </c>
      <c r="BT27" s="600">
        <v>2.4709877259926756E-4</v>
      </c>
      <c r="BU27" s="600">
        <v>2.688206158876445E-4</v>
      </c>
      <c r="BV27" s="600">
        <v>3.8136269541792111E-4</v>
      </c>
      <c r="BW27" s="600">
        <v>2.5562223681076403E-4</v>
      </c>
      <c r="BX27" s="600">
        <v>1.7784306962101228E-4</v>
      </c>
      <c r="BY27" s="600">
        <v>1.6188481775597339E-4</v>
      </c>
      <c r="BZ27" s="604"/>
    </row>
    <row r="28" spans="1:78" ht="15">
      <c r="A28" s="593" t="s">
        <v>660</v>
      </c>
      <c r="B28" s="594" t="s">
        <v>452</v>
      </c>
      <c r="C28" s="605"/>
      <c r="D28" s="617" t="s">
        <v>327</v>
      </c>
      <c r="E28" s="607" t="s">
        <v>34</v>
      </c>
      <c r="F28" s="608">
        <v>2.557837348521825E-3</v>
      </c>
      <c r="G28" s="609">
        <v>2.9269200660427203E-3</v>
      </c>
      <c r="H28" s="600">
        <v>3.2805254035160884E-3</v>
      </c>
      <c r="I28" s="600">
        <v>3.6891258623391052E-3</v>
      </c>
      <c r="J28" s="600">
        <v>5.3440363291156444E-3</v>
      </c>
      <c r="K28" s="600">
        <v>3.9234724166345141E-3</v>
      </c>
      <c r="L28" s="600">
        <v>3.8980521907421841E-3</v>
      </c>
      <c r="M28" s="600">
        <v>4.789582165222816E-3</v>
      </c>
      <c r="N28" s="600">
        <v>7.0539999409128746E-3</v>
      </c>
      <c r="O28" s="600">
        <v>8.2677165354330708E-3</v>
      </c>
      <c r="P28" s="600">
        <v>7.4021978492801802E-3</v>
      </c>
      <c r="Q28" s="600">
        <v>7.3994736201251398E-3</v>
      </c>
      <c r="R28" s="601">
        <v>7.5479206738741133E-3</v>
      </c>
      <c r="S28" s="600">
        <v>6.5655669191470962E-3</v>
      </c>
      <c r="T28" s="600">
        <v>6.4434810101037278E-3</v>
      </c>
      <c r="U28" s="600">
        <v>6.6416107045103876E-3</v>
      </c>
      <c r="V28" s="600">
        <v>6.4870963192779577E-3</v>
      </c>
      <c r="W28" s="600">
        <v>1.6214462719874507E-3</v>
      </c>
      <c r="X28" s="600">
        <v>1.5481043196140009E-3</v>
      </c>
      <c r="Y28" s="600">
        <v>1.6691878357936467E-3</v>
      </c>
      <c r="Z28" s="600">
        <v>1.5383210525206691E-3</v>
      </c>
      <c r="AA28" s="600">
        <v>1.626053970749974E-3</v>
      </c>
      <c r="AB28" s="601">
        <v>2.2862643643583418E-3</v>
      </c>
      <c r="AC28" s="600">
        <v>1.284258792416214E-3</v>
      </c>
      <c r="AD28" s="600">
        <v>1.8575351316427072E-3</v>
      </c>
      <c r="AE28" s="600">
        <v>2.5138623269464391E-3</v>
      </c>
      <c r="AF28" s="600">
        <v>1.878919112114686E-3</v>
      </c>
      <c r="AG28" s="695">
        <v>1.3571218570751034E-3</v>
      </c>
      <c r="AH28" s="600">
        <v>1.4992786098837886E-3</v>
      </c>
      <c r="AI28" s="600">
        <v>2.0351334367234926E-3</v>
      </c>
      <c r="AJ28" s="600">
        <v>2.5572570385360197E-3</v>
      </c>
      <c r="AK28" s="600">
        <v>2.9591345273781659E-3</v>
      </c>
      <c r="AL28" s="610">
        <v>2.2427339584299277E-3</v>
      </c>
      <c r="AM28" s="600">
        <v>2.2933954586109254E-3</v>
      </c>
      <c r="AN28" s="600">
        <v>2.3517445328753777E-3</v>
      </c>
      <c r="AO28" s="600">
        <v>2.4432192954674243E-3</v>
      </c>
      <c r="AP28" s="600">
        <v>2.6863989331581588E-3</v>
      </c>
      <c r="AQ28" s="600">
        <v>2.3583840099756933E-3</v>
      </c>
      <c r="AR28" s="600">
        <v>1.7336425861979375E-3</v>
      </c>
      <c r="AS28" s="600">
        <v>2.6848923894894879E-3</v>
      </c>
      <c r="AT28" s="600">
        <v>1.0680103514849452E-3</v>
      </c>
      <c r="AU28" s="600">
        <v>8.366450533361222E-4</v>
      </c>
      <c r="AV28" s="601">
        <v>1.1484052826643003E-3</v>
      </c>
      <c r="AW28" s="600">
        <v>1.9754664921824271E-3</v>
      </c>
      <c r="AX28" s="600">
        <v>1.9132361153068043E-3</v>
      </c>
      <c r="AY28" s="600">
        <v>1.9007372895173556E-3</v>
      </c>
      <c r="AZ28" s="600">
        <v>2.0796899371366452E-3</v>
      </c>
      <c r="BA28" s="600">
        <v>1.674052191038897E-3</v>
      </c>
      <c r="BB28" s="600">
        <v>2.4404821197330411E-3</v>
      </c>
      <c r="BC28" s="600">
        <v>2.6179494934220476E-3</v>
      </c>
      <c r="BD28" s="600">
        <v>2.5412055289032441E-3</v>
      </c>
      <c r="BE28" s="600">
        <v>2.9172068901648454E-3</v>
      </c>
      <c r="BF28" s="601">
        <v>3.2013600260524469E-4</v>
      </c>
      <c r="BG28" s="600">
        <v>2.0639212331728285E-3</v>
      </c>
      <c r="BH28" s="600">
        <v>2.4335239676632143E-3</v>
      </c>
      <c r="BI28" s="600">
        <v>2.3587123959376223E-3</v>
      </c>
      <c r="BJ28" s="600">
        <v>2.9586508552100241E-3</v>
      </c>
      <c r="BK28" s="600">
        <v>2.1378251574673229E-3</v>
      </c>
      <c r="BL28" s="600">
        <v>2.3157894736842107E-3</v>
      </c>
      <c r="BM28" s="600">
        <v>1.6270110401823484E-3</v>
      </c>
      <c r="BN28" s="600">
        <v>2.2855147823022926E-3</v>
      </c>
      <c r="BO28" s="600">
        <v>1.4241347952162798E-3</v>
      </c>
      <c r="BP28" s="601">
        <v>2.6128962361548365E-3</v>
      </c>
      <c r="BQ28" s="600">
        <v>7.3304406686609629E-4</v>
      </c>
      <c r="BR28" s="600">
        <v>2.4764727307820425E-3</v>
      </c>
      <c r="BS28" s="600">
        <v>2.8330373185830255E-3</v>
      </c>
      <c r="BT28" s="600">
        <v>4.03820154404139E-3</v>
      </c>
      <c r="BU28" s="600">
        <v>3.7807946706601334E-3</v>
      </c>
      <c r="BV28" s="600">
        <v>2.7365514821362648E-3</v>
      </c>
      <c r="BW28" s="600">
        <v>5.850263465191804E-3</v>
      </c>
      <c r="BX28" s="600">
        <v>6.0516274295224458E-3</v>
      </c>
      <c r="BY28" s="600">
        <v>2.2416661217341933E-3</v>
      </c>
      <c r="BZ28" s="604"/>
    </row>
    <row r="29" spans="1:78" ht="15">
      <c r="A29" s="593" t="s">
        <v>661</v>
      </c>
      <c r="B29" s="594" t="s">
        <v>662</v>
      </c>
      <c r="C29" s="605"/>
      <c r="D29" s="617" t="s">
        <v>328</v>
      </c>
      <c r="E29" s="607" t="s">
        <v>329</v>
      </c>
      <c r="F29" s="608">
        <v>1.061602415157984E-3</v>
      </c>
      <c r="G29" s="609">
        <v>2.542279534119618E-3</v>
      </c>
      <c r="H29" s="600">
        <v>6.7276673341420414E-4</v>
      </c>
      <c r="I29" s="600">
        <v>6.4937058941815255E-4</v>
      </c>
      <c r="J29" s="600">
        <v>6.974920603547715E-4</v>
      </c>
      <c r="K29" s="600">
        <v>8.098234409266281E-4</v>
      </c>
      <c r="L29" s="600">
        <v>8.0577824004728288E-4</v>
      </c>
      <c r="M29" s="600">
        <v>9.4765022230294794E-4</v>
      </c>
      <c r="N29" s="600">
        <v>5.622763396447237E-4</v>
      </c>
      <c r="O29" s="600">
        <v>5.6102362204724413E-4</v>
      </c>
      <c r="P29" s="600">
        <v>5.1267894467011083E-4</v>
      </c>
      <c r="Q29" s="600">
        <v>5.0192823269432541E-4</v>
      </c>
      <c r="R29" s="601">
        <v>1.0877495522982027E-3</v>
      </c>
      <c r="S29" s="600">
        <v>6.3093213364788503E-4</v>
      </c>
      <c r="T29" s="600">
        <v>4.2883665863929288E-4</v>
      </c>
      <c r="U29" s="600">
        <v>7.5681156596621002E-4</v>
      </c>
      <c r="V29" s="600">
        <v>4.3717388238612327E-4</v>
      </c>
      <c r="W29" s="600">
        <v>5.8924662180124914E-4</v>
      </c>
      <c r="X29" s="600">
        <v>1.5637023480232098E-3</v>
      </c>
      <c r="Y29" s="600">
        <v>1.9647731817154382E-3</v>
      </c>
      <c r="Z29" s="600">
        <v>1.5312967554771957E-3</v>
      </c>
      <c r="AA29" s="600">
        <v>5.2802656563224852E-4</v>
      </c>
      <c r="AB29" s="601">
        <v>7.0478826269693249E-4</v>
      </c>
      <c r="AC29" s="600">
        <v>4.2944526815187688E-4</v>
      </c>
      <c r="AD29" s="600">
        <v>6.5256016798578582E-4</v>
      </c>
      <c r="AE29" s="600">
        <v>8.4557187360925681E-4</v>
      </c>
      <c r="AF29" s="600">
        <v>6.070996420032785E-4</v>
      </c>
      <c r="AG29" s="695">
        <v>4.4394985641128457E-4</v>
      </c>
      <c r="AH29" s="600">
        <v>4.7741128954344978E-4</v>
      </c>
      <c r="AI29" s="600">
        <v>6.9183006347540836E-4</v>
      </c>
      <c r="AJ29" s="600">
        <v>1.0612483101928739E-3</v>
      </c>
      <c r="AK29" s="600">
        <v>5.6368673700956285E-4</v>
      </c>
      <c r="AL29" s="610">
        <v>4.9207044724189862E-4</v>
      </c>
      <c r="AM29" s="600">
        <v>6.2459239005509411E-4</v>
      </c>
      <c r="AN29" s="600">
        <v>6.4110295822988991E-4</v>
      </c>
      <c r="AO29" s="600">
        <v>6.7400552230051358E-4</v>
      </c>
      <c r="AP29" s="600">
        <v>6.4793052605317879E-4</v>
      </c>
      <c r="AQ29" s="600">
        <v>6.2348083022345914E-4</v>
      </c>
      <c r="AR29" s="600">
        <v>4.2986778022891642E-4</v>
      </c>
      <c r="AS29" s="600">
        <v>8.7926988818441362E-4</v>
      </c>
      <c r="AT29" s="600">
        <v>2.761308814736717E-4</v>
      </c>
      <c r="AU29" s="600">
        <v>2.0916126333403055E-4</v>
      </c>
      <c r="AV29" s="601">
        <v>5.2200240121104554E-4</v>
      </c>
      <c r="AW29" s="600">
        <v>5.0575948215570387E-4</v>
      </c>
      <c r="AX29" s="600">
        <v>4.9066725253801293E-4</v>
      </c>
      <c r="AY29" s="600">
        <v>4.8579360807288468E-4</v>
      </c>
      <c r="AZ29" s="600">
        <v>5.3882875643994897E-4</v>
      </c>
      <c r="BA29" s="600">
        <v>4.5016529506928323E-4</v>
      </c>
      <c r="BB29" s="600">
        <v>5.976690905468672E-4</v>
      </c>
      <c r="BC29" s="600">
        <v>6.6157568425827913E-4</v>
      </c>
      <c r="BD29" s="600">
        <v>6.5311357051251601E-4</v>
      </c>
      <c r="BE29" s="600">
        <v>6.9457306908686793E-4</v>
      </c>
      <c r="BF29" s="601">
        <v>6.6235035021774765E-5</v>
      </c>
      <c r="BG29" s="600">
        <v>3.8608035538696716E-4</v>
      </c>
      <c r="BH29" s="600">
        <v>3.9460871283609323E-4</v>
      </c>
      <c r="BI29" s="600">
        <v>3.7413337959489091E-4</v>
      </c>
      <c r="BJ29" s="600">
        <v>4.2780492095604406E-4</v>
      </c>
      <c r="BK29" s="600">
        <v>4.3043459546321936E-4</v>
      </c>
      <c r="BL29" s="600">
        <v>4.2105263157894739E-4</v>
      </c>
      <c r="BM29" s="600">
        <v>3.4889493298280693E-4</v>
      </c>
      <c r="BN29" s="600">
        <v>4.6065892005385669E-4</v>
      </c>
      <c r="BO29" s="600">
        <v>4.1179801307458694E-4</v>
      </c>
      <c r="BP29" s="601">
        <v>2.1667920007137668E-4</v>
      </c>
      <c r="BQ29" s="600">
        <v>2.3395023410620092E-4</v>
      </c>
      <c r="BR29" s="600">
        <v>5.0899219545300306E-4</v>
      </c>
      <c r="BS29" s="600">
        <v>1.7201323880204177E-4</v>
      </c>
      <c r="BT29" s="600">
        <v>6.7155763981682466E-4</v>
      </c>
      <c r="BU29" s="600">
        <v>6.3282449705739496E-4</v>
      </c>
      <c r="BV29" s="600">
        <v>5.4219296952388147E-4</v>
      </c>
      <c r="BW29" s="600">
        <v>6.8553236235613987E-4</v>
      </c>
      <c r="BX29" s="600">
        <v>4.9713341787082971E-4</v>
      </c>
      <c r="BY29" s="600">
        <v>5.4945142578258948E-4</v>
      </c>
      <c r="BZ29" s="604"/>
    </row>
    <row r="30" spans="1:78" ht="15">
      <c r="A30" s="611" t="s">
        <v>663</v>
      </c>
      <c r="B30" s="612" t="s">
        <v>664</v>
      </c>
      <c r="C30" s="613"/>
      <c r="D30" s="617" t="s">
        <v>330</v>
      </c>
      <c r="E30" s="607" t="s">
        <v>331</v>
      </c>
      <c r="F30" s="608">
        <v>1.9983104285326754E-6</v>
      </c>
      <c r="G30" s="609">
        <v>4.1821558601133656E-5</v>
      </c>
      <c r="H30" s="600">
        <v>2.0191402835725782E-3</v>
      </c>
      <c r="I30" s="600">
        <v>4.2792671317819236E-4</v>
      </c>
      <c r="J30" s="600">
        <v>4.9018772818620025E-4</v>
      </c>
      <c r="K30" s="600">
        <v>4.1847820518897211E-4</v>
      </c>
      <c r="L30" s="600">
        <v>4.1418832589227509E-4</v>
      </c>
      <c r="M30" s="600">
        <v>5.6464159078883989E-4</v>
      </c>
      <c r="N30" s="600">
        <v>5.765060373219221E-4</v>
      </c>
      <c r="O30" s="600">
        <v>5.7086614173228341E-4</v>
      </c>
      <c r="P30" s="600">
        <v>5.5357641034180054E-4</v>
      </c>
      <c r="Q30" s="600">
        <v>5.4978996634551356E-4</v>
      </c>
      <c r="R30" s="601">
        <v>7.561185912316774E-4</v>
      </c>
      <c r="S30" s="600">
        <v>6.0543666635469679E-4</v>
      </c>
      <c r="T30" s="600">
        <v>3.4895532026530697E-4</v>
      </c>
      <c r="U30" s="600">
        <v>7.6519148641981515E-4</v>
      </c>
      <c r="V30" s="600">
        <v>6.4870963192779582E-4</v>
      </c>
      <c r="W30" s="600">
        <v>3.5013650483091565E-4</v>
      </c>
      <c r="X30" s="600">
        <v>3.2235925379032088E-4</v>
      </c>
      <c r="Y30" s="600">
        <v>5.5639594526454893E-4</v>
      </c>
      <c r="Z30" s="600">
        <v>3.0344963227804976E-4</v>
      </c>
      <c r="AA30" s="600">
        <v>3.5188160706918633E-4</v>
      </c>
      <c r="AB30" s="601">
        <v>3.3520417372171179E-4</v>
      </c>
      <c r="AC30" s="600">
        <v>2.5005673841754853E-4</v>
      </c>
      <c r="AD30" s="600">
        <v>7.0424810208366984E-4</v>
      </c>
      <c r="AE30" s="600">
        <v>5.725351519744043E-4</v>
      </c>
      <c r="AF30" s="600">
        <v>3.9206778806126448E-4</v>
      </c>
      <c r="AG30" s="695">
        <v>2.9947661091880775E-4</v>
      </c>
      <c r="AH30" s="600">
        <v>3.0057136809126072E-4</v>
      </c>
      <c r="AI30" s="600">
        <v>8.417265772284135E-4</v>
      </c>
      <c r="AJ30" s="600">
        <v>2.0041199361567552E-6</v>
      </c>
      <c r="AK30" s="600">
        <v>5.0462379185972749E-3</v>
      </c>
      <c r="AL30" s="610">
        <v>4.6388214349349114E-3</v>
      </c>
      <c r="AM30" s="600">
        <v>4.2763970340421878E-3</v>
      </c>
      <c r="AN30" s="600">
        <v>4.1694542186712751E-3</v>
      </c>
      <c r="AO30" s="600">
        <v>4.9164665311216271E-3</v>
      </c>
      <c r="AP30" s="600">
        <v>6.9944190028510735E-3</v>
      </c>
      <c r="AQ30" s="600">
        <v>3.3884827729535822E-3</v>
      </c>
      <c r="AR30" s="600">
        <v>1.5895660224948393E-3</v>
      </c>
      <c r="AS30" s="600">
        <v>2.4483016966848465E-3</v>
      </c>
      <c r="AT30" s="600">
        <v>7.5856119836238411E-3</v>
      </c>
      <c r="AU30" s="600">
        <v>5.8565153733528552E-3</v>
      </c>
      <c r="AV30" s="601">
        <v>2.923213446781855E-3</v>
      </c>
      <c r="AW30" s="600">
        <v>1.0966467979415756E-3</v>
      </c>
      <c r="AX30" s="600">
        <v>8.5866769194152277E-4</v>
      </c>
      <c r="AY30" s="600">
        <v>1.3959586438875996E-4</v>
      </c>
      <c r="AZ30" s="600">
        <v>3.1668005860944369E-3</v>
      </c>
      <c r="BA30" s="600">
        <v>4.023352324681719E-3</v>
      </c>
      <c r="BB30" s="600">
        <v>9.5627054487498753E-3</v>
      </c>
      <c r="BC30" s="600">
        <v>3.5536065325873279E-3</v>
      </c>
      <c r="BD30" s="600">
        <v>3.6218116182966799E-3</v>
      </c>
      <c r="BE30" s="600">
        <v>3.2876458603445084E-3</v>
      </c>
      <c r="BF30" s="601">
        <v>7.8930083400948273E-3</v>
      </c>
      <c r="BG30" s="600">
        <v>4.1350814730091627E-3</v>
      </c>
      <c r="BH30" s="600">
        <v>5.6935512236287967E-3</v>
      </c>
      <c r="BI30" s="600">
        <v>8.1703205633320026E-3</v>
      </c>
      <c r="BJ30" s="600">
        <v>1.2754184092054024E-3</v>
      </c>
      <c r="BK30" s="600">
        <v>1.4491298047261719E-3</v>
      </c>
      <c r="BL30" s="600">
        <v>2.7789473684210527E-3</v>
      </c>
      <c r="BM30" s="600">
        <v>5.3501884312313402E-3</v>
      </c>
      <c r="BN30" s="600">
        <v>2.1901503041157045E-3</v>
      </c>
      <c r="BO30" s="600">
        <v>2.8568487157049466E-3</v>
      </c>
      <c r="BP30" s="601">
        <v>2.0775711536255527E-3</v>
      </c>
      <c r="BQ30" s="600">
        <v>1.4941621618249365E-3</v>
      </c>
      <c r="BR30" s="600">
        <v>1.702866855735735E-3</v>
      </c>
      <c r="BS30" s="600">
        <v>9.6037270916706219E-3</v>
      </c>
      <c r="BT30" s="600">
        <v>5.6599025478847658E-3</v>
      </c>
      <c r="BU30" s="600">
        <v>7.5673580240646372E-3</v>
      </c>
      <c r="BV30" s="600">
        <v>4.7408378526234219E-3</v>
      </c>
      <c r="BW30" s="600">
        <v>5.1647311028356641E-3</v>
      </c>
      <c r="BX30" s="600">
        <v>2.8537608846162434E-3</v>
      </c>
      <c r="BY30" s="600">
        <v>3.4976690181167452E-3</v>
      </c>
      <c r="BZ30" s="604"/>
    </row>
    <row r="31" spans="1:78" ht="15">
      <c r="A31" s="593" t="s">
        <v>665</v>
      </c>
      <c r="B31" s="594" t="s">
        <v>453</v>
      </c>
      <c r="C31" s="605"/>
      <c r="D31" s="617" t="s">
        <v>332</v>
      </c>
      <c r="E31" s="607" t="s">
        <v>5</v>
      </c>
      <c r="F31" s="608">
        <v>7.5376768941859656E-2</v>
      </c>
      <c r="G31" s="609">
        <v>5.4683160461073847E-2</v>
      </c>
      <c r="H31" s="600">
        <v>5.4818482582333551E-2</v>
      </c>
      <c r="I31" s="600">
        <v>5.9757294369139596E-2</v>
      </c>
      <c r="J31" s="600">
        <v>6.3801705626987365E-2</v>
      </c>
      <c r="K31" s="600">
        <v>6.4825505171420134E-2</v>
      </c>
      <c r="L31" s="600">
        <v>6.4496446544615935E-2</v>
      </c>
      <c r="M31" s="600">
        <v>7.6037084712032785E-2</v>
      </c>
      <c r="N31" s="600">
        <v>6.2569335895943781E-2</v>
      </c>
      <c r="O31" s="600">
        <v>5.6594488188976375E-2</v>
      </c>
      <c r="P31" s="600">
        <v>5.5855957178405941E-2</v>
      </c>
      <c r="Q31" s="600">
        <v>5.5285758108782036E-2</v>
      </c>
      <c r="R31" s="601">
        <v>8.6356702261723151E-2</v>
      </c>
      <c r="S31" s="600">
        <v>7.1548349410538337E-2</v>
      </c>
      <c r="T31" s="600">
        <v>5.0183979335118194E-2</v>
      </c>
      <c r="U31" s="600">
        <v>8.4855598258233536E-2</v>
      </c>
      <c r="V31" s="600">
        <v>6.7677337470032434E-2</v>
      </c>
      <c r="W31" s="600">
        <v>5.4704122744012949E-2</v>
      </c>
      <c r="X31" s="600">
        <v>6.2167242060603541E-2</v>
      </c>
      <c r="Y31" s="600">
        <v>6.181211204423348E-2</v>
      </c>
      <c r="Z31" s="600">
        <v>6.2195935741730643E-2</v>
      </c>
      <c r="AA31" s="600">
        <v>5.4235253228997589E-2</v>
      </c>
      <c r="AB31" s="601">
        <v>5.5626702880177403E-2</v>
      </c>
      <c r="AC31" s="600">
        <v>5.0723465786394466E-2</v>
      </c>
      <c r="AD31" s="600">
        <v>5.7005330318203845E-2</v>
      </c>
      <c r="AE31" s="600">
        <v>5.7192172145443171E-2</v>
      </c>
      <c r="AF31" s="600">
        <v>6.7419793118479635E-2</v>
      </c>
      <c r="AG31" s="695">
        <v>4.6370014935922112E-2</v>
      </c>
      <c r="AH31" s="600">
        <v>5.1921820558516595E-2</v>
      </c>
      <c r="AI31" s="600">
        <v>4.5510887675623946E-2</v>
      </c>
      <c r="AJ31" s="600">
        <v>7.5376153270817259E-2</v>
      </c>
      <c r="AK31" s="600">
        <v>4.0171538226804263E-2</v>
      </c>
      <c r="AL31" s="610">
        <v>4.0829761753305958E-2</v>
      </c>
      <c r="AM31" s="600">
        <v>4.2751446787423313E-2</v>
      </c>
      <c r="AN31" s="600">
        <v>4.2641670615075289E-2</v>
      </c>
      <c r="AO31" s="600">
        <v>4.0862548524035439E-2</v>
      </c>
      <c r="AP31" s="600">
        <v>4.8149673746339688E-2</v>
      </c>
      <c r="AQ31" s="600">
        <v>4.3309327815377385E-2</v>
      </c>
      <c r="AR31" s="600">
        <v>3.5294034285498342E-2</v>
      </c>
      <c r="AS31" s="600">
        <v>3.204862233004166E-2</v>
      </c>
      <c r="AT31" s="600">
        <v>4.2245742792071161E-2</v>
      </c>
      <c r="AU31" s="600">
        <v>5.3859025308512866E-2</v>
      </c>
      <c r="AV31" s="601">
        <v>4.5675210105966486E-2</v>
      </c>
      <c r="AW31" s="600">
        <v>4.9960023301657989E-2</v>
      </c>
      <c r="AX31" s="600">
        <v>5.0647662464870603E-2</v>
      </c>
      <c r="AY31" s="600">
        <v>5.0246693811547817E-2</v>
      </c>
      <c r="AZ31" s="600">
        <v>5.0224511981849976E-2</v>
      </c>
      <c r="BA31" s="600">
        <v>5.907012731237251E-2</v>
      </c>
      <c r="BB31" s="600">
        <v>4.0940332702460405E-2</v>
      </c>
      <c r="BC31" s="600">
        <v>4.2860653258732798E-2</v>
      </c>
      <c r="BD31" s="600">
        <v>4.3829857977485391E-2</v>
      </c>
      <c r="BE31" s="600">
        <v>3.9081311353954436E-2</v>
      </c>
      <c r="BF31" s="601">
        <v>4.6463877067775002E-2</v>
      </c>
      <c r="BG31" s="600">
        <v>3.808823464355332E-2</v>
      </c>
      <c r="BH31" s="600">
        <v>3.6805496433296524E-2</v>
      </c>
      <c r="BI31" s="600">
        <v>3.2629028988021461E-2</v>
      </c>
      <c r="BJ31" s="600">
        <v>3.8330521282295277E-2</v>
      </c>
      <c r="BK31" s="600">
        <v>3.6945636110592997E-2</v>
      </c>
      <c r="BL31" s="600">
        <v>4.7648120300751877E-2</v>
      </c>
      <c r="BM31" s="600">
        <v>3.843367849926236E-2</v>
      </c>
      <c r="BN31" s="600">
        <v>3.5968571747222712E-2</v>
      </c>
      <c r="BO31" s="600">
        <v>3.914654861790292E-2</v>
      </c>
      <c r="BP31" s="601">
        <v>2.9948464339277142E-2</v>
      </c>
      <c r="BQ31" s="600">
        <v>3.6592935950664575E-2</v>
      </c>
      <c r="BR31" s="600">
        <v>4.6109711944661499E-2</v>
      </c>
      <c r="BS31" s="600">
        <v>4.2396082243052635E-2</v>
      </c>
      <c r="BT31" s="600">
        <v>3.9180099459408396E-2</v>
      </c>
      <c r="BU31" s="600">
        <v>3.7488361682563233E-2</v>
      </c>
      <c r="BV31" s="600">
        <v>2.3397149648914824E-2</v>
      </c>
      <c r="BW31" s="600">
        <v>2.4452590789466041E-2</v>
      </c>
      <c r="BX31" s="600">
        <v>4.371465368991282E-2</v>
      </c>
      <c r="BY31" s="600">
        <v>3.5854696015400589E-2</v>
      </c>
      <c r="BZ31" s="604"/>
    </row>
    <row r="32" spans="1:78" ht="15">
      <c r="A32" s="611" t="s">
        <v>666</v>
      </c>
      <c r="B32" s="612" t="s">
        <v>454</v>
      </c>
      <c r="C32" s="613"/>
      <c r="D32" s="617" t="s">
        <v>333</v>
      </c>
      <c r="E32" s="607" t="s">
        <v>6</v>
      </c>
      <c r="F32" s="608">
        <v>6.8017491211180949E-3</v>
      </c>
      <c r="G32" s="609">
        <v>9.708491955829365E-3</v>
      </c>
      <c r="H32" s="600">
        <v>1.2811568311489737E-2</v>
      </c>
      <c r="I32" s="600">
        <v>1.1880568141026992E-2</v>
      </c>
      <c r="J32" s="600">
        <v>1.1026733280376741E-2</v>
      </c>
      <c r="K32" s="600">
        <v>1.2109748245448219E-2</v>
      </c>
      <c r="L32" s="600">
        <v>1.2052022702712099E-2</v>
      </c>
      <c r="M32" s="600">
        <v>1.4076554343791707E-2</v>
      </c>
      <c r="N32" s="600">
        <v>9.7230846623645104E-3</v>
      </c>
      <c r="O32" s="600">
        <v>9.1535433070866149E-3</v>
      </c>
      <c r="P32" s="600">
        <v>9.1968175929212324E-3</v>
      </c>
      <c r="Q32" s="600">
        <v>9.1760614951360824E-3</v>
      </c>
      <c r="R32" s="601">
        <v>1.0307090269947602E-2</v>
      </c>
      <c r="S32" s="600">
        <v>1.0414091570682149E-2</v>
      </c>
      <c r="T32" s="600">
        <v>1.0500612143308804E-2</v>
      </c>
      <c r="U32" s="600">
        <v>1.0360200405797647E-2</v>
      </c>
      <c r="V32" s="600">
        <v>1.0830630376533635E-2</v>
      </c>
      <c r="W32" s="600">
        <v>1.2947367191694703E-2</v>
      </c>
      <c r="X32" s="600">
        <v>1.3747062371316265E-2</v>
      </c>
      <c r="Y32" s="600">
        <v>1.4431519830299236E-2</v>
      </c>
      <c r="Z32" s="600">
        <v>1.3691759797138301E-2</v>
      </c>
      <c r="AA32" s="600">
        <v>1.2897126444478489E-2</v>
      </c>
      <c r="AB32" s="601">
        <v>1.4645843897994792E-2</v>
      </c>
      <c r="AC32" s="600">
        <v>9.8283170230201687E-3</v>
      </c>
      <c r="AD32" s="600">
        <v>1.2989823937974479E-2</v>
      </c>
      <c r="AE32" s="600">
        <v>1.300833543824198E-2</v>
      </c>
      <c r="AF32" s="600">
        <v>1.4306090119641218E-2</v>
      </c>
      <c r="AG32" s="695">
        <v>1.1326618205650715E-2</v>
      </c>
      <c r="AH32" s="600">
        <v>1.3347553347180458E-2</v>
      </c>
      <c r="AI32" s="600">
        <v>1.2297279378275383E-2</v>
      </c>
      <c r="AJ32" s="600">
        <v>6.8014486313330525E-3</v>
      </c>
      <c r="AK32" s="600">
        <v>1.6356779645795076E-2</v>
      </c>
      <c r="AL32" s="610">
        <v>1.7356874540980585E-2</v>
      </c>
      <c r="AM32" s="600">
        <v>1.6714821577416009E-2</v>
      </c>
      <c r="AN32" s="600">
        <v>1.6401333063269255E-2</v>
      </c>
      <c r="AO32" s="600">
        <v>1.6072454984972843E-2</v>
      </c>
      <c r="AP32" s="600">
        <v>1.5727122533354513E-2</v>
      </c>
      <c r="AQ32" s="600">
        <v>2.347540865102242E-2</v>
      </c>
      <c r="AR32" s="600">
        <v>1.7818255681576623E-2</v>
      </c>
      <c r="AS32" s="600">
        <v>1.5433717234101783E-2</v>
      </c>
      <c r="AT32" s="600">
        <v>1.6428646410983162E-2</v>
      </c>
      <c r="AU32" s="600">
        <v>2.4053545283413511E-2</v>
      </c>
      <c r="AV32" s="601">
        <v>1.9418489325050897E-2</v>
      </c>
      <c r="AW32" s="600">
        <v>1.7754160831515327E-2</v>
      </c>
      <c r="AX32" s="600">
        <v>1.7680498722983551E-2</v>
      </c>
      <c r="AY32" s="600">
        <v>1.5858090194563131E-2</v>
      </c>
      <c r="AZ32" s="600">
        <v>2.817979864820154E-2</v>
      </c>
      <c r="BA32" s="600">
        <v>2.6179925441373004E-2</v>
      </c>
      <c r="BB32" s="600">
        <v>1.3547166052395657E-2</v>
      </c>
      <c r="BC32" s="600">
        <v>1.8514668078028127E-2</v>
      </c>
      <c r="BD32" s="600">
        <v>1.8762171661995914E-2</v>
      </c>
      <c r="BE32" s="600">
        <v>1.754954621226153E-2</v>
      </c>
      <c r="BF32" s="601">
        <v>2.7316432360230278E-2</v>
      </c>
      <c r="BG32" s="600">
        <v>1.7893617971075342E-2</v>
      </c>
      <c r="BH32" s="600">
        <v>1.8184936635783615E-2</v>
      </c>
      <c r="BI32" s="600">
        <v>1.7059646057282121E-2</v>
      </c>
      <c r="BJ32" s="600">
        <v>1.7128189545567222E-2</v>
      </c>
      <c r="BK32" s="600">
        <v>1.8451296325523336E-2</v>
      </c>
      <c r="BL32" s="600">
        <v>2.2162406015037595E-2</v>
      </c>
      <c r="BM32" s="600">
        <v>1.7403494542835768E-2</v>
      </c>
      <c r="BN32" s="600">
        <v>1.5350448293864831E-2</v>
      </c>
      <c r="BO32" s="600">
        <v>1.769873543693485E-2</v>
      </c>
      <c r="BP32" s="601">
        <v>1.344685623972367E-2</v>
      </c>
      <c r="BQ32" s="600">
        <v>2.6398944416543713E-2</v>
      </c>
      <c r="BR32" s="600">
        <v>1.8124480501084915E-2</v>
      </c>
      <c r="BS32" s="600">
        <v>1.8787783329637466E-2</v>
      </c>
      <c r="BT32" s="600">
        <v>1.4850402540996994E-2</v>
      </c>
      <c r="BU32" s="600">
        <v>1.5699470088803104E-2</v>
      </c>
      <c r="BV32" s="600">
        <v>1.754512081155931E-2</v>
      </c>
      <c r="BW32" s="600">
        <v>4.4768749019630627E-2</v>
      </c>
      <c r="BX32" s="600">
        <v>1.5821415779726056E-2</v>
      </c>
      <c r="BY32" s="600">
        <v>1.0050415557529717E-2</v>
      </c>
      <c r="BZ32" s="604"/>
    </row>
    <row r="33" spans="1:78" ht="15">
      <c r="A33" s="618" t="s">
        <v>667</v>
      </c>
      <c r="B33" s="619" t="s">
        <v>455</v>
      </c>
      <c r="C33" s="595"/>
      <c r="D33" s="617" t="s">
        <v>334</v>
      </c>
      <c r="E33" s="607" t="s">
        <v>7</v>
      </c>
      <c r="F33" s="608">
        <v>2.7926388238744141E-3</v>
      </c>
      <c r="G33" s="609">
        <v>1.3365227671263699E-3</v>
      </c>
      <c r="H33" s="600">
        <v>4.6970284099905578E-3</v>
      </c>
      <c r="I33" s="600">
        <v>7.0554280204758561E-3</v>
      </c>
      <c r="J33" s="600">
        <v>8.9943390727709547E-3</v>
      </c>
      <c r="K33" s="600">
        <v>6.2271853664802902E-3</v>
      </c>
      <c r="L33" s="600">
        <v>6.0716717319944258E-3</v>
      </c>
      <c r="M33" s="600">
        <v>1.1525795828759604E-2</v>
      </c>
      <c r="N33" s="600">
        <v>1.2325222044268183E-2</v>
      </c>
      <c r="O33" s="600">
        <v>1.2982283464566929E-2</v>
      </c>
      <c r="P33" s="600">
        <v>1.2154093860657465E-2</v>
      </c>
      <c r="Q33" s="600">
        <v>1.2017510946821646E-2</v>
      </c>
      <c r="R33" s="601">
        <v>1.9460104795383695E-2</v>
      </c>
      <c r="S33" s="600">
        <v>1.2482451695771302E-2</v>
      </c>
      <c r="T33" s="600">
        <v>1.1975473906550606E-2</v>
      </c>
      <c r="U33" s="600">
        <v>1.2798233512768381E-2</v>
      </c>
      <c r="V33" s="600">
        <v>1.4426738118742068E-2</v>
      </c>
      <c r="W33" s="600">
        <v>4.632912186041194E-3</v>
      </c>
      <c r="X33" s="600">
        <v>6.9242247779880625E-3</v>
      </c>
      <c r="Y33" s="600">
        <v>6.1029680246205203E-3</v>
      </c>
      <c r="Z33" s="600">
        <v>6.990580417664702E-3</v>
      </c>
      <c r="AA33" s="600">
        <v>4.4889607659766009E-3</v>
      </c>
      <c r="AB33" s="601">
        <v>6.5751587922335776E-3</v>
      </c>
      <c r="AC33" s="600">
        <v>3.5048713498850963E-3</v>
      </c>
      <c r="AD33" s="600">
        <v>4.0284283637538366E-3</v>
      </c>
      <c r="AE33" s="600">
        <v>5.7915057915057912E-3</v>
      </c>
      <c r="AF33" s="600">
        <v>5.2050234781381502E-3</v>
      </c>
      <c r="AG33" s="695">
        <v>3.7487226964520236E-3</v>
      </c>
      <c r="AH33" s="600">
        <v>4.349998408629035E-3</v>
      </c>
      <c r="AI33" s="600">
        <v>6.34177558185791E-3</v>
      </c>
      <c r="AJ33" s="600">
        <v>2.7926743270365664E-3</v>
      </c>
      <c r="AK33" s="600">
        <v>2.0080910591117268E-3</v>
      </c>
      <c r="AL33" s="610">
        <v>1.6212357549851733E-3</v>
      </c>
      <c r="AM33" s="600">
        <v>1.541189648760311E-3</v>
      </c>
      <c r="AN33" s="600">
        <v>1.5786017851322544E-3</v>
      </c>
      <c r="AO33" s="600">
        <v>1.6499135783707936E-3</v>
      </c>
      <c r="AP33" s="600">
        <v>1.8334100619482607E-3</v>
      </c>
      <c r="AQ33" s="600">
        <v>2.2860963774860169E-3</v>
      </c>
      <c r="AR33" s="600">
        <v>1.3061367168493998E-3</v>
      </c>
      <c r="AS33" s="600">
        <v>1.8279867956497917E-3</v>
      </c>
      <c r="AT33" s="600">
        <v>2.8525917507610715E-4</v>
      </c>
      <c r="AU33" s="600">
        <v>3.137418950010458E-4</v>
      </c>
      <c r="AV33" s="601">
        <v>3.1320144072662732E-4</v>
      </c>
      <c r="AW33" s="600">
        <v>1.2852633704946929E-3</v>
      </c>
      <c r="AX33" s="600">
        <v>1.2468074588745778E-3</v>
      </c>
      <c r="AY33" s="600">
        <v>1.1279345842611806E-3</v>
      </c>
      <c r="AZ33" s="600">
        <v>1.8244552630335114E-3</v>
      </c>
      <c r="BA33" s="600">
        <v>1.7584581838643878E-3</v>
      </c>
      <c r="BB33" s="600">
        <v>1.6933957565494571E-3</v>
      </c>
      <c r="BC33" s="600">
        <v>1.6822924542567669E-3</v>
      </c>
      <c r="BD33" s="600">
        <v>1.7099700755236783E-3</v>
      </c>
      <c r="BE33" s="600">
        <v>1.5743656232635674E-3</v>
      </c>
      <c r="BF33" s="601">
        <v>2.7597931259072819E-4</v>
      </c>
      <c r="BG33" s="600">
        <v>1.9010435832439517E-3</v>
      </c>
      <c r="BH33" s="600">
        <v>3.8839440239772953E-3</v>
      </c>
      <c r="BI33" s="600">
        <v>1.837224808178263E-3</v>
      </c>
      <c r="BJ33" s="600">
        <v>2.5748258793989939E-3</v>
      </c>
      <c r="BK33" s="600">
        <v>4.8782587485831529E-4</v>
      </c>
      <c r="BL33" s="600">
        <v>1.1470676691729324E-2</v>
      </c>
      <c r="BM33" s="600">
        <v>4.768463813512512E-4</v>
      </c>
      <c r="BN33" s="600">
        <v>2.7429410081803328E-3</v>
      </c>
      <c r="BO33" s="600">
        <v>1.0123367821416927E-3</v>
      </c>
      <c r="BP33" s="601">
        <v>3.0590004715959059E-4</v>
      </c>
      <c r="BQ33" s="600">
        <v>8.5469818860132074E-4</v>
      </c>
      <c r="BR33" s="600">
        <v>5.6191493137166388E-4</v>
      </c>
      <c r="BS33" s="600">
        <v>7.0256009583002607E-4</v>
      </c>
      <c r="BT33" s="600">
        <v>2.5907857371980942E-3</v>
      </c>
      <c r="BU33" s="600">
        <v>3.6827270640058425E-3</v>
      </c>
      <c r="BV33" s="600">
        <v>1.1087541623971508E-3</v>
      </c>
      <c r="BW33" s="600">
        <v>1.1561096619395919E-3</v>
      </c>
      <c r="BX33" s="600">
        <v>1.0736758342701114E-3</v>
      </c>
      <c r="BY33" s="600">
        <v>3.2839491601926031E-3</v>
      </c>
      <c r="BZ33" s="604"/>
    </row>
    <row r="34" spans="1:78" ht="15">
      <c r="A34" s="611" t="s">
        <v>668</v>
      </c>
      <c r="B34" s="612" t="s">
        <v>456</v>
      </c>
      <c r="C34" s="613"/>
      <c r="D34" s="617" t="s">
        <v>335</v>
      </c>
      <c r="E34" s="607" t="s">
        <v>336</v>
      </c>
      <c r="F34" s="608">
        <v>4.4830096153702044E-2</v>
      </c>
      <c r="G34" s="609">
        <v>4.7485140093385773E-2</v>
      </c>
      <c r="H34" s="600">
        <v>4.3740373717019929E-2</v>
      </c>
      <c r="I34" s="600">
        <v>4.2393881057893039E-2</v>
      </c>
      <c r="J34" s="600">
        <v>4.3244876720338464E-2</v>
      </c>
      <c r="K34" s="600">
        <v>3.9340666590634309E-2</v>
      </c>
      <c r="L34" s="600">
        <v>3.8947029902334299E-2</v>
      </c>
      <c r="M34" s="600">
        <v>5.2752529041530771E-2</v>
      </c>
      <c r="N34" s="600">
        <v>4.7944459186110081E-2</v>
      </c>
      <c r="O34" s="600">
        <v>4.6781496062992124E-2</v>
      </c>
      <c r="P34" s="600">
        <v>4.4249110358402996E-2</v>
      </c>
      <c r="Q34" s="600">
        <v>4.4029819100005974E-2</v>
      </c>
      <c r="R34" s="601">
        <v>5.5979306228029449E-2</v>
      </c>
      <c r="S34" s="600">
        <v>5.2837258236810937E-2</v>
      </c>
      <c r="T34" s="600">
        <v>5.1697520483256869E-2</v>
      </c>
      <c r="U34" s="600">
        <v>5.3547167953508203E-2</v>
      </c>
      <c r="V34" s="600">
        <v>4.9880129741926384E-2</v>
      </c>
      <c r="W34" s="600">
        <v>4.133062936057099E-2</v>
      </c>
      <c r="X34" s="600">
        <v>3.4998076243162861E-2</v>
      </c>
      <c r="Y34" s="600">
        <v>3.8982490915097458E-2</v>
      </c>
      <c r="Z34" s="600">
        <v>3.467614478481066E-2</v>
      </c>
      <c r="AA34" s="600">
        <v>4.1728471198951851E-2</v>
      </c>
      <c r="AB34" s="601">
        <v>5.0787729808246022E-2</v>
      </c>
      <c r="AC34" s="600">
        <v>3.405799957327274E-2</v>
      </c>
      <c r="AD34" s="600">
        <v>4.1402035212405104E-2</v>
      </c>
      <c r="AE34" s="600">
        <v>4.3227606779008651E-2</v>
      </c>
      <c r="AF34" s="600">
        <v>4.2973385319545684E-2</v>
      </c>
      <c r="AG34" s="695">
        <v>4.2675206453531421E-2</v>
      </c>
      <c r="AH34" s="600">
        <v>4.1392971262853615E-2</v>
      </c>
      <c r="AI34" s="600">
        <v>4.1711587577038162E-2</v>
      </c>
      <c r="AJ34" s="600">
        <v>4.4835235955728726E-2</v>
      </c>
      <c r="AK34" s="600">
        <v>4.5272790321980651E-2</v>
      </c>
      <c r="AL34" s="610">
        <v>4.7213693962885182E-2</v>
      </c>
      <c r="AM34" s="600">
        <v>5.0062031218839738E-2</v>
      </c>
      <c r="AN34" s="600">
        <v>5.0719110890736503E-2</v>
      </c>
      <c r="AO34" s="600">
        <v>5.3840908320843671E-2</v>
      </c>
      <c r="AP34" s="600">
        <v>4.0379891897906972E-2</v>
      </c>
      <c r="AQ34" s="600">
        <v>6.1715566238061244E-2</v>
      </c>
      <c r="AR34" s="600">
        <v>9.6998956035390868E-2</v>
      </c>
      <c r="AS34" s="600">
        <v>6.1723098255173067E-2</v>
      </c>
      <c r="AT34" s="600">
        <v>4.8325186331293159E-2</v>
      </c>
      <c r="AU34" s="600">
        <v>5.3754444676845849E-2</v>
      </c>
      <c r="AV34" s="601">
        <v>4.7606618990447359E-2</v>
      </c>
      <c r="AW34" s="600">
        <v>3.7877713032403657E-2</v>
      </c>
      <c r="AX34" s="600">
        <v>3.5631962943637345E-2</v>
      </c>
      <c r="AY34" s="600">
        <v>3.3667172189823576E-2</v>
      </c>
      <c r="AZ34" s="600">
        <v>4.3768020040648482E-2</v>
      </c>
      <c r="BA34" s="600">
        <v>4.925089681367377E-2</v>
      </c>
      <c r="BB34" s="600">
        <v>3.2174519374439686E-2</v>
      </c>
      <c r="BC34" s="600">
        <v>6.1063435657039165E-2</v>
      </c>
      <c r="BD34" s="600">
        <v>6.2223911081556074E-2</v>
      </c>
      <c r="BE34" s="600">
        <v>5.6538247823671048E-2</v>
      </c>
      <c r="BF34" s="601">
        <v>2.7840793054152661E-2</v>
      </c>
      <c r="BG34" s="600">
        <v>4.4296085024546267E-2</v>
      </c>
      <c r="BH34" s="600">
        <v>5.1126374838505607E-2</v>
      </c>
      <c r="BI34" s="600">
        <v>4.460547739628249E-2</v>
      </c>
      <c r="BJ34" s="600">
        <v>2.0614599742517413E-2</v>
      </c>
      <c r="BK34" s="600">
        <v>6.9156491671090572E-2</v>
      </c>
      <c r="BL34" s="600">
        <v>8.9064661654135333E-2</v>
      </c>
      <c r="BM34" s="600">
        <v>2.9620410703173616E-2</v>
      </c>
      <c r="BN34" s="600">
        <v>5.4459582432893311E-2</v>
      </c>
      <c r="BO34" s="600">
        <v>8.8313515553954114E-2</v>
      </c>
      <c r="BP34" s="601">
        <v>2.6541077702860589E-2</v>
      </c>
      <c r="BQ34" s="600">
        <v>7.3323122705338126E-2</v>
      </c>
      <c r="BR34" s="600">
        <v>3.4105590197464064E-2</v>
      </c>
      <c r="BS34" s="600">
        <v>4.3630225420240774E-2</v>
      </c>
      <c r="BT34" s="600">
        <v>4.2349334936543956E-2</v>
      </c>
      <c r="BU34" s="600">
        <v>3.633174079231704E-2</v>
      </c>
      <c r="BV34" s="600">
        <v>3.2141686597842681E-2</v>
      </c>
      <c r="BW34" s="600">
        <v>3.4892435324669291E-2</v>
      </c>
      <c r="BX34" s="600">
        <v>4.2469752202565735E-2</v>
      </c>
      <c r="BY34" s="600">
        <v>5.0297533130565286E-2</v>
      </c>
      <c r="BZ34" s="604"/>
    </row>
    <row r="35" spans="1:78" ht="15">
      <c r="A35" s="620" t="s">
        <v>669</v>
      </c>
      <c r="B35" s="621" t="s">
        <v>670</v>
      </c>
      <c r="C35" s="622"/>
      <c r="D35" s="617" t="s">
        <v>337</v>
      </c>
      <c r="E35" s="607" t="s">
        <v>338</v>
      </c>
      <c r="F35" s="608">
        <v>7.5715982137103078E-3</v>
      </c>
      <c r="G35" s="609">
        <v>8.0481171757606954E-2</v>
      </c>
      <c r="H35" s="600">
        <v>6.7260046692181512E-3</v>
      </c>
      <c r="I35" s="600">
        <v>4.4437702488529787E-3</v>
      </c>
      <c r="J35" s="600">
        <v>3.6418777381652194E-3</v>
      </c>
      <c r="K35" s="600">
        <v>2.948374290419371E-3</v>
      </c>
      <c r="L35" s="600">
        <v>2.6309186833817656E-3</v>
      </c>
      <c r="M35" s="600">
        <v>1.3764619478950319E-2</v>
      </c>
      <c r="N35" s="600">
        <v>4.4766628892466036E-3</v>
      </c>
      <c r="O35" s="600">
        <v>3.700787401574803E-3</v>
      </c>
      <c r="P35" s="600">
        <v>3.6912397141656648E-3</v>
      </c>
      <c r="Q35" s="600">
        <v>3.5814464113495298E-3</v>
      </c>
      <c r="R35" s="601">
        <v>9.5642369171585855E-3</v>
      </c>
      <c r="S35" s="600">
        <v>5.4950800202672829E-3</v>
      </c>
      <c r="T35" s="600">
        <v>3.9049361621977963E-3</v>
      </c>
      <c r="U35" s="600">
        <v>6.4855346860619922E-3</v>
      </c>
      <c r="V35" s="600">
        <v>6.5858130023974054E-3</v>
      </c>
      <c r="W35" s="600">
        <v>5.4456714461029506E-3</v>
      </c>
      <c r="X35" s="600">
        <v>8.6465070815048978E-3</v>
      </c>
      <c r="Y35" s="600">
        <v>8.6762992714690592E-3</v>
      </c>
      <c r="Z35" s="600">
        <v>8.6440999416983345E-3</v>
      </c>
      <c r="AA35" s="600">
        <v>5.2445793573461024E-3</v>
      </c>
      <c r="AB35" s="601">
        <v>6.6868935168074807E-3</v>
      </c>
      <c r="AC35" s="600">
        <v>3.947906658168362E-3</v>
      </c>
      <c r="AD35" s="600">
        <v>4.9071232434178651E-3</v>
      </c>
      <c r="AE35" s="600">
        <v>5.9478704338517419E-3</v>
      </c>
      <c r="AF35" s="600">
        <v>5.854294415768891E-3</v>
      </c>
      <c r="AG35" s="695">
        <v>4.4041173611350966E-3</v>
      </c>
      <c r="AH35" s="600">
        <v>5.1873043625975468E-3</v>
      </c>
      <c r="AI35" s="600">
        <v>1.1847589837016368E-2</v>
      </c>
      <c r="AJ35" s="600">
        <v>7.5719659427874531E-3</v>
      </c>
      <c r="AK35" s="600">
        <v>9.6942733137664119E-3</v>
      </c>
      <c r="AL35" s="610">
        <v>9.2974857372245829E-3</v>
      </c>
      <c r="AM35" s="600">
        <v>9.9381526713055602E-3</v>
      </c>
      <c r="AN35" s="600">
        <v>1.0112713669023417E-2</v>
      </c>
      <c r="AO35" s="600">
        <v>1.0665396836475344E-2</v>
      </c>
      <c r="AP35" s="600">
        <v>1.0693097206629712E-2</v>
      </c>
      <c r="AQ35" s="600">
        <v>1.0129304502615909E-2</v>
      </c>
      <c r="AR35" s="600">
        <v>7.5037908669630081E-3</v>
      </c>
      <c r="AS35" s="600">
        <v>1.1048549940352074E-2</v>
      </c>
      <c r="AT35" s="600">
        <v>1.2190836106052516E-2</v>
      </c>
      <c r="AU35" s="600">
        <v>1.0144321271700481E-2</v>
      </c>
      <c r="AV35" s="601">
        <v>1.179725426736963E-2</v>
      </c>
      <c r="AW35" s="600">
        <v>7.839271973413409E-3</v>
      </c>
      <c r="AX35" s="600">
        <v>7.6382976775693666E-3</v>
      </c>
      <c r="AY35" s="600">
        <v>7.509140737200176E-3</v>
      </c>
      <c r="AZ35" s="600">
        <v>8.366025428936049E-3</v>
      </c>
      <c r="BA35" s="600">
        <v>7.596539354294155E-3</v>
      </c>
      <c r="BB35" s="600">
        <v>9.7121227213865929E-3</v>
      </c>
      <c r="BC35" s="600">
        <v>9.914184182670498E-3</v>
      </c>
      <c r="BD35" s="600">
        <v>9.6779556357763745E-3</v>
      </c>
      <c r="BE35" s="600">
        <v>1.0835339877755141E-2</v>
      </c>
      <c r="BF35" s="601">
        <v>4.0348175500764466E-3</v>
      </c>
      <c r="BG35" s="600">
        <v>9.7507408922236586E-3</v>
      </c>
      <c r="BH35" s="600">
        <v>1.2979830212610203E-2</v>
      </c>
      <c r="BI35" s="600">
        <v>1.2493755734795867E-2</v>
      </c>
      <c r="BJ35" s="600">
        <v>1.1602709164620932E-2</v>
      </c>
      <c r="BK35" s="600">
        <v>1.2898690044047806E-2</v>
      </c>
      <c r="BL35" s="600">
        <v>1.5431578947368421E-2</v>
      </c>
      <c r="BM35" s="600">
        <v>8.4797550044398446E-3</v>
      </c>
      <c r="BN35" s="600">
        <v>1.2227665720026055E-2</v>
      </c>
      <c r="BO35" s="600">
        <v>6.9576705959060415E-3</v>
      </c>
      <c r="BP35" s="601">
        <v>4.4270534602818528E-3</v>
      </c>
      <c r="BQ35" s="600">
        <v>4.7663461028570001E-3</v>
      </c>
      <c r="BR35" s="600">
        <v>7.0511762856333452E-3</v>
      </c>
      <c r="BS35" s="600">
        <v>2.7739725317654567E-3</v>
      </c>
      <c r="BT35" s="600">
        <v>1.0291928319954659E-2</v>
      </c>
      <c r="BU35" s="600">
        <v>8.5013077603781489E-3</v>
      </c>
      <c r="BV35" s="600">
        <v>8.9675061925747583E-3</v>
      </c>
      <c r="BW35" s="600">
        <v>1.0666418790558244E-2</v>
      </c>
      <c r="BX35" s="600">
        <v>7.5562625162230099E-3</v>
      </c>
      <c r="BY35" s="600">
        <v>9.5352550044737628E-3</v>
      </c>
      <c r="BZ35" s="604"/>
    </row>
    <row r="36" spans="1:78" ht="15">
      <c r="A36" s="593" t="s">
        <v>671</v>
      </c>
      <c r="B36" s="594" t="s">
        <v>457</v>
      </c>
      <c r="C36" s="605"/>
      <c r="D36" s="617" t="s">
        <v>339</v>
      </c>
      <c r="E36" s="607" t="s">
        <v>8</v>
      </c>
      <c r="F36" s="608">
        <v>0</v>
      </c>
      <c r="G36" s="609">
        <v>0</v>
      </c>
      <c r="H36" s="600">
        <v>0</v>
      </c>
      <c r="I36" s="600">
        <v>0</v>
      </c>
      <c r="J36" s="600">
        <v>0</v>
      </c>
      <c r="K36" s="600">
        <v>0</v>
      </c>
      <c r="L36" s="600">
        <v>0</v>
      </c>
      <c r="M36" s="600">
        <v>0</v>
      </c>
      <c r="N36" s="600">
        <v>0</v>
      </c>
      <c r="O36" s="600">
        <v>0</v>
      </c>
      <c r="P36" s="600">
        <v>0</v>
      </c>
      <c r="Q36" s="600">
        <v>0</v>
      </c>
      <c r="R36" s="601">
        <v>0</v>
      </c>
      <c r="S36" s="600">
        <v>0</v>
      </c>
      <c r="T36" s="600">
        <v>0</v>
      </c>
      <c r="U36" s="600">
        <v>0</v>
      </c>
      <c r="V36" s="600">
        <v>0</v>
      </c>
      <c r="W36" s="600">
        <v>0</v>
      </c>
      <c r="X36" s="600">
        <v>0</v>
      </c>
      <c r="Y36" s="600">
        <v>0</v>
      </c>
      <c r="Z36" s="600">
        <v>0</v>
      </c>
      <c r="AA36" s="600">
        <v>0</v>
      </c>
      <c r="AB36" s="601">
        <v>0</v>
      </c>
      <c r="AC36" s="600">
        <v>0</v>
      </c>
      <c r="AD36" s="600">
        <v>0</v>
      </c>
      <c r="AE36" s="600">
        <v>0</v>
      </c>
      <c r="AF36" s="600">
        <v>0</v>
      </c>
      <c r="AG36" s="695">
        <v>0</v>
      </c>
      <c r="AH36" s="600">
        <v>0</v>
      </c>
      <c r="AI36" s="600">
        <v>0</v>
      </c>
      <c r="AJ36" s="600">
        <v>0</v>
      </c>
      <c r="AK36" s="600">
        <v>0</v>
      </c>
      <c r="AL36" s="610">
        <v>0</v>
      </c>
      <c r="AM36" s="600">
        <v>0</v>
      </c>
      <c r="AN36" s="600">
        <v>0</v>
      </c>
      <c r="AO36" s="600">
        <v>0</v>
      </c>
      <c r="AP36" s="600">
        <v>0</v>
      </c>
      <c r="AQ36" s="600">
        <v>0</v>
      </c>
      <c r="AR36" s="600">
        <v>0</v>
      </c>
      <c r="AS36" s="600">
        <v>0</v>
      </c>
      <c r="AT36" s="600">
        <v>0</v>
      </c>
      <c r="AU36" s="600">
        <v>0</v>
      </c>
      <c r="AV36" s="601">
        <v>0</v>
      </c>
      <c r="AW36" s="600">
        <v>0</v>
      </c>
      <c r="AX36" s="600">
        <v>0</v>
      </c>
      <c r="AY36" s="600">
        <v>0</v>
      </c>
      <c r="AZ36" s="600">
        <v>0</v>
      </c>
      <c r="BA36" s="600">
        <v>0</v>
      </c>
      <c r="BB36" s="600">
        <v>0</v>
      </c>
      <c r="BC36" s="600">
        <v>0</v>
      </c>
      <c r="BD36" s="600">
        <v>0</v>
      </c>
      <c r="BE36" s="600">
        <v>0</v>
      </c>
      <c r="BF36" s="601">
        <v>0</v>
      </c>
      <c r="BG36" s="600">
        <v>0</v>
      </c>
      <c r="BH36" s="600">
        <v>0</v>
      </c>
      <c r="BI36" s="600">
        <v>0</v>
      </c>
      <c r="BJ36" s="600">
        <v>0</v>
      </c>
      <c r="BK36" s="600">
        <v>0</v>
      </c>
      <c r="BL36" s="600">
        <v>0</v>
      </c>
      <c r="BM36" s="600">
        <v>0</v>
      </c>
      <c r="BN36" s="600">
        <v>0</v>
      </c>
      <c r="BO36" s="600">
        <v>0</v>
      </c>
      <c r="BP36" s="601">
        <v>0</v>
      </c>
      <c r="BQ36" s="600">
        <v>0</v>
      </c>
      <c r="BR36" s="600">
        <v>0</v>
      </c>
      <c r="BS36" s="600">
        <v>0</v>
      </c>
      <c r="BT36" s="600">
        <v>0</v>
      </c>
      <c r="BU36" s="600">
        <v>0</v>
      </c>
      <c r="BV36" s="600">
        <v>0</v>
      </c>
      <c r="BW36" s="600">
        <v>0</v>
      </c>
      <c r="BX36" s="600">
        <v>0</v>
      </c>
      <c r="BY36" s="600">
        <v>0</v>
      </c>
      <c r="BZ36" s="604"/>
    </row>
    <row r="37" spans="1:78" ht="15">
      <c r="A37" s="593" t="s">
        <v>672</v>
      </c>
      <c r="B37" s="594" t="s">
        <v>458</v>
      </c>
      <c r="C37" s="605"/>
      <c r="D37" s="617" t="s">
        <v>340</v>
      </c>
      <c r="E37" s="607" t="s">
        <v>35</v>
      </c>
      <c r="F37" s="608">
        <v>2.6477613178057951E-5</v>
      </c>
      <c r="G37" s="609">
        <v>2.4150477502063098E-5</v>
      </c>
      <c r="H37" s="600">
        <v>1.6444631184078727E-4</v>
      </c>
      <c r="I37" s="600">
        <v>2.1519303105225191E-4</v>
      </c>
      <c r="J37" s="600">
        <v>1.9900231945935818E-4</v>
      </c>
      <c r="K37" s="600">
        <v>2.0152703451392523E-4</v>
      </c>
      <c r="L37" s="600">
        <v>2.0002491619755647E-4</v>
      </c>
      <c r="M37" s="600">
        <v>2.5270672594745282E-4</v>
      </c>
      <c r="N37" s="600">
        <v>1.9596326515456026E-4</v>
      </c>
      <c r="O37" s="600">
        <v>2.3622047244094488E-4</v>
      </c>
      <c r="P37" s="600">
        <v>2.0959951156740997E-4</v>
      </c>
      <c r="Q37" s="600">
        <v>2.0930208912747563E-4</v>
      </c>
      <c r="R37" s="601">
        <v>2.2550905352523712E-4</v>
      </c>
      <c r="S37" s="600">
        <v>1.7685463388186239E-4</v>
      </c>
      <c r="T37" s="600">
        <v>2.1273661693282567E-4</v>
      </c>
      <c r="U37" s="600">
        <v>1.5450478336334392E-4</v>
      </c>
      <c r="V37" s="600">
        <v>1.833309829361162E-4</v>
      </c>
      <c r="W37" s="600">
        <v>2.3542204318672934E-4</v>
      </c>
      <c r="X37" s="600">
        <v>1.0008734895909157E-4</v>
      </c>
      <c r="Y37" s="600">
        <v>8.6936866447585767E-5</v>
      </c>
      <c r="Z37" s="600">
        <v>1.0114987742601659E-4</v>
      </c>
      <c r="AA37" s="600">
        <v>2.4392442801477363E-4</v>
      </c>
      <c r="AB37" s="601">
        <v>3.7817906778859789E-4</v>
      </c>
      <c r="AC37" s="600">
        <v>1.9026056183943911E-4</v>
      </c>
      <c r="AD37" s="600">
        <v>2.132127281537716E-4</v>
      </c>
      <c r="AE37" s="600">
        <v>3.3919099339660088E-4</v>
      </c>
      <c r="AF37" s="600">
        <v>2.8643078020237212E-4</v>
      </c>
      <c r="AG37" s="695">
        <v>2.0007227874322596E-4</v>
      </c>
      <c r="AH37" s="600">
        <v>2.3540990608651372E-4</v>
      </c>
      <c r="AI37" s="600">
        <v>2.5367102327431641E-4</v>
      </c>
      <c r="AJ37" s="600">
        <v>2.6320775161525387E-5</v>
      </c>
      <c r="AK37" s="600">
        <v>1.4227127377596402E-4</v>
      </c>
      <c r="AL37" s="610">
        <v>1.288561509704142E-4</v>
      </c>
      <c r="AM37" s="600">
        <v>1.8103667752358311E-4</v>
      </c>
      <c r="AN37" s="600">
        <v>1.7724995230083005E-4</v>
      </c>
      <c r="AO37" s="600">
        <v>1.7306643904946962E-4</v>
      </c>
      <c r="AP37" s="600">
        <v>1.6871321177007979E-4</v>
      </c>
      <c r="AQ37" s="600">
        <v>2.6204266777507702E-4</v>
      </c>
      <c r="AR37" s="600">
        <v>1.9840051395180757E-4</v>
      </c>
      <c r="AS37" s="600">
        <v>1.6420100321516159E-4</v>
      </c>
      <c r="AT37" s="600">
        <v>1.7800172524749087E-4</v>
      </c>
      <c r="AU37" s="600">
        <v>3.137418950010458E-4</v>
      </c>
      <c r="AV37" s="601">
        <v>2.0880096048441822E-4</v>
      </c>
      <c r="AW37" s="600">
        <v>1.944586787826386E-4</v>
      </c>
      <c r="AX37" s="600">
        <v>1.9406988346652753E-4</v>
      </c>
      <c r="AY37" s="600">
        <v>1.7421563875717242E-4</v>
      </c>
      <c r="AZ37" s="600">
        <v>3.025003544926029E-4</v>
      </c>
      <c r="BA37" s="600">
        <v>2.9542097488921711E-4</v>
      </c>
      <c r="BB37" s="600">
        <v>1.494172726367168E-4</v>
      </c>
      <c r="BC37" s="600">
        <v>1.9847270527748373E-4</v>
      </c>
      <c r="BD37" s="600">
        <v>2.0187146724932314E-4</v>
      </c>
      <c r="BE37" s="600">
        <v>1.8521948508983145E-4</v>
      </c>
      <c r="BF37" s="601">
        <v>3.0909683010161556E-4</v>
      </c>
      <c r="BG37" s="600">
        <v>7.5406319411517014E-5</v>
      </c>
      <c r="BH37" s="600">
        <v>8.0786035698727742E-5</v>
      </c>
      <c r="BI37" s="600">
        <v>7.6289767347561551E-5</v>
      </c>
      <c r="BJ37" s="600">
        <v>7.596535979593306E-5</v>
      </c>
      <c r="BK37" s="600">
        <v>8.6086919092643872E-5</v>
      </c>
      <c r="BL37" s="600">
        <v>9.6240601503759399E-5</v>
      </c>
      <c r="BM37" s="600">
        <v>6.7821259517699946E-5</v>
      </c>
      <c r="BN37" s="600">
        <v>6.78865776921473E-5</v>
      </c>
      <c r="BO37" s="600">
        <v>7.721212745148504E-5</v>
      </c>
      <c r="BP37" s="601">
        <v>5.5231952959370527E-5</v>
      </c>
      <c r="BQ37" s="600">
        <v>1.1229611237097644E-4</v>
      </c>
      <c r="BR37" s="600">
        <v>7.4714450708697702E-5</v>
      </c>
      <c r="BS37" s="600">
        <v>6.3209684138099684E-5</v>
      </c>
      <c r="BT37" s="600">
        <v>1.6247759014615849E-4</v>
      </c>
      <c r="BU37" s="600">
        <v>1.0787436731972001E-4</v>
      </c>
      <c r="BV37" s="600">
        <v>1.5108298476620516E-4</v>
      </c>
      <c r="BW37" s="600">
        <v>1.6266869615230438E-4</v>
      </c>
      <c r="BX37" s="600">
        <v>2.101029752731959E-4</v>
      </c>
      <c r="BY37" s="600">
        <v>1.3477110443723894E-4</v>
      </c>
      <c r="BZ37" s="604"/>
    </row>
    <row r="38" spans="1:78" ht="15">
      <c r="A38" s="593" t="s">
        <v>673</v>
      </c>
      <c r="B38" s="594" t="s">
        <v>459</v>
      </c>
      <c r="C38" s="605"/>
      <c r="D38" s="617" t="s">
        <v>341</v>
      </c>
      <c r="E38" s="607" t="s">
        <v>342</v>
      </c>
      <c r="F38" s="608">
        <v>9.9915521426633772E-7</v>
      </c>
      <c r="G38" s="609">
        <v>3.5342162198141122E-6</v>
      </c>
      <c r="H38" s="600">
        <v>1.2076197868257047E-6</v>
      </c>
      <c r="I38" s="600">
        <v>7.5146772748405429E-7</v>
      </c>
      <c r="J38" s="600">
        <v>5.5346751394753507E-7</v>
      </c>
      <c r="K38" s="600">
        <v>4.5033974193055919E-7</v>
      </c>
      <c r="L38" s="600">
        <v>4.6355716384138232E-7</v>
      </c>
      <c r="M38" s="600">
        <v>0</v>
      </c>
      <c r="N38" s="600">
        <v>6.7760465129515998E-7</v>
      </c>
      <c r="O38" s="600">
        <v>0</v>
      </c>
      <c r="P38" s="600">
        <v>7.3031188699445982E-7</v>
      </c>
      <c r="Q38" s="600">
        <v>7.4396477178012666E-7</v>
      </c>
      <c r="R38" s="601">
        <v>0</v>
      </c>
      <c r="S38" s="600">
        <v>6.454548681819795E-7</v>
      </c>
      <c r="T38" s="600">
        <v>8.4085619341037823E-7</v>
      </c>
      <c r="U38" s="600">
        <v>5.2374502835031835E-7</v>
      </c>
      <c r="V38" s="600">
        <v>0</v>
      </c>
      <c r="W38" s="600">
        <v>9.9885331639278118E-7</v>
      </c>
      <c r="X38" s="600">
        <v>9.0988499053719611E-6</v>
      </c>
      <c r="Y38" s="600">
        <v>1.7387373289517154E-5</v>
      </c>
      <c r="Z38" s="600">
        <v>8.4291564521680493E-6</v>
      </c>
      <c r="AA38" s="600">
        <v>4.8997206832562495E-7</v>
      </c>
      <c r="AB38" s="601">
        <v>0</v>
      </c>
      <c r="AC38" s="600">
        <v>0</v>
      </c>
      <c r="AD38" s="600">
        <v>0</v>
      </c>
      <c r="AE38" s="600">
        <v>0</v>
      </c>
      <c r="AF38" s="600">
        <v>4.175375804699302E-7</v>
      </c>
      <c r="AG38" s="695">
        <v>4.2120479735415996E-7</v>
      </c>
      <c r="AH38" s="600">
        <v>7.533116994768439E-7</v>
      </c>
      <c r="AI38" s="600">
        <v>0</v>
      </c>
      <c r="AJ38" s="600">
        <v>1.2024719616940533E-6</v>
      </c>
      <c r="AK38" s="600">
        <v>1.8648873416649302E-6</v>
      </c>
      <c r="AL38" s="610">
        <v>1.7964735876737087E-6</v>
      </c>
      <c r="AM38" s="600">
        <v>6.3410394929451179E-7</v>
      </c>
      <c r="AN38" s="600">
        <v>6.5285433628298363E-7</v>
      </c>
      <c r="AO38" s="600">
        <v>6.0867446324549683E-7</v>
      </c>
      <c r="AP38" s="600">
        <v>8.9741070090467972E-7</v>
      </c>
      <c r="AQ38" s="600">
        <v>0</v>
      </c>
      <c r="AR38" s="600">
        <v>0</v>
      </c>
      <c r="AS38" s="600">
        <v>5.8853406170308812E-7</v>
      </c>
      <c r="AT38" s="600">
        <v>0</v>
      </c>
      <c r="AU38" s="600">
        <v>0</v>
      </c>
      <c r="AV38" s="601">
        <v>0</v>
      </c>
      <c r="AW38" s="600">
        <v>8.3458660421733301E-7</v>
      </c>
      <c r="AX38" s="600">
        <v>9.1542397861569587E-7</v>
      </c>
      <c r="AY38" s="600">
        <v>1.1167669151100798E-6</v>
      </c>
      <c r="AZ38" s="600">
        <v>0</v>
      </c>
      <c r="BA38" s="600">
        <v>0</v>
      </c>
      <c r="BB38" s="600">
        <v>0</v>
      </c>
      <c r="BC38" s="600">
        <v>0</v>
      </c>
      <c r="BD38" s="600">
        <v>0</v>
      </c>
      <c r="BE38" s="600">
        <v>0</v>
      </c>
      <c r="BF38" s="601">
        <v>0</v>
      </c>
      <c r="BG38" s="600">
        <v>8.0433407372284818E-7</v>
      </c>
      <c r="BH38" s="600">
        <v>6.2143104383636727E-7</v>
      </c>
      <c r="BI38" s="600">
        <v>1.0450653061309802E-6</v>
      </c>
      <c r="BJ38" s="600">
        <v>0</v>
      </c>
      <c r="BK38" s="600">
        <v>0</v>
      </c>
      <c r="BL38" s="600">
        <v>0</v>
      </c>
      <c r="BM38" s="600">
        <v>1.3983764849010299E-6</v>
      </c>
      <c r="BN38" s="600">
        <v>0</v>
      </c>
      <c r="BO38" s="600">
        <v>0</v>
      </c>
      <c r="BP38" s="601">
        <v>0</v>
      </c>
      <c r="BQ38" s="600">
        <v>0</v>
      </c>
      <c r="BR38" s="600">
        <v>1.556551056431202E-6</v>
      </c>
      <c r="BS38" s="600">
        <v>1.4507140621858945E-5</v>
      </c>
      <c r="BT38" s="600">
        <v>1.9679344756536986E-6</v>
      </c>
      <c r="BU38" s="600">
        <v>2.8843413721850269E-6</v>
      </c>
      <c r="BV38" s="600">
        <v>3.6552335024081898E-6</v>
      </c>
      <c r="BW38" s="600">
        <v>1.7428788873461184E-5</v>
      </c>
      <c r="BX38" s="600">
        <v>8.2717706800470826E-7</v>
      </c>
      <c r="BY38" s="600">
        <v>7.9746215643336644E-7</v>
      </c>
      <c r="BZ38" s="604"/>
    </row>
    <row r="39" spans="1:78" ht="15">
      <c r="A39" s="611" t="s">
        <v>674</v>
      </c>
      <c r="B39" s="612" t="s">
        <v>460</v>
      </c>
      <c r="C39" s="613"/>
      <c r="D39" s="617" t="s">
        <v>343</v>
      </c>
      <c r="E39" s="607" t="s">
        <v>572</v>
      </c>
      <c r="F39" s="608">
        <v>1.9123830801057705E-3</v>
      </c>
      <c r="G39" s="609">
        <v>3.9265142202134784E-3</v>
      </c>
      <c r="H39" s="600">
        <v>9.8391259675025314E-4</v>
      </c>
      <c r="I39" s="600">
        <v>6.6846470122104284E-4</v>
      </c>
      <c r="J39" s="600">
        <v>2.2446182510094478E-4</v>
      </c>
      <c r="K39" s="600">
        <v>8.9279853837733356E-5</v>
      </c>
      <c r="L39" s="600">
        <v>8.8771196875624711E-5</v>
      </c>
      <c r="M39" s="600">
        <v>1.0661065000908165E-4</v>
      </c>
      <c r="N39" s="600">
        <v>3.8718329775005441E-4</v>
      </c>
      <c r="O39" s="600">
        <v>3.5433070866141734E-4</v>
      </c>
      <c r="P39" s="600">
        <v>3.6150438406225765E-4</v>
      </c>
      <c r="Q39" s="600">
        <v>3.6032693779884136E-4</v>
      </c>
      <c r="R39" s="601">
        <v>4.2448763016515224E-4</v>
      </c>
      <c r="S39" s="600">
        <v>4.2115930148874163E-4</v>
      </c>
      <c r="T39" s="600">
        <v>4.1622381573813721E-4</v>
      </c>
      <c r="U39" s="600">
        <v>4.2423347296375788E-4</v>
      </c>
      <c r="V39" s="600">
        <v>4.3717388238612327E-4</v>
      </c>
      <c r="W39" s="600">
        <v>1.2232111382286981E-3</v>
      </c>
      <c r="X39" s="600">
        <v>2.894734105609051E-3</v>
      </c>
      <c r="Y39" s="600">
        <v>3.0601776989550187E-3</v>
      </c>
      <c r="Z39" s="600">
        <v>2.881366647232778E-3</v>
      </c>
      <c r="AA39" s="600">
        <v>1.1181979219304639E-3</v>
      </c>
      <c r="AB39" s="601">
        <v>1.2462719279396977E-3</v>
      </c>
      <c r="AC39" s="600">
        <v>8.4394149215922631E-4</v>
      </c>
      <c r="AD39" s="600">
        <v>1.1371345501534486E-3</v>
      </c>
      <c r="AE39" s="600">
        <v>1.0981609112450234E-3</v>
      </c>
      <c r="AF39" s="600">
        <v>1.2413392267371026E-3</v>
      </c>
      <c r="AG39" s="695">
        <v>9.8140717783519265E-4</v>
      </c>
      <c r="AH39" s="600">
        <v>1.1617949685181624E-3</v>
      </c>
      <c r="AI39" s="600">
        <v>1.0953976005027299E-3</v>
      </c>
      <c r="AJ39" s="600">
        <v>1.9121976350850321E-3</v>
      </c>
      <c r="AK39" s="600">
        <v>1.0961611490375759E-3</v>
      </c>
      <c r="AL39" s="610">
        <v>1.041138101947263E-3</v>
      </c>
      <c r="AM39" s="600">
        <v>6.9117330473101788E-4</v>
      </c>
      <c r="AN39" s="600">
        <v>6.9904378057500469E-4</v>
      </c>
      <c r="AO39" s="600">
        <v>7.472493493777217E-4</v>
      </c>
      <c r="AP39" s="600">
        <v>7.4933793525540761E-4</v>
      </c>
      <c r="AQ39" s="600">
        <v>7.0480441677434513E-4</v>
      </c>
      <c r="AR39" s="600">
        <v>5.3851568072633483E-4</v>
      </c>
      <c r="AS39" s="600">
        <v>7.7863056363318558E-4</v>
      </c>
      <c r="AT39" s="600">
        <v>8.2611057102040632E-4</v>
      </c>
      <c r="AU39" s="600">
        <v>7.320644216691069E-4</v>
      </c>
      <c r="AV39" s="601">
        <v>7.8300360181656837E-4</v>
      </c>
      <c r="AW39" s="600">
        <v>5.007519625303998E-4</v>
      </c>
      <c r="AX39" s="600">
        <v>4.8609013264493448E-4</v>
      </c>
      <c r="AY39" s="600">
        <v>4.7239240509156373E-4</v>
      </c>
      <c r="AZ39" s="600">
        <v>5.3882875643994897E-4</v>
      </c>
      <c r="BA39" s="600">
        <v>5.7677428430751921E-4</v>
      </c>
      <c r="BB39" s="600">
        <v>4.9805757545572267E-4</v>
      </c>
      <c r="BC39" s="600">
        <v>6.5212460305458947E-4</v>
      </c>
      <c r="BD39" s="600">
        <v>6.6498836270365274E-4</v>
      </c>
      <c r="BE39" s="600">
        <v>6.0196332654195218E-4</v>
      </c>
      <c r="BF39" s="601">
        <v>4.2500814138972143E-4</v>
      </c>
      <c r="BG39" s="600">
        <v>6.332119995383122E-4</v>
      </c>
      <c r="BH39" s="600">
        <v>6.3883111306378552E-4</v>
      </c>
      <c r="BI39" s="600">
        <v>6.7615725306674414E-4</v>
      </c>
      <c r="BJ39" s="600">
        <v>4.7978121976378771E-4</v>
      </c>
      <c r="BK39" s="600">
        <v>7.4608663213624686E-4</v>
      </c>
      <c r="BL39" s="600">
        <v>6.2857142857142853E-4</v>
      </c>
      <c r="BM39" s="600">
        <v>7.7050544318046747E-4</v>
      </c>
      <c r="BN39" s="600">
        <v>6.5785326477866548E-4</v>
      </c>
      <c r="BO39" s="600">
        <v>4.6327276470891027E-4</v>
      </c>
      <c r="BP39" s="601">
        <v>4.1211534131222621E-4</v>
      </c>
      <c r="BQ39" s="600">
        <v>3.9927506620791625E-4</v>
      </c>
      <c r="BR39" s="600">
        <v>5.1833150179159029E-4</v>
      </c>
      <c r="BS39" s="600">
        <v>5.4308517142259097E-3</v>
      </c>
      <c r="BT39" s="600">
        <v>1.1790387427260223E-3</v>
      </c>
      <c r="BU39" s="600">
        <v>5.007216622113207E-4</v>
      </c>
      <c r="BV39" s="600">
        <v>6.3113698474914738E-4</v>
      </c>
      <c r="BW39" s="600">
        <v>5.1705406991268174E-4</v>
      </c>
      <c r="BX39" s="600">
        <v>1.216777467034926E-3</v>
      </c>
      <c r="BY39" s="600">
        <v>1.107674935285946E-3</v>
      </c>
      <c r="BZ39" s="604"/>
    </row>
    <row r="40" spans="1:78" ht="15">
      <c r="A40" s="593" t="s">
        <v>675</v>
      </c>
      <c r="B40" s="594" t="s">
        <v>461</v>
      </c>
      <c r="C40" s="605"/>
      <c r="D40" s="617" t="s">
        <v>345</v>
      </c>
      <c r="E40" s="607" t="s">
        <v>36</v>
      </c>
      <c r="F40" s="608">
        <v>3.4385926698976013E-2</v>
      </c>
      <c r="G40" s="609">
        <v>6.1545430287879579E-2</v>
      </c>
      <c r="H40" s="600">
        <v>9.5677615501875674E-2</v>
      </c>
      <c r="I40" s="600">
        <v>8.5378518222460481E-2</v>
      </c>
      <c r="J40" s="600">
        <v>7.4619351179872825E-2</v>
      </c>
      <c r="K40" s="600">
        <v>5.6199247414740271E-2</v>
      </c>
      <c r="L40" s="600">
        <v>5.6470881367030074E-2</v>
      </c>
      <c r="M40" s="600">
        <v>4.6944222887332285E-2</v>
      </c>
      <c r="N40" s="600">
        <v>9.6792029851466344E-2</v>
      </c>
      <c r="O40" s="600">
        <v>7.0659448818897644E-2</v>
      </c>
      <c r="P40" s="600">
        <v>0.11094752124842436</v>
      </c>
      <c r="Q40" s="600">
        <v>0.11196198637602112</v>
      </c>
      <c r="R40" s="601">
        <v>5.6682363865490484E-2</v>
      </c>
      <c r="S40" s="600">
        <v>7.7752784330937616E-2</v>
      </c>
      <c r="T40" s="600">
        <v>0.14308849843264407</v>
      </c>
      <c r="U40" s="600">
        <v>3.7057055735898424E-2</v>
      </c>
      <c r="V40" s="600">
        <v>0.14617120293329572</v>
      </c>
      <c r="W40" s="600">
        <v>9.882124551783783E-2</v>
      </c>
      <c r="X40" s="600">
        <v>7.1904311295052301E-2</v>
      </c>
      <c r="Y40" s="600">
        <v>8.2729122111522613E-2</v>
      </c>
      <c r="Z40" s="600">
        <v>7.1029691703602765E-2</v>
      </c>
      <c r="AA40" s="600">
        <v>0.100512298462239</v>
      </c>
      <c r="AB40" s="601">
        <v>7.8652651121214986E-2</v>
      </c>
      <c r="AC40" s="600">
        <v>5.8537738861942856E-2</v>
      </c>
      <c r="AD40" s="600">
        <v>9.5842351801001452E-2</v>
      </c>
      <c r="AE40" s="600">
        <v>0.10289635429822346</v>
      </c>
      <c r="AF40" s="600">
        <v>0.10121653749445719</v>
      </c>
      <c r="AG40" s="695">
        <v>7.0409857540113432E-2</v>
      </c>
      <c r="AH40" s="600">
        <v>0.11935376402548679</v>
      </c>
      <c r="AI40" s="600">
        <v>0.11566245611203035</v>
      </c>
      <c r="AJ40" s="600">
        <v>3.4385220176624424E-2</v>
      </c>
      <c r="AK40" s="600">
        <v>0.13298835534898276</v>
      </c>
      <c r="AL40" s="610">
        <v>0.15772107199825186</v>
      </c>
      <c r="AM40" s="600">
        <v>0.14124776438726377</v>
      </c>
      <c r="AN40" s="600">
        <v>0.14166726919681452</v>
      </c>
      <c r="AO40" s="600">
        <v>0.15336324089123737</v>
      </c>
      <c r="AP40" s="600">
        <v>0.1518100325131897</v>
      </c>
      <c r="AQ40" s="600">
        <v>0.13217793600737335</v>
      </c>
      <c r="AR40" s="600">
        <v>0.13976371443552693</v>
      </c>
      <c r="AS40" s="600">
        <v>0.15763825989311045</v>
      </c>
      <c r="AT40" s="600">
        <v>0.16365661185126359</v>
      </c>
      <c r="AU40" s="600">
        <v>0.12852959631876176</v>
      </c>
      <c r="AV40" s="601">
        <v>0.15477371195907502</v>
      </c>
      <c r="AW40" s="600">
        <v>9.3556323746158812E-2</v>
      </c>
      <c r="AX40" s="600">
        <v>9.4686879228114501E-2</v>
      </c>
      <c r="AY40" s="600">
        <v>9.8628386874861806E-2</v>
      </c>
      <c r="AZ40" s="600">
        <v>8.9228151439239969E-2</v>
      </c>
      <c r="BA40" s="600">
        <v>5.7874375747344727E-2</v>
      </c>
      <c r="BB40" s="600">
        <v>7.7995816316366179E-2</v>
      </c>
      <c r="BC40" s="600">
        <v>8.1884167548767581E-2</v>
      </c>
      <c r="BD40" s="600">
        <v>8.0463591887141972E-2</v>
      </c>
      <c r="BE40" s="600">
        <v>8.7423596962400443E-2</v>
      </c>
      <c r="BF40" s="601">
        <v>0.12706087551677125</v>
      </c>
      <c r="BG40" s="600">
        <v>0.18445089520371571</v>
      </c>
      <c r="BH40" s="600">
        <v>0.23008297968728347</v>
      </c>
      <c r="BI40" s="600">
        <v>0.22833736380186398</v>
      </c>
      <c r="BJ40" s="600">
        <v>0.23900301462533086</v>
      </c>
      <c r="BK40" s="600">
        <v>0.18221731207942954</v>
      </c>
      <c r="BL40" s="600">
        <v>0.23843007518796994</v>
      </c>
      <c r="BM40" s="600">
        <v>0.18004656593694721</v>
      </c>
      <c r="BN40" s="600">
        <v>0.11058076967215633</v>
      </c>
      <c r="BO40" s="600">
        <v>4.397659614625693E-2</v>
      </c>
      <c r="BP40" s="601">
        <v>0.17029710542080376</v>
      </c>
      <c r="BQ40" s="600">
        <v>0.31378029265614621</v>
      </c>
      <c r="BR40" s="600">
        <v>0.11723164281511597</v>
      </c>
      <c r="BS40" s="600">
        <v>0.12765662012637791</v>
      </c>
      <c r="BT40" s="600">
        <v>9.5735092404363301E-2</v>
      </c>
      <c r="BU40" s="600">
        <v>9.8783500182867245E-2</v>
      </c>
      <c r="BV40" s="600">
        <v>8.4248258585838898E-2</v>
      </c>
      <c r="BW40" s="600">
        <v>8.795147825177628E-2</v>
      </c>
      <c r="BX40" s="600">
        <v>8.4076758723202569E-2</v>
      </c>
      <c r="BY40" s="600">
        <v>7.9268535811633054E-2</v>
      </c>
      <c r="BZ40" s="604"/>
    </row>
    <row r="41" spans="1:78" ht="15">
      <c r="A41" s="593" t="s">
        <v>676</v>
      </c>
      <c r="B41" s="594" t="s">
        <v>462</v>
      </c>
      <c r="C41" s="605"/>
      <c r="D41" s="617" t="s">
        <v>346</v>
      </c>
      <c r="E41" s="607" t="s">
        <v>37</v>
      </c>
      <c r="F41" s="608">
        <v>1.1190538399782984E-4</v>
      </c>
      <c r="G41" s="609">
        <v>2.7802500929204348E-4</v>
      </c>
      <c r="H41" s="600">
        <v>2.6075836527414745E-4</v>
      </c>
      <c r="I41" s="600">
        <v>1.9808006144000139E-4</v>
      </c>
      <c r="J41" s="600">
        <v>1.5859919094118812E-4</v>
      </c>
      <c r="K41" s="600">
        <v>1.2722097709538298E-4</v>
      </c>
      <c r="L41" s="600">
        <v>1.2643521643773703E-4</v>
      </c>
      <c r="M41" s="600">
        <v>1.5399316112422906E-4</v>
      </c>
      <c r="N41" s="600">
        <v>1.9636982794533737E-4</v>
      </c>
      <c r="O41" s="600">
        <v>1.8700787401574803E-4</v>
      </c>
      <c r="P41" s="600">
        <v>1.8355172093127424E-4</v>
      </c>
      <c r="Q41" s="600">
        <v>1.832633221151712E-4</v>
      </c>
      <c r="R41" s="601">
        <v>1.9897857663991509E-4</v>
      </c>
      <c r="S41" s="600">
        <v>2.1332283393414423E-4</v>
      </c>
      <c r="T41" s="600">
        <v>2.1105490454600493E-4</v>
      </c>
      <c r="U41" s="600">
        <v>2.1473546162363054E-4</v>
      </c>
      <c r="V41" s="600">
        <v>2.1153574954167254E-4</v>
      </c>
      <c r="W41" s="600">
        <v>2.4740828298344268E-4</v>
      </c>
      <c r="X41" s="600">
        <v>2.0277436931971798E-4</v>
      </c>
      <c r="Y41" s="600">
        <v>2.2603585276372297E-4</v>
      </c>
      <c r="Z41" s="600">
        <v>2.008948954433385E-4</v>
      </c>
      <c r="AA41" s="600">
        <v>2.5021240289161914E-4</v>
      </c>
      <c r="AB41" s="601">
        <v>2.8363430084144843E-4</v>
      </c>
      <c r="AC41" s="600">
        <v>1.8890155782630026E-4</v>
      </c>
      <c r="AD41" s="600">
        <v>2.5520917460830237E-4</v>
      </c>
      <c r="AE41" s="600">
        <v>2.4657501293015311E-4</v>
      </c>
      <c r="AF41" s="600">
        <v>2.7766249101250358E-4</v>
      </c>
      <c r="AG41" s="695">
        <v>2.1944769942151734E-4</v>
      </c>
      <c r="AH41" s="600">
        <v>2.5970420839464191E-4</v>
      </c>
      <c r="AI41" s="600">
        <v>2.4790577274535466E-4</v>
      </c>
      <c r="AJ41" s="600">
        <v>1.1236432442052209E-4</v>
      </c>
      <c r="AK41" s="600">
        <v>4.0531854091606996E-4</v>
      </c>
      <c r="AL41" s="610">
        <v>4.0657463604669983E-4</v>
      </c>
      <c r="AM41" s="600">
        <v>4.1882565850902503E-4</v>
      </c>
      <c r="AN41" s="600">
        <v>4.1080859110606744E-4</v>
      </c>
      <c r="AO41" s="600">
        <v>4.0497140954600394E-4</v>
      </c>
      <c r="AP41" s="600">
        <v>4.0293740470620119E-4</v>
      </c>
      <c r="AQ41" s="600">
        <v>6.0540892210104004E-4</v>
      </c>
      <c r="AR41" s="600">
        <v>4.3931542375043103E-4</v>
      </c>
      <c r="AS41" s="600">
        <v>3.9255221915595977E-4</v>
      </c>
      <c r="AT41" s="600">
        <v>3.7426003769985258E-4</v>
      </c>
      <c r="AU41" s="600">
        <v>5.229031583350763E-4</v>
      </c>
      <c r="AV41" s="601">
        <v>4.6980216108994099E-4</v>
      </c>
      <c r="AW41" s="600">
        <v>4.3481962079723049E-4</v>
      </c>
      <c r="AX41" s="600">
        <v>4.3116469392799275E-4</v>
      </c>
      <c r="AY41" s="600">
        <v>3.8863488645830775E-4</v>
      </c>
      <c r="AZ41" s="600">
        <v>6.8062579760835656E-4</v>
      </c>
      <c r="BA41" s="600">
        <v>6.3304494619117959E-4</v>
      </c>
      <c r="BB41" s="600">
        <v>2.988345452734336E-4</v>
      </c>
      <c r="BC41" s="600">
        <v>4.7255406018448508E-4</v>
      </c>
      <c r="BD41" s="600">
        <v>4.749916876454662E-4</v>
      </c>
      <c r="BE41" s="600">
        <v>4.630487127245786E-4</v>
      </c>
      <c r="BF41" s="601">
        <v>6.8994828147682049E-4</v>
      </c>
      <c r="BG41" s="600">
        <v>4.5444875165340926E-4</v>
      </c>
      <c r="BH41" s="600">
        <v>3.2252271175107464E-4</v>
      </c>
      <c r="BI41" s="600">
        <v>3.0829426530863913E-4</v>
      </c>
      <c r="BJ41" s="600">
        <v>2.7987237819554283E-4</v>
      </c>
      <c r="BK41" s="600">
        <v>4.4478241531199336E-4</v>
      </c>
      <c r="BL41" s="600">
        <v>3.6992481203007517E-4</v>
      </c>
      <c r="BM41" s="600">
        <v>7.5582249008900666E-4</v>
      </c>
      <c r="BN41" s="600">
        <v>2.5699918697741478E-4</v>
      </c>
      <c r="BO41" s="600">
        <v>3.9463976252981247E-4</v>
      </c>
      <c r="BP41" s="601">
        <v>5.6506536489202156E-4</v>
      </c>
      <c r="BQ41" s="600">
        <v>4.4606511302915645E-4</v>
      </c>
      <c r="BR41" s="600">
        <v>2.7862263910118518E-4</v>
      </c>
      <c r="BS41" s="600">
        <v>7.9789273420224197E-5</v>
      </c>
      <c r="BT41" s="600">
        <v>4.0342656750900823E-4</v>
      </c>
      <c r="BU41" s="600">
        <v>2.4978396283122334E-4</v>
      </c>
      <c r="BV41" s="600">
        <v>3.8989157359020692E-4</v>
      </c>
      <c r="BW41" s="600">
        <v>1.7428788873461183E-4</v>
      </c>
      <c r="BX41" s="600">
        <v>6.8490261230789843E-4</v>
      </c>
      <c r="BY41" s="600">
        <v>3.4849096236138114E-4</v>
      </c>
      <c r="BZ41" s="604"/>
    </row>
    <row r="42" spans="1:78" ht="15">
      <c r="A42" s="593" t="s">
        <v>677</v>
      </c>
      <c r="B42" s="594" t="s">
        <v>678</v>
      </c>
      <c r="C42" s="605"/>
      <c r="D42" s="617" t="s">
        <v>347</v>
      </c>
      <c r="E42" s="607" t="s">
        <v>19</v>
      </c>
      <c r="F42" s="608">
        <v>2.5978035570924784E-5</v>
      </c>
      <c r="G42" s="609">
        <v>2.2972405428791728E-5</v>
      </c>
      <c r="H42" s="600">
        <v>9.3720046325695158E-4</v>
      </c>
      <c r="I42" s="600">
        <v>6.3891835648132887E-4</v>
      </c>
      <c r="J42" s="600">
        <v>8.2091531596507178E-4</v>
      </c>
      <c r="K42" s="600">
        <v>1.270858751728038E-3</v>
      </c>
      <c r="L42" s="600">
        <v>1.2246021375779718E-3</v>
      </c>
      <c r="M42" s="600">
        <v>2.8468992095017731E-3</v>
      </c>
      <c r="N42" s="600">
        <v>2.7930863726386492E-4</v>
      </c>
      <c r="O42" s="600">
        <v>2.952755905511811E-4</v>
      </c>
      <c r="P42" s="600">
        <v>2.7021539818795014E-4</v>
      </c>
      <c r="Q42" s="600">
        <v>2.6633938829728537E-4</v>
      </c>
      <c r="R42" s="601">
        <v>4.7754858393579626E-4</v>
      </c>
      <c r="S42" s="600">
        <v>2.8948650837961785E-4</v>
      </c>
      <c r="T42" s="600">
        <v>2.6823312569791062E-4</v>
      </c>
      <c r="U42" s="600">
        <v>3.0272462638648401E-4</v>
      </c>
      <c r="V42" s="600">
        <v>3.3845719926667609E-4</v>
      </c>
      <c r="W42" s="600">
        <v>4.1152756635382578E-4</v>
      </c>
      <c r="X42" s="600">
        <v>2.2578146122330138E-3</v>
      </c>
      <c r="Y42" s="600">
        <v>1.9473858084259211E-3</v>
      </c>
      <c r="Z42" s="600">
        <v>2.2828965391288466E-3</v>
      </c>
      <c r="AA42" s="600">
        <v>2.9553481921173948E-4</v>
      </c>
      <c r="AB42" s="601">
        <v>4.469388982956157E-4</v>
      </c>
      <c r="AC42" s="600">
        <v>2.2967167822046579E-4</v>
      </c>
      <c r="AD42" s="600">
        <v>2.5843967048942013E-4</v>
      </c>
      <c r="AE42" s="600">
        <v>4.1617050962845353E-4</v>
      </c>
      <c r="AF42" s="600">
        <v>3.4405096630722249E-4</v>
      </c>
      <c r="AG42" s="695">
        <v>2.417715536812878E-4</v>
      </c>
      <c r="AH42" s="600">
        <v>2.8192690352920881E-4</v>
      </c>
      <c r="AI42" s="600">
        <v>4.4392429073005369E-4</v>
      </c>
      <c r="AJ42" s="600">
        <v>2.5786343178550251E-5</v>
      </c>
      <c r="AK42" s="600">
        <v>1.7005318756850394E-3</v>
      </c>
      <c r="AL42" s="610">
        <v>2.5200441540544692E-3</v>
      </c>
      <c r="AM42" s="600">
        <v>3.0451256904995691E-3</v>
      </c>
      <c r="AN42" s="600">
        <v>3.1072602135388608E-3</v>
      </c>
      <c r="AO42" s="600">
        <v>3.298204024839599E-3</v>
      </c>
      <c r="AP42" s="600">
        <v>3.1530524976285924E-3</v>
      </c>
      <c r="AQ42" s="600">
        <v>2.9818648401991523E-3</v>
      </c>
      <c r="AR42" s="600">
        <v>2.1989390296325339E-3</v>
      </c>
      <c r="AS42" s="600">
        <v>3.2122189087754548E-3</v>
      </c>
      <c r="AT42" s="600">
        <v>5.4085139594429914E-3</v>
      </c>
      <c r="AU42" s="600">
        <v>4.4969671616816569E-3</v>
      </c>
      <c r="AV42" s="601">
        <v>5.0634232917471421E-3</v>
      </c>
      <c r="AW42" s="600">
        <v>2.3218199329326206E-3</v>
      </c>
      <c r="AX42" s="600">
        <v>2.2693360429883102E-3</v>
      </c>
      <c r="AY42" s="600">
        <v>2.2435847324561503E-3</v>
      </c>
      <c r="AZ42" s="600">
        <v>2.4861747884860801E-3</v>
      </c>
      <c r="BA42" s="600">
        <v>2.0398114932826897E-3</v>
      </c>
      <c r="BB42" s="600">
        <v>3.0879569678254806E-3</v>
      </c>
      <c r="BC42" s="600">
        <v>2.8636776047179799E-3</v>
      </c>
      <c r="BD42" s="600">
        <v>2.7312022039614305E-3</v>
      </c>
      <c r="BE42" s="600">
        <v>3.3802556028894241E-3</v>
      </c>
      <c r="BF42" s="601">
        <v>9.4384924906029048E-4</v>
      </c>
      <c r="BG42" s="600">
        <v>2.2893358573336567E-3</v>
      </c>
      <c r="BH42" s="600">
        <v>2.3894023635508323E-3</v>
      </c>
      <c r="BI42" s="600">
        <v>2.4350021632851839E-3</v>
      </c>
      <c r="BJ42" s="600">
        <v>2.9346617942218349E-3</v>
      </c>
      <c r="BK42" s="600">
        <v>3.2282594659741454E-3</v>
      </c>
      <c r="BL42" s="600">
        <v>1.6721804511278195E-3</v>
      </c>
      <c r="BM42" s="600">
        <v>2.1961502695370676E-3</v>
      </c>
      <c r="BN42" s="600">
        <v>2.4503821852689361E-3</v>
      </c>
      <c r="BO42" s="600">
        <v>1.7672998061117689E-3</v>
      </c>
      <c r="BP42" s="601">
        <v>1.2151029651061515E-3</v>
      </c>
      <c r="BQ42" s="600">
        <v>9.7011363742704657E-4</v>
      </c>
      <c r="BR42" s="600">
        <v>3.2376261973769004E-3</v>
      </c>
      <c r="BS42" s="600">
        <v>2.7667189614545275E-4</v>
      </c>
      <c r="BT42" s="600">
        <v>4.6615447892046989E-4</v>
      </c>
      <c r="BU42" s="600">
        <v>1.3492948939081556E-3</v>
      </c>
      <c r="BV42" s="600">
        <v>3.9963886292996209E-4</v>
      </c>
      <c r="BW42" s="600">
        <v>4.2991012554537583E-4</v>
      </c>
      <c r="BX42" s="600">
        <v>1.9355943391310173E-4</v>
      </c>
      <c r="BY42" s="600">
        <v>1.7623913657177398E-4</v>
      </c>
      <c r="BZ42" s="604"/>
    </row>
    <row r="43" spans="1:78" ht="15">
      <c r="A43" s="611" t="s">
        <v>679</v>
      </c>
      <c r="B43" s="612" t="s">
        <v>680</v>
      </c>
      <c r="C43" s="613"/>
      <c r="D43" s="617" t="s">
        <v>348</v>
      </c>
      <c r="E43" s="607" t="s">
        <v>9</v>
      </c>
      <c r="F43" s="625">
        <v>2.0206915053322415E-2</v>
      </c>
      <c r="G43" s="626">
        <v>1.3105462779107364E-2</v>
      </c>
      <c r="H43" s="600">
        <v>1.3756627054229077E-2</v>
      </c>
      <c r="I43" s="600">
        <v>1.698105286845308E-2</v>
      </c>
      <c r="J43" s="600">
        <v>1.5634657815942164E-2</v>
      </c>
      <c r="K43" s="600">
        <v>1.911996183821027E-2</v>
      </c>
      <c r="L43" s="600">
        <v>1.9265319839956888E-2</v>
      </c>
      <c r="M43" s="600">
        <v>1.4167370823429072E-2</v>
      </c>
      <c r="N43" s="600">
        <v>1.1439321723164891E-2</v>
      </c>
      <c r="O43" s="600">
        <v>1.1840551181102362E-2</v>
      </c>
      <c r="P43" s="600">
        <v>1.2631717834751843E-2</v>
      </c>
      <c r="Q43" s="600">
        <v>1.2653352838436395E-2</v>
      </c>
      <c r="R43" s="601">
        <v>1.1474431252901771E-2</v>
      </c>
      <c r="S43" s="600">
        <v>9.8957913115320199E-3</v>
      </c>
      <c r="T43" s="600">
        <v>1.6235251382367581E-2</v>
      </c>
      <c r="U43" s="600">
        <v>5.9471247969178648E-3</v>
      </c>
      <c r="V43" s="600">
        <v>9.2370610633197014E-3</v>
      </c>
      <c r="W43" s="600">
        <v>1.8663266877317147E-2</v>
      </c>
      <c r="X43" s="600">
        <v>4.557223966890585E-3</v>
      </c>
      <c r="Y43" s="600">
        <v>3.9469337367203936E-3</v>
      </c>
      <c r="Z43" s="600">
        <v>4.6065340011098386E-3</v>
      </c>
      <c r="AA43" s="600">
        <v>1.9549477216135498E-2</v>
      </c>
      <c r="AB43" s="601">
        <v>4.1917711672840724E-2</v>
      </c>
      <c r="AC43" s="600">
        <v>1.4537265928546287E-2</v>
      </c>
      <c r="AD43" s="600">
        <v>3.0450654175415925E-2</v>
      </c>
      <c r="AE43" s="600">
        <v>2.3815537834229423E-2</v>
      </c>
      <c r="AF43" s="600">
        <v>1.9513201285681719E-2</v>
      </c>
      <c r="AG43" s="695">
        <v>1.8425603860257728E-2</v>
      </c>
      <c r="AH43" s="600">
        <v>1.803993192322172E-2</v>
      </c>
      <c r="AI43" s="600">
        <v>4.8001475904135414E-2</v>
      </c>
      <c r="AJ43" s="600">
        <v>2.0205403588336664E-2</v>
      </c>
      <c r="AK43" s="600">
        <v>6.7552108633024818E-3</v>
      </c>
      <c r="AL43" s="610">
        <v>5.1047613572651925E-3</v>
      </c>
      <c r="AM43" s="600">
        <v>5.9960869445289033E-3</v>
      </c>
      <c r="AN43" s="600">
        <v>6.1611495850865871E-3</v>
      </c>
      <c r="AO43" s="600">
        <v>5.4827366734276871E-3</v>
      </c>
      <c r="AP43" s="600">
        <v>5.7847093780315651E-3</v>
      </c>
      <c r="AQ43" s="600">
        <v>4.1384669600339754E-3</v>
      </c>
      <c r="AR43" s="600">
        <v>5.2835946394070663E-3</v>
      </c>
      <c r="AS43" s="600">
        <v>6.4756402809190783E-3</v>
      </c>
      <c r="AT43" s="600">
        <v>8.4893130502649487E-4</v>
      </c>
      <c r="AU43" s="600">
        <v>2.0916126333403055E-4</v>
      </c>
      <c r="AV43" s="601">
        <v>3.079814167145169E-3</v>
      </c>
      <c r="AW43" s="600">
        <v>8.9517759168351134E-3</v>
      </c>
      <c r="AX43" s="600">
        <v>9.3126081344574747E-3</v>
      </c>
      <c r="AY43" s="600">
        <v>1.0554564114705364E-2</v>
      </c>
      <c r="AZ43" s="600">
        <v>3.9230514723259443E-3</v>
      </c>
      <c r="BA43" s="600">
        <v>3.0104804107758316E-3</v>
      </c>
      <c r="BB43" s="600">
        <v>4.6319354517382208E-3</v>
      </c>
      <c r="BC43" s="600">
        <v>5.2264479056404051E-3</v>
      </c>
      <c r="BD43" s="600">
        <v>5.2367833562912648E-3</v>
      </c>
      <c r="BE43" s="600">
        <v>5.1861455825152804E-3</v>
      </c>
      <c r="BF43" s="601">
        <v>4.1396896888609231E-4</v>
      </c>
      <c r="BG43" s="600">
        <v>4.9534913930221608E-3</v>
      </c>
      <c r="BH43" s="600">
        <v>3.4713138108699473E-3</v>
      </c>
      <c r="BI43" s="600">
        <v>2.5645902612454253E-3</v>
      </c>
      <c r="BJ43" s="600">
        <v>6.3491048082074571E-3</v>
      </c>
      <c r="BK43" s="600">
        <v>4.7204327302466393E-3</v>
      </c>
      <c r="BL43" s="600">
        <v>3.6541353383458645E-3</v>
      </c>
      <c r="BM43" s="600">
        <v>5.6557336931822152E-3</v>
      </c>
      <c r="BN43" s="600">
        <v>1.0470696435469768E-2</v>
      </c>
      <c r="BO43" s="600">
        <v>5.2847411677905323E-3</v>
      </c>
      <c r="BP43" s="601">
        <v>2.0733225418594473E-3</v>
      </c>
      <c r="BQ43" s="600">
        <v>7.2992473041134692E-4</v>
      </c>
      <c r="BR43" s="600">
        <v>4.8922399703632677E-3</v>
      </c>
      <c r="BS43" s="600">
        <v>5.802856248743578E-5</v>
      </c>
      <c r="BT43" s="600">
        <v>9.2411743058603123E-3</v>
      </c>
      <c r="BU43" s="600">
        <v>1.0119423270173948E-2</v>
      </c>
      <c r="BV43" s="600">
        <v>1.2934652953855114E-2</v>
      </c>
      <c r="BW43" s="600">
        <v>1.369902805454049E-2</v>
      </c>
      <c r="BX43" s="600">
        <v>8.9517102299469537E-3</v>
      </c>
      <c r="BY43" s="600">
        <v>9.1126000615640787E-3</v>
      </c>
      <c r="BZ43" s="604"/>
    </row>
    <row r="44" spans="1:78" ht="15">
      <c r="A44" s="593" t="s">
        <v>681</v>
      </c>
      <c r="B44" s="594" t="s">
        <v>463</v>
      </c>
      <c r="C44" s="605"/>
      <c r="D44" s="627" t="s">
        <v>358</v>
      </c>
      <c r="E44" s="628" t="s">
        <v>361</v>
      </c>
      <c r="F44" s="629">
        <v>0.55017782464925902</v>
      </c>
      <c r="G44" s="630">
        <v>0.58786915624711</v>
      </c>
      <c r="H44" s="631">
        <v>0.52911619435810886</v>
      </c>
      <c r="I44" s="631">
        <v>0.54232998922224496</v>
      </c>
      <c r="J44" s="631">
        <v>0.53867621763006812</v>
      </c>
      <c r="K44" s="631">
        <v>0.51694330098805663</v>
      </c>
      <c r="L44" s="631">
        <v>0.51416033862850818</v>
      </c>
      <c r="M44" s="631">
        <v>0.61176349809285391</v>
      </c>
      <c r="N44" s="631">
        <v>0.56483660105917743</v>
      </c>
      <c r="O44" s="631">
        <v>0.51945866141732289</v>
      </c>
      <c r="P44" s="631">
        <v>0.52822144224912693</v>
      </c>
      <c r="Q44" s="631">
        <v>0.52671267510140862</v>
      </c>
      <c r="R44" s="632">
        <v>0.60892750547191088</v>
      </c>
      <c r="S44" s="631">
        <v>0.61348774765296477</v>
      </c>
      <c r="T44" s="631">
        <v>0.60425944113333963</v>
      </c>
      <c r="U44" s="631">
        <v>0.61923579315423349</v>
      </c>
      <c r="V44" s="631">
        <v>0.625045832745734</v>
      </c>
      <c r="W44" s="631">
        <v>0.54689508751645421</v>
      </c>
      <c r="X44" s="631">
        <v>0.50057842688684151</v>
      </c>
      <c r="Y44" s="631">
        <v>0.52511606071670758</v>
      </c>
      <c r="Z44" s="631">
        <v>0.49859584302100968</v>
      </c>
      <c r="AA44" s="631">
        <v>0.54980492578719731</v>
      </c>
      <c r="AB44" s="632">
        <v>0.5884810093943118</v>
      </c>
      <c r="AC44" s="631">
        <v>0.4509732507240094</v>
      </c>
      <c r="AD44" s="631">
        <v>0.54817961557099015</v>
      </c>
      <c r="AE44" s="631">
        <v>0.5385270450691011</v>
      </c>
      <c r="AF44" s="631">
        <v>0.59929127171091034</v>
      </c>
      <c r="AG44" s="696">
        <v>0.50758674080994315</v>
      </c>
      <c r="AH44" s="631">
        <v>0.56136580684297044</v>
      </c>
      <c r="AI44" s="631">
        <v>0.54074590811343703</v>
      </c>
      <c r="AJ44" s="631">
        <v>0.55017367703366737</v>
      </c>
      <c r="AK44" s="631">
        <v>0.5023965765379701</v>
      </c>
      <c r="AL44" s="633">
        <v>0.50972169847758664</v>
      </c>
      <c r="AM44" s="631">
        <v>0.51281048503562232</v>
      </c>
      <c r="AN44" s="631">
        <v>0.51267785996307125</v>
      </c>
      <c r="AO44" s="631">
        <v>0.50807924048788911</v>
      </c>
      <c r="AP44" s="631">
        <v>0.50048056343033442</v>
      </c>
      <c r="AQ44" s="631">
        <v>0.65191697765408563</v>
      </c>
      <c r="AR44" s="631">
        <v>0.57716835228373164</v>
      </c>
      <c r="AS44" s="631">
        <v>0.4915465910047277</v>
      </c>
      <c r="AT44" s="631">
        <v>0.50210178960196072</v>
      </c>
      <c r="AU44" s="631">
        <v>0.63794185316879315</v>
      </c>
      <c r="AV44" s="632">
        <v>0.57248003340815368</v>
      </c>
      <c r="AW44" s="631">
        <v>0.53159411048925131</v>
      </c>
      <c r="AX44" s="631">
        <v>0.53429178223894391</v>
      </c>
      <c r="AY44" s="631">
        <v>0.51860533680573395</v>
      </c>
      <c r="AZ44" s="631">
        <v>0.58479935718674669</v>
      </c>
      <c r="BA44" s="631">
        <v>0.68641766898783152</v>
      </c>
      <c r="BB44" s="631">
        <v>0.42917621277019624</v>
      </c>
      <c r="BC44" s="631">
        <v>0.50374262815666115</v>
      </c>
      <c r="BD44" s="631">
        <v>0.50960670688262955</v>
      </c>
      <c r="BE44" s="631">
        <v>0.48087608816447491</v>
      </c>
      <c r="BF44" s="632">
        <v>0.51729562352006098</v>
      </c>
      <c r="BG44" s="631">
        <v>0.50942699642755018</v>
      </c>
      <c r="BH44" s="631">
        <v>0.54333829028162628</v>
      </c>
      <c r="BI44" s="631">
        <v>0.51511791471849078</v>
      </c>
      <c r="BJ44" s="631">
        <v>0.53622348209216597</v>
      </c>
      <c r="BK44" s="631">
        <v>0.54031019986513051</v>
      </c>
      <c r="BL44" s="631">
        <v>0.63053834586466162</v>
      </c>
      <c r="BM44" s="631">
        <v>0.51543108451088282</v>
      </c>
      <c r="BN44" s="631">
        <v>0.45920744036891503</v>
      </c>
      <c r="BO44" s="631">
        <v>0.51705530104150577</v>
      </c>
      <c r="BP44" s="632">
        <v>0.40157453552051869</v>
      </c>
      <c r="BQ44" s="631">
        <v>0.62650936892704179</v>
      </c>
      <c r="BR44" s="631">
        <v>0.43918710677628936</v>
      </c>
      <c r="BS44" s="631">
        <v>0.49105013046064316</v>
      </c>
      <c r="BT44" s="631">
        <v>0.4913632275699748</v>
      </c>
      <c r="BU44" s="631">
        <v>0.47962674315170828</v>
      </c>
      <c r="BV44" s="631">
        <v>0.40781805709718411</v>
      </c>
      <c r="BW44" s="631">
        <v>0.41486327115128768</v>
      </c>
      <c r="BX44" s="631">
        <v>0.59910615246031407</v>
      </c>
      <c r="BY44" s="631">
        <v>0.38265344368083015</v>
      </c>
      <c r="BZ44" s="604"/>
    </row>
    <row r="45" spans="1:78" ht="15">
      <c r="A45" s="611" t="s">
        <v>682</v>
      </c>
      <c r="B45" s="612" t="s">
        <v>464</v>
      </c>
      <c r="C45" s="613"/>
      <c r="D45" s="617" t="s">
        <v>349</v>
      </c>
      <c r="E45" s="607" t="s">
        <v>10</v>
      </c>
      <c r="F45" s="608">
        <v>1.5696728416124166E-2</v>
      </c>
      <c r="G45" s="609">
        <v>1.0279267875329345E-2</v>
      </c>
      <c r="H45" s="600">
        <v>2.0934334028928164E-2</v>
      </c>
      <c r="I45" s="600">
        <v>2.4586657738319195E-2</v>
      </c>
      <c r="J45" s="600">
        <v>2.6173847712921566E-2</v>
      </c>
      <c r="K45" s="600">
        <v>2.7057537544542824E-2</v>
      </c>
      <c r="L45" s="600">
        <v>2.7144053285895985E-2</v>
      </c>
      <c r="M45" s="600">
        <v>2.4109801072424168E-2</v>
      </c>
      <c r="N45" s="600">
        <v>2.5110131083975001E-2</v>
      </c>
      <c r="O45" s="600">
        <v>3.0472440944881891E-2</v>
      </c>
      <c r="P45" s="600">
        <v>2.7985064635036371E-2</v>
      </c>
      <c r="Q45" s="600">
        <v>2.8094341676732925E-2</v>
      </c>
      <c r="R45" s="601">
        <v>2.2139682960801221E-2</v>
      </c>
      <c r="S45" s="600">
        <v>2.121351969766894E-2</v>
      </c>
      <c r="T45" s="600">
        <v>2.8132525662931025E-2</v>
      </c>
      <c r="U45" s="600">
        <v>1.6903870790006527E-2</v>
      </c>
      <c r="V45" s="600">
        <v>2.1153574954167254E-2</v>
      </c>
      <c r="W45" s="600">
        <v>2.2603589540745685E-2</v>
      </c>
      <c r="X45" s="600">
        <v>2.217909656219454E-2</v>
      </c>
      <c r="Y45" s="600">
        <v>1.9230434858205969E-2</v>
      </c>
      <c r="Z45" s="600">
        <v>2.2417341584540926E-2</v>
      </c>
      <c r="AA45" s="600">
        <v>2.2630258257744253E-2</v>
      </c>
      <c r="AB45" s="601">
        <v>3.3864216524706267E-2</v>
      </c>
      <c r="AC45" s="600">
        <v>1.8157652619548187E-2</v>
      </c>
      <c r="AD45" s="600">
        <v>2.0125989339363593E-2</v>
      </c>
      <c r="AE45" s="600">
        <v>3.133427152118741E-2</v>
      </c>
      <c r="AF45" s="600">
        <v>2.6209669001258457E-2</v>
      </c>
      <c r="AG45" s="695">
        <v>1.9003496842227633E-2</v>
      </c>
      <c r="AH45" s="600">
        <v>2.191308402608191E-2</v>
      </c>
      <c r="AI45" s="600">
        <v>1.8990735242399959E-2</v>
      </c>
      <c r="AJ45" s="600">
        <v>1.5696534555971194E-2</v>
      </c>
      <c r="AK45" s="600">
        <v>1.7610769155116716E-2</v>
      </c>
      <c r="AL45" s="610">
        <v>2.0668673599857065E-2</v>
      </c>
      <c r="AM45" s="600">
        <v>2.2008162820139267E-2</v>
      </c>
      <c r="AN45" s="600">
        <v>2.2051460916630339E-2</v>
      </c>
      <c r="AO45" s="600">
        <v>2.3161483566905394E-2</v>
      </c>
      <c r="AP45" s="600">
        <v>2.368715545037902E-2</v>
      </c>
      <c r="AQ45" s="600">
        <v>2.2761568280186863E-2</v>
      </c>
      <c r="AR45" s="600">
        <v>1.5983050927522401E-2</v>
      </c>
      <c r="AS45" s="600">
        <v>2.5237517633951823E-2</v>
      </c>
      <c r="AT45" s="600">
        <v>1.9801550897083055E-2</v>
      </c>
      <c r="AU45" s="600">
        <v>1.6523739803388414E-2</v>
      </c>
      <c r="AV45" s="601">
        <v>1.9000887404082061E-2</v>
      </c>
      <c r="AW45" s="600">
        <v>1.7485423944957345E-2</v>
      </c>
      <c r="AX45" s="600">
        <v>1.7104697040434276E-2</v>
      </c>
      <c r="AY45" s="600">
        <v>1.6736985756754766E-2</v>
      </c>
      <c r="AZ45" s="600">
        <v>1.9681429314174978E-2</v>
      </c>
      <c r="BA45" s="600">
        <v>1.7598649504114793E-2</v>
      </c>
      <c r="BB45" s="600">
        <v>1.8179101504133877E-2</v>
      </c>
      <c r="BC45" s="600">
        <v>2.1416150007560864E-2</v>
      </c>
      <c r="BD45" s="600">
        <v>2.1647746164442122E-2</v>
      </c>
      <c r="BE45" s="600">
        <v>2.0513057973698835E-2</v>
      </c>
      <c r="BF45" s="601">
        <v>2.0543900029253808E-2</v>
      </c>
      <c r="BG45" s="600">
        <v>2.0968788218436223E-2</v>
      </c>
      <c r="BH45" s="600">
        <v>2.2600825633284843E-2</v>
      </c>
      <c r="BI45" s="600">
        <v>2.393617577162397E-2</v>
      </c>
      <c r="BJ45" s="600">
        <v>1.8295657180325772E-2</v>
      </c>
      <c r="BK45" s="600">
        <v>2.4620858860496149E-2</v>
      </c>
      <c r="BL45" s="600">
        <v>2.1572932330827067E-2</v>
      </c>
      <c r="BM45" s="600">
        <v>2.0744915153506779E-2</v>
      </c>
      <c r="BN45" s="600">
        <v>2.2381558126265803E-2</v>
      </c>
      <c r="BO45" s="600">
        <v>1.5751274000102948E-2</v>
      </c>
      <c r="BP45" s="601">
        <v>1.0838208615334939E-2</v>
      </c>
      <c r="BQ45" s="600">
        <v>3.1745487099984093E-2</v>
      </c>
      <c r="BR45" s="600">
        <v>1.5299340333662285E-2</v>
      </c>
      <c r="BS45" s="600">
        <v>1.0366388198648348E-2</v>
      </c>
      <c r="BT45" s="600">
        <v>1.3004848990548011E-2</v>
      </c>
      <c r="BU45" s="600">
        <v>1.4931081547253011E-2</v>
      </c>
      <c r="BV45" s="600">
        <v>1.1149680593512448E-2</v>
      </c>
      <c r="BW45" s="600">
        <v>1.8224703565349245E-2</v>
      </c>
      <c r="BX45" s="600">
        <v>9.5596853749304132E-3</v>
      </c>
      <c r="BY45" s="600">
        <v>1.1299241294504369E-2</v>
      </c>
      <c r="BZ45" s="604"/>
    </row>
    <row r="46" spans="1:78" ht="15">
      <c r="A46" s="593" t="s">
        <v>683</v>
      </c>
      <c r="B46" s="594" t="s">
        <v>684</v>
      </c>
      <c r="C46" s="605"/>
      <c r="D46" s="617" t="s">
        <v>350</v>
      </c>
      <c r="E46" s="607" t="s">
        <v>11</v>
      </c>
      <c r="F46" s="608">
        <v>0.33937206092249006</v>
      </c>
      <c r="G46" s="609">
        <v>0.30440970048106575</v>
      </c>
      <c r="H46" s="600">
        <v>0.3511798769099404</v>
      </c>
      <c r="I46" s="600">
        <v>0.33550622503910277</v>
      </c>
      <c r="J46" s="600">
        <v>0.34196771353407024</v>
      </c>
      <c r="K46" s="600">
        <v>0.35762131899331506</v>
      </c>
      <c r="L46" s="600">
        <v>0.36022158032431617</v>
      </c>
      <c r="M46" s="600">
        <v>0.26902605248402817</v>
      </c>
      <c r="N46" s="600">
        <v>0.32312512891428491</v>
      </c>
      <c r="O46" s="600">
        <v>0.33984251968503937</v>
      </c>
      <c r="P46" s="600">
        <v>0.36731839699462054</v>
      </c>
      <c r="Q46" s="600">
        <v>0.36899065555447819</v>
      </c>
      <c r="R46" s="601">
        <v>0.27786694965842013</v>
      </c>
      <c r="S46" s="600">
        <v>0.2649314688293708</v>
      </c>
      <c r="T46" s="600">
        <v>0.29764543448721226</v>
      </c>
      <c r="U46" s="600">
        <v>0.24455488481275592</v>
      </c>
      <c r="V46" s="600">
        <v>0.28196305175574671</v>
      </c>
      <c r="W46" s="600">
        <v>0.32743310679340115</v>
      </c>
      <c r="X46" s="600">
        <v>0.39292603414928351</v>
      </c>
      <c r="Y46" s="600">
        <v>0.3823657260097717</v>
      </c>
      <c r="Z46" s="600">
        <v>0.39377928253829997</v>
      </c>
      <c r="AA46" s="600">
        <v>0.32331852202212125</v>
      </c>
      <c r="AB46" s="601">
        <v>0.27890706249409097</v>
      </c>
      <c r="AC46" s="600">
        <v>0.41762601024960827</v>
      </c>
      <c r="AD46" s="600">
        <v>0.27704409626877724</v>
      </c>
      <c r="AE46" s="600">
        <v>0.33070159612215688</v>
      </c>
      <c r="AF46" s="600">
        <v>0.22807656303105561</v>
      </c>
      <c r="AG46" s="695">
        <v>0.38988190259891786</v>
      </c>
      <c r="AH46" s="600">
        <v>0.32725140855163209</v>
      </c>
      <c r="AI46" s="600">
        <v>0.28381751829025731</v>
      </c>
      <c r="AJ46" s="600">
        <v>0.33937673473281471</v>
      </c>
      <c r="AK46" s="600">
        <v>0.37803445389178925</v>
      </c>
      <c r="AL46" s="610">
        <v>0.33975839390035156</v>
      </c>
      <c r="AM46" s="600">
        <v>0.34340707856579639</v>
      </c>
      <c r="AN46" s="600">
        <v>0.34199023623697372</v>
      </c>
      <c r="AO46" s="600">
        <v>0.34421332173335067</v>
      </c>
      <c r="AP46" s="600">
        <v>0.31771569490548918</v>
      </c>
      <c r="AQ46" s="600">
        <v>0.23854918721593218</v>
      </c>
      <c r="AR46" s="600">
        <v>0.3176840991435711</v>
      </c>
      <c r="AS46" s="600">
        <v>0.39260459868745134</v>
      </c>
      <c r="AT46" s="600">
        <v>0.34696872190197126</v>
      </c>
      <c r="AU46" s="600">
        <v>0.26563480443421877</v>
      </c>
      <c r="AV46" s="601">
        <v>0.30766821527379024</v>
      </c>
      <c r="AW46" s="600">
        <v>0.33284565656093568</v>
      </c>
      <c r="AX46" s="600">
        <v>0.3296176274041322</v>
      </c>
      <c r="AY46" s="600">
        <v>0.33304893002561864</v>
      </c>
      <c r="AZ46" s="600">
        <v>0.34451009122276316</v>
      </c>
      <c r="BA46" s="600">
        <v>0.22202996412745304</v>
      </c>
      <c r="BB46" s="600">
        <v>0.4790317760733141</v>
      </c>
      <c r="BC46" s="600">
        <v>0.36617269015575382</v>
      </c>
      <c r="BD46" s="600">
        <v>0.35775186434237399</v>
      </c>
      <c r="BE46" s="600">
        <v>0.3990090757547694</v>
      </c>
      <c r="BF46" s="601">
        <v>0.39132210649489713</v>
      </c>
      <c r="BG46" s="600">
        <v>0.3265835628701696</v>
      </c>
      <c r="BH46" s="600">
        <v>0.30106656210053634</v>
      </c>
      <c r="BI46" s="600">
        <v>0.31052756986784102</v>
      </c>
      <c r="BJ46" s="600">
        <v>0.32624723126254429</v>
      </c>
      <c r="BK46" s="600">
        <v>0.29829117465601102</v>
      </c>
      <c r="BL46" s="600">
        <v>0.25547969924812031</v>
      </c>
      <c r="BM46" s="600">
        <v>0.32940855666571112</v>
      </c>
      <c r="BN46" s="600">
        <v>0.27999495699708571</v>
      </c>
      <c r="BO46" s="600">
        <v>0.33216657229628865</v>
      </c>
      <c r="BP46" s="601">
        <v>0.43983328447429804</v>
      </c>
      <c r="BQ46" s="600">
        <v>0.27895290113886972</v>
      </c>
      <c r="BR46" s="600">
        <v>0.4103379894963935</v>
      </c>
      <c r="BS46" s="600">
        <v>0.38380091229190028</v>
      </c>
      <c r="BT46" s="600">
        <v>0.43568716336020874</v>
      </c>
      <c r="BU46" s="600">
        <v>0.45608705634503183</v>
      </c>
      <c r="BV46" s="600">
        <v>0.47564213314553555</v>
      </c>
      <c r="BW46" s="600">
        <v>0.48334679223140786</v>
      </c>
      <c r="BX46" s="600">
        <v>0.34318997527567746</v>
      </c>
      <c r="BY46" s="600">
        <v>0.55657037045307012</v>
      </c>
      <c r="BZ46" s="604"/>
    </row>
    <row r="47" spans="1:78" ht="15">
      <c r="A47" s="611" t="s">
        <v>685</v>
      </c>
      <c r="B47" s="612" t="s">
        <v>465</v>
      </c>
      <c r="C47" s="613"/>
      <c r="D47" s="617" t="s">
        <v>351</v>
      </c>
      <c r="E47" s="607" t="s">
        <v>12</v>
      </c>
      <c r="F47" s="608">
        <v>3.636075697997343E-2</v>
      </c>
      <c r="G47" s="609">
        <v>2.8165347127771929E-2</v>
      </c>
      <c r="H47" s="600">
        <v>2.7759346018929983E-2</v>
      </c>
      <c r="I47" s="600">
        <v>3.1951280571030763E-2</v>
      </c>
      <c r="J47" s="600">
        <v>3.0152541181519079E-2</v>
      </c>
      <c r="K47" s="600">
        <v>3.4320729487334362E-2</v>
      </c>
      <c r="L47" s="600">
        <v>3.4161729299999707E-2</v>
      </c>
      <c r="M47" s="600">
        <v>3.973813265523695E-2</v>
      </c>
      <c r="N47" s="600">
        <v>2.5135202456072925E-2</v>
      </c>
      <c r="O47" s="600">
        <v>4.2342519685039368E-2</v>
      </c>
      <c r="P47" s="600">
        <v>9.8470386096419678E-3</v>
      </c>
      <c r="Q47" s="600">
        <v>9.3117110718573259E-3</v>
      </c>
      <c r="R47" s="601">
        <v>3.848245672215958E-2</v>
      </c>
      <c r="S47" s="600">
        <v>4.5276077183493135E-2</v>
      </c>
      <c r="T47" s="600">
        <v>8.4724670048029714E-3</v>
      </c>
      <c r="U47" s="600">
        <v>6.8199982611665058E-2</v>
      </c>
      <c r="V47" s="600">
        <v>6.0217176702862781E-3</v>
      </c>
      <c r="W47" s="600">
        <v>3.4198663011785549E-2</v>
      </c>
      <c r="X47" s="600">
        <v>2.0304733481687914E-2</v>
      </c>
      <c r="Y47" s="600">
        <v>9.0414341105489189E-4</v>
      </c>
      <c r="Z47" s="600">
        <v>2.1872256133967392E-2</v>
      </c>
      <c r="AA47" s="600">
        <v>3.5071547354657139E-2</v>
      </c>
      <c r="AB47" s="601">
        <v>1.2995607965826364E-2</v>
      </c>
      <c r="AC47" s="600">
        <v>5.4815426869955546E-2</v>
      </c>
      <c r="AD47" s="600">
        <v>7.3047972863834604E-2</v>
      </c>
      <c r="AE47" s="600">
        <v>2.153141125103742E-2</v>
      </c>
      <c r="AF47" s="600">
        <v>7.1871996339030492E-2</v>
      </c>
      <c r="AG47" s="695">
        <v>1.6765635753884983E-2</v>
      </c>
      <c r="AH47" s="600">
        <v>2.2524961453981977E-2</v>
      </c>
      <c r="AI47" s="600">
        <v>8.9764950735934226E-2</v>
      </c>
      <c r="AJ47" s="600">
        <v>3.6360614393696269E-2</v>
      </c>
      <c r="AK47" s="600">
        <v>1.8577222481943229E-2</v>
      </c>
      <c r="AL47" s="610">
        <v>1.6776940203723372E-2</v>
      </c>
      <c r="AM47" s="600">
        <v>1.0766926533033487E-2</v>
      </c>
      <c r="AN47" s="600">
        <v>1.0886019630350611E-2</v>
      </c>
      <c r="AO47" s="600">
        <v>1.1626493813939985E-2</v>
      </c>
      <c r="AP47" s="600">
        <v>1.1629993978374198E-2</v>
      </c>
      <c r="AQ47" s="600">
        <v>1.092446846000235E-2</v>
      </c>
      <c r="AR47" s="600">
        <v>8.4013170015068989E-3</v>
      </c>
      <c r="AS47" s="600">
        <v>1.2169118793834753E-2</v>
      </c>
      <c r="AT47" s="600">
        <v>1.2793303483813254E-2</v>
      </c>
      <c r="AU47" s="600">
        <v>1.0876385693369588E-2</v>
      </c>
      <c r="AV47" s="601">
        <v>1.2110455708096258E-2</v>
      </c>
      <c r="AW47" s="600">
        <v>7.8401065600176272E-3</v>
      </c>
      <c r="AX47" s="600">
        <v>7.6108349582108955E-3</v>
      </c>
      <c r="AY47" s="600">
        <v>7.3661945720660859E-3</v>
      </c>
      <c r="AZ47" s="600">
        <v>8.68743205558444E-3</v>
      </c>
      <c r="BA47" s="600">
        <v>8.9611029049729198E-3</v>
      </c>
      <c r="BB47" s="600">
        <v>8.0685327223827073E-3</v>
      </c>
      <c r="BC47" s="600">
        <v>1.0207167699984879E-2</v>
      </c>
      <c r="BD47" s="600">
        <v>1.0426067543817983E-2</v>
      </c>
      <c r="BE47" s="600">
        <v>9.3535839970364885E-3</v>
      </c>
      <c r="BF47" s="601">
        <v>6.7394148134655822E-3</v>
      </c>
      <c r="BG47" s="600">
        <v>2.6903366097881826E-2</v>
      </c>
      <c r="BH47" s="600">
        <v>2.6546912761645773E-2</v>
      </c>
      <c r="BI47" s="600">
        <v>2.7964902526758897E-2</v>
      </c>
      <c r="BJ47" s="600">
        <v>2.0586612504697857E-2</v>
      </c>
      <c r="BK47" s="600">
        <v>3.0948247413805471E-2</v>
      </c>
      <c r="BL47" s="600">
        <v>2.6027067669172933E-2</v>
      </c>
      <c r="BM47" s="600">
        <v>3.2464009285219857E-2</v>
      </c>
      <c r="BN47" s="600">
        <v>2.7662164062462118E-2</v>
      </c>
      <c r="BO47" s="600">
        <v>2.0615638029546506E-2</v>
      </c>
      <c r="BP47" s="601">
        <v>1.7678473558764674E-2</v>
      </c>
      <c r="BQ47" s="600">
        <v>1.83572950361999E-2</v>
      </c>
      <c r="BR47" s="600">
        <v>2.3471233379926095E-2</v>
      </c>
      <c r="BS47" s="600">
        <v>3.8785876676870022E-3</v>
      </c>
      <c r="BT47" s="600">
        <v>2.1288869165812255E-2</v>
      </c>
      <c r="BU47" s="600">
        <v>9.4294888139472895E-3</v>
      </c>
      <c r="BV47" s="600">
        <v>2.9790153044626745E-3</v>
      </c>
      <c r="BW47" s="600">
        <v>6.564843809003712E-3</v>
      </c>
      <c r="BX47" s="600">
        <v>2.2634046111812835E-2</v>
      </c>
      <c r="BY47" s="600">
        <v>2.1819362062173341E-2</v>
      </c>
      <c r="BZ47" s="604"/>
    </row>
    <row r="48" spans="1:78" ht="15">
      <c r="A48" s="614" t="s">
        <v>686</v>
      </c>
      <c r="B48" s="615" t="s">
        <v>314</v>
      </c>
      <c r="C48" s="616"/>
      <c r="D48" s="617" t="s">
        <v>352</v>
      </c>
      <c r="E48" s="607" t="s">
        <v>13</v>
      </c>
      <c r="F48" s="608">
        <v>2.2897640045341665E-2</v>
      </c>
      <c r="G48" s="609">
        <v>3.7685936587914512E-2</v>
      </c>
      <c r="H48" s="600">
        <v>3.8979428967007811E-2</v>
      </c>
      <c r="I48" s="600">
        <v>2.7660468162344767E-2</v>
      </c>
      <c r="J48" s="600">
        <v>2.5980011090259051E-2</v>
      </c>
      <c r="K48" s="600">
        <v>2.5492832111205094E-2</v>
      </c>
      <c r="L48" s="600">
        <v>2.5681993991140264E-2</v>
      </c>
      <c r="M48" s="600">
        <v>1.9047769468289254E-2</v>
      </c>
      <c r="N48" s="600">
        <v>2.656643900053856E-2</v>
      </c>
      <c r="O48" s="600">
        <v>3.3011811023622044E-2</v>
      </c>
      <c r="P48" s="600">
        <v>3.0588139637580291E-2</v>
      </c>
      <c r="Q48" s="600">
        <v>3.0814276882361068E-2</v>
      </c>
      <c r="R48" s="601">
        <v>1.8491742389069442E-2</v>
      </c>
      <c r="S48" s="600">
        <v>2.0973410486705243E-2</v>
      </c>
      <c r="T48" s="600">
        <v>2.6444086426562985E-2</v>
      </c>
      <c r="U48" s="600">
        <v>1.7565884505841328E-2</v>
      </c>
      <c r="V48" s="600">
        <v>2.8754759554364687E-2</v>
      </c>
      <c r="W48" s="600">
        <v>2.9760066213217994E-2</v>
      </c>
      <c r="X48" s="600">
        <v>2.7520121456647881E-2</v>
      </c>
      <c r="Y48" s="600">
        <v>3.4913845565350446E-2</v>
      </c>
      <c r="Z48" s="600">
        <v>2.6922725708224748E-2</v>
      </c>
      <c r="AA48" s="600">
        <v>2.9900790455605428E-2</v>
      </c>
      <c r="AB48" s="601">
        <v>3.7817906778859788E-2</v>
      </c>
      <c r="AC48" s="600">
        <v>2.5596840587470256E-2</v>
      </c>
      <c r="AD48" s="600">
        <v>4.1854304635761591E-2</v>
      </c>
      <c r="AE48" s="600">
        <v>3.4710544990918822E-2</v>
      </c>
      <c r="AF48" s="600">
        <v>3.1723252751363888E-2</v>
      </c>
      <c r="AG48" s="695">
        <v>3.0960658629517527E-2</v>
      </c>
      <c r="AH48" s="600">
        <v>2.7652754192320852E-2</v>
      </c>
      <c r="AI48" s="600">
        <v>2.7609784783197755E-2</v>
      </c>
      <c r="AJ48" s="600">
        <v>2.2897337486582417E-2</v>
      </c>
      <c r="AK48" s="600">
        <v>6.1149116097383632E-2</v>
      </c>
      <c r="AL48" s="610">
        <v>7.4688307749644092E-2</v>
      </c>
      <c r="AM48" s="600">
        <v>7.1420237490952124E-2</v>
      </c>
      <c r="AN48" s="600">
        <v>7.2480051627720907E-2</v>
      </c>
      <c r="AO48" s="600">
        <v>7.2412783543390272E-2</v>
      </c>
      <c r="AP48" s="600">
        <v>0.10595055087555875</v>
      </c>
      <c r="AQ48" s="600">
        <v>3.4969142216880966E-2</v>
      </c>
      <c r="AR48" s="600">
        <v>4.3638665425876154E-2</v>
      </c>
      <c r="AS48" s="600">
        <v>3.814053840273033E-2</v>
      </c>
      <c r="AT48" s="600">
        <v>7.4151411005983603E-2</v>
      </c>
      <c r="AU48" s="600">
        <v>3.0851286341769504E-2</v>
      </c>
      <c r="AV48" s="601">
        <v>4.3796001461606726E-2</v>
      </c>
      <c r="AW48" s="600">
        <v>7.2756756395854438E-2</v>
      </c>
      <c r="AX48" s="600">
        <v>7.3653182471461659E-2</v>
      </c>
      <c r="AY48" s="600">
        <v>8.5592366674781845E-2</v>
      </c>
      <c r="AZ48" s="600">
        <v>8.9804792739991493E-3</v>
      </c>
      <c r="BA48" s="600">
        <v>3.2172750931982838E-2</v>
      </c>
      <c r="BB48" s="600">
        <v>2.8787727861340772E-2</v>
      </c>
      <c r="BC48" s="600">
        <v>6.3501814607591106E-2</v>
      </c>
      <c r="BD48" s="600">
        <v>6.4955113285517507E-2</v>
      </c>
      <c r="BE48" s="600">
        <v>5.783478421929987E-2</v>
      </c>
      <c r="BF48" s="601">
        <v>3.5579252979196681E-2</v>
      </c>
      <c r="BG48" s="600">
        <v>8.0227095682374905E-2</v>
      </c>
      <c r="BH48" s="600">
        <v>7.2497388436038271E-2</v>
      </c>
      <c r="BI48" s="600">
        <v>8.9253802470116356E-2</v>
      </c>
      <c r="BJ48" s="600">
        <v>6.3083234045275355E-2</v>
      </c>
      <c r="BK48" s="600">
        <v>6.9644317545948894E-2</v>
      </c>
      <c r="BL48" s="600">
        <v>3.1954887218045111E-2</v>
      </c>
      <c r="BM48" s="600">
        <v>5.6377645553512372E-2</v>
      </c>
      <c r="BN48" s="600">
        <v>0.18067689383347421</v>
      </c>
      <c r="BO48" s="600">
        <v>8.6237367238036405E-2</v>
      </c>
      <c r="BP48" s="601">
        <v>9.6129089819901342E-2</v>
      </c>
      <c r="BQ48" s="600">
        <v>1.2408720416992897E-2</v>
      </c>
      <c r="BR48" s="600">
        <v>8.2873891346510062E-2</v>
      </c>
      <c r="BS48" s="600">
        <v>6.7507942659490464E-2</v>
      </c>
      <c r="BT48" s="600">
        <v>4.0755922990788097E-2</v>
      </c>
      <c r="BU48" s="600">
        <v>6.7401289185219718E-2</v>
      </c>
      <c r="BV48" s="600">
        <v>7.2278587276619538E-2</v>
      </c>
      <c r="BW48" s="600">
        <v>3.8424669869690758E-2</v>
      </c>
      <c r="BX48" s="600">
        <v>2.9681594731212946E-2</v>
      </c>
      <c r="BY48" s="600">
        <v>2.9710250100081499E-2</v>
      </c>
      <c r="BZ48" s="604"/>
    </row>
    <row r="49" spans="1:78" ht="15">
      <c r="A49" s="614" t="s">
        <v>687</v>
      </c>
      <c r="B49" s="615" t="s">
        <v>316</v>
      </c>
      <c r="C49" s="616"/>
      <c r="D49" s="634"/>
      <c r="E49" s="607" t="s">
        <v>466</v>
      </c>
      <c r="F49" s="608">
        <v>0</v>
      </c>
      <c r="G49" s="609">
        <v>0</v>
      </c>
      <c r="H49" s="600">
        <v>0</v>
      </c>
      <c r="I49" s="600">
        <v>0</v>
      </c>
      <c r="J49" s="600">
        <v>0</v>
      </c>
      <c r="K49" s="600">
        <v>0</v>
      </c>
      <c r="L49" s="600">
        <v>0</v>
      </c>
      <c r="M49" s="600">
        <v>0</v>
      </c>
      <c r="N49" s="600">
        <v>0</v>
      </c>
      <c r="O49" s="600">
        <v>0</v>
      </c>
      <c r="P49" s="600">
        <v>0</v>
      </c>
      <c r="Q49" s="600">
        <v>0</v>
      </c>
      <c r="R49" s="601">
        <v>0</v>
      </c>
      <c r="S49" s="600">
        <v>0</v>
      </c>
      <c r="T49" s="600">
        <v>0</v>
      </c>
      <c r="U49" s="600">
        <v>0</v>
      </c>
      <c r="V49" s="600">
        <v>0</v>
      </c>
      <c r="W49" s="600">
        <v>0</v>
      </c>
      <c r="X49" s="600">
        <v>0</v>
      </c>
      <c r="Y49" s="600">
        <v>0</v>
      </c>
      <c r="Z49" s="600">
        <v>0</v>
      </c>
      <c r="AA49" s="600">
        <v>0</v>
      </c>
      <c r="AB49" s="601">
        <v>0</v>
      </c>
      <c r="AC49" s="600">
        <v>0</v>
      </c>
      <c r="AD49" s="600">
        <v>0</v>
      </c>
      <c r="AE49" s="600">
        <v>0</v>
      </c>
      <c r="AF49" s="600">
        <v>0</v>
      </c>
      <c r="AG49" s="695">
        <v>0</v>
      </c>
      <c r="AH49" s="600">
        <v>0</v>
      </c>
      <c r="AI49" s="600">
        <v>0</v>
      </c>
      <c r="AJ49" s="600">
        <v>0</v>
      </c>
      <c r="AK49" s="600">
        <v>0</v>
      </c>
      <c r="AL49" s="610">
        <v>0</v>
      </c>
      <c r="AM49" s="600">
        <v>0</v>
      </c>
      <c r="AN49" s="600">
        <v>0</v>
      </c>
      <c r="AO49" s="600">
        <v>0</v>
      </c>
      <c r="AP49" s="600">
        <v>0</v>
      </c>
      <c r="AQ49" s="600">
        <v>0</v>
      </c>
      <c r="AR49" s="600">
        <v>0</v>
      </c>
      <c r="AS49" s="600">
        <v>0</v>
      </c>
      <c r="AT49" s="600">
        <v>0</v>
      </c>
      <c r="AU49" s="600">
        <v>0</v>
      </c>
      <c r="AV49" s="601">
        <v>0</v>
      </c>
      <c r="AW49" s="600">
        <v>0</v>
      </c>
      <c r="AX49" s="600">
        <v>0</v>
      </c>
      <c r="AY49" s="600">
        <v>0</v>
      </c>
      <c r="AZ49" s="600">
        <v>0</v>
      </c>
      <c r="BA49" s="600">
        <v>0</v>
      </c>
      <c r="BB49" s="600">
        <v>0</v>
      </c>
      <c r="BC49" s="600">
        <v>0</v>
      </c>
      <c r="BD49" s="600">
        <v>0</v>
      </c>
      <c r="BE49" s="600">
        <v>0</v>
      </c>
      <c r="BF49" s="601">
        <v>0</v>
      </c>
      <c r="BG49" s="600">
        <v>0</v>
      </c>
      <c r="BH49" s="600">
        <v>0</v>
      </c>
      <c r="BI49" s="600">
        <v>0</v>
      </c>
      <c r="BJ49" s="600">
        <v>0</v>
      </c>
      <c r="BK49" s="600">
        <v>0</v>
      </c>
      <c r="BL49" s="600">
        <v>0</v>
      </c>
      <c r="BM49" s="600">
        <v>0</v>
      </c>
      <c r="BN49" s="600">
        <v>0</v>
      </c>
      <c r="BO49" s="600">
        <v>0</v>
      </c>
      <c r="BP49" s="601">
        <v>0</v>
      </c>
      <c r="BQ49" s="600">
        <v>0</v>
      </c>
      <c r="BR49" s="600">
        <v>0</v>
      </c>
      <c r="BS49" s="600">
        <v>0</v>
      </c>
      <c r="BT49" s="600">
        <v>0</v>
      </c>
      <c r="BU49" s="600">
        <v>0</v>
      </c>
      <c r="BV49" s="600">
        <v>0</v>
      </c>
      <c r="BW49" s="600">
        <v>0</v>
      </c>
      <c r="BX49" s="600">
        <v>0</v>
      </c>
      <c r="BY49" s="600">
        <v>0</v>
      </c>
      <c r="BZ49" s="604"/>
    </row>
    <row r="50" spans="1:78" ht="15">
      <c r="A50" s="614" t="s">
        <v>688</v>
      </c>
      <c r="B50" s="615" t="s">
        <v>318</v>
      </c>
      <c r="C50" s="616"/>
      <c r="D50" s="617" t="s">
        <v>353</v>
      </c>
      <c r="E50" s="607" t="s">
        <v>354</v>
      </c>
      <c r="F50" s="608">
        <v>3.5494988986811651E-2</v>
      </c>
      <c r="G50" s="609">
        <v>3.1832096455829073E-2</v>
      </c>
      <c r="H50" s="600">
        <v>3.7134098424057925E-2</v>
      </c>
      <c r="I50" s="600">
        <v>3.7978051745452879E-2</v>
      </c>
      <c r="J50" s="600">
        <v>3.7063874517353268E-2</v>
      </c>
      <c r="K50" s="600">
        <v>3.8576665218449116E-2</v>
      </c>
      <c r="L50" s="600">
        <v>3.8642704624272432E-2</v>
      </c>
      <c r="M50" s="600">
        <v>3.6326591854946341E-2</v>
      </c>
      <c r="N50" s="600">
        <v>3.5242895518512563E-2</v>
      </c>
      <c r="O50" s="600">
        <v>3.4891732283464566E-2</v>
      </c>
      <c r="P50" s="600">
        <v>3.6057445359281799E-2</v>
      </c>
      <c r="Q50" s="600">
        <v>3.6093946879427366E-2</v>
      </c>
      <c r="R50" s="601">
        <v>3.410492803608145E-2</v>
      </c>
      <c r="S50" s="600">
        <v>3.4132621611765349E-2</v>
      </c>
      <c r="T50" s="600">
        <v>3.5061180696632541E-2</v>
      </c>
      <c r="U50" s="600">
        <v>3.3554248986291495E-2</v>
      </c>
      <c r="V50" s="600">
        <v>3.7075165703003808E-2</v>
      </c>
      <c r="W50" s="600">
        <v>3.9120243806264256E-2</v>
      </c>
      <c r="X50" s="600">
        <v>3.6500686313250007E-2</v>
      </c>
      <c r="Y50" s="600">
        <v>3.7487176812198979E-2</v>
      </c>
      <c r="Z50" s="600">
        <v>3.6420980170409449E-2</v>
      </c>
      <c r="AA50" s="600">
        <v>3.9284817170189182E-2</v>
      </c>
      <c r="AB50" s="601">
        <v>4.795138679983154E-2</v>
      </c>
      <c r="AC50" s="600">
        <v>3.2840331977500331E-2</v>
      </c>
      <c r="AD50" s="600">
        <v>3.9760943304797285E-2</v>
      </c>
      <c r="AE50" s="600">
        <v>4.3207159095009565E-2</v>
      </c>
      <c r="AF50" s="600">
        <v>4.2841025906536719E-2</v>
      </c>
      <c r="AG50" s="695">
        <v>3.5810831871050677E-2</v>
      </c>
      <c r="AH50" s="600">
        <v>3.9301966313030769E-2</v>
      </c>
      <c r="AI50" s="600">
        <v>3.9082633335831611E-2</v>
      </c>
      <c r="AJ50" s="600">
        <v>3.5495235405263781E-2</v>
      </c>
      <c r="AK50" s="600">
        <v>3.6523524130611607E-2</v>
      </c>
      <c r="AL50" s="610">
        <v>4.1122260316535382E-2</v>
      </c>
      <c r="AM50" s="600">
        <v>4.2447869521698559E-2</v>
      </c>
      <c r="AN50" s="600">
        <v>4.2805863480650456E-2</v>
      </c>
      <c r="AO50" s="600">
        <v>4.3474573537309616E-2</v>
      </c>
      <c r="AP50" s="600">
        <v>4.3693132205647044E-2</v>
      </c>
      <c r="AQ50" s="600">
        <v>4.3164752550398033E-2</v>
      </c>
      <c r="AR50" s="600">
        <v>3.9443911702323649E-2</v>
      </c>
      <c r="AS50" s="600">
        <v>4.3147197665638501E-2</v>
      </c>
      <c r="AT50" s="600">
        <v>4.7469408806064838E-2</v>
      </c>
      <c r="AU50" s="600">
        <v>4.0472704455134907E-2</v>
      </c>
      <c r="AV50" s="601">
        <v>4.8076421151537298E-2</v>
      </c>
      <c r="AW50" s="600">
        <v>4.0055149482806682E-2</v>
      </c>
      <c r="AX50" s="600">
        <v>4.0287809298876771E-2</v>
      </c>
      <c r="AY50" s="600">
        <v>4.1372863904083124E-2</v>
      </c>
      <c r="AZ50" s="600">
        <v>3.5014416032518786E-2</v>
      </c>
      <c r="BA50" s="600">
        <v>3.4564254062038405E-2</v>
      </c>
      <c r="BB50" s="600">
        <v>3.9944217551548956E-2</v>
      </c>
      <c r="BC50" s="600">
        <v>3.7653107515499773E-2</v>
      </c>
      <c r="BD50" s="600">
        <v>3.8272455232033438E-2</v>
      </c>
      <c r="BE50" s="600">
        <v>3.5238007038340437E-2</v>
      </c>
      <c r="BF50" s="601">
        <v>3.0341165626224659E-2</v>
      </c>
      <c r="BG50" s="600">
        <v>3.888874813042599E-2</v>
      </c>
      <c r="BH50" s="600">
        <v>3.7170897887072306E-2</v>
      </c>
      <c r="BI50" s="600">
        <v>3.6734045510503952E-2</v>
      </c>
      <c r="BJ50" s="600">
        <v>3.8262552276162071E-2</v>
      </c>
      <c r="BK50" s="600">
        <v>3.9356069845187025E-2</v>
      </c>
      <c r="BL50" s="600">
        <v>3.7148872180451126E-2</v>
      </c>
      <c r="BM50" s="600">
        <v>4.8731322934073541E-2</v>
      </c>
      <c r="BN50" s="600">
        <v>3.3620019428492E-2</v>
      </c>
      <c r="BO50" s="600">
        <v>3.0344366088433623E-2</v>
      </c>
      <c r="BP50" s="601">
        <v>3.7277319635808999E-2</v>
      </c>
      <c r="BQ50" s="600">
        <v>3.3585895608286204E-2</v>
      </c>
      <c r="BR50" s="600">
        <v>3.1140360434962627E-2</v>
      </c>
      <c r="BS50" s="600">
        <v>4.3966998327533931E-2</v>
      </c>
      <c r="BT50" s="600">
        <v>2.95967505465938E-2</v>
      </c>
      <c r="BU50" s="600">
        <v>2.3414506391123611E-2</v>
      </c>
      <c r="BV50" s="600">
        <v>3.1982074734904192E-2</v>
      </c>
      <c r="BW50" s="600">
        <v>4.3037489324866812E-2</v>
      </c>
      <c r="BX50" s="600">
        <v>2.8367210370153467E-2</v>
      </c>
      <c r="BY50" s="600">
        <v>2.2636760772517542E-2</v>
      </c>
      <c r="BZ50" s="604"/>
    </row>
    <row r="51" spans="1:78" ht="15">
      <c r="A51" s="593" t="s">
        <v>689</v>
      </c>
      <c r="B51" s="594" t="s">
        <v>690</v>
      </c>
      <c r="C51" s="605"/>
      <c r="D51" s="617" t="s">
        <v>355</v>
      </c>
      <c r="E51" s="607" t="s">
        <v>14</v>
      </c>
      <c r="F51" s="608">
        <v>0</v>
      </c>
      <c r="G51" s="609">
        <v>-2.4150477502063098E-4</v>
      </c>
      <c r="H51" s="600">
        <v>-5.1032787069731416E-3</v>
      </c>
      <c r="I51" s="600">
        <v>-1.2672478495299279E-5</v>
      </c>
      <c r="J51" s="600">
        <v>-1.4205666191320068E-5</v>
      </c>
      <c r="K51" s="600">
        <v>-1.2384342903090378E-5</v>
      </c>
      <c r="L51" s="600">
        <v>-1.2400154132756978E-5</v>
      </c>
      <c r="M51" s="600">
        <v>-1.184562777878685E-5</v>
      </c>
      <c r="N51" s="600">
        <v>-1.6398032561342872E-5</v>
      </c>
      <c r="O51" s="600">
        <v>-1.9685039370078739E-5</v>
      </c>
      <c r="P51" s="600">
        <v>-1.7527485287867037E-5</v>
      </c>
      <c r="Q51" s="600">
        <v>-1.7607166265462999E-5</v>
      </c>
      <c r="R51" s="601">
        <v>-1.3265238442661008E-5</v>
      </c>
      <c r="S51" s="600">
        <v>-1.484546196818553E-5</v>
      </c>
      <c r="T51" s="600">
        <v>-1.5135411481386807E-5</v>
      </c>
      <c r="U51" s="600">
        <v>-1.4664860793808915E-5</v>
      </c>
      <c r="V51" s="600">
        <v>-1.4102383302778169E-5</v>
      </c>
      <c r="W51" s="600">
        <v>-1.0756881868845335E-5</v>
      </c>
      <c r="X51" s="600">
        <v>-9.0988499053719611E-6</v>
      </c>
      <c r="Y51" s="600">
        <v>-1.7387373289517154E-5</v>
      </c>
      <c r="Z51" s="600">
        <v>-8.4291564521680493E-6</v>
      </c>
      <c r="AA51" s="600">
        <v>-1.0861047514551353E-5</v>
      </c>
      <c r="AB51" s="601">
        <v>-1.7189957626754449E-5</v>
      </c>
      <c r="AC51" s="600">
        <v>-9.5130280919719557E-6</v>
      </c>
      <c r="AD51" s="600">
        <v>-1.2921983524471006E-5</v>
      </c>
      <c r="AE51" s="600">
        <v>-1.2028049411226981E-5</v>
      </c>
      <c r="AF51" s="600">
        <v>-1.3778740155507697E-5</v>
      </c>
      <c r="AG51" s="695">
        <v>-9.2665055417915182E-6</v>
      </c>
      <c r="AH51" s="600">
        <v>-9.9813800180681811E-6</v>
      </c>
      <c r="AI51" s="600">
        <v>-1.1530501057923472E-5</v>
      </c>
      <c r="AJ51" s="600">
        <v>-1.3360799574378368E-7</v>
      </c>
      <c r="AK51" s="600">
        <v>-1.4291662294814543E-2</v>
      </c>
      <c r="AL51" s="610">
        <v>-2.736274247698105E-3</v>
      </c>
      <c r="AM51" s="600">
        <v>-2.86075996724219E-3</v>
      </c>
      <c r="AN51" s="600">
        <v>-2.8914918553973345E-3</v>
      </c>
      <c r="AO51" s="600">
        <v>-2.9678966827850427E-3</v>
      </c>
      <c r="AP51" s="600">
        <v>-3.1570908457826631E-3</v>
      </c>
      <c r="AQ51" s="600">
        <v>-2.2860963774860169E-3</v>
      </c>
      <c r="AR51" s="600">
        <v>-2.3193964845318457E-3</v>
      </c>
      <c r="AS51" s="600">
        <v>-2.8455621883344308E-3</v>
      </c>
      <c r="AT51" s="600">
        <v>-3.2861856968767543E-3</v>
      </c>
      <c r="AU51" s="600">
        <v>-2.3007738966743358E-3</v>
      </c>
      <c r="AV51" s="601">
        <v>-3.1320144072662735E-3</v>
      </c>
      <c r="AW51" s="600">
        <v>-2.5772034338231243E-3</v>
      </c>
      <c r="AX51" s="600">
        <v>-2.5659334120597954E-3</v>
      </c>
      <c r="AY51" s="600">
        <v>-2.7226777390383745E-3</v>
      </c>
      <c r="AZ51" s="600">
        <v>-1.6732050857872099E-3</v>
      </c>
      <c r="BA51" s="600">
        <v>-1.7443905183934726E-3</v>
      </c>
      <c r="BB51" s="600">
        <v>-3.1875684829166251E-3</v>
      </c>
      <c r="BC51" s="600">
        <v>-2.6935581430515649E-3</v>
      </c>
      <c r="BD51" s="600">
        <v>-2.659953450814611E-3</v>
      </c>
      <c r="BE51" s="600">
        <v>-2.8245971476199296E-3</v>
      </c>
      <c r="BF51" s="601">
        <v>-1.8214634630988062E-3</v>
      </c>
      <c r="BG51" s="600">
        <v>-2.9985574268387781E-3</v>
      </c>
      <c r="BH51" s="600">
        <v>-3.2208771002038917E-3</v>
      </c>
      <c r="BI51" s="600">
        <v>-3.5344108653349747E-3</v>
      </c>
      <c r="BJ51" s="600">
        <v>-2.6987693611713057E-3</v>
      </c>
      <c r="BK51" s="600">
        <v>-3.1708681865790494E-3</v>
      </c>
      <c r="BL51" s="600">
        <v>-2.7218045112781955E-3</v>
      </c>
      <c r="BM51" s="600">
        <v>-3.1575341029065254E-3</v>
      </c>
      <c r="BN51" s="600">
        <v>-3.5430328166949259E-3</v>
      </c>
      <c r="BO51" s="600">
        <v>-2.1705186939139686E-3</v>
      </c>
      <c r="BP51" s="601">
        <v>-3.3309116246266531E-3</v>
      </c>
      <c r="BQ51" s="600">
        <v>-1.5596682273746729E-3</v>
      </c>
      <c r="BR51" s="600">
        <v>-2.309921767743904E-3</v>
      </c>
      <c r="BS51" s="600">
        <v>-5.7095960590316272E-4</v>
      </c>
      <c r="BT51" s="600">
        <v>-3.1696782623925751E-2</v>
      </c>
      <c r="BU51" s="600">
        <v>-5.0890165434283742E-2</v>
      </c>
      <c r="BV51" s="600">
        <v>-1.8495481522185439E-3</v>
      </c>
      <c r="BW51" s="600">
        <v>-4.461769951606063E-3</v>
      </c>
      <c r="BX51" s="600">
        <v>-3.2538664324101213E-2</v>
      </c>
      <c r="BY51" s="600">
        <v>-2.4689428363177026E-2</v>
      </c>
      <c r="BZ51" s="604"/>
    </row>
    <row r="52" spans="1:78" ht="15">
      <c r="A52" s="611" t="s">
        <v>691</v>
      </c>
      <c r="B52" s="612" t="s">
        <v>692</v>
      </c>
      <c r="C52" s="613"/>
      <c r="D52" s="627" t="s">
        <v>368</v>
      </c>
      <c r="E52" s="628" t="s">
        <v>15</v>
      </c>
      <c r="F52" s="629">
        <v>0.44982217535074093</v>
      </c>
      <c r="G52" s="630">
        <v>0.41213084375288994</v>
      </c>
      <c r="H52" s="631">
        <v>0.47088380564189114</v>
      </c>
      <c r="I52" s="631">
        <v>0.4576700107777551</v>
      </c>
      <c r="J52" s="631">
        <v>0.46132378236993188</v>
      </c>
      <c r="K52" s="631">
        <v>0.48305669901194337</v>
      </c>
      <c r="L52" s="631">
        <v>0.48583966137149182</v>
      </c>
      <c r="M52" s="631">
        <v>0.38823650190714609</v>
      </c>
      <c r="N52" s="631">
        <v>0.43516339894082262</v>
      </c>
      <c r="O52" s="631">
        <v>0.48054133858267717</v>
      </c>
      <c r="P52" s="631">
        <v>0.47177855775087307</v>
      </c>
      <c r="Q52" s="631">
        <v>0.47328732489859138</v>
      </c>
      <c r="R52" s="632">
        <v>0.39107249452808912</v>
      </c>
      <c r="S52" s="631">
        <v>0.38651225234703529</v>
      </c>
      <c r="T52" s="631">
        <v>0.39574055886666037</v>
      </c>
      <c r="U52" s="631">
        <v>0.38076420684576651</v>
      </c>
      <c r="V52" s="631">
        <v>0.37495416725426595</v>
      </c>
      <c r="W52" s="631">
        <v>0.45310491248354579</v>
      </c>
      <c r="X52" s="631">
        <v>0.49942157311315849</v>
      </c>
      <c r="Y52" s="631">
        <v>0.47488393928329248</v>
      </c>
      <c r="Z52" s="631">
        <v>0.50140415697899032</v>
      </c>
      <c r="AA52" s="631">
        <v>0.45019507421280269</v>
      </c>
      <c r="AB52" s="632">
        <v>0.41151899060568814</v>
      </c>
      <c r="AC52" s="631">
        <v>0.5490267492759906</v>
      </c>
      <c r="AD52" s="631">
        <v>0.45182038442900985</v>
      </c>
      <c r="AE52" s="631">
        <v>0.46147295493089885</v>
      </c>
      <c r="AF52" s="631">
        <v>0.40070872828908966</v>
      </c>
      <c r="AG52" s="696">
        <v>0.49241325919005685</v>
      </c>
      <c r="AH52" s="631">
        <v>0.43863419315702951</v>
      </c>
      <c r="AI52" s="631">
        <v>0.45925409188656291</v>
      </c>
      <c r="AJ52" s="631">
        <v>0.44982632296633268</v>
      </c>
      <c r="AK52" s="631">
        <v>0.49760342346202985</v>
      </c>
      <c r="AL52" s="633">
        <v>0.49027830152241336</v>
      </c>
      <c r="AM52" s="631">
        <v>0.48718951496437762</v>
      </c>
      <c r="AN52" s="631">
        <v>0.4873221400369287</v>
      </c>
      <c r="AO52" s="631">
        <v>0.49192075951211089</v>
      </c>
      <c r="AP52" s="631">
        <v>0.49951943656966552</v>
      </c>
      <c r="AQ52" s="631">
        <v>0.34808302234591437</v>
      </c>
      <c r="AR52" s="631">
        <v>0.42283164771626836</v>
      </c>
      <c r="AS52" s="631">
        <v>0.50845340899527236</v>
      </c>
      <c r="AT52" s="631">
        <v>0.49789821039803922</v>
      </c>
      <c r="AU52" s="631">
        <v>0.36205814683120685</v>
      </c>
      <c r="AV52" s="632">
        <v>0.42751996659184632</v>
      </c>
      <c r="AW52" s="631">
        <v>0.46840588951074863</v>
      </c>
      <c r="AX52" s="631">
        <v>0.46570821776105603</v>
      </c>
      <c r="AY52" s="631">
        <v>0.48139466319426605</v>
      </c>
      <c r="AZ52" s="631">
        <v>0.41520064281325331</v>
      </c>
      <c r="BA52" s="631">
        <v>0.31358233101216854</v>
      </c>
      <c r="BB52" s="631">
        <v>0.57082378722980376</v>
      </c>
      <c r="BC52" s="631">
        <v>0.4962573718433389</v>
      </c>
      <c r="BD52" s="631">
        <v>0.49039329311737045</v>
      </c>
      <c r="BE52" s="631">
        <v>0.51912391183552509</v>
      </c>
      <c r="BF52" s="632">
        <v>0.48270437647993908</v>
      </c>
      <c r="BG52" s="631">
        <v>0.49057300357244976</v>
      </c>
      <c r="BH52" s="631">
        <v>0.45666170971837367</v>
      </c>
      <c r="BI52" s="631">
        <v>0.48488208528150922</v>
      </c>
      <c r="BJ52" s="631">
        <v>0.46377651790783403</v>
      </c>
      <c r="BK52" s="631">
        <v>0.45968980013486949</v>
      </c>
      <c r="BL52" s="631">
        <v>0.36946165413533832</v>
      </c>
      <c r="BM52" s="631">
        <v>0.48456891548911712</v>
      </c>
      <c r="BN52" s="631">
        <v>0.54079255963108497</v>
      </c>
      <c r="BO52" s="631">
        <v>0.48294469895849418</v>
      </c>
      <c r="BP52" s="632">
        <v>0.59842546447948131</v>
      </c>
      <c r="BQ52" s="631">
        <v>0.37349063107295816</v>
      </c>
      <c r="BR52" s="631">
        <v>0.56081289322371064</v>
      </c>
      <c r="BS52" s="631">
        <v>0.50894986953935684</v>
      </c>
      <c r="BT52" s="631">
        <v>0.50863677243002514</v>
      </c>
      <c r="BU52" s="631">
        <v>0.52037325684829172</v>
      </c>
      <c r="BV52" s="631">
        <v>0.59218194290281589</v>
      </c>
      <c r="BW52" s="631">
        <v>0.58513672884871226</v>
      </c>
      <c r="BX52" s="631">
        <v>0.40089384753968588</v>
      </c>
      <c r="BY52" s="631">
        <v>0.6173465563191699</v>
      </c>
      <c r="BZ52" s="604"/>
    </row>
    <row r="53" spans="1:78" ht="15.75" thickBot="1">
      <c r="A53" s="593" t="s">
        <v>693</v>
      </c>
      <c r="B53" s="594" t="s">
        <v>694</v>
      </c>
      <c r="C53" s="605"/>
      <c r="D53" s="635" t="s">
        <v>359</v>
      </c>
      <c r="E53" s="636" t="s">
        <v>363</v>
      </c>
      <c r="F53" s="629">
        <v>1</v>
      </c>
      <c r="G53" s="630">
        <v>1</v>
      </c>
      <c r="H53" s="631">
        <v>1</v>
      </c>
      <c r="I53" s="631">
        <v>1</v>
      </c>
      <c r="J53" s="631">
        <v>1</v>
      </c>
      <c r="K53" s="631">
        <v>1</v>
      </c>
      <c r="L53" s="631">
        <v>1</v>
      </c>
      <c r="M53" s="631">
        <v>1</v>
      </c>
      <c r="N53" s="631">
        <v>1</v>
      </c>
      <c r="O53" s="631">
        <v>1</v>
      </c>
      <c r="P53" s="631">
        <v>1</v>
      </c>
      <c r="Q53" s="631">
        <v>1</v>
      </c>
      <c r="R53" s="632">
        <v>1</v>
      </c>
      <c r="S53" s="631">
        <v>1</v>
      </c>
      <c r="T53" s="631">
        <v>1</v>
      </c>
      <c r="U53" s="631">
        <v>1</v>
      </c>
      <c r="V53" s="631">
        <v>1</v>
      </c>
      <c r="W53" s="631">
        <v>1</v>
      </c>
      <c r="X53" s="631">
        <v>1</v>
      </c>
      <c r="Y53" s="631">
        <v>1</v>
      </c>
      <c r="Z53" s="631">
        <v>1</v>
      </c>
      <c r="AA53" s="631">
        <v>1</v>
      </c>
      <c r="AB53" s="632">
        <v>1</v>
      </c>
      <c r="AC53" s="631">
        <v>1</v>
      </c>
      <c r="AD53" s="631">
        <v>1</v>
      </c>
      <c r="AE53" s="631">
        <v>1</v>
      </c>
      <c r="AF53" s="631">
        <v>1</v>
      </c>
      <c r="AG53" s="696">
        <v>1</v>
      </c>
      <c r="AH53" s="631">
        <v>1</v>
      </c>
      <c r="AI53" s="631">
        <v>1</v>
      </c>
      <c r="AJ53" s="631">
        <v>1</v>
      </c>
      <c r="AK53" s="631">
        <v>1</v>
      </c>
      <c r="AL53" s="633">
        <v>1</v>
      </c>
      <c r="AM53" s="631">
        <v>1</v>
      </c>
      <c r="AN53" s="631">
        <v>1</v>
      </c>
      <c r="AO53" s="631">
        <v>1</v>
      </c>
      <c r="AP53" s="631">
        <v>1</v>
      </c>
      <c r="AQ53" s="631">
        <v>1</v>
      </c>
      <c r="AR53" s="631">
        <v>1</v>
      </c>
      <c r="AS53" s="631">
        <v>1</v>
      </c>
      <c r="AT53" s="631">
        <v>1</v>
      </c>
      <c r="AU53" s="631">
        <v>1</v>
      </c>
      <c r="AV53" s="632">
        <v>1</v>
      </c>
      <c r="AW53" s="631">
        <v>1</v>
      </c>
      <c r="AX53" s="631">
        <v>1</v>
      </c>
      <c r="AY53" s="631">
        <v>1</v>
      </c>
      <c r="AZ53" s="631">
        <v>1</v>
      </c>
      <c r="BA53" s="631">
        <v>1</v>
      </c>
      <c r="BB53" s="631">
        <v>1</v>
      </c>
      <c r="BC53" s="631">
        <v>1</v>
      </c>
      <c r="BD53" s="631">
        <v>1</v>
      </c>
      <c r="BE53" s="631">
        <v>1</v>
      </c>
      <c r="BF53" s="632">
        <v>1</v>
      </c>
      <c r="BG53" s="631">
        <v>1</v>
      </c>
      <c r="BH53" s="631">
        <v>1</v>
      </c>
      <c r="BI53" s="631">
        <v>1</v>
      </c>
      <c r="BJ53" s="631">
        <v>1</v>
      </c>
      <c r="BK53" s="631">
        <v>1</v>
      </c>
      <c r="BL53" s="631">
        <v>1</v>
      </c>
      <c r="BM53" s="631">
        <v>1</v>
      </c>
      <c r="BN53" s="631">
        <v>1</v>
      </c>
      <c r="BO53" s="631">
        <v>1</v>
      </c>
      <c r="BP53" s="632">
        <v>1</v>
      </c>
      <c r="BQ53" s="631">
        <v>1</v>
      </c>
      <c r="BR53" s="631">
        <v>1</v>
      </c>
      <c r="BS53" s="631">
        <v>1</v>
      </c>
      <c r="BT53" s="631">
        <v>1</v>
      </c>
      <c r="BU53" s="631">
        <v>1</v>
      </c>
      <c r="BV53" s="631">
        <v>1</v>
      </c>
      <c r="BW53" s="631">
        <v>1</v>
      </c>
      <c r="BX53" s="631">
        <v>1</v>
      </c>
      <c r="BY53" s="631">
        <v>1</v>
      </c>
      <c r="BZ53" s="604"/>
    </row>
    <row r="54" spans="1:78" ht="15">
      <c r="A54" s="593" t="s">
        <v>695</v>
      </c>
      <c r="B54" s="594" t="s">
        <v>696</v>
      </c>
      <c r="C54" s="605"/>
      <c r="F54" s="569" t="s">
        <v>697</v>
      </c>
      <c r="I54" s="569" t="s">
        <v>697</v>
      </c>
      <c r="J54" s="569" t="s">
        <v>697</v>
      </c>
      <c r="K54" s="569" t="s">
        <v>697</v>
      </c>
      <c r="L54" s="569" t="s">
        <v>697</v>
      </c>
      <c r="M54" s="569" t="s">
        <v>697</v>
      </c>
      <c r="N54" s="569" t="s">
        <v>697</v>
      </c>
      <c r="O54" s="569" t="s">
        <v>697</v>
      </c>
      <c r="P54" s="569" t="s">
        <v>697</v>
      </c>
      <c r="Q54" s="569" t="s">
        <v>697</v>
      </c>
      <c r="R54" s="569" t="s">
        <v>697</v>
      </c>
      <c r="S54" s="569" t="s">
        <v>697</v>
      </c>
      <c r="T54" s="569" t="s">
        <v>697</v>
      </c>
      <c r="U54" s="569" t="s">
        <v>697</v>
      </c>
      <c r="V54" s="569" t="s">
        <v>697</v>
      </c>
      <c r="W54" s="569" t="s">
        <v>697</v>
      </c>
      <c r="X54" s="569" t="s">
        <v>697</v>
      </c>
      <c r="Y54" s="569" t="s">
        <v>697</v>
      </c>
      <c r="Z54" s="569" t="s">
        <v>697</v>
      </c>
      <c r="AA54" s="569" t="s">
        <v>697</v>
      </c>
      <c r="AB54" s="569" t="s">
        <v>697</v>
      </c>
      <c r="AC54" s="569" t="s">
        <v>697</v>
      </c>
      <c r="AD54" s="569" t="s">
        <v>697</v>
      </c>
      <c r="AE54" s="569" t="s">
        <v>697</v>
      </c>
      <c r="AF54" s="569" t="s">
        <v>697</v>
      </c>
      <c r="AG54" s="569" t="s">
        <v>697</v>
      </c>
      <c r="AH54" s="569" t="s">
        <v>697</v>
      </c>
      <c r="AI54" s="569" t="s">
        <v>697</v>
      </c>
      <c r="AJ54" s="569" t="s">
        <v>697</v>
      </c>
      <c r="AK54" s="569" t="s">
        <v>697</v>
      </c>
      <c r="AL54" s="569" t="s">
        <v>697</v>
      </c>
      <c r="AM54" s="569" t="s">
        <v>697</v>
      </c>
      <c r="AN54" s="569" t="s">
        <v>697</v>
      </c>
      <c r="AO54" s="569" t="s">
        <v>697</v>
      </c>
      <c r="AP54" s="569" t="s">
        <v>697</v>
      </c>
      <c r="AQ54" s="569" t="s">
        <v>697</v>
      </c>
      <c r="AR54" s="569" t="s">
        <v>697</v>
      </c>
      <c r="AS54" s="569" t="s">
        <v>697</v>
      </c>
      <c r="AT54" s="569" t="s">
        <v>697</v>
      </c>
      <c r="AU54" s="569" t="s">
        <v>697</v>
      </c>
      <c r="AV54" s="569" t="s">
        <v>697</v>
      </c>
      <c r="AW54" s="569" t="s">
        <v>697</v>
      </c>
      <c r="AX54" s="569" t="s">
        <v>697</v>
      </c>
      <c r="AY54" s="569" t="s">
        <v>697</v>
      </c>
      <c r="AZ54" s="569" t="s">
        <v>697</v>
      </c>
      <c r="BA54" s="569" t="s">
        <v>697</v>
      </c>
      <c r="BB54" s="569" t="s">
        <v>697</v>
      </c>
      <c r="BC54" s="569" t="s">
        <v>697</v>
      </c>
      <c r="BD54" s="569" t="s">
        <v>697</v>
      </c>
      <c r="BE54" s="569" t="s">
        <v>697</v>
      </c>
      <c r="BF54" s="569" t="s">
        <v>697</v>
      </c>
      <c r="BG54" s="569" t="s">
        <v>697</v>
      </c>
      <c r="BH54" s="569" t="s">
        <v>697</v>
      </c>
      <c r="BI54" s="569" t="s">
        <v>697</v>
      </c>
      <c r="BJ54" s="569" t="s">
        <v>697</v>
      </c>
      <c r="BK54" s="569" t="s">
        <v>697</v>
      </c>
      <c r="BL54" s="569" t="s">
        <v>697</v>
      </c>
      <c r="BM54" s="569" t="s">
        <v>697</v>
      </c>
      <c r="BN54" s="569" t="s">
        <v>697</v>
      </c>
      <c r="BO54" s="569" t="s">
        <v>697</v>
      </c>
      <c r="BP54" s="569" t="s">
        <v>697</v>
      </c>
      <c r="BQ54" s="569" t="s">
        <v>697</v>
      </c>
      <c r="BR54" s="569" t="s">
        <v>697</v>
      </c>
      <c r="BS54" s="569" t="s">
        <v>697</v>
      </c>
      <c r="BT54" s="569" t="s">
        <v>697</v>
      </c>
      <c r="BU54" s="569" t="s">
        <v>697</v>
      </c>
      <c r="BV54" s="569" t="s">
        <v>697</v>
      </c>
      <c r="BW54" s="569" t="s">
        <v>697</v>
      </c>
      <c r="BX54" s="569" t="s">
        <v>697</v>
      </c>
      <c r="BY54" s="569" t="s">
        <v>697</v>
      </c>
    </row>
    <row r="55" spans="1:78" ht="15">
      <c r="A55" s="593" t="s">
        <v>698</v>
      </c>
      <c r="B55" s="594" t="s">
        <v>699</v>
      </c>
      <c r="C55" s="605"/>
    </row>
    <row r="56" spans="1:78" ht="15">
      <c r="A56" s="611" t="s">
        <v>700</v>
      </c>
      <c r="B56" s="612" t="s">
        <v>701</v>
      </c>
      <c r="C56" s="613"/>
    </row>
    <row r="57" spans="1:78" ht="15">
      <c r="A57" s="593" t="s">
        <v>702</v>
      </c>
      <c r="B57" s="594" t="s">
        <v>703</v>
      </c>
      <c r="C57" s="605"/>
    </row>
    <row r="58" spans="1:78" ht="15">
      <c r="A58" s="611" t="s">
        <v>704</v>
      </c>
      <c r="B58" s="612" t="s">
        <v>705</v>
      </c>
      <c r="C58" s="613"/>
    </row>
    <row r="59" spans="1:78" ht="15">
      <c r="A59" s="593" t="s">
        <v>706</v>
      </c>
      <c r="B59" s="594" t="s">
        <v>707</v>
      </c>
      <c r="C59" s="605"/>
    </row>
    <row r="60" spans="1:78" ht="15">
      <c r="A60" s="593" t="s">
        <v>708</v>
      </c>
      <c r="B60" s="594" t="s">
        <v>709</v>
      </c>
      <c r="C60" s="605"/>
    </row>
    <row r="61" spans="1:78" ht="15">
      <c r="A61" s="593" t="s">
        <v>710</v>
      </c>
      <c r="B61" s="594" t="s">
        <v>467</v>
      </c>
      <c r="C61" s="605"/>
    </row>
    <row r="62" spans="1:78" ht="15">
      <c r="A62" s="593" t="s">
        <v>711</v>
      </c>
      <c r="B62" s="594" t="s">
        <v>468</v>
      </c>
      <c r="C62" s="605"/>
    </row>
    <row r="63" spans="1:78" ht="15">
      <c r="A63" s="611" t="s">
        <v>712</v>
      </c>
      <c r="B63" s="612" t="s">
        <v>469</v>
      </c>
      <c r="C63" s="613"/>
    </row>
    <row r="64" spans="1:78" ht="15">
      <c r="A64" s="637" t="s">
        <v>713</v>
      </c>
      <c r="B64" s="638" t="s">
        <v>18</v>
      </c>
      <c r="C64" s="639"/>
    </row>
    <row r="65" spans="1:3" ht="15">
      <c r="A65" s="640" t="s">
        <v>714</v>
      </c>
      <c r="B65" s="641" t="s">
        <v>715</v>
      </c>
      <c r="C65" s="642"/>
    </row>
    <row r="66" spans="1:3" ht="15">
      <c r="A66" s="618" t="s">
        <v>716</v>
      </c>
      <c r="B66" s="619" t="s">
        <v>470</v>
      </c>
      <c r="C66" s="595"/>
    </row>
    <row r="67" spans="1:3" ht="15">
      <c r="A67" s="593" t="s">
        <v>717</v>
      </c>
      <c r="B67" s="594" t="s">
        <v>471</v>
      </c>
      <c r="C67" s="605"/>
    </row>
    <row r="68" spans="1:3" ht="15">
      <c r="A68" s="593" t="s">
        <v>718</v>
      </c>
      <c r="B68" s="594" t="s">
        <v>719</v>
      </c>
      <c r="C68" s="605"/>
    </row>
    <row r="69" spans="1:3" ht="15">
      <c r="A69" s="611" t="s">
        <v>720</v>
      </c>
      <c r="B69" s="612" t="s">
        <v>721</v>
      </c>
      <c r="C69" s="613"/>
    </row>
    <row r="70" spans="1:3" ht="15">
      <c r="A70" s="593" t="s">
        <v>722</v>
      </c>
      <c r="B70" s="594" t="s">
        <v>472</v>
      </c>
      <c r="C70" s="605"/>
    </row>
    <row r="71" spans="1:3" ht="15">
      <c r="A71" s="611" t="s">
        <v>723</v>
      </c>
      <c r="B71" s="612" t="s">
        <v>473</v>
      </c>
      <c r="C71" s="613"/>
    </row>
    <row r="72" spans="1:3" ht="15">
      <c r="A72" s="614" t="s">
        <v>724</v>
      </c>
      <c r="B72" s="615" t="s">
        <v>329</v>
      </c>
      <c r="C72" s="616"/>
    </row>
    <row r="73" spans="1:3" ht="15">
      <c r="A73" s="614" t="s">
        <v>725</v>
      </c>
      <c r="B73" s="615" t="s">
        <v>331</v>
      </c>
      <c r="C73" s="616"/>
    </row>
    <row r="74" spans="1:3" ht="15">
      <c r="A74" s="614" t="s">
        <v>726</v>
      </c>
      <c r="B74" s="615" t="s">
        <v>5</v>
      </c>
      <c r="C74" s="616"/>
    </row>
    <row r="75" spans="1:3" ht="15">
      <c r="A75" s="614" t="s">
        <v>727</v>
      </c>
      <c r="B75" s="615" t="s">
        <v>6</v>
      </c>
      <c r="C75" s="616"/>
    </row>
    <row r="76" spans="1:3" ht="15">
      <c r="A76" s="593" t="s">
        <v>728</v>
      </c>
      <c r="B76" s="594" t="s">
        <v>474</v>
      </c>
      <c r="C76" s="605"/>
    </row>
    <row r="77" spans="1:3" ht="15">
      <c r="A77" s="593" t="s">
        <v>729</v>
      </c>
      <c r="B77" s="594" t="s">
        <v>475</v>
      </c>
      <c r="C77" s="605"/>
    </row>
    <row r="78" spans="1:3" ht="15">
      <c r="A78" s="611" t="s">
        <v>730</v>
      </c>
      <c r="B78" s="612" t="s">
        <v>731</v>
      </c>
      <c r="C78" s="613"/>
    </row>
    <row r="79" spans="1:3" ht="15">
      <c r="A79" s="593" t="s">
        <v>732</v>
      </c>
      <c r="B79" s="594" t="s">
        <v>476</v>
      </c>
      <c r="C79" s="605"/>
    </row>
    <row r="80" spans="1:3" ht="15">
      <c r="A80" s="593" t="s">
        <v>733</v>
      </c>
      <c r="B80" s="594" t="s">
        <v>734</v>
      </c>
      <c r="C80" s="605"/>
    </row>
    <row r="81" spans="1:3" ht="15">
      <c r="A81" s="593" t="s">
        <v>735</v>
      </c>
      <c r="B81" s="594" t="s">
        <v>477</v>
      </c>
      <c r="C81" s="605"/>
    </row>
    <row r="82" spans="1:3" ht="15">
      <c r="A82" s="593" t="s">
        <v>736</v>
      </c>
      <c r="B82" s="594" t="s">
        <v>478</v>
      </c>
      <c r="C82" s="605"/>
    </row>
    <row r="83" spans="1:3" ht="15">
      <c r="A83" s="593" t="s">
        <v>737</v>
      </c>
      <c r="B83" s="594" t="s">
        <v>479</v>
      </c>
      <c r="C83" s="605"/>
    </row>
    <row r="84" spans="1:3" ht="15">
      <c r="A84" s="593" t="s">
        <v>738</v>
      </c>
      <c r="B84" s="594" t="s">
        <v>739</v>
      </c>
      <c r="C84" s="605"/>
    </row>
    <row r="85" spans="1:3" ht="15">
      <c r="A85" s="593" t="s">
        <v>740</v>
      </c>
      <c r="B85" s="594" t="s">
        <v>480</v>
      </c>
      <c r="C85" s="605"/>
    </row>
    <row r="86" spans="1:3" ht="15">
      <c r="A86" s="593" t="s">
        <v>741</v>
      </c>
      <c r="B86" s="594" t="s">
        <v>742</v>
      </c>
      <c r="C86" s="605"/>
    </row>
    <row r="87" spans="1:3" ht="15">
      <c r="A87" s="611" t="s">
        <v>743</v>
      </c>
      <c r="B87" s="612" t="s">
        <v>744</v>
      </c>
      <c r="C87" s="613"/>
    </row>
    <row r="88" spans="1:3" ht="15">
      <c r="A88" s="593" t="s">
        <v>745</v>
      </c>
      <c r="B88" s="594" t="s">
        <v>746</v>
      </c>
      <c r="C88" s="605"/>
    </row>
    <row r="89" spans="1:3" ht="15">
      <c r="A89" s="593" t="s">
        <v>747</v>
      </c>
      <c r="B89" s="594" t="s">
        <v>481</v>
      </c>
      <c r="C89" s="605"/>
    </row>
    <row r="90" spans="1:3" ht="15">
      <c r="A90" s="593" t="s">
        <v>748</v>
      </c>
      <c r="B90" s="594" t="s">
        <v>749</v>
      </c>
      <c r="C90" s="605"/>
    </row>
    <row r="91" spans="1:3" ht="15">
      <c r="A91" s="593" t="s">
        <v>750</v>
      </c>
      <c r="B91" s="594" t="s">
        <v>751</v>
      </c>
      <c r="C91" s="605"/>
    </row>
    <row r="92" spans="1:3" ht="15">
      <c r="A92" s="611" t="s">
        <v>752</v>
      </c>
      <c r="B92" s="612" t="s">
        <v>753</v>
      </c>
      <c r="C92" s="613"/>
    </row>
    <row r="93" spans="1:3" ht="15">
      <c r="A93" s="614" t="s">
        <v>754</v>
      </c>
      <c r="B93" s="615" t="s">
        <v>8</v>
      </c>
      <c r="C93" s="616"/>
    </row>
    <row r="94" spans="1:3" ht="15">
      <c r="A94" s="593" t="s">
        <v>755</v>
      </c>
      <c r="B94" s="594" t="s">
        <v>482</v>
      </c>
      <c r="C94" s="605"/>
    </row>
    <row r="95" spans="1:3" ht="15">
      <c r="A95" s="611" t="s">
        <v>756</v>
      </c>
      <c r="B95" s="612" t="s">
        <v>483</v>
      </c>
      <c r="C95" s="613"/>
    </row>
    <row r="96" spans="1:3" ht="15">
      <c r="A96" s="593" t="s">
        <v>757</v>
      </c>
      <c r="B96" s="594" t="s">
        <v>758</v>
      </c>
      <c r="C96" s="605"/>
    </row>
    <row r="97" spans="1:3" ht="15">
      <c r="A97" s="593" t="s">
        <v>759</v>
      </c>
      <c r="B97" s="594" t="s">
        <v>760</v>
      </c>
      <c r="C97" s="605"/>
    </row>
    <row r="98" spans="1:3" ht="15">
      <c r="A98" s="593" t="s">
        <v>761</v>
      </c>
      <c r="B98" s="594" t="s">
        <v>762</v>
      </c>
      <c r="C98" s="605"/>
    </row>
    <row r="99" spans="1:3" ht="15">
      <c r="A99" s="611" t="s">
        <v>763</v>
      </c>
      <c r="B99" s="612" t="s">
        <v>764</v>
      </c>
      <c r="C99" s="613"/>
    </row>
    <row r="100" spans="1:3" ht="15">
      <c r="A100" s="614" t="s">
        <v>765</v>
      </c>
      <c r="B100" s="615" t="s">
        <v>572</v>
      </c>
      <c r="C100" s="616"/>
    </row>
    <row r="101" spans="1:3" ht="15">
      <c r="A101" s="593" t="s">
        <v>766</v>
      </c>
      <c r="B101" s="594" t="s">
        <v>484</v>
      </c>
      <c r="C101" s="605"/>
    </row>
    <row r="102" spans="1:3" ht="15">
      <c r="A102" s="593" t="s">
        <v>767</v>
      </c>
      <c r="B102" s="594" t="s">
        <v>485</v>
      </c>
      <c r="C102" s="605"/>
    </row>
    <row r="103" spans="1:3" ht="15">
      <c r="A103" s="593" t="s">
        <v>768</v>
      </c>
      <c r="B103" s="594" t="s">
        <v>486</v>
      </c>
      <c r="C103" s="605"/>
    </row>
    <row r="104" spans="1:3" ht="15">
      <c r="A104" s="611" t="s">
        <v>769</v>
      </c>
      <c r="B104" s="612" t="s">
        <v>770</v>
      </c>
      <c r="C104" s="613"/>
    </row>
    <row r="105" spans="1:3" ht="15">
      <c r="A105" s="593" t="s">
        <v>771</v>
      </c>
      <c r="B105" s="594" t="s">
        <v>772</v>
      </c>
      <c r="C105" s="605"/>
    </row>
    <row r="106" spans="1:3" ht="15">
      <c r="A106" s="593" t="s">
        <v>773</v>
      </c>
      <c r="B106" s="594" t="s">
        <v>774</v>
      </c>
      <c r="C106" s="605"/>
    </row>
    <row r="107" spans="1:3" ht="15">
      <c r="A107" s="593" t="s">
        <v>775</v>
      </c>
      <c r="B107" s="594" t="s">
        <v>776</v>
      </c>
      <c r="C107" s="605"/>
    </row>
    <row r="108" spans="1:3" ht="15">
      <c r="A108" s="593" t="s">
        <v>777</v>
      </c>
      <c r="B108" s="594" t="s">
        <v>778</v>
      </c>
      <c r="C108" s="605"/>
    </row>
    <row r="109" spans="1:3" ht="15">
      <c r="A109" s="611" t="s">
        <v>779</v>
      </c>
      <c r="B109" s="612" t="s">
        <v>487</v>
      </c>
      <c r="C109" s="613"/>
    </row>
    <row r="110" spans="1:3" ht="15">
      <c r="A110" s="614" t="s">
        <v>780</v>
      </c>
      <c r="B110" s="615" t="s">
        <v>19</v>
      </c>
      <c r="C110" s="616"/>
    </row>
    <row r="111" spans="1:3" ht="15.75" thickBot="1">
      <c r="A111" s="618" t="s">
        <v>781</v>
      </c>
      <c r="B111" s="619" t="s">
        <v>9</v>
      </c>
      <c r="C111" s="595"/>
    </row>
    <row r="112" spans="1:3" ht="15.75" thickBot="1">
      <c r="A112" s="643" t="s">
        <v>782</v>
      </c>
      <c r="B112" s="644" t="s">
        <v>361</v>
      </c>
      <c r="C112" s="645"/>
    </row>
    <row r="113" spans="1:4" ht="15">
      <c r="A113" s="593" t="s">
        <v>783</v>
      </c>
      <c r="B113" s="594" t="s">
        <v>10</v>
      </c>
      <c r="C113" s="605"/>
    </row>
    <row r="114" spans="1:4" ht="15">
      <c r="A114" s="593" t="s">
        <v>784</v>
      </c>
      <c r="B114" s="594" t="s">
        <v>11</v>
      </c>
      <c r="C114" s="605"/>
    </row>
    <row r="115" spans="1:4" ht="15">
      <c r="A115" s="593" t="s">
        <v>785</v>
      </c>
      <c r="B115" s="594" t="s">
        <v>12</v>
      </c>
      <c r="C115" s="605"/>
    </row>
    <row r="116" spans="1:4" ht="15">
      <c r="A116" s="593" t="s">
        <v>786</v>
      </c>
      <c r="B116" s="594" t="s">
        <v>13</v>
      </c>
      <c r="C116" s="605"/>
    </row>
    <row r="117" spans="1:4" ht="27">
      <c r="A117" s="593" t="s">
        <v>787</v>
      </c>
      <c r="B117" s="594" t="s">
        <v>788</v>
      </c>
      <c r="C117" s="605"/>
    </row>
    <row r="118" spans="1:4" ht="27">
      <c r="A118" s="593" t="s">
        <v>789</v>
      </c>
      <c r="B118" s="594" t="s">
        <v>354</v>
      </c>
      <c r="C118" s="605"/>
    </row>
    <row r="119" spans="1:4" ht="15.75" thickBot="1">
      <c r="A119" s="593" t="s">
        <v>790</v>
      </c>
      <c r="B119" s="594" t="s">
        <v>14</v>
      </c>
      <c r="C119" s="605"/>
    </row>
    <row r="120" spans="1:4" ht="15.75" thickBot="1">
      <c r="A120" s="643" t="s">
        <v>791</v>
      </c>
      <c r="B120" s="644" t="s">
        <v>15</v>
      </c>
      <c r="C120" s="645"/>
    </row>
    <row r="121" spans="1:4" ht="15.75" thickBot="1">
      <c r="A121" s="643" t="s">
        <v>792</v>
      </c>
      <c r="B121" s="644" t="s">
        <v>488</v>
      </c>
      <c r="C121" s="645"/>
    </row>
    <row r="122" spans="1:4" ht="15">
      <c r="A122" s="646"/>
      <c r="B122" s="647"/>
      <c r="C122" s="648"/>
      <c r="D122" s="649"/>
    </row>
    <row r="123" spans="1:4">
      <c r="A123" s="649"/>
      <c r="B123" s="649"/>
      <c r="C123" s="649"/>
    </row>
  </sheetData>
  <mergeCells count="1">
    <mergeCell ref="D4:E4"/>
  </mergeCells>
  <phoneticPr fontId="6"/>
  <pageMargins left="0.70866141732283472" right="0.35433070866141736" top="0.98425196850393704" bottom="0.19685039370078741" header="0.31496062992125984" footer="0.15748031496062992"/>
  <pageSetup paperSize="8" scale="5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workbookViewId="0">
      <selection activeCell="B2" sqref="B2"/>
    </sheetView>
  </sheetViews>
  <sheetFormatPr defaultRowHeight="13.5"/>
  <cols>
    <col min="1" max="1" width="9" style="483"/>
    <col min="2" max="2" width="5.875" style="483" customWidth="1"/>
    <col min="3" max="3" width="9" style="483"/>
    <col min="4" max="4" width="11.375" style="483" customWidth="1"/>
    <col min="5" max="6" width="9" style="483"/>
    <col min="7" max="7" width="10.875" style="483" customWidth="1"/>
    <col min="8" max="8" width="9" style="483"/>
    <col min="9" max="10" width="11.875" style="483" customWidth="1"/>
    <col min="11" max="11" width="12.375" style="483" customWidth="1"/>
    <col min="12" max="13" width="11.875" style="483" customWidth="1"/>
    <col min="14" max="14" width="9" style="483"/>
    <col min="15" max="15" width="12.75" style="483" bestFit="1" customWidth="1"/>
    <col min="16" max="16" width="1.875" style="483" customWidth="1"/>
    <col min="17" max="17" width="14" style="483" customWidth="1"/>
    <col min="18" max="16384" width="9" style="483"/>
  </cols>
  <sheetData>
    <row r="1" spans="1:17" ht="17.25">
      <c r="A1" s="335"/>
      <c r="B1" s="336" t="s">
        <v>798</v>
      </c>
      <c r="C1" s="335"/>
      <c r="D1" s="335"/>
      <c r="E1" s="335"/>
      <c r="F1" s="335"/>
      <c r="G1" s="335"/>
      <c r="H1" s="335"/>
      <c r="I1" s="335"/>
      <c r="J1" s="335"/>
      <c r="K1" s="335"/>
      <c r="L1" s="335"/>
      <c r="M1" s="335"/>
    </row>
    <row r="2" spans="1:17">
      <c r="A2" s="335"/>
      <c r="B2" s="335"/>
      <c r="C2" s="335"/>
      <c r="D2" s="335"/>
      <c r="E2" s="335"/>
      <c r="F2" s="335"/>
      <c r="G2" s="335"/>
      <c r="H2" s="335"/>
      <c r="I2" s="335"/>
      <c r="J2" s="335"/>
      <c r="K2" s="335"/>
      <c r="L2" s="335"/>
      <c r="M2" s="335"/>
    </row>
    <row r="3" spans="1:17">
      <c r="A3" s="335"/>
      <c r="B3" s="337" t="s">
        <v>489</v>
      </c>
      <c r="C3" s="335"/>
      <c r="D3" s="335"/>
      <c r="E3" s="335"/>
      <c r="F3" s="335"/>
      <c r="G3" s="335"/>
      <c r="H3" s="335"/>
      <c r="I3" s="335"/>
      <c r="J3" s="335"/>
      <c r="K3" s="335"/>
      <c r="L3" s="335"/>
      <c r="M3" s="338" t="s">
        <v>490</v>
      </c>
    </row>
    <row r="4" spans="1:17" ht="14.25" thickBot="1">
      <c r="A4" s="335"/>
      <c r="B4" s="650"/>
      <c r="C4" s="651"/>
      <c r="D4" s="809" t="s">
        <v>491</v>
      </c>
      <c r="E4" s="809" t="s">
        <v>492</v>
      </c>
      <c r="F4" s="809" t="s">
        <v>493</v>
      </c>
      <c r="G4" s="812" t="s">
        <v>494</v>
      </c>
      <c r="H4" s="652"/>
      <c r="I4" s="652"/>
      <c r="J4" s="652"/>
      <c r="K4" s="652"/>
      <c r="L4" s="652"/>
      <c r="M4" s="653"/>
      <c r="O4" s="654" t="s">
        <v>793</v>
      </c>
      <c r="Q4" s="654" t="s">
        <v>495</v>
      </c>
    </row>
    <row r="5" spans="1:17" ht="13.5" customHeight="1">
      <c r="A5" s="335"/>
      <c r="B5" s="655"/>
      <c r="C5" s="656"/>
      <c r="D5" s="810"/>
      <c r="E5" s="810"/>
      <c r="F5" s="810"/>
      <c r="G5" s="813"/>
      <c r="H5" s="803" t="s">
        <v>496</v>
      </c>
      <c r="I5" s="803" t="s">
        <v>497</v>
      </c>
      <c r="J5" s="657"/>
      <c r="K5" s="657"/>
      <c r="L5" s="657"/>
      <c r="M5" s="658"/>
      <c r="O5" s="659" t="s">
        <v>498</v>
      </c>
      <c r="Q5" s="660"/>
    </row>
    <row r="6" spans="1:17">
      <c r="A6" s="335"/>
      <c r="B6" s="655"/>
      <c r="C6" s="656"/>
      <c r="D6" s="810"/>
      <c r="E6" s="810"/>
      <c r="F6" s="810"/>
      <c r="G6" s="813"/>
      <c r="H6" s="804"/>
      <c r="I6" s="804"/>
      <c r="J6" s="803" t="s">
        <v>499</v>
      </c>
      <c r="K6" s="657"/>
      <c r="L6" s="661"/>
      <c r="M6" s="805" t="s">
        <v>500</v>
      </c>
      <c r="O6" s="662" t="s">
        <v>501</v>
      </c>
      <c r="Q6" s="663" t="s">
        <v>502</v>
      </c>
    </row>
    <row r="7" spans="1:17" ht="24">
      <c r="A7" s="335"/>
      <c r="B7" s="655"/>
      <c r="C7" s="656"/>
      <c r="D7" s="811"/>
      <c r="E7" s="811"/>
      <c r="F7" s="811"/>
      <c r="G7" s="814"/>
      <c r="H7" s="804"/>
      <c r="I7" s="804"/>
      <c r="J7" s="804"/>
      <c r="K7" s="664" t="s">
        <v>794</v>
      </c>
      <c r="L7" s="664" t="s">
        <v>503</v>
      </c>
      <c r="M7" s="806"/>
      <c r="O7" s="665"/>
      <c r="Q7" s="666" t="s">
        <v>504</v>
      </c>
    </row>
    <row r="8" spans="1:17" ht="15">
      <c r="A8" s="335"/>
      <c r="B8" s="339" t="s">
        <v>46</v>
      </c>
      <c r="C8" s="340" t="s">
        <v>795</v>
      </c>
      <c r="D8" s="667">
        <v>68393</v>
      </c>
      <c r="E8" s="667">
        <v>30416</v>
      </c>
      <c r="F8" s="667">
        <v>19355</v>
      </c>
      <c r="G8" s="668">
        <v>18622</v>
      </c>
      <c r="H8" s="669">
        <v>1891</v>
      </c>
      <c r="I8" s="669">
        <v>16731</v>
      </c>
      <c r="J8" s="669">
        <v>12736</v>
      </c>
      <c r="K8" s="669">
        <v>8447</v>
      </c>
      <c r="L8" s="670">
        <v>4289</v>
      </c>
      <c r="M8" s="671">
        <v>3995</v>
      </c>
      <c r="O8" s="672">
        <v>46814029</v>
      </c>
      <c r="P8" s="673"/>
      <c r="Q8" s="674">
        <f>ROUND(D8/O8,15)</f>
        <v>1.4609509469910001E-3</v>
      </c>
    </row>
    <row r="9" spans="1:17" ht="15">
      <c r="A9" s="335"/>
      <c r="B9" s="341">
        <v>2</v>
      </c>
      <c r="C9" s="342" t="s">
        <v>796</v>
      </c>
      <c r="D9" s="675">
        <v>2158</v>
      </c>
      <c r="E9" s="675">
        <v>1079</v>
      </c>
      <c r="F9" s="675">
        <v>376</v>
      </c>
      <c r="G9" s="676">
        <v>703</v>
      </c>
      <c r="H9" s="677">
        <v>95</v>
      </c>
      <c r="I9" s="677">
        <v>608</v>
      </c>
      <c r="J9" s="677">
        <v>534</v>
      </c>
      <c r="K9" s="677">
        <v>354</v>
      </c>
      <c r="L9" s="678">
        <v>180</v>
      </c>
      <c r="M9" s="679">
        <v>74</v>
      </c>
      <c r="O9" s="680">
        <v>2050820</v>
      </c>
      <c r="P9" s="673"/>
      <c r="Q9" s="681">
        <f>ROUND(D9/O9,15)</f>
        <v>1.05226202202E-3</v>
      </c>
    </row>
    <row r="10" spans="1:17" ht="15">
      <c r="A10" s="335"/>
      <c r="B10" s="341">
        <v>3</v>
      </c>
      <c r="C10" s="342" t="s">
        <v>797</v>
      </c>
      <c r="D10" s="675">
        <v>7374</v>
      </c>
      <c r="E10" s="675">
        <v>4050</v>
      </c>
      <c r="F10" s="675">
        <v>736</v>
      </c>
      <c r="G10" s="676">
        <v>2588</v>
      </c>
      <c r="H10" s="677">
        <v>152</v>
      </c>
      <c r="I10" s="677">
        <v>2436</v>
      </c>
      <c r="J10" s="677">
        <v>1968</v>
      </c>
      <c r="K10" s="677">
        <v>1394</v>
      </c>
      <c r="L10" s="678">
        <v>574</v>
      </c>
      <c r="M10" s="679">
        <v>468</v>
      </c>
      <c r="O10" s="680">
        <v>10898583</v>
      </c>
      <c r="P10" s="673"/>
      <c r="Q10" s="681">
        <f t="shared" ref="Q10:Q46" si="0">ROUND(D10/O10,15)</f>
        <v>6.7660171969100003E-4</v>
      </c>
    </row>
    <row r="11" spans="1:17" ht="15">
      <c r="A11" s="335"/>
      <c r="B11" s="341" t="s">
        <v>49</v>
      </c>
      <c r="C11" s="342" t="s">
        <v>3</v>
      </c>
      <c r="D11" s="675">
        <v>984</v>
      </c>
      <c r="E11" s="675">
        <v>0</v>
      </c>
      <c r="F11" s="675">
        <v>0</v>
      </c>
      <c r="G11" s="676">
        <v>984</v>
      </c>
      <c r="H11" s="677">
        <v>98</v>
      </c>
      <c r="I11" s="677">
        <v>886</v>
      </c>
      <c r="J11" s="677">
        <v>868</v>
      </c>
      <c r="K11" s="677">
        <v>545</v>
      </c>
      <c r="L11" s="678">
        <v>323</v>
      </c>
      <c r="M11" s="679">
        <v>18</v>
      </c>
      <c r="O11" s="680">
        <v>4519297</v>
      </c>
      <c r="P11" s="673"/>
      <c r="Q11" s="681">
        <f t="shared" si="0"/>
        <v>2.1773297926599999E-4</v>
      </c>
    </row>
    <row r="12" spans="1:17" ht="15">
      <c r="A12" s="335"/>
      <c r="B12" s="341" t="s">
        <v>301</v>
      </c>
      <c r="C12" s="342" t="s">
        <v>302</v>
      </c>
      <c r="D12" s="675">
        <v>34564</v>
      </c>
      <c r="E12" s="675">
        <v>1506</v>
      </c>
      <c r="F12" s="675">
        <v>1271</v>
      </c>
      <c r="G12" s="676">
        <v>31787</v>
      </c>
      <c r="H12" s="677">
        <v>1766</v>
      </c>
      <c r="I12" s="677">
        <v>30021</v>
      </c>
      <c r="J12" s="677">
        <v>28527</v>
      </c>
      <c r="K12" s="677">
        <v>19363</v>
      </c>
      <c r="L12" s="678">
        <v>9164</v>
      </c>
      <c r="M12" s="679">
        <v>1494</v>
      </c>
      <c r="O12" s="680">
        <v>118001705</v>
      </c>
      <c r="P12" s="673"/>
      <c r="Q12" s="681">
        <f t="shared" si="0"/>
        <v>2.9291102192099998E-4</v>
      </c>
    </row>
    <row r="13" spans="1:17" ht="15">
      <c r="A13" s="335"/>
      <c r="B13" s="341" t="s">
        <v>303</v>
      </c>
      <c r="C13" s="342" t="s">
        <v>24</v>
      </c>
      <c r="D13" s="675">
        <v>3770</v>
      </c>
      <c r="E13" s="675">
        <v>616</v>
      </c>
      <c r="F13" s="675">
        <v>87</v>
      </c>
      <c r="G13" s="676">
        <v>3067</v>
      </c>
      <c r="H13" s="677">
        <v>368</v>
      </c>
      <c r="I13" s="677">
        <v>2699</v>
      </c>
      <c r="J13" s="677">
        <v>2539</v>
      </c>
      <c r="K13" s="677">
        <v>2303</v>
      </c>
      <c r="L13" s="678">
        <v>236</v>
      </c>
      <c r="M13" s="679">
        <v>160</v>
      </c>
      <c r="O13" s="680">
        <v>2225970</v>
      </c>
      <c r="P13" s="673"/>
      <c r="Q13" s="681">
        <f t="shared" si="0"/>
        <v>1.6936436699509999E-3</v>
      </c>
    </row>
    <row r="14" spans="1:17" ht="15">
      <c r="A14" s="335"/>
      <c r="B14" s="341" t="s">
        <v>304</v>
      </c>
      <c r="C14" s="342" t="s">
        <v>25</v>
      </c>
      <c r="D14" s="675">
        <v>4625</v>
      </c>
      <c r="E14" s="675">
        <v>1303</v>
      </c>
      <c r="F14" s="675">
        <v>201</v>
      </c>
      <c r="G14" s="676">
        <v>3121</v>
      </c>
      <c r="H14" s="677">
        <v>225</v>
      </c>
      <c r="I14" s="677">
        <v>2896</v>
      </c>
      <c r="J14" s="677">
        <v>2851</v>
      </c>
      <c r="K14" s="677">
        <v>2728</v>
      </c>
      <c r="L14" s="678">
        <v>123</v>
      </c>
      <c r="M14" s="679">
        <v>45</v>
      </c>
      <c r="O14" s="680">
        <v>8245283</v>
      </c>
      <c r="P14" s="673"/>
      <c r="Q14" s="681">
        <f t="shared" si="0"/>
        <v>5.6092677473899995E-4</v>
      </c>
    </row>
    <row r="15" spans="1:17" ht="15">
      <c r="A15" s="335"/>
      <c r="B15" s="341" t="s">
        <v>305</v>
      </c>
      <c r="C15" s="342" t="s">
        <v>26</v>
      </c>
      <c r="D15" s="675">
        <v>611</v>
      </c>
      <c r="E15" s="675">
        <v>47</v>
      </c>
      <c r="F15" s="675">
        <v>9</v>
      </c>
      <c r="G15" s="676">
        <v>555</v>
      </c>
      <c r="H15" s="677">
        <v>7</v>
      </c>
      <c r="I15" s="677">
        <v>548</v>
      </c>
      <c r="J15" s="677">
        <v>532</v>
      </c>
      <c r="K15" s="677">
        <v>532</v>
      </c>
      <c r="L15" s="678">
        <v>0</v>
      </c>
      <c r="M15" s="679">
        <v>16</v>
      </c>
      <c r="O15" s="680">
        <v>2750398</v>
      </c>
      <c r="P15" s="673"/>
      <c r="Q15" s="681">
        <f t="shared" si="0"/>
        <v>2.22149667066E-4</v>
      </c>
    </row>
    <row r="16" spans="1:17" ht="15">
      <c r="A16" s="335"/>
      <c r="B16" s="341" t="s">
        <v>306</v>
      </c>
      <c r="C16" s="342" t="s">
        <v>27</v>
      </c>
      <c r="D16" s="675">
        <v>101</v>
      </c>
      <c r="E16" s="675">
        <v>0</v>
      </c>
      <c r="F16" s="675">
        <v>0</v>
      </c>
      <c r="G16" s="676">
        <v>101</v>
      </c>
      <c r="H16" s="677">
        <v>15</v>
      </c>
      <c r="I16" s="677">
        <v>86</v>
      </c>
      <c r="J16" s="677">
        <v>84</v>
      </c>
      <c r="K16" s="677">
        <v>84</v>
      </c>
      <c r="L16" s="678">
        <v>0</v>
      </c>
      <c r="M16" s="679">
        <v>2</v>
      </c>
      <c r="O16" s="680">
        <v>581226</v>
      </c>
      <c r="P16" s="673"/>
      <c r="Q16" s="681">
        <f t="shared" si="0"/>
        <v>1.73770615905E-4</v>
      </c>
    </row>
    <row r="17" spans="1:17" ht="15">
      <c r="A17" s="335"/>
      <c r="B17" s="341" t="s">
        <v>307</v>
      </c>
      <c r="C17" s="342" t="s">
        <v>308</v>
      </c>
      <c r="D17" s="675">
        <v>887</v>
      </c>
      <c r="E17" s="675">
        <v>47</v>
      </c>
      <c r="F17" s="675">
        <v>2</v>
      </c>
      <c r="G17" s="676">
        <v>838</v>
      </c>
      <c r="H17" s="677">
        <v>0</v>
      </c>
      <c r="I17" s="677">
        <v>838</v>
      </c>
      <c r="J17" s="677">
        <v>829</v>
      </c>
      <c r="K17" s="677">
        <v>771</v>
      </c>
      <c r="L17" s="678">
        <v>58</v>
      </c>
      <c r="M17" s="679">
        <v>9</v>
      </c>
      <c r="O17" s="680">
        <v>1389024</v>
      </c>
      <c r="P17" s="673"/>
      <c r="Q17" s="681">
        <f t="shared" si="0"/>
        <v>6.3857787914399998E-4</v>
      </c>
    </row>
    <row r="18" spans="1:17" ht="15">
      <c r="A18" s="335"/>
      <c r="B18" s="341" t="s">
        <v>309</v>
      </c>
      <c r="C18" s="342" t="s">
        <v>28</v>
      </c>
      <c r="D18" s="675">
        <v>6736</v>
      </c>
      <c r="E18" s="675">
        <v>330</v>
      </c>
      <c r="F18" s="675">
        <v>76</v>
      </c>
      <c r="G18" s="676">
        <v>6330</v>
      </c>
      <c r="H18" s="677">
        <v>239</v>
      </c>
      <c r="I18" s="677">
        <v>6091</v>
      </c>
      <c r="J18" s="677">
        <v>5829</v>
      </c>
      <c r="K18" s="677">
        <v>5651</v>
      </c>
      <c r="L18" s="678">
        <v>178</v>
      </c>
      <c r="M18" s="679">
        <v>262</v>
      </c>
      <c r="O18" s="680">
        <v>14016472</v>
      </c>
      <c r="P18" s="673"/>
      <c r="Q18" s="681">
        <f t="shared" si="0"/>
        <v>4.8057742347699998E-4</v>
      </c>
    </row>
    <row r="19" spans="1:17" ht="15">
      <c r="A19" s="335"/>
      <c r="B19" s="341" t="s">
        <v>310</v>
      </c>
      <c r="C19" s="342" t="s">
        <v>29</v>
      </c>
      <c r="D19" s="675">
        <v>99</v>
      </c>
      <c r="E19" s="675">
        <v>26</v>
      </c>
      <c r="F19" s="675">
        <v>0</v>
      </c>
      <c r="G19" s="676">
        <v>73</v>
      </c>
      <c r="H19" s="677">
        <v>11</v>
      </c>
      <c r="I19" s="677">
        <v>62</v>
      </c>
      <c r="J19" s="677">
        <v>60</v>
      </c>
      <c r="K19" s="677">
        <v>60</v>
      </c>
      <c r="L19" s="678">
        <v>0</v>
      </c>
      <c r="M19" s="679">
        <v>2</v>
      </c>
      <c r="O19" s="680">
        <v>297888</v>
      </c>
      <c r="P19" s="673"/>
      <c r="Q19" s="681">
        <f t="shared" si="0"/>
        <v>3.32339671286E-4</v>
      </c>
    </row>
    <row r="20" spans="1:17" ht="15">
      <c r="A20" s="335"/>
      <c r="B20" s="341" t="s">
        <v>311</v>
      </c>
      <c r="C20" s="342" t="s">
        <v>30</v>
      </c>
      <c r="D20" s="675">
        <v>119</v>
      </c>
      <c r="E20" s="675">
        <v>0</v>
      </c>
      <c r="F20" s="675">
        <v>0</v>
      </c>
      <c r="G20" s="676">
        <v>119</v>
      </c>
      <c r="H20" s="677">
        <v>5</v>
      </c>
      <c r="I20" s="677">
        <v>114</v>
      </c>
      <c r="J20" s="677">
        <v>113</v>
      </c>
      <c r="K20" s="677">
        <v>104</v>
      </c>
      <c r="L20" s="678">
        <v>9</v>
      </c>
      <c r="M20" s="679">
        <v>1</v>
      </c>
      <c r="O20" s="680">
        <v>2149957</v>
      </c>
      <c r="P20" s="673"/>
      <c r="Q20" s="681">
        <f t="shared" si="0"/>
        <v>5.5349944208000003E-5</v>
      </c>
    </row>
    <row r="21" spans="1:17" ht="15">
      <c r="A21" s="335"/>
      <c r="B21" s="341" t="s">
        <v>312</v>
      </c>
      <c r="C21" s="342" t="s">
        <v>31</v>
      </c>
      <c r="D21" s="675">
        <v>3241</v>
      </c>
      <c r="E21" s="675">
        <v>443</v>
      </c>
      <c r="F21" s="675">
        <v>79</v>
      </c>
      <c r="G21" s="676">
        <v>2719</v>
      </c>
      <c r="H21" s="677">
        <v>233</v>
      </c>
      <c r="I21" s="677">
        <v>2486</v>
      </c>
      <c r="J21" s="677">
        <v>2457</v>
      </c>
      <c r="K21" s="677">
        <v>2258</v>
      </c>
      <c r="L21" s="678">
        <v>199</v>
      </c>
      <c r="M21" s="679">
        <v>29</v>
      </c>
      <c r="O21" s="680">
        <v>4467024</v>
      </c>
      <c r="P21" s="673"/>
      <c r="Q21" s="681">
        <f t="shared" si="0"/>
        <v>7.2553897180800003E-4</v>
      </c>
    </row>
    <row r="22" spans="1:17" ht="15">
      <c r="A22" s="335"/>
      <c r="B22" s="341" t="s">
        <v>313</v>
      </c>
      <c r="C22" s="342" t="s">
        <v>314</v>
      </c>
      <c r="D22" s="675">
        <v>391</v>
      </c>
      <c r="E22" s="675">
        <v>46</v>
      </c>
      <c r="F22" s="675">
        <v>9</v>
      </c>
      <c r="G22" s="676">
        <v>336</v>
      </c>
      <c r="H22" s="677">
        <v>57</v>
      </c>
      <c r="I22" s="677">
        <v>279</v>
      </c>
      <c r="J22" s="677">
        <v>274</v>
      </c>
      <c r="K22" s="677">
        <v>216</v>
      </c>
      <c r="L22" s="678">
        <v>58</v>
      </c>
      <c r="M22" s="679">
        <v>5</v>
      </c>
      <c r="O22" s="680">
        <v>427166</v>
      </c>
      <c r="P22" s="673"/>
      <c r="Q22" s="681">
        <f t="shared" si="0"/>
        <v>9.1533502198199996E-4</v>
      </c>
    </row>
    <row r="23" spans="1:17" ht="15">
      <c r="A23" s="335"/>
      <c r="B23" s="341" t="s">
        <v>315</v>
      </c>
      <c r="C23" s="342" t="s">
        <v>316</v>
      </c>
      <c r="D23" s="675">
        <v>4393</v>
      </c>
      <c r="E23" s="675">
        <v>85</v>
      </c>
      <c r="F23" s="675">
        <v>21</v>
      </c>
      <c r="G23" s="676">
        <v>4287</v>
      </c>
      <c r="H23" s="677">
        <v>421</v>
      </c>
      <c r="I23" s="677">
        <v>3866</v>
      </c>
      <c r="J23" s="677">
        <v>3835</v>
      </c>
      <c r="K23" s="677">
        <v>3472</v>
      </c>
      <c r="L23" s="678">
        <v>363</v>
      </c>
      <c r="M23" s="679">
        <v>31</v>
      </c>
      <c r="O23" s="680">
        <v>9410268</v>
      </c>
      <c r="P23" s="673"/>
      <c r="Q23" s="681">
        <f t="shared" si="0"/>
        <v>4.6683048771799999E-4</v>
      </c>
    </row>
    <row r="24" spans="1:17" ht="15">
      <c r="A24" s="335"/>
      <c r="B24" s="341" t="s">
        <v>317</v>
      </c>
      <c r="C24" s="342" t="s">
        <v>318</v>
      </c>
      <c r="D24" s="675">
        <v>184</v>
      </c>
      <c r="E24" s="675">
        <v>8</v>
      </c>
      <c r="F24" s="675">
        <v>6</v>
      </c>
      <c r="G24" s="676">
        <v>170</v>
      </c>
      <c r="H24" s="677">
        <v>13</v>
      </c>
      <c r="I24" s="677">
        <v>157</v>
      </c>
      <c r="J24" s="677">
        <v>152</v>
      </c>
      <c r="K24" s="677">
        <v>102</v>
      </c>
      <c r="L24" s="678">
        <v>50</v>
      </c>
      <c r="M24" s="679">
        <v>5</v>
      </c>
      <c r="O24" s="680">
        <v>466717</v>
      </c>
      <c r="P24" s="673"/>
      <c r="Q24" s="681">
        <f t="shared" si="0"/>
        <v>3.9424319234100002E-4</v>
      </c>
    </row>
    <row r="25" spans="1:17" ht="15">
      <c r="A25" s="335"/>
      <c r="B25" s="341" t="s">
        <v>319</v>
      </c>
      <c r="C25" s="342" t="s">
        <v>320</v>
      </c>
      <c r="D25" s="675">
        <v>9768</v>
      </c>
      <c r="E25" s="675">
        <v>51</v>
      </c>
      <c r="F25" s="675">
        <v>0</v>
      </c>
      <c r="G25" s="676">
        <v>9717</v>
      </c>
      <c r="H25" s="677">
        <v>93</v>
      </c>
      <c r="I25" s="677">
        <v>9624</v>
      </c>
      <c r="J25" s="677">
        <v>9456</v>
      </c>
      <c r="K25" s="677">
        <v>8095</v>
      </c>
      <c r="L25" s="678">
        <v>1361</v>
      </c>
      <c r="M25" s="679">
        <v>168</v>
      </c>
      <c r="O25" s="680">
        <v>21758820</v>
      </c>
      <c r="P25" s="673"/>
      <c r="Q25" s="681">
        <f t="shared" si="0"/>
        <v>4.4892140290699999E-4</v>
      </c>
    </row>
    <row r="26" spans="1:17" ht="15">
      <c r="A26" s="335"/>
      <c r="B26" s="341" t="s">
        <v>321</v>
      </c>
      <c r="C26" s="342" t="s">
        <v>32</v>
      </c>
      <c r="D26" s="675">
        <v>4030</v>
      </c>
      <c r="E26" s="675">
        <v>333</v>
      </c>
      <c r="F26" s="675">
        <v>26</v>
      </c>
      <c r="G26" s="676">
        <v>3671</v>
      </c>
      <c r="H26" s="677">
        <v>89</v>
      </c>
      <c r="I26" s="677">
        <v>3582</v>
      </c>
      <c r="J26" s="677">
        <v>3555</v>
      </c>
      <c r="K26" s="677">
        <v>2759</v>
      </c>
      <c r="L26" s="678">
        <v>796</v>
      </c>
      <c r="M26" s="679">
        <v>27</v>
      </c>
      <c r="O26" s="680">
        <v>10980141</v>
      </c>
      <c r="P26" s="673"/>
      <c r="Q26" s="681">
        <f t="shared" si="0"/>
        <v>3.67026252213E-4</v>
      </c>
    </row>
    <row r="27" spans="1:17" ht="15">
      <c r="A27" s="335"/>
      <c r="B27" s="341" t="s">
        <v>322</v>
      </c>
      <c r="C27" s="342" t="s">
        <v>323</v>
      </c>
      <c r="D27" s="675">
        <v>808</v>
      </c>
      <c r="E27" s="675">
        <v>41</v>
      </c>
      <c r="F27" s="675">
        <v>0</v>
      </c>
      <c r="G27" s="676">
        <v>767</v>
      </c>
      <c r="H27" s="677">
        <v>0</v>
      </c>
      <c r="I27" s="677">
        <v>767</v>
      </c>
      <c r="J27" s="677">
        <v>731</v>
      </c>
      <c r="K27" s="677">
        <v>564</v>
      </c>
      <c r="L27" s="678">
        <v>167</v>
      </c>
      <c r="M27" s="679">
        <v>36</v>
      </c>
      <c r="O27" s="680">
        <v>2344562</v>
      </c>
      <c r="P27" s="673"/>
      <c r="Q27" s="681">
        <f t="shared" si="0"/>
        <v>3.4462726939999999E-4</v>
      </c>
    </row>
    <row r="28" spans="1:17" ht="15">
      <c r="A28" s="335"/>
      <c r="B28" s="341" t="s">
        <v>324</v>
      </c>
      <c r="C28" s="342" t="s">
        <v>33</v>
      </c>
      <c r="D28" s="675">
        <v>3051</v>
      </c>
      <c r="E28" s="675">
        <v>190</v>
      </c>
      <c r="F28" s="675">
        <v>119</v>
      </c>
      <c r="G28" s="676">
        <v>2742</v>
      </c>
      <c r="H28" s="677">
        <v>398</v>
      </c>
      <c r="I28" s="677">
        <v>2344</v>
      </c>
      <c r="J28" s="677">
        <v>2308</v>
      </c>
      <c r="K28" s="677">
        <v>1995</v>
      </c>
      <c r="L28" s="678">
        <v>313</v>
      </c>
      <c r="M28" s="679">
        <v>36</v>
      </c>
      <c r="O28" s="680">
        <v>5180616</v>
      </c>
      <c r="P28" s="673"/>
      <c r="Q28" s="681">
        <f t="shared" si="0"/>
        <v>5.8892610453999995E-4</v>
      </c>
    </row>
    <row r="29" spans="1:17" ht="15">
      <c r="A29" s="335"/>
      <c r="B29" s="341" t="s">
        <v>325</v>
      </c>
      <c r="C29" s="342" t="s">
        <v>18</v>
      </c>
      <c r="D29" s="675">
        <v>3929</v>
      </c>
      <c r="E29" s="675">
        <v>786</v>
      </c>
      <c r="F29" s="675">
        <v>166</v>
      </c>
      <c r="G29" s="676">
        <v>2977</v>
      </c>
      <c r="H29" s="677">
        <v>494</v>
      </c>
      <c r="I29" s="677">
        <v>2483</v>
      </c>
      <c r="J29" s="677">
        <v>2406</v>
      </c>
      <c r="K29" s="677">
        <v>2097</v>
      </c>
      <c r="L29" s="678">
        <v>309</v>
      </c>
      <c r="M29" s="679">
        <v>77</v>
      </c>
      <c r="O29" s="680">
        <v>4067547</v>
      </c>
      <c r="P29" s="673"/>
      <c r="Q29" s="681">
        <f t="shared" si="0"/>
        <v>9.6593843906399995E-4</v>
      </c>
    </row>
    <row r="30" spans="1:17" ht="15">
      <c r="A30" s="335"/>
      <c r="B30" s="341" t="s">
        <v>326</v>
      </c>
      <c r="C30" s="342" t="s">
        <v>4</v>
      </c>
      <c r="D30" s="675">
        <v>63248</v>
      </c>
      <c r="E30" s="675">
        <v>6368</v>
      </c>
      <c r="F30" s="675">
        <v>1794</v>
      </c>
      <c r="G30" s="676">
        <v>55086</v>
      </c>
      <c r="H30" s="677">
        <v>9836</v>
      </c>
      <c r="I30" s="677">
        <v>45250</v>
      </c>
      <c r="J30" s="677">
        <v>40185</v>
      </c>
      <c r="K30" s="677">
        <v>39118</v>
      </c>
      <c r="L30" s="678">
        <v>1067</v>
      </c>
      <c r="M30" s="679">
        <v>5065</v>
      </c>
      <c r="O30" s="680">
        <v>71931652</v>
      </c>
      <c r="P30" s="673"/>
      <c r="Q30" s="681">
        <f t="shared" si="0"/>
        <v>8.79279124578E-4</v>
      </c>
    </row>
    <row r="31" spans="1:17" ht="15">
      <c r="A31" s="335"/>
      <c r="B31" s="341" t="s">
        <v>327</v>
      </c>
      <c r="C31" s="342" t="s">
        <v>34</v>
      </c>
      <c r="D31" s="675">
        <v>2091</v>
      </c>
      <c r="E31" s="675">
        <v>0</v>
      </c>
      <c r="F31" s="675">
        <v>0</v>
      </c>
      <c r="G31" s="676">
        <v>2091</v>
      </c>
      <c r="H31" s="677">
        <v>47</v>
      </c>
      <c r="I31" s="677">
        <v>2044</v>
      </c>
      <c r="J31" s="677">
        <v>2036</v>
      </c>
      <c r="K31" s="677">
        <v>1961</v>
      </c>
      <c r="L31" s="678">
        <v>75</v>
      </c>
      <c r="M31" s="679">
        <v>8</v>
      </c>
      <c r="O31" s="680">
        <v>14696897</v>
      </c>
      <c r="P31" s="673"/>
      <c r="Q31" s="681">
        <f t="shared" si="0"/>
        <v>1.42274930552E-4</v>
      </c>
    </row>
    <row r="32" spans="1:17" ht="15">
      <c r="A32" s="335"/>
      <c r="B32" s="341" t="s">
        <v>328</v>
      </c>
      <c r="C32" s="342" t="s">
        <v>329</v>
      </c>
      <c r="D32" s="675">
        <v>1609</v>
      </c>
      <c r="E32" s="675">
        <v>0</v>
      </c>
      <c r="F32" s="675">
        <v>0</v>
      </c>
      <c r="G32" s="676">
        <v>1609</v>
      </c>
      <c r="H32" s="677">
        <v>3</v>
      </c>
      <c r="I32" s="677">
        <v>1606</v>
      </c>
      <c r="J32" s="677">
        <v>1585</v>
      </c>
      <c r="K32" s="677">
        <v>1448</v>
      </c>
      <c r="L32" s="678">
        <v>137</v>
      </c>
      <c r="M32" s="679">
        <v>21</v>
      </c>
      <c r="O32" s="680">
        <v>4877884</v>
      </c>
      <c r="P32" s="673"/>
      <c r="Q32" s="681">
        <f t="shared" si="0"/>
        <v>3.2985614253999999E-4</v>
      </c>
    </row>
    <row r="33" spans="1:17" ht="15">
      <c r="A33" s="335"/>
      <c r="B33" s="341" t="s">
        <v>330</v>
      </c>
      <c r="C33" s="342" t="s">
        <v>331</v>
      </c>
      <c r="D33" s="675">
        <v>4511</v>
      </c>
      <c r="E33" s="675">
        <v>124</v>
      </c>
      <c r="F33" s="675">
        <v>45</v>
      </c>
      <c r="G33" s="676">
        <v>4342</v>
      </c>
      <c r="H33" s="677">
        <v>415</v>
      </c>
      <c r="I33" s="677">
        <v>3927</v>
      </c>
      <c r="J33" s="677">
        <v>3806</v>
      </c>
      <c r="K33" s="677">
        <v>3327</v>
      </c>
      <c r="L33" s="678">
        <v>479</v>
      </c>
      <c r="M33" s="679">
        <v>121</v>
      </c>
      <c r="O33" s="680">
        <v>4276139</v>
      </c>
      <c r="P33" s="673"/>
      <c r="Q33" s="681">
        <f t="shared" si="0"/>
        <v>1.054923612165E-3</v>
      </c>
    </row>
    <row r="34" spans="1:17" ht="15">
      <c r="A34" s="335"/>
      <c r="B34" s="341" t="s">
        <v>332</v>
      </c>
      <c r="C34" s="342" t="s">
        <v>5</v>
      </c>
      <c r="D34" s="675">
        <v>138980</v>
      </c>
      <c r="E34" s="675">
        <v>11222</v>
      </c>
      <c r="F34" s="675">
        <v>5291</v>
      </c>
      <c r="G34" s="676">
        <v>122467</v>
      </c>
      <c r="H34" s="677">
        <v>11026</v>
      </c>
      <c r="I34" s="677">
        <v>111441</v>
      </c>
      <c r="J34" s="677">
        <v>106325</v>
      </c>
      <c r="K34" s="677">
        <v>67860</v>
      </c>
      <c r="L34" s="678">
        <v>38465</v>
      </c>
      <c r="M34" s="679">
        <v>5116</v>
      </c>
      <c r="O34" s="680">
        <v>91441739</v>
      </c>
      <c r="P34" s="673"/>
      <c r="Q34" s="681">
        <f t="shared" si="0"/>
        <v>1.519874857148E-3</v>
      </c>
    </row>
    <row r="35" spans="1:17" ht="15">
      <c r="A35" s="335"/>
      <c r="B35" s="341" t="s">
        <v>333</v>
      </c>
      <c r="C35" s="342" t="s">
        <v>6</v>
      </c>
      <c r="D35" s="675">
        <v>15234</v>
      </c>
      <c r="E35" s="675">
        <v>692</v>
      </c>
      <c r="F35" s="675">
        <v>254</v>
      </c>
      <c r="G35" s="676">
        <v>14288</v>
      </c>
      <c r="H35" s="677">
        <v>589</v>
      </c>
      <c r="I35" s="677">
        <v>13699</v>
      </c>
      <c r="J35" s="677">
        <v>13577</v>
      </c>
      <c r="K35" s="677">
        <v>12353</v>
      </c>
      <c r="L35" s="678">
        <v>1224</v>
      </c>
      <c r="M35" s="679">
        <v>122</v>
      </c>
      <c r="O35" s="680">
        <v>30149075</v>
      </c>
      <c r="P35" s="673"/>
      <c r="Q35" s="681">
        <f t="shared" si="0"/>
        <v>5.0528913407800002E-4</v>
      </c>
    </row>
    <row r="36" spans="1:17" ht="15">
      <c r="A36" s="335"/>
      <c r="B36" s="341" t="s">
        <v>334</v>
      </c>
      <c r="C36" s="342" t="s">
        <v>7</v>
      </c>
      <c r="D36" s="675">
        <v>5501</v>
      </c>
      <c r="E36" s="675">
        <v>1553</v>
      </c>
      <c r="F36" s="675">
        <v>277</v>
      </c>
      <c r="G36" s="676">
        <v>3671</v>
      </c>
      <c r="H36" s="677">
        <v>1449</v>
      </c>
      <c r="I36" s="677">
        <v>2222</v>
      </c>
      <c r="J36" s="677">
        <v>2078</v>
      </c>
      <c r="K36" s="677">
        <v>1830</v>
      </c>
      <c r="L36" s="678">
        <v>248</v>
      </c>
      <c r="M36" s="679">
        <v>144</v>
      </c>
      <c r="O36" s="680">
        <v>70883937</v>
      </c>
      <c r="P36" s="673"/>
      <c r="Q36" s="681">
        <f t="shared" si="0"/>
        <v>7.7605734569000001E-5</v>
      </c>
    </row>
    <row r="37" spans="1:17" ht="15">
      <c r="A37" s="335"/>
      <c r="B37" s="341" t="s">
        <v>335</v>
      </c>
      <c r="C37" s="342" t="s">
        <v>336</v>
      </c>
      <c r="D37" s="675">
        <v>36754</v>
      </c>
      <c r="E37" s="675">
        <v>1179</v>
      </c>
      <c r="F37" s="675">
        <v>189</v>
      </c>
      <c r="G37" s="676">
        <v>35386</v>
      </c>
      <c r="H37" s="677">
        <v>1762</v>
      </c>
      <c r="I37" s="677">
        <v>33624</v>
      </c>
      <c r="J37" s="677">
        <v>32866</v>
      </c>
      <c r="K37" s="677">
        <v>25261</v>
      </c>
      <c r="L37" s="678">
        <v>7605</v>
      </c>
      <c r="M37" s="679">
        <v>758</v>
      </c>
      <c r="O37" s="680">
        <v>69084516</v>
      </c>
      <c r="P37" s="673"/>
      <c r="Q37" s="681">
        <f t="shared" si="0"/>
        <v>5.3201501766300002E-4</v>
      </c>
    </row>
    <row r="38" spans="1:17" ht="15">
      <c r="A38" s="335"/>
      <c r="B38" s="341" t="s">
        <v>337</v>
      </c>
      <c r="C38" s="342" t="s">
        <v>338</v>
      </c>
      <c r="D38" s="675">
        <v>6307</v>
      </c>
      <c r="E38" s="675">
        <v>358</v>
      </c>
      <c r="F38" s="675">
        <v>30</v>
      </c>
      <c r="G38" s="676">
        <v>5919</v>
      </c>
      <c r="H38" s="677">
        <v>298</v>
      </c>
      <c r="I38" s="677">
        <v>5621</v>
      </c>
      <c r="J38" s="677">
        <v>5507</v>
      </c>
      <c r="K38" s="677">
        <v>4461</v>
      </c>
      <c r="L38" s="678">
        <v>1046</v>
      </c>
      <c r="M38" s="679">
        <v>114</v>
      </c>
      <c r="O38" s="680">
        <v>31203712</v>
      </c>
      <c r="P38" s="673"/>
      <c r="Q38" s="681">
        <f t="shared" si="0"/>
        <v>2.0212338839699999E-4</v>
      </c>
    </row>
    <row r="39" spans="1:17" ht="15">
      <c r="A39" s="335"/>
      <c r="B39" s="341" t="s">
        <v>339</v>
      </c>
      <c r="C39" s="342" t="s">
        <v>8</v>
      </c>
      <c r="D39" s="675">
        <v>36780</v>
      </c>
      <c r="E39" s="675">
        <v>0</v>
      </c>
      <c r="F39" s="675">
        <v>0</v>
      </c>
      <c r="G39" s="676">
        <v>36780</v>
      </c>
      <c r="H39" s="677">
        <v>0</v>
      </c>
      <c r="I39" s="677">
        <v>36780</v>
      </c>
      <c r="J39" s="677">
        <v>36181</v>
      </c>
      <c r="K39" s="677">
        <v>32789</v>
      </c>
      <c r="L39" s="678">
        <v>3392</v>
      </c>
      <c r="M39" s="679">
        <v>599</v>
      </c>
      <c r="O39" s="680">
        <v>57647705</v>
      </c>
      <c r="P39" s="673"/>
      <c r="Q39" s="681">
        <f t="shared" si="0"/>
        <v>6.38013256555E-4</v>
      </c>
    </row>
    <row r="40" spans="1:17" ht="15">
      <c r="A40" s="335"/>
      <c r="B40" s="341" t="s">
        <v>340</v>
      </c>
      <c r="C40" s="342" t="s">
        <v>35</v>
      </c>
      <c r="D40" s="675">
        <v>51321</v>
      </c>
      <c r="E40" s="675">
        <v>125</v>
      </c>
      <c r="F40" s="675">
        <v>6</v>
      </c>
      <c r="G40" s="676">
        <v>51190</v>
      </c>
      <c r="H40" s="677">
        <v>436</v>
      </c>
      <c r="I40" s="677">
        <v>50754</v>
      </c>
      <c r="J40" s="677">
        <v>48478</v>
      </c>
      <c r="K40" s="677">
        <v>40439</v>
      </c>
      <c r="L40" s="678">
        <v>8039</v>
      </c>
      <c r="M40" s="679">
        <v>2276</v>
      </c>
      <c r="O40" s="680">
        <v>48725878</v>
      </c>
      <c r="P40" s="673"/>
      <c r="Q40" s="681">
        <f t="shared" si="0"/>
        <v>1.0532596252040001E-3</v>
      </c>
    </row>
    <row r="41" spans="1:17" ht="15">
      <c r="A41" s="335"/>
      <c r="B41" s="341" t="s">
        <v>341</v>
      </c>
      <c r="C41" s="342" t="s">
        <v>342</v>
      </c>
      <c r="D41" s="675">
        <v>132376</v>
      </c>
      <c r="E41" s="675">
        <v>2517</v>
      </c>
      <c r="F41" s="675">
        <v>1021</v>
      </c>
      <c r="G41" s="676">
        <v>128838</v>
      </c>
      <c r="H41" s="677">
        <v>3937</v>
      </c>
      <c r="I41" s="677">
        <v>124901</v>
      </c>
      <c r="J41" s="677">
        <v>119608</v>
      </c>
      <c r="K41" s="677">
        <v>97533</v>
      </c>
      <c r="L41" s="678">
        <v>22075</v>
      </c>
      <c r="M41" s="679">
        <v>5293</v>
      </c>
      <c r="O41" s="680">
        <v>106911175</v>
      </c>
      <c r="P41" s="673"/>
      <c r="Q41" s="681">
        <f t="shared" si="0"/>
        <v>1.2381867470820001E-3</v>
      </c>
    </row>
    <row r="42" spans="1:17" ht="15">
      <c r="A42" s="335"/>
      <c r="B42" s="341" t="s">
        <v>343</v>
      </c>
      <c r="C42" s="342" t="s">
        <v>344</v>
      </c>
      <c r="D42" s="675">
        <v>6725</v>
      </c>
      <c r="E42" s="675">
        <v>298</v>
      </c>
      <c r="F42" s="675">
        <v>123</v>
      </c>
      <c r="G42" s="676">
        <v>6304</v>
      </c>
      <c r="H42" s="677">
        <v>559</v>
      </c>
      <c r="I42" s="677">
        <v>5745</v>
      </c>
      <c r="J42" s="677">
        <v>5303</v>
      </c>
      <c r="K42" s="677">
        <v>4225</v>
      </c>
      <c r="L42" s="678">
        <v>1078</v>
      </c>
      <c r="M42" s="679">
        <v>442</v>
      </c>
      <c r="O42" s="680">
        <v>5378419</v>
      </c>
      <c r="P42" s="673"/>
      <c r="Q42" s="681">
        <f t="shared" si="0"/>
        <v>1.2503674406920001E-3</v>
      </c>
    </row>
    <row r="43" spans="1:17" ht="15">
      <c r="A43" s="335"/>
      <c r="B43" s="341" t="s">
        <v>345</v>
      </c>
      <c r="C43" s="342" t="s">
        <v>36</v>
      </c>
      <c r="D43" s="675">
        <v>46434</v>
      </c>
      <c r="E43" s="675">
        <v>7117</v>
      </c>
      <c r="F43" s="675">
        <v>1571</v>
      </c>
      <c r="G43" s="676">
        <v>37746</v>
      </c>
      <c r="H43" s="677">
        <v>3646</v>
      </c>
      <c r="I43" s="677">
        <v>34100</v>
      </c>
      <c r="J43" s="677">
        <v>32046</v>
      </c>
      <c r="K43" s="677">
        <v>22663</v>
      </c>
      <c r="L43" s="678">
        <v>9383</v>
      </c>
      <c r="M43" s="679">
        <v>2054</v>
      </c>
      <c r="O43" s="680">
        <v>44457122</v>
      </c>
      <c r="P43" s="673"/>
      <c r="Q43" s="681">
        <f t="shared" si="0"/>
        <v>1.04446707099E-3</v>
      </c>
    </row>
    <row r="44" spans="1:17" ht="15">
      <c r="A44" s="335"/>
      <c r="B44" s="341" t="s">
        <v>346</v>
      </c>
      <c r="C44" s="342" t="s">
        <v>37</v>
      </c>
      <c r="D44" s="675">
        <v>85168</v>
      </c>
      <c r="E44" s="675">
        <v>12568</v>
      </c>
      <c r="F44" s="675">
        <v>3993</v>
      </c>
      <c r="G44" s="676">
        <v>68607</v>
      </c>
      <c r="H44" s="677">
        <v>2223</v>
      </c>
      <c r="I44" s="677">
        <v>66384</v>
      </c>
      <c r="J44" s="677">
        <v>61078</v>
      </c>
      <c r="K44" s="677">
        <v>21571</v>
      </c>
      <c r="L44" s="678">
        <v>39507</v>
      </c>
      <c r="M44" s="679">
        <v>5306</v>
      </c>
      <c r="O44" s="680">
        <v>57840782</v>
      </c>
      <c r="P44" s="673"/>
      <c r="Q44" s="681">
        <f t="shared" si="0"/>
        <v>1.4724558876120001E-3</v>
      </c>
    </row>
    <row r="45" spans="1:17" ht="15">
      <c r="B45" s="341" t="s">
        <v>347</v>
      </c>
      <c r="C45" s="342" t="s">
        <v>19</v>
      </c>
      <c r="D45" s="682">
        <v>0</v>
      </c>
      <c r="E45" s="682">
        <v>0</v>
      </c>
      <c r="F45" s="682">
        <v>0</v>
      </c>
      <c r="G45" s="683">
        <v>0</v>
      </c>
      <c r="H45" s="684">
        <v>0</v>
      </c>
      <c r="I45" s="684">
        <v>0</v>
      </c>
      <c r="J45" s="684">
        <v>0</v>
      </c>
      <c r="K45" s="684">
        <v>0</v>
      </c>
      <c r="L45" s="685">
        <v>0</v>
      </c>
      <c r="M45" s="686">
        <v>0</v>
      </c>
      <c r="O45" s="680">
        <v>1521950</v>
      </c>
      <c r="Q45" s="681">
        <f t="shared" si="0"/>
        <v>0</v>
      </c>
    </row>
    <row r="46" spans="1:17" ht="15">
      <c r="B46" s="341" t="s">
        <v>348</v>
      </c>
      <c r="C46" s="342" t="s">
        <v>9</v>
      </c>
      <c r="D46" s="675">
        <v>265</v>
      </c>
      <c r="E46" s="675">
        <v>1</v>
      </c>
      <c r="F46" s="675">
        <v>0</v>
      </c>
      <c r="G46" s="676">
        <v>264</v>
      </c>
      <c r="H46" s="677">
        <v>23</v>
      </c>
      <c r="I46" s="677">
        <v>241</v>
      </c>
      <c r="J46" s="677">
        <v>239</v>
      </c>
      <c r="K46" s="677">
        <v>216</v>
      </c>
      <c r="L46" s="678">
        <v>23</v>
      </c>
      <c r="M46" s="687">
        <v>2</v>
      </c>
      <c r="O46" s="688">
        <v>2918386</v>
      </c>
      <c r="Q46" s="689">
        <f t="shared" si="0"/>
        <v>9.0803615423000001E-5</v>
      </c>
    </row>
    <row r="47" spans="1:17" ht="15">
      <c r="B47" s="807" t="s">
        <v>505</v>
      </c>
      <c r="C47" s="808"/>
      <c r="D47" s="343">
        <v>793520</v>
      </c>
      <c r="E47" s="343">
        <v>85525</v>
      </c>
      <c r="F47" s="343">
        <v>37133</v>
      </c>
      <c r="G47" s="344">
        <v>670862</v>
      </c>
      <c r="H47" s="345">
        <v>42919</v>
      </c>
      <c r="I47" s="345">
        <v>627943</v>
      </c>
      <c r="J47" s="345">
        <v>593542</v>
      </c>
      <c r="K47" s="345">
        <v>440949</v>
      </c>
      <c r="L47" s="690">
        <v>152593</v>
      </c>
      <c r="M47" s="691">
        <v>34401</v>
      </c>
      <c r="O47" s="688">
        <v>986990481</v>
      </c>
      <c r="Q47" s="689">
        <f>ROUND(D47/O47,15)</f>
        <v>8.03979385086E-4</v>
      </c>
    </row>
    <row r="48" spans="1:17">
      <c r="B48" s="346" t="s">
        <v>506</v>
      </c>
      <c r="C48" s="347" t="s">
        <v>507</v>
      </c>
      <c r="D48" s="348"/>
      <c r="E48" s="348"/>
      <c r="F48" s="348"/>
      <c r="G48" s="348"/>
      <c r="H48" s="348"/>
      <c r="I48" s="348"/>
      <c r="J48" s="348"/>
      <c r="K48" s="348"/>
      <c r="L48" s="349"/>
      <c r="M48" s="349"/>
    </row>
  </sheetData>
  <mergeCells count="9">
    <mergeCell ref="J6:J7"/>
    <mergeCell ref="M6:M7"/>
    <mergeCell ref="B47:C47"/>
    <mergeCell ref="D4:D7"/>
    <mergeCell ref="E4:E7"/>
    <mergeCell ref="F4:F7"/>
    <mergeCell ref="G4:G7"/>
    <mergeCell ref="H5:H7"/>
    <mergeCell ref="I5:I7"/>
  </mergeCells>
  <phoneticPr fontId="6"/>
  <pageMargins left="0.74803149606299213" right="0.74803149606299213" top="0.56999999999999995" bottom="0.17" header="0.51181102362204722" footer="0.17"/>
  <pageSetup paperSize="9" scale="8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zoomScale="70" zoomScaleNormal="70" workbookViewId="0">
      <selection activeCell="D33" sqref="D33"/>
    </sheetView>
  </sheetViews>
  <sheetFormatPr defaultRowHeight="13.5"/>
  <cols>
    <col min="1" max="1" width="20.625" style="406" customWidth="1"/>
    <col min="2" max="18" width="14.25" style="406" customWidth="1"/>
    <col min="19" max="19" width="4.375" style="406" customWidth="1"/>
    <col min="20" max="16384" width="9" style="406"/>
  </cols>
  <sheetData>
    <row r="1" spans="1:18" ht="24.75" customHeight="1">
      <c r="A1" s="404" t="s">
        <v>508</v>
      </c>
      <c r="B1" s="405"/>
    </row>
    <row r="2" spans="1:18" ht="25.5" customHeight="1"/>
    <row r="3" spans="1:18" ht="18" customHeight="1">
      <c r="A3" s="407" t="s">
        <v>509</v>
      </c>
      <c r="B3" s="408" t="s">
        <v>510</v>
      </c>
      <c r="C3" s="408" t="s">
        <v>511</v>
      </c>
      <c r="D3" s="408" t="s">
        <v>512</v>
      </c>
      <c r="E3" s="408" t="s">
        <v>513</v>
      </c>
      <c r="F3" s="409" t="s">
        <v>514</v>
      </c>
      <c r="G3" s="410" t="s">
        <v>515</v>
      </c>
      <c r="H3" s="410" t="s">
        <v>516</v>
      </c>
      <c r="I3" s="409" t="s">
        <v>517</v>
      </c>
      <c r="J3" s="410" t="s">
        <v>518</v>
      </c>
      <c r="K3" s="409" t="s">
        <v>519</v>
      </c>
      <c r="L3" s="409" t="s">
        <v>520</v>
      </c>
      <c r="M3" s="409" t="s">
        <v>521</v>
      </c>
      <c r="N3" s="411" t="s">
        <v>522</v>
      </c>
      <c r="O3" s="411" t="s">
        <v>557</v>
      </c>
      <c r="P3" s="411" t="s">
        <v>575</v>
      </c>
      <c r="Q3" s="411" t="s">
        <v>576</v>
      </c>
      <c r="R3" s="411" t="s">
        <v>577</v>
      </c>
    </row>
    <row r="4" spans="1:18" ht="18" customHeight="1">
      <c r="A4" s="412" t="s">
        <v>523</v>
      </c>
      <c r="B4" s="473">
        <v>534115</v>
      </c>
      <c r="C4" s="473">
        <v>518414</v>
      </c>
      <c r="D4" s="473">
        <v>569218</v>
      </c>
      <c r="E4" s="473">
        <v>492534</v>
      </c>
      <c r="F4" s="473">
        <v>513795</v>
      </c>
      <c r="G4" s="473">
        <v>524288</v>
      </c>
      <c r="H4" s="473">
        <v>559610</v>
      </c>
      <c r="I4" s="413">
        <v>543739</v>
      </c>
      <c r="J4" s="414">
        <v>560920</v>
      </c>
      <c r="K4" s="413">
        <v>535605</v>
      </c>
      <c r="L4" s="413">
        <v>572224</v>
      </c>
      <c r="M4" s="413">
        <v>536460</v>
      </c>
      <c r="N4" s="415">
        <v>545130</v>
      </c>
      <c r="O4" s="415">
        <v>511472</v>
      </c>
      <c r="P4" s="419">
        <v>536432</v>
      </c>
      <c r="Q4" s="419">
        <v>491848</v>
      </c>
      <c r="R4" s="419">
        <v>562022</v>
      </c>
    </row>
    <row r="5" spans="1:18" ht="18" customHeight="1">
      <c r="A5" s="412" t="s">
        <v>524</v>
      </c>
      <c r="B5" s="473">
        <v>329344</v>
      </c>
      <c r="C5" s="473">
        <v>337612</v>
      </c>
      <c r="D5" s="473">
        <v>327849</v>
      </c>
      <c r="E5" s="473">
        <v>321291</v>
      </c>
      <c r="F5" s="473">
        <v>310293</v>
      </c>
      <c r="G5" s="473">
        <v>317789</v>
      </c>
      <c r="H5" s="473">
        <v>352912</v>
      </c>
      <c r="I5" s="413">
        <v>331761</v>
      </c>
      <c r="J5" s="414">
        <v>312314</v>
      </c>
      <c r="K5" s="413">
        <v>331023</v>
      </c>
      <c r="L5" s="413">
        <v>338203</v>
      </c>
      <c r="M5" s="413">
        <v>327504</v>
      </c>
      <c r="N5" s="415">
        <v>311771</v>
      </c>
      <c r="O5" s="415">
        <v>319120</v>
      </c>
      <c r="P5" s="419">
        <v>309173</v>
      </c>
      <c r="Q5" s="419">
        <v>297336</v>
      </c>
      <c r="R5" s="419">
        <v>304992</v>
      </c>
    </row>
    <row r="6" spans="1:18" ht="18" customHeight="1">
      <c r="A6" s="412" t="s">
        <v>525</v>
      </c>
      <c r="B6" s="473">
        <v>83484</v>
      </c>
      <c r="C6" s="473">
        <v>78443</v>
      </c>
      <c r="D6" s="473">
        <v>88030</v>
      </c>
      <c r="E6" s="473">
        <v>78030</v>
      </c>
      <c r="F6" s="473">
        <v>80883</v>
      </c>
      <c r="G6" s="473">
        <v>87065</v>
      </c>
      <c r="H6" s="473">
        <v>99501</v>
      </c>
      <c r="I6" s="413">
        <v>91448</v>
      </c>
      <c r="J6" s="414">
        <v>103790</v>
      </c>
      <c r="K6" s="413">
        <v>97267</v>
      </c>
      <c r="L6" s="413">
        <v>106685</v>
      </c>
      <c r="M6" s="413">
        <v>100474</v>
      </c>
      <c r="N6" s="415">
        <v>98353</v>
      </c>
      <c r="O6" s="415">
        <v>80980</v>
      </c>
      <c r="P6" s="419">
        <v>90678</v>
      </c>
      <c r="Q6" s="419">
        <v>76917</v>
      </c>
      <c r="R6" s="419">
        <v>105301</v>
      </c>
    </row>
    <row r="7" spans="1:18" ht="18" customHeight="1">
      <c r="A7" s="416" t="s">
        <v>558</v>
      </c>
      <c r="B7" s="473">
        <v>450631</v>
      </c>
      <c r="C7" s="473">
        <v>439971</v>
      </c>
      <c r="D7" s="473">
        <v>481188</v>
      </c>
      <c r="E7" s="473">
        <v>414504</v>
      </c>
      <c r="F7" s="473">
        <v>432912</v>
      </c>
      <c r="G7" s="473">
        <v>437223</v>
      </c>
      <c r="H7" s="473">
        <v>460110</v>
      </c>
      <c r="I7" s="417">
        <f>I4-I6</f>
        <v>452291</v>
      </c>
      <c r="J7" s="418">
        <f>J4-J6</f>
        <v>457130</v>
      </c>
      <c r="K7" s="417">
        <f>K4-K6</f>
        <v>438338</v>
      </c>
      <c r="L7" s="417">
        <f>L4-L6</f>
        <v>465539</v>
      </c>
      <c r="M7" s="417">
        <f>M4-M6</f>
        <v>435986</v>
      </c>
      <c r="N7" s="419">
        <v>446776</v>
      </c>
      <c r="O7" s="419">
        <f>O4-O6</f>
        <v>430492</v>
      </c>
      <c r="P7" s="419">
        <f>P4-P6</f>
        <v>445754</v>
      </c>
      <c r="Q7" s="419">
        <f>Q4-Q6</f>
        <v>414931</v>
      </c>
      <c r="R7" s="419">
        <f>R4-R6</f>
        <v>456721</v>
      </c>
    </row>
    <row r="8" spans="1:18" ht="18" customHeight="1">
      <c r="A8" s="420" t="s">
        <v>527</v>
      </c>
      <c r="B8" s="421">
        <f t="shared" ref="B8:N8" si="0">B5/B7</f>
        <v>0.73085074040623033</v>
      </c>
      <c r="C8" s="421">
        <f t="shared" si="0"/>
        <v>0.76735057537883178</v>
      </c>
      <c r="D8" s="421">
        <f t="shared" si="0"/>
        <v>0.68133245218085237</v>
      </c>
      <c r="E8" s="421">
        <f t="shared" si="0"/>
        <v>0.77512159110647905</v>
      </c>
      <c r="F8" s="421">
        <f t="shared" si="0"/>
        <v>0.7167576782348376</v>
      </c>
      <c r="G8" s="421">
        <f t="shared" si="0"/>
        <v>0.72683504756154182</v>
      </c>
      <c r="H8" s="421">
        <f t="shared" si="0"/>
        <v>0.76701658299102393</v>
      </c>
      <c r="I8" s="422">
        <f t="shared" si="0"/>
        <v>0.73351227417746534</v>
      </c>
      <c r="J8" s="422">
        <f t="shared" si="0"/>
        <v>0.68320609017128608</v>
      </c>
      <c r="K8" s="422">
        <f t="shared" si="0"/>
        <v>0.75517751141812939</v>
      </c>
      <c r="L8" s="422">
        <f t="shared" si="0"/>
        <v>0.72647619211279824</v>
      </c>
      <c r="M8" s="422">
        <f t="shared" si="0"/>
        <v>0.75118008376415757</v>
      </c>
      <c r="N8" s="423">
        <f t="shared" si="0"/>
        <v>0.69782396547710712</v>
      </c>
      <c r="O8" s="423">
        <f>O5/O7</f>
        <v>0.7412913596536056</v>
      </c>
      <c r="P8" s="423">
        <f t="shared" ref="P8:R8" si="1">P5/P7</f>
        <v>0.69359557065107658</v>
      </c>
      <c r="Q8" s="423">
        <f t="shared" si="1"/>
        <v>0.71659143327444808</v>
      </c>
      <c r="R8" s="423">
        <f t="shared" si="1"/>
        <v>0.66778624149097587</v>
      </c>
    </row>
    <row r="9" spans="1:18" ht="18" customHeight="1">
      <c r="A9" s="424" t="s">
        <v>559</v>
      </c>
      <c r="B9" s="425">
        <f t="shared" ref="B9:N9" si="2">B8*100</f>
        <v>73.085074040623027</v>
      </c>
      <c r="C9" s="425">
        <f t="shared" si="2"/>
        <v>76.735057537883179</v>
      </c>
      <c r="D9" s="425">
        <f t="shared" si="2"/>
        <v>68.133245218085236</v>
      </c>
      <c r="E9" s="425">
        <f t="shared" si="2"/>
        <v>77.5121591106479</v>
      </c>
      <c r="F9" s="425">
        <f t="shared" si="2"/>
        <v>71.675767823483767</v>
      </c>
      <c r="G9" s="425">
        <f t="shared" si="2"/>
        <v>72.683504756154178</v>
      </c>
      <c r="H9" s="425">
        <f t="shared" si="2"/>
        <v>76.701658299102391</v>
      </c>
      <c r="I9" s="426">
        <f t="shared" si="2"/>
        <v>73.351227417746529</v>
      </c>
      <c r="J9" s="426">
        <f t="shared" si="2"/>
        <v>68.320609017128604</v>
      </c>
      <c r="K9" s="426">
        <f t="shared" si="2"/>
        <v>75.517751141812937</v>
      </c>
      <c r="L9" s="426">
        <f t="shared" si="2"/>
        <v>72.647619211279817</v>
      </c>
      <c r="M9" s="426">
        <f t="shared" si="2"/>
        <v>75.118008376415759</v>
      </c>
      <c r="N9" s="427">
        <f t="shared" si="2"/>
        <v>69.782396547710718</v>
      </c>
      <c r="O9" s="427">
        <f>O8*100</f>
        <v>74.129135965360561</v>
      </c>
      <c r="P9" s="427">
        <f t="shared" ref="P9:R9" si="3">P8*100</f>
        <v>69.359557065107651</v>
      </c>
      <c r="Q9" s="427">
        <f t="shared" si="3"/>
        <v>71.659143327444809</v>
      </c>
      <c r="R9" s="427">
        <f t="shared" si="3"/>
        <v>66.778624149097581</v>
      </c>
    </row>
    <row r="10" spans="1:18" ht="18" customHeight="1" thickBot="1">
      <c r="N10" s="428" t="s">
        <v>560</v>
      </c>
    </row>
    <row r="11" spans="1:18" ht="18" customHeight="1">
      <c r="A11" s="407" t="s">
        <v>528</v>
      </c>
      <c r="B11" s="429" t="s">
        <v>561</v>
      </c>
      <c r="C11" s="429" t="s">
        <v>578</v>
      </c>
      <c r="D11" s="429" t="s">
        <v>529</v>
      </c>
      <c r="E11" s="430" t="s">
        <v>579</v>
      </c>
      <c r="F11" s="430" t="s">
        <v>580</v>
      </c>
      <c r="G11" s="431" t="s">
        <v>581</v>
      </c>
      <c r="H11" s="431" t="s">
        <v>582</v>
      </c>
      <c r="I11" s="432" t="s">
        <v>583</v>
      </c>
      <c r="J11" s="431" t="s">
        <v>584</v>
      </c>
      <c r="K11" s="432" t="s">
        <v>585</v>
      </c>
      <c r="L11" s="432" t="s">
        <v>586</v>
      </c>
      <c r="M11" s="432" t="s">
        <v>587</v>
      </c>
      <c r="N11" s="433" t="s">
        <v>588</v>
      </c>
    </row>
    <row r="12" spans="1:18" ht="18" customHeight="1">
      <c r="A12" s="412" t="s">
        <v>523</v>
      </c>
      <c r="B12" s="474">
        <f t="shared" ref="B12:N12" si="4">SUM(B4:F4)/5</f>
        <v>525615.19999999995</v>
      </c>
      <c r="C12" s="474">
        <f t="shared" si="4"/>
        <v>523649.8</v>
      </c>
      <c r="D12" s="474">
        <f t="shared" si="4"/>
        <v>531889</v>
      </c>
      <c r="E12" s="474">
        <f t="shared" si="4"/>
        <v>526793.19999999995</v>
      </c>
      <c r="F12" s="475">
        <f t="shared" si="4"/>
        <v>540470.4</v>
      </c>
      <c r="G12" s="476">
        <f t="shared" si="4"/>
        <v>544832.4</v>
      </c>
      <c r="H12" s="477">
        <f t="shared" si="4"/>
        <v>554419.6</v>
      </c>
      <c r="I12" s="478">
        <f t="shared" si="4"/>
        <v>549789.6</v>
      </c>
      <c r="J12" s="477">
        <f t="shared" si="4"/>
        <v>550067.80000000005</v>
      </c>
      <c r="K12" s="478">
        <f t="shared" si="4"/>
        <v>540178.19999999995</v>
      </c>
      <c r="L12" s="478">
        <f t="shared" si="4"/>
        <v>540343.6</v>
      </c>
      <c r="M12" s="478">
        <f t="shared" si="4"/>
        <v>524268.4</v>
      </c>
      <c r="N12" s="479">
        <f t="shared" si="4"/>
        <v>529380.80000000005</v>
      </c>
    </row>
    <row r="13" spans="1:18" ht="18" customHeight="1">
      <c r="A13" s="412" t="s">
        <v>524</v>
      </c>
      <c r="B13" s="474">
        <f t="shared" ref="B13:K14" si="5">SUM(B5:F5)/5</f>
        <v>325277.8</v>
      </c>
      <c r="C13" s="474">
        <f t="shared" si="5"/>
        <v>322966.8</v>
      </c>
      <c r="D13" s="474">
        <f t="shared" si="5"/>
        <v>326026.8</v>
      </c>
      <c r="E13" s="474">
        <f t="shared" si="5"/>
        <v>326809.2</v>
      </c>
      <c r="F13" s="475">
        <f t="shared" si="5"/>
        <v>325013.8</v>
      </c>
      <c r="G13" s="476">
        <f t="shared" si="5"/>
        <v>329159.8</v>
      </c>
      <c r="H13" s="477">
        <f t="shared" si="5"/>
        <v>333242.59999999998</v>
      </c>
      <c r="I13" s="478">
        <f t="shared" si="5"/>
        <v>328161</v>
      </c>
      <c r="J13" s="477">
        <f t="shared" si="5"/>
        <v>324163</v>
      </c>
      <c r="K13" s="478">
        <f t="shared" si="5"/>
        <v>325524.2</v>
      </c>
      <c r="L13" s="478">
        <f t="shared" ref="L13:N14" si="6">SUM(L5:P5)/5</f>
        <v>321154.2</v>
      </c>
      <c r="M13" s="478">
        <f t="shared" si="6"/>
        <v>312980.8</v>
      </c>
      <c r="N13" s="479">
        <f t="shared" si="6"/>
        <v>308478.40000000002</v>
      </c>
    </row>
    <row r="14" spans="1:18" ht="18" customHeight="1">
      <c r="A14" s="412" t="s">
        <v>525</v>
      </c>
      <c r="B14" s="474">
        <f t="shared" si="5"/>
        <v>81774</v>
      </c>
      <c r="C14" s="474">
        <f t="shared" si="5"/>
        <v>82490.2</v>
      </c>
      <c r="D14" s="474">
        <f t="shared" si="5"/>
        <v>86701.8</v>
      </c>
      <c r="E14" s="474">
        <f t="shared" si="5"/>
        <v>87385.4</v>
      </c>
      <c r="F14" s="475">
        <f t="shared" si="5"/>
        <v>92537.4</v>
      </c>
      <c r="G14" s="476">
        <f t="shared" si="5"/>
        <v>95814.2</v>
      </c>
      <c r="H14" s="477">
        <f t="shared" si="5"/>
        <v>99738.2</v>
      </c>
      <c r="I14" s="478">
        <f t="shared" si="5"/>
        <v>99932.800000000003</v>
      </c>
      <c r="J14" s="477">
        <f t="shared" si="5"/>
        <v>101313.8</v>
      </c>
      <c r="K14" s="478">
        <f t="shared" si="5"/>
        <v>96751.8</v>
      </c>
      <c r="L14" s="478">
        <f t="shared" si="6"/>
        <v>95434</v>
      </c>
      <c r="M14" s="478">
        <f t="shared" si="6"/>
        <v>89480.4</v>
      </c>
      <c r="N14" s="479">
        <f>SUM(N6:R6)/5</f>
        <v>90445.8</v>
      </c>
    </row>
    <row r="15" spans="1:18" ht="18" customHeight="1">
      <c r="A15" s="412" t="s">
        <v>526</v>
      </c>
      <c r="B15" s="474">
        <f t="shared" ref="B15:N15" si="7">B12-B14</f>
        <v>443841.19999999995</v>
      </c>
      <c r="C15" s="474">
        <f t="shared" si="7"/>
        <v>441159.6</v>
      </c>
      <c r="D15" s="474">
        <f t="shared" si="7"/>
        <v>445187.2</v>
      </c>
      <c r="E15" s="474">
        <f t="shared" si="7"/>
        <v>439407.79999999993</v>
      </c>
      <c r="F15" s="475">
        <f t="shared" si="7"/>
        <v>447933</v>
      </c>
      <c r="G15" s="476">
        <f t="shared" si="7"/>
        <v>449018.2</v>
      </c>
      <c r="H15" s="477">
        <f t="shared" si="7"/>
        <v>454681.39999999997</v>
      </c>
      <c r="I15" s="478">
        <f t="shared" si="7"/>
        <v>449856.8</v>
      </c>
      <c r="J15" s="477">
        <f t="shared" si="7"/>
        <v>448754.00000000006</v>
      </c>
      <c r="K15" s="478">
        <f t="shared" si="7"/>
        <v>443426.39999999997</v>
      </c>
      <c r="L15" s="478">
        <f t="shared" si="7"/>
        <v>444909.6</v>
      </c>
      <c r="M15" s="478">
        <f t="shared" si="7"/>
        <v>434788</v>
      </c>
      <c r="N15" s="479">
        <f t="shared" si="7"/>
        <v>438935.00000000006</v>
      </c>
    </row>
    <row r="16" spans="1:18" ht="18" customHeight="1">
      <c r="A16" s="421" t="s">
        <v>527</v>
      </c>
      <c r="B16" s="434">
        <f t="shared" ref="B16:G16" si="8">B13/B15</f>
        <v>0.73286977414444632</v>
      </c>
      <c r="C16" s="434">
        <f t="shared" si="8"/>
        <v>0.73208607497150691</v>
      </c>
      <c r="D16" s="434">
        <f t="shared" si="8"/>
        <v>0.73233641937593885</v>
      </c>
      <c r="E16" s="434">
        <f t="shared" si="8"/>
        <v>0.74374920062866445</v>
      </c>
      <c r="F16" s="435">
        <f t="shared" si="8"/>
        <v>0.72558574608256143</v>
      </c>
      <c r="G16" s="480">
        <f t="shared" si="8"/>
        <v>0.73306560847644919</v>
      </c>
      <c r="H16" s="436">
        <f>H13/H15</f>
        <v>0.7329145199253807</v>
      </c>
      <c r="I16" s="436">
        <f>I13/I15</f>
        <v>0.72947880303243162</v>
      </c>
      <c r="J16" s="437">
        <f>J13/J15</f>
        <v>0.72236236334383641</v>
      </c>
      <c r="K16" s="481">
        <f>K13/K15</f>
        <v>0.73411100466729096</v>
      </c>
      <c r="L16" s="481">
        <f t="shared" ref="L16:M16" si="9">L13/L15</f>
        <v>0.72184147071674787</v>
      </c>
      <c r="M16" s="481">
        <f t="shared" si="9"/>
        <v>0.7198469138982676</v>
      </c>
      <c r="N16" s="438">
        <f>N13/N15</f>
        <v>0.70278833995921941</v>
      </c>
    </row>
    <row r="17" spans="1:15" ht="18" customHeight="1" thickBot="1">
      <c r="A17" s="424" t="s">
        <v>559</v>
      </c>
      <c r="B17" s="439">
        <f t="shared" ref="B17:G17" si="10">B16*100</f>
        <v>73.286977414444635</v>
      </c>
      <c r="C17" s="439">
        <f t="shared" si="10"/>
        <v>73.208607497150695</v>
      </c>
      <c r="D17" s="439">
        <f t="shared" si="10"/>
        <v>73.233641937593887</v>
      </c>
      <c r="E17" s="439">
        <f t="shared" si="10"/>
        <v>74.374920062866451</v>
      </c>
      <c r="F17" s="439">
        <f t="shared" si="10"/>
        <v>72.558574608256137</v>
      </c>
      <c r="G17" s="441">
        <f t="shared" si="10"/>
        <v>73.306560847644917</v>
      </c>
      <c r="H17" s="441">
        <f>H16*100</f>
        <v>73.291451992538072</v>
      </c>
      <c r="I17" s="441">
        <f>I16*100</f>
        <v>72.947880303243167</v>
      </c>
      <c r="J17" s="440">
        <f>J16*100</f>
        <v>72.236236334383648</v>
      </c>
      <c r="K17" s="441">
        <f>K16*100</f>
        <v>73.411100466729096</v>
      </c>
      <c r="L17" s="441">
        <f t="shared" ref="L17:N17" si="11">L16*100</f>
        <v>72.184147071674786</v>
      </c>
      <c r="M17" s="441">
        <f t="shared" si="11"/>
        <v>71.984691389826764</v>
      </c>
      <c r="N17" s="442">
        <f t="shared" si="11"/>
        <v>70.278833995921943</v>
      </c>
    </row>
    <row r="18" spans="1:15">
      <c r="B18" s="443"/>
      <c r="H18" s="444" t="s">
        <v>530</v>
      </c>
    </row>
    <row r="19" spans="1:15" ht="57.75" customHeight="1">
      <c r="A19" s="815" t="s">
        <v>562</v>
      </c>
      <c r="B19" s="815"/>
      <c r="C19" s="815"/>
      <c r="D19" s="815"/>
      <c r="E19" s="815"/>
      <c r="F19" s="815"/>
      <c r="G19" s="815"/>
      <c r="H19" s="815"/>
      <c r="I19" s="815"/>
      <c r="J19" s="815"/>
      <c r="K19" s="815"/>
    </row>
    <row r="20" spans="1:15" ht="123.75" customHeight="1">
      <c r="A20" s="815"/>
      <c r="B20" s="815"/>
      <c r="C20" s="815"/>
      <c r="D20" s="815"/>
      <c r="E20" s="815"/>
      <c r="F20" s="815"/>
      <c r="G20" s="815"/>
      <c r="H20" s="815"/>
      <c r="I20" s="815"/>
      <c r="J20" s="815"/>
      <c r="K20" s="815"/>
    </row>
    <row r="21" spans="1:15">
      <c r="A21" s="815"/>
      <c r="B21" s="815"/>
      <c r="C21" s="815"/>
      <c r="D21" s="815"/>
      <c r="E21" s="815"/>
      <c r="F21" s="815"/>
      <c r="G21" s="815"/>
      <c r="H21" s="815"/>
      <c r="I21" s="815"/>
      <c r="J21" s="815"/>
      <c r="K21" s="815"/>
    </row>
    <row r="22" spans="1:15">
      <c r="A22" s="815"/>
      <c r="B22" s="815"/>
      <c r="C22" s="815"/>
      <c r="D22" s="815"/>
      <c r="E22" s="815"/>
      <c r="F22" s="815"/>
      <c r="G22" s="815"/>
      <c r="H22" s="815"/>
      <c r="I22" s="815"/>
      <c r="J22" s="815"/>
      <c r="K22" s="815"/>
    </row>
    <row r="23" spans="1:15">
      <c r="A23" s="815"/>
      <c r="B23" s="815"/>
      <c r="C23" s="815"/>
      <c r="D23" s="815"/>
      <c r="E23" s="815"/>
      <c r="F23" s="815"/>
      <c r="G23" s="815"/>
      <c r="H23" s="815"/>
      <c r="I23" s="815"/>
      <c r="J23" s="815"/>
      <c r="K23" s="815"/>
      <c r="L23" s="816">
        <f ca="1">NOW()</f>
        <v>44204.669974999997</v>
      </c>
      <c r="M23" s="816"/>
      <c r="N23" s="462"/>
      <c r="O23" s="462"/>
    </row>
    <row r="24" spans="1:15" ht="13.5" customHeight="1">
      <c r="A24" s="445"/>
      <c r="B24" s="445"/>
      <c r="C24" s="445"/>
      <c r="D24" s="445"/>
      <c r="E24" s="445"/>
      <c r="F24" s="445"/>
      <c r="G24" s="446"/>
      <c r="H24" s="446"/>
      <c r="I24" s="446"/>
      <c r="J24" s="446"/>
      <c r="K24" s="446"/>
      <c r="L24" s="446"/>
      <c r="M24" s="446"/>
      <c r="N24" s="446"/>
      <c r="O24" s="446"/>
    </row>
    <row r="25" spans="1:15" ht="15" customHeight="1">
      <c r="A25" s="445"/>
      <c r="B25" s="445"/>
      <c r="C25" s="445"/>
      <c r="D25" s="445"/>
      <c r="E25" s="445"/>
      <c r="F25" s="817"/>
      <c r="G25" s="817"/>
      <c r="H25" s="817"/>
      <c r="I25" s="817"/>
      <c r="J25" s="817"/>
      <c r="K25" s="817"/>
      <c r="L25" s="817"/>
      <c r="M25" s="817"/>
      <c r="N25" s="447"/>
      <c r="O25" s="447"/>
    </row>
    <row r="26" spans="1:15">
      <c r="B26" s="448" t="s">
        <v>589</v>
      </c>
      <c r="C26" s="449"/>
    </row>
    <row r="27" spans="1:15">
      <c r="A27" s="450"/>
      <c r="B27" s="451" t="s">
        <v>590</v>
      </c>
      <c r="C27" s="451" t="s">
        <v>591</v>
      </c>
      <c r="D27" s="452" t="s">
        <v>592</v>
      </c>
      <c r="E27" s="452" t="s">
        <v>593</v>
      </c>
      <c r="F27" s="452" t="s">
        <v>594</v>
      </c>
      <c r="G27" s="452" t="s">
        <v>595</v>
      </c>
      <c r="H27" s="452" t="s">
        <v>531</v>
      </c>
      <c r="I27" s="452" t="s">
        <v>532</v>
      </c>
      <c r="J27" s="452" t="s">
        <v>533</v>
      </c>
      <c r="K27" s="452" t="s">
        <v>596</v>
      </c>
      <c r="L27" s="452" t="s">
        <v>597</v>
      </c>
      <c r="M27" s="452" t="s">
        <v>598</v>
      </c>
      <c r="N27" s="452" t="s">
        <v>599</v>
      </c>
    </row>
    <row r="28" spans="1:15">
      <c r="B28" s="406">
        <v>73.286977414444635</v>
      </c>
      <c r="C28" s="406">
        <v>73.208607497150695</v>
      </c>
      <c r="D28" s="406">
        <v>73.233641937593887</v>
      </c>
      <c r="E28" s="406">
        <v>74.374920062866451</v>
      </c>
      <c r="F28" s="406">
        <v>72.558574608256137</v>
      </c>
      <c r="G28" s="406">
        <v>73.306560847644917</v>
      </c>
      <c r="H28" s="406">
        <v>0.7329145199253807</v>
      </c>
      <c r="I28" s="406">
        <v>0.72947880303243162</v>
      </c>
      <c r="J28" s="406">
        <v>0.72236236334383597</v>
      </c>
      <c r="K28" s="406">
        <v>0.73411100466729096</v>
      </c>
      <c r="L28" s="406">
        <v>0.72184147071674787</v>
      </c>
      <c r="M28" s="406">
        <v>0.7198469138982676</v>
      </c>
      <c r="N28" s="406">
        <v>0.70278833995921941</v>
      </c>
    </row>
  </sheetData>
  <mergeCells count="3">
    <mergeCell ref="A19:K23"/>
    <mergeCell ref="L23:M23"/>
    <mergeCell ref="F25:M25"/>
  </mergeCells>
  <phoneticPr fontId="6"/>
  <pageMargins left="0.47244094488188981" right="0.15748031496062992" top="0.98425196850393704" bottom="0.43307086614173229" header="0.51181102362204722" footer="0.51181102362204722"/>
  <pageSetup paperSize="9" scale="67"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45"/>
  <sheetViews>
    <sheetView showGridLines="0" zoomScaleNormal="100" workbookViewId="0">
      <selection activeCell="J5" sqref="J5:W31"/>
    </sheetView>
  </sheetViews>
  <sheetFormatPr defaultRowHeight="13.5"/>
  <cols>
    <col min="1" max="1" width="3.625" customWidth="1"/>
    <col min="2" max="2" width="4.5" bestFit="1" customWidth="1"/>
    <col min="3" max="3" width="18.125" bestFit="1" customWidth="1"/>
    <col min="4" max="8" width="10.625" customWidth="1"/>
    <col min="9" max="9" width="4" customWidth="1"/>
    <col min="22" max="22" width="4.125" customWidth="1"/>
    <col min="24" max="24" width="2.75" customWidth="1"/>
  </cols>
  <sheetData>
    <row r="1" spans="2:8" ht="14.25">
      <c r="B1" s="57" t="s">
        <v>55</v>
      </c>
    </row>
    <row r="3" spans="2:8">
      <c r="B3" s="68" t="s">
        <v>54</v>
      </c>
    </row>
    <row r="4" spans="2:8">
      <c r="G4" s="56" t="s">
        <v>42</v>
      </c>
      <c r="H4" s="56"/>
    </row>
    <row r="5" spans="2:8" ht="17.100000000000001" customHeight="1">
      <c r="B5" s="54"/>
      <c r="C5" s="55"/>
      <c r="D5" s="49" t="s">
        <v>41</v>
      </c>
      <c r="E5" s="49" t="s">
        <v>288</v>
      </c>
      <c r="F5" s="49" t="s">
        <v>289</v>
      </c>
      <c r="G5" s="50" t="s">
        <v>40</v>
      </c>
      <c r="H5" s="471"/>
    </row>
    <row r="6" spans="2:8" ht="17.100000000000001" customHeight="1">
      <c r="B6" s="38" t="str">
        <f>'測定　建設投資'!B16</f>
        <v>01</v>
      </c>
      <c r="C6" s="39" t="str">
        <f>'測定　建設投資'!C16</f>
        <v>農業</v>
      </c>
      <c r="D6" s="40">
        <f>'測定　建設投資'!DH16</f>
        <v>0</v>
      </c>
      <c r="E6" s="40">
        <f>'測定　建設投資'!DL16</f>
        <v>51.711508524466325</v>
      </c>
      <c r="F6" s="51">
        <f>'測定　建設投資'!DT16</f>
        <v>635.35818328092307</v>
      </c>
      <c r="G6" s="51">
        <f>SUM(D6:F6)</f>
        <v>687.06969180538943</v>
      </c>
      <c r="H6" s="115"/>
    </row>
    <row r="7" spans="2:8" ht="17.100000000000001" customHeight="1">
      <c r="B7" s="41" t="str">
        <f>'測定　建設投資'!B17</f>
        <v>02</v>
      </c>
      <c r="C7" s="42" t="str">
        <f>'測定　建設投資'!C17</f>
        <v>林業</v>
      </c>
      <c r="D7" s="43">
        <f>'測定　建設投資'!DH17</f>
        <v>0</v>
      </c>
      <c r="E7" s="43">
        <f>'測定　建設投資'!DL17</f>
        <v>17.525671788821935</v>
      </c>
      <c r="F7" s="52">
        <f>'測定　建設投資'!DT17</f>
        <v>28.545875048834858</v>
      </c>
      <c r="G7" s="52">
        <f>SUM(D7:F7)</f>
        <v>46.071546837656797</v>
      </c>
      <c r="H7" s="115"/>
    </row>
    <row r="8" spans="2:8" ht="17.100000000000001" customHeight="1">
      <c r="B8" s="41" t="str">
        <f>'測定　建設投資'!B18</f>
        <v>03</v>
      </c>
      <c r="C8" s="42" t="str">
        <f>'測定　建設投資'!C18</f>
        <v>漁業</v>
      </c>
      <c r="D8" s="43">
        <f>'測定　建設投資'!DH18</f>
        <v>0</v>
      </c>
      <c r="E8" s="43">
        <f>'測定　建設投資'!DL18</f>
        <v>0.40655000719234424</v>
      </c>
      <c r="F8" s="52">
        <f>'測定　建設投資'!DT18</f>
        <v>76.35979710927306</v>
      </c>
      <c r="G8" s="52">
        <f>SUM(D8:F8)</f>
        <v>76.766347116465411</v>
      </c>
      <c r="H8" s="115"/>
    </row>
    <row r="9" spans="2:8" ht="17.100000000000001" customHeight="1">
      <c r="B9" s="41" t="str">
        <f>'測定　建設投資'!B19</f>
        <v>06</v>
      </c>
      <c r="C9" s="42" t="str">
        <f>'測定　建設投資'!C19</f>
        <v>鉱業</v>
      </c>
      <c r="D9" s="43">
        <f>'測定　建設投資'!DH19</f>
        <v>0</v>
      </c>
      <c r="E9" s="43">
        <f>'測定　建設投資'!DL19</f>
        <v>154.80190724787971</v>
      </c>
      <c r="F9" s="52">
        <f>'測定　建設投資'!DT19</f>
        <v>29.801997899520948</v>
      </c>
      <c r="G9" s="52">
        <f t="shared" ref="G9:G44" si="0">SUM(D9:F9)</f>
        <v>184.60390514740067</v>
      </c>
      <c r="H9" s="115"/>
    </row>
    <row r="10" spans="2:8" ht="17.100000000000001" customHeight="1">
      <c r="B10" s="41" t="str">
        <f>'測定　建設投資'!B20</f>
        <v>11</v>
      </c>
      <c r="C10" s="42" t="str">
        <f>'測定　建設投資'!C20</f>
        <v>飲食料品</v>
      </c>
      <c r="D10" s="43">
        <f>'測定　建設投資'!DH20</f>
        <v>0</v>
      </c>
      <c r="E10" s="43">
        <f>'測定　建設投資'!DL20</f>
        <v>10.904162608372552</v>
      </c>
      <c r="F10" s="52">
        <f>'測定　建設投資'!DT20</f>
        <v>1722.8138883645745</v>
      </c>
      <c r="G10" s="52">
        <f t="shared" si="0"/>
        <v>1733.7180509729471</v>
      </c>
      <c r="H10" s="115"/>
    </row>
    <row r="11" spans="2:8" ht="17.100000000000001" customHeight="1">
      <c r="B11" s="41" t="str">
        <f>'測定　建設投資'!B21</f>
        <v>15</v>
      </c>
      <c r="C11" s="42" t="str">
        <f>'測定　建設投資'!C21</f>
        <v>繊維製品</v>
      </c>
      <c r="D11" s="43">
        <f>'測定　建設投資'!DH21</f>
        <v>0</v>
      </c>
      <c r="E11" s="43">
        <f>'測定　建設投資'!DL21</f>
        <v>14.565954099255185</v>
      </c>
      <c r="F11" s="52">
        <f>'測定　建設投資'!DT21</f>
        <v>32.40801361306309</v>
      </c>
      <c r="G11" s="52">
        <f t="shared" si="0"/>
        <v>46.973967712318277</v>
      </c>
      <c r="H11" s="115"/>
    </row>
    <row r="12" spans="2:8" ht="17.100000000000001" customHeight="1">
      <c r="B12" s="41" t="str">
        <f>'測定　建設投資'!B22</f>
        <v>16</v>
      </c>
      <c r="C12" s="42" t="str">
        <f>'測定　建設投資'!C22</f>
        <v>パルプ・紙・木製品</v>
      </c>
      <c r="D12" s="43">
        <f>'測定　建設投資'!DH22</f>
        <v>0</v>
      </c>
      <c r="E12" s="43">
        <f>'測定　建設投資'!DL22</f>
        <v>268.46153806310656</v>
      </c>
      <c r="F12" s="52">
        <f>'測定　建設投資'!DT22</f>
        <v>60.981484146930072</v>
      </c>
      <c r="G12" s="52">
        <f t="shared" si="0"/>
        <v>329.44302221003664</v>
      </c>
      <c r="H12" s="115"/>
    </row>
    <row r="13" spans="2:8" ht="17.100000000000001" customHeight="1">
      <c r="B13" s="41" t="str">
        <f>'測定　建設投資'!B23</f>
        <v>20</v>
      </c>
      <c r="C13" s="42" t="str">
        <f>'測定　建設投資'!C23</f>
        <v>化学製品</v>
      </c>
      <c r="D13" s="43">
        <f>'測定　建設投資'!DH23</f>
        <v>0</v>
      </c>
      <c r="E13" s="43">
        <f>'測定　建設投資'!DL23</f>
        <v>39.989359606740791</v>
      </c>
      <c r="F13" s="52">
        <f>'測定　建設投資'!DT23</f>
        <v>33.758703529093943</v>
      </c>
      <c r="G13" s="52">
        <f t="shared" si="0"/>
        <v>73.748063135834741</v>
      </c>
      <c r="H13" s="115"/>
    </row>
    <row r="14" spans="2:8" ht="17.100000000000001" customHeight="1">
      <c r="B14" s="41" t="str">
        <f>'測定　建設投資'!B24</f>
        <v>21</v>
      </c>
      <c r="C14" s="42" t="str">
        <f>'測定　建設投資'!C24</f>
        <v>石油・石炭製品</v>
      </c>
      <c r="D14" s="43">
        <f>'測定　建設投資'!DH24</f>
        <v>0</v>
      </c>
      <c r="E14" s="43">
        <f>'測定　建設投資'!DL24</f>
        <v>26.362890215238316</v>
      </c>
      <c r="F14" s="52">
        <f>'測定　建設投資'!DT24</f>
        <v>21.327362422898904</v>
      </c>
      <c r="G14" s="52">
        <f t="shared" si="0"/>
        <v>47.690252638137224</v>
      </c>
      <c r="H14" s="115"/>
    </row>
    <row r="15" spans="2:8" ht="17.100000000000001" customHeight="1">
      <c r="B15" s="41" t="str">
        <f>'測定　建設投資'!B25</f>
        <v>22</v>
      </c>
      <c r="C15" s="42" t="str">
        <f>'測定　建設投資'!C25</f>
        <v>プラスチック・ゴム製品</v>
      </c>
      <c r="D15" s="43">
        <f>'測定　建設投資'!DH25</f>
        <v>0</v>
      </c>
      <c r="E15" s="43">
        <f>'測定　建設投資'!DL25</f>
        <v>139.13418871218707</v>
      </c>
      <c r="F15" s="52">
        <f>'測定　建設投資'!DT25</f>
        <v>28.130748723059281</v>
      </c>
      <c r="G15" s="52">
        <f t="shared" si="0"/>
        <v>167.26493743524634</v>
      </c>
      <c r="H15" s="115"/>
    </row>
    <row r="16" spans="2:8" ht="17.100000000000001" customHeight="1">
      <c r="B16" s="41" t="str">
        <f>'測定　建設投資'!B26</f>
        <v>25</v>
      </c>
      <c r="C16" s="42" t="str">
        <f>'測定　建設投資'!C26</f>
        <v>窯業・土石製品</v>
      </c>
      <c r="D16" s="43">
        <f>'測定　建設投資'!DH26</f>
        <v>0</v>
      </c>
      <c r="E16" s="43">
        <f>'測定　建設投資'!DL26</f>
        <v>2195.8204227252959</v>
      </c>
      <c r="F16" s="52">
        <f>'測定　建設投資'!DT26</f>
        <v>18.715082172395569</v>
      </c>
      <c r="G16" s="52">
        <f t="shared" si="0"/>
        <v>2214.5355048976917</v>
      </c>
      <c r="H16" s="115"/>
    </row>
    <row r="17" spans="2:8" ht="17.100000000000001" customHeight="1">
      <c r="B17" s="41" t="str">
        <f>'測定　建設投資'!B27</f>
        <v>26</v>
      </c>
      <c r="C17" s="42" t="str">
        <f>'測定　建設投資'!C27</f>
        <v>鉄鋼</v>
      </c>
      <c r="D17" s="43">
        <f>'測定　建設投資'!DH27</f>
        <v>0</v>
      </c>
      <c r="E17" s="43">
        <f>'測定　建設投資'!DL27</f>
        <v>67.997994874281844</v>
      </c>
      <c r="F17" s="52">
        <f>'測定　建設投資'!DT27</f>
        <v>0.46590091657182481</v>
      </c>
      <c r="G17" s="52">
        <f t="shared" si="0"/>
        <v>68.46389579085367</v>
      </c>
      <c r="H17" s="115"/>
    </row>
    <row r="18" spans="2:8" ht="17.100000000000001" customHeight="1">
      <c r="B18" s="41" t="str">
        <f>'測定　建設投資'!B28</f>
        <v>27</v>
      </c>
      <c r="C18" s="42" t="str">
        <f>'測定　建設投資'!C28</f>
        <v>非鉄金属</v>
      </c>
      <c r="D18" s="43">
        <f>'測定　建設投資'!DH28</f>
        <v>0</v>
      </c>
      <c r="E18" s="43">
        <f>'測定　建設投資'!DL28</f>
        <v>22.796168088936014</v>
      </c>
      <c r="F18" s="52">
        <f>'測定　建設投資'!DT28</f>
        <v>0.52647137925549903</v>
      </c>
      <c r="G18" s="52">
        <f t="shared" si="0"/>
        <v>23.322639468191515</v>
      </c>
      <c r="H18" s="115"/>
    </row>
    <row r="19" spans="2:8" ht="17.100000000000001" customHeight="1">
      <c r="B19" s="41" t="str">
        <f>'測定　建設投資'!B29</f>
        <v>28</v>
      </c>
      <c r="C19" s="42" t="str">
        <f>'測定　建設投資'!C29</f>
        <v>金属製品</v>
      </c>
      <c r="D19" s="43">
        <f>'測定　建設投資'!DH29</f>
        <v>0</v>
      </c>
      <c r="E19" s="43">
        <f>'測定　建設投資'!DL29</f>
        <v>2694.1173637346596</v>
      </c>
      <c r="F19" s="52">
        <f>'測定　建設投資'!DT29</f>
        <v>14.426616997592104</v>
      </c>
      <c r="G19" s="52">
        <f t="shared" si="0"/>
        <v>2708.5439807322518</v>
      </c>
      <c r="H19" s="115"/>
    </row>
    <row r="20" spans="2:8" ht="17.100000000000001" customHeight="1">
      <c r="B20" s="41" t="str">
        <f>'測定　建設投資'!B30</f>
        <v>29</v>
      </c>
      <c r="C20" s="42" t="str">
        <f>'測定　建設投資'!C30</f>
        <v>はん用機械</v>
      </c>
      <c r="D20" s="43">
        <f>'測定　建設投資'!DH30</f>
        <v>0</v>
      </c>
      <c r="E20" s="43">
        <f>'測定　建設投資'!DL30</f>
        <v>48.874785090607517</v>
      </c>
      <c r="F20" s="52">
        <f>'測定　建設投資'!DT30</f>
        <v>0.51083135285082926</v>
      </c>
      <c r="G20" s="52">
        <f t="shared" si="0"/>
        <v>49.385616443458346</v>
      </c>
      <c r="H20" s="115"/>
    </row>
    <row r="21" spans="2:8" ht="17.100000000000001" customHeight="1">
      <c r="B21" s="41" t="str">
        <f>'測定　建設投資'!B31</f>
        <v>30</v>
      </c>
      <c r="C21" s="42" t="str">
        <f>'測定　建設投資'!C31</f>
        <v>生産用機械</v>
      </c>
      <c r="D21" s="43">
        <f>'測定　建設投資'!DH31</f>
        <v>0</v>
      </c>
      <c r="E21" s="43">
        <f>'測定　建設投資'!DL31</f>
        <v>19.024266997923796</v>
      </c>
      <c r="F21" s="52">
        <f>'測定　建設投資'!DT31</f>
        <v>3.9647097427269022</v>
      </c>
      <c r="G21" s="52">
        <f t="shared" si="0"/>
        <v>22.988976740650699</v>
      </c>
      <c r="H21" s="115"/>
    </row>
    <row r="22" spans="2:8" ht="17.100000000000001" customHeight="1">
      <c r="B22" s="41" t="str">
        <f>'測定　建設投資'!B32</f>
        <v>31</v>
      </c>
      <c r="C22" s="42" t="str">
        <f>'測定　建設投資'!C32</f>
        <v>業務用機械</v>
      </c>
      <c r="D22" s="43">
        <f>'測定　建設投資'!DH32</f>
        <v>0</v>
      </c>
      <c r="E22" s="43">
        <f>'測定　建設投資'!DL32</f>
        <v>4.3547718957627017</v>
      </c>
      <c r="F22" s="52">
        <f>'測定　建設投資'!DT32</f>
        <v>3.3421192574523433</v>
      </c>
      <c r="G22" s="52">
        <f t="shared" si="0"/>
        <v>7.696891153215045</v>
      </c>
      <c r="H22" s="115"/>
    </row>
    <row r="23" spans="2:8" ht="17.100000000000001" customHeight="1">
      <c r="B23" s="41" t="str">
        <f>'測定　建設投資'!B33</f>
        <v>32</v>
      </c>
      <c r="C23" s="42" t="str">
        <f>'測定　建設投資'!C33</f>
        <v>電子部品</v>
      </c>
      <c r="D23" s="43">
        <f>'測定　建設投資'!DH33</f>
        <v>0</v>
      </c>
      <c r="E23" s="43">
        <f>'測定　建設投資'!DL33</f>
        <v>54.226855139923835</v>
      </c>
      <c r="F23" s="52">
        <f>'測定　建設投資'!DT33</f>
        <v>37.909994012482336</v>
      </c>
      <c r="G23" s="52">
        <f t="shared" si="0"/>
        <v>92.136849152406171</v>
      </c>
      <c r="H23" s="115"/>
    </row>
    <row r="24" spans="2:8" ht="17.100000000000001" customHeight="1">
      <c r="B24" s="41" t="str">
        <f>'測定　建設投資'!B34</f>
        <v>33</v>
      </c>
      <c r="C24" s="42" t="str">
        <f>'測定　建設投資'!C34</f>
        <v>電気機械</v>
      </c>
      <c r="D24" s="43">
        <f>'測定　建設投資'!DH34</f>
        <v>0</v>
      </c>
      <c r="E24" s="43">
        <f>'測定　建設投資'!DL34</f>
        <v>168.1894239797613</v>
      </c>
      <c r="F24" s="52">
        <f>'測定　建設投資'!DT34</f>
        <v>65.92869149936692</v>
      </c>
      <c r="G24" s="52">
        <f t="shared" si="0"/>
        <v>234.11811547912822</v>
      </c>
      <c r="H24" s="115"/>
    </row>
    <row r="25" spans="2:8" ht="17.100000000000001" customHeight="1">
      <c r="B25" s="41" t="str">
        <f>'測定　建設投資'!B35</f>
        <v>34</v>
      </c>
      <c r="C25" s="42" t="str">
        <f>'測定　建設投資'!C35</f>
        <v>情報通信機器</v>
      </c>
      <c r="D25" s="43">
        <f>'測定　建設投資'!DH35</f>
        <v>0</v>
      </c>
      <c r="E25" s="43">
        <f>'測定　建設投資'!DL35</f>
        <v>32.795996642513728</v>
      </c>
      <c r="F25" s="52">
        <f>'測定　建設投資'!DT35</f>
        <v>62.321105401239485</v>
      </c>
      <c r="G25" s="52">
        <f t="shared" si="0"/>
        <v>95.117102043753221</v>
      </c>
      <c r="H25" s="115"/>
    </row>
    <row r="26" spans="2:8" ht="17.100000000000001" customHeight="1">
      <c r="B26" s="41" t="str">
        <f>'測定　建設投資'!B36</f>
        <v>35</v>
      </c>
      <c r="C26" s="42" t="str">
        <f>'測定　建設投資'!C36</f>
        <v>輸送機械</v>
      </c>
      <c r="D26" s="43">
        <f>'測定　建設投資'!DH36</f>
        <v>0</v>
      </c>
      <c r="E26" s="43">
        <f>'測定　建設投資'!DL36</f>
        <v>14.935197966850859</v>
      </c>
      <c r="F26" s="52">
        <f>'測定　建設投資'!DT36</f>
        <v>48.188117721034118</v>
      </c>
      <c r="G26" s="52">
        <f t="shared" si="0"/>
        <v>63.123315687884975</v>
      </c>
      <c r="H26" s="115"/>
    </row>
    <row r="27" spans="2:8" ht="17.100000000000001" customHeight="1">
      <c r="B27" s="41" t="str">
        <f>'測定　建設投資'!B37</f>
        <v>39</v>
      </c>
      <c r="C27" s="42" t="str">
        <f>'測定　建設投資'!C37</f>
        <v>その他の製造工業製品</v>
      </c>
      <c r="D27" s="43">
        <f>'測定　建設投資'!DH37</f>
        <v>0</v>
      </c>
      <c r="E27" s="43">
        <f>'測定　建設投資'!DL37</f>
        <v>68.716024737478065</v>
      </c>
      <c r="F27" s="52">
        <f>'測定　建設投資'!DT37</f>
        <v>108.09102702760059</v>
      </c>
      <c r="G27" s="52">
        <f t="shared" si="0"/>
        <v>176.80705176507865</v>
      </c>
      <c r="H27" s="115"/>
    </row>
    <row r="28" spans="2:8" ht="17.100000000000001" customHeight="1">
      <c r="B28" s="41" t="str">
        <f>'測定　建設投資'!B38</f>
        <v>41</v>
      </c>
      <c r="C28" s="42" t="str">
        <f>'測定　建設投資'!C38</f>
        <v>建設</v>
      </c>
      <c r="D28" s="43">
        <f>'測定　建設投資'!DH38</f>
        <v>100000</v>
      </c>
      <c r="E28" s="43">
        <f>'測定　建設投資'!DL38</f>
        <v>138.0947789468463</v>
      </c>
      <c r="F28" s="52">
        <f>'測定　建設投資'!DT38</f>
        <v>150.86461368720771</v>
      </c>
      <c r="G28" s="52">
        <f t="shared" si="0"/>
        <v>100288.95939263406</v>
      </c>
      <c r="H28" s="115"/>
    </row>
    <row r="29" spans="2:8" ht="17.100000000000001" customHeight="1">
      <c r="B29" s="41" t="str">
        <f>'測定　建設投資'!B39</f>
        <v>46</v>
      </c>
      <c r="C29" s="42" t="str">
        <f>'測定　建設投資'!C39</f>
        <v>電力・ガス・熱供給</v>
      </c>
      <c r="D29" s="43">
        <f>'測定　建設投資'!DH39</f>
        <v>0</v>
      </c>
      <c r="E29" s="43">
        <f>'測定　建設投資'!DL39</f>
        <v>363.99539263691537</v>
      </c>
      <c r="F29" s="52">
        <f>'測定　建設投資'!DT39</f>
        <v>653.10545920569825</v>
      </c>
      <c r="G29" s="52">
        <f t="shared" si="0"/>
        <v>1017.1008518426136</v>
      </c>
      <c r="H29" s="115"/>
    </row>
    <row r="30" spans="2:8" ht="17.100000000000001" customHeight="1">
      <c r="B30" s="41" t="str">
        <f>'測定　建設投資'!B40</f>
        <v>47</v>
      </c>
      <c r="C30" s="42" t="str">
        <f>'測定　建設投資'!C40</f>
        <v>水道</v>
      </c>
      <c r="D30" s="43">
        <f>'測定　建設投資'!DH40</f>
        <v>0</v>
      </c>
      <c r="E30" s="43">
        <f>'測定　建設投資'!DL40</f>
        <v>84.623895359146104</v>
      </c>
      <c r="F30" s="52">
        <f>'測定　建設投資'!DT40</f>
        <v>301.8075833401515</v>
      </c>
      <c r="G30" s="52">
        <f t="shared" si="0"/>
        <v>386.4314786992976</v>
      </c>
      <c r="H30" s="115"/>
    </row>
    <row r="31" spans="2:8" ht="17.100000000000001" customHeight="1">
      <c r="B31" s="41" t="str">
        <f>'測定　建設投資'!B41</f>
        <v>48</v>
      </c>
      <c r="C31" s="42" t="str">
        <f>'測定　建設投資'!C41</f>
        <v>廃棄物処理</v>
      </c>
      <c r="D31" s="43">
        <f>'測定　建設投資'!DH41</f>
        <v>0</v>
      </c>
      <c r="E31" s="43">
        <f>'測定　建設投資'!DL41</f>
        <v>70.10663805778141</v>
      </c>
      <c r="F31" s="52">
        <f>'測定　建設投資'!DT41</f>
        <v>109.53024706868477</v>
      </c>
      <c r="G31" s="52">
        <f t="shared" si="0"/>
        <v>179.63688512646618</v>
      </c>
      <c r="H31" s="115"/>
    </row>
    <row r="32" spans="2:8" ht="17.100000000000001" customHeight="1">
      <c r="B32" s="41" t="str">
        <f>'測定　建設投資'!B42</f>
        <v>51</v>
      </c>
      <c r="C32" s="42" t="str">
        <f>'測定　建設投資'!C42</f>
        <v>商業</v>
      </c>
      <c r="D32" s="43">
        <f>'測定　建設投資'!DH42</f>
        <v>0</v>
      </c>
      <c r="E32" s="43">
        <f>'測定　建設投資'!DL42</f>
        <v>3502.3810613690925</v>
      </c>
      <c r="F32" s="52">
        <f>'測定　建設投資'!DT42</f>
        <v>3759.9655431458273</v>
      </c>
      <c r="G32" s="52">
        <f t="shared" si="0"/>
        <v>7262.3466045149198</v>
      </c>
      <c r="H32" s="115"/>
    </row>
    <row r="33" spans="2:8" ht="17.100000000000001" customHeight="1">
      <c r="B33" s="41" t="str">
        <f>'測定　建設投資'!B43</f>
        <v>53</v>
      </c>
      <c r="C33" s="42" t="str">
        <f>'測定　建設投資'!C43</f>
        <v>金融・保険</v>
      </c>
      <c r="D33" s="43">
        <f>'測定　建設投資'!DH43</f>
        <v>0</v>
      </c>
      <c r="E33" s="43">
        <f>'測定　建設投資'!DL43</f>
        <v>1321.2020142989261</v>
      </c>
      <c r="F33" s="52">
        <f>'測定　建設投資'!DT43</f>
        <v>2172.5958032597491</v>
      </c>
      <c r="G33" s="52">
        <f t="shared" si="0"/>
        <v>3493.797817558675</v>
      </c>
      <c r="H33" s="115"/>
    </row>
    <row r="34" spans="2:8" ht="17.100000000000001" customHeight="1">
      <c r="B34" s="41" t="str">
        <f>'測定　建設投資'!B44</f>
        <v>55</v>
      </c>
      <c r="C34" s="42" t="str">
        <f>'測定　建設投資'!C44</f>
        <v>不動産</v>
      </c>
      <c r="D34" s="43">
        <f>'測定　建設投資'!DH44</f>
        <v>0</v>
      </c>
      <c r="E34" s="43">
        <f>'測定　建設投資'!DL44</f>
        <v>492.53820139643443</v>
      </c>
      <c r="F34" s="52">
        <f>'測定　建設投資'!DT44</f>
        <v>6558.7239232145175</v>
      </c>
      <c r="G34" s="52">
        <f t="shared" si="0"/>
        <v>7051.262124610952</v>
      </c>
      <c r="H34" s="115"/>
    </row>
    <row r="35" spans="2:8" ht="17.100000000000001" customHeight="1">
      <c r="B35" s="41" t="str">
        <f>'測定　建設投資'!B45</f>
        <v>57</v>
      </c>
      <c r="C35" s="42" t="str">
        <f>'測定　建設投資'!C45</f>
        <v>運輸・郵便</v>
      </c>
      <c r="D35" s="43">
        <f>'測定　建設投資'!DH45</f>
        <v>0</v>
      </c>
      <c r="E35" s="43">
        <f>'測定　建設投資'!DL45</f>
        <v>3394.8196928052807</v>
      </c>
      <c r="F35" s="52">
        <f>'測定　建設投資'!DT45</f>
        <v>1596.4629529866002</v>
      </c>
      <c r="G35" s="52">
        <f t="shared" si="0"/>
        <v>4991.2826457918809</v>
      </c>
      <c r="H35" s="115"/>
    </row>
    <row r="36" spans="2:8" ht="17.100000000000001" customHeight="1">
      <c r="B36" s="41" t="str">
        <f>'測定　建設投資'!B46</f>
        <v>59</v>
      </c>
      <c r="C36" s="42" t="str">
        <f>'測定　建設投資'!C46</f>
        <v>情報通信</v>
      </c>
      <c r="D36" s="43">
        <f>'測定　建設投資'!DH46</f>
        <v>0</v>
      </c>
      <c r="E36" s="43">
        <f>'測定　建設投資'!DL46</f>
        <v>686.4004151871635</v>
      </c>
      <c r="F36" s="52">
        <f>'測定　建設投資'!DT46</f>
        <v>1296.939345247466</v>
      </c>
      <c r="G36" s="52">
        <f t="shared" si="0"/>
        <v>1983.3397604346296</v>
      </c>
      <c r="H36" s="115"/>
    </row>
    <row r="37" spans="2:8" ht="17.100000000000001" customHeight="1">
      <c r="B37" s="41" t="str">
        <f>'測定　建設投資'!B47</f>
        <v>61</v>
      </c>
      <c r="C37" s="42" t="str">
        <f>'測定　建設投資'!C47</f>
        <v>公務</v>
      </c>
      <c r="D37" s="43">
        <f>'測定　建設投資'!DH47</f>
        <v>0</v>
      </c>
      <c r="E37" s="43">
        <f>'測定　建設投資'!DL47</f>
        <v>231.30785454827802</v>
      </c>
      <c r="F37" s="52">
        <f>'測定　建設投資'!DT47</f>
        <v>142.14439227619661</v>
      </c>
      <c r="G37" s="52">
        <f t="shared" si="0"/>
        <v>373.45224682447463</v>
      </c>
      <c r="H37" s="115"/>
    </row>
    <row r="38" spans="2:8" ht="17.100000000000001" customHeight="1">
      <c r="B38" s="41" t="str">
        <f>'測定　建設投資'!B48</f>
        <v>63</v>
      </c>
      <c r="C38" s="42" t="str">
        <f>'測定　建設投資'!C48</f>
        <v>教育・研究</v>
      </c>
      <c r="D38" s="43">
        <f>'測定　建設投資'!DH48</f>
        <v>0</v>
      </c>
      <c r="E38" s="43">
        <f>'測定　建設投資'!DL48</f>
        <v>31.428292982852959</v>
      </c>
      <c r="F38" s="52">
        <f>'測定　建設投資'!DT48</f>
        <v>752.21172035530003</v>
      </c>
      <c r="G38" s="52">
        <f t="shared" si="0"/>
        <v>783.64001333815304</v>
      </c>
      <c r="H38" s="115"/>
    </row>
    <row r="39" spans="2:8" ht="17.100000000000001" customHeight="1">
      <c r="B39" s="41" t="str">
        <f>'測定　建設投資'!B49</f>
        <v>64</v>
      </c>
      <c r="C39" s="42" t="str">
        <f>'測定　建設投資'!C49</f>
        <v>医療・福祉</v>
      </c>
      <c r="D39" s="43">
        <f>'測定　建設投資'!DH49</f>
        <v>0</v>
      </c>
      <c r="E39" s="43">
        <f>'測定　建設投資'!DL49</f>
        <v>9.7647323729144677</v>
      </c>
      <c r="F39" s="52">
        <f>'測定　建設投資'!DT49</f>
        <v>1985.5220045177866</v>
      </c>
      <c r="G39" s="52">
        <f t="shared" si="0"/>
        <v>1995.2867368907011</v>
      </c>
      <c r="H39" s="115"/>
    </row>
    <row r="40" spans="2:8" ht="17.100000000000001" customHeight="1">
      <c r="B40" s="41" t="str">
        <f>'測定　建設投資'!B50</f>
        <v>65</v>
      </c>
      <c r="C40" s="42" t="str">
        <f>'測定　建設投資'!C50</f>
        <v>他に分類されない会員制団体</v>
      </c>
      <c r="D40" s="43">
        <f>'測定　建設投資'!DH50</f>
        <v>0</v>
      </c>
      <c r="E40" s="43">
        <f>'測定　建設投資'!DL50</f>
        <v>155.80828115379001</v>
      </c>
      <c r="F40" s="52">
        <f>'測定　建設投資'!DT50</f>
        <v>377.60579711538526</v>
      </c>
      <c r="G40" s="52">
        <f t="shared" si="0"/>
        <v>533.41407826917521</v>
      </c>
      <c r="H40" s="115"/>
    </row>
    <row r="41" spans="2:8" ht="17.100000000000001" customHeight="1">
      <c r="B41" s="41" t="str">
        <f>'測定　建設投資'!B51</f>
        <v>66</v>
      </c>
      <c r="C41" s="42" t="str">
        <f>'測定　建設投資'!C51</f>
        <v>対事業所サービス</v>
      </c>
      <c r="D41" s="43">
        <f>'測定　建設投資'!DH51</f>
        <v>0</v>
      </c>
      <c r="E41" s="43">
        <f>'測定　建設投資'!DL51</f>
        <v>5461.9995221390163</v>
      </c>
      <c r="F41" s="52">
        <f>'測定　建設投資'!DT51</f>
        <v>1392.4725766355696</v>
      </c>
      <c r="G41" s="52">
        <f>SUM(D41:F41)</f>
        <v>6854.4720987745859</v>
      </c>
      <c r="H41" s="115"/>
    </row>
    <row r="42" spans="2:8" ht="17.100000000000001" customHeight="1">
      <c r="B42" s="41" t="str">
        <f>'測定　建設投資'!B52</f>
        <v>67</v>
      </c>
      <c r="C42" s="42" t="str">
        <f>'測定　建設投資'!C52</f>
        <v>対個人サービス</v>
      </c>
      <c r="D42" s="43">
        <f>'測定　建設投資'!DH52</f>
        <v>0</v>
      </c>
      <c r="E42" s="43">
        <f>'測定　建設投資'!DL52</f>
        <v>29.565557424736735</v>
      </c>
      <c r="F42" s="52">
        <f>'測定　建設投資'!DT52</f>
        <v>3158.7152472343801</v>
      </c>
      <c r="G42" s="52">
        <f>SUM(D42:F42)</f>
        <v>3188.2808046591167</v>
      </c>
      <c r="H42" s="115"/>
    </row>
    <row r="43" spans="2:8" ht="17.100000000000001" customHeight="1">
      <c r="B43" s="41" t="str">
        <f>'測定　建設投資'!B53</f>
        <v>68</v>
      </c>
      <c r="C43" s="42" t="str">
        <f>'測定　建設投資'!C53</f>
        <v>事務用品</v>
      </c>
      <c r="D43" s="43">
        <f>'測定　建設投資'!DH53</f>
        <v>0</v>
      </c>
      <c r="E43" s="43">
        <f>'測定　建設投資'!DL53</f>
        <v>59.803605074698119</v>
      </c>
      <c r="F43" s="52">
        <f>'測定　建設投資'!DT53</f>
        <v>42.548837600690035</v>
      </c>
      <c r="G43" s="52">
        <f>SUM(D43:F43)</f>
        <v>102.35244267538815</v>
      </c>
      <c r="H43" s="115"/>
    </row>
    <row r="44" spans="2:8" ht="17.100000000000001" customHeight="1">
      <c r="B44" s="44" t="str">
        <f>'測定　建設投資'!B54</f>
        <v>69</v>
      </c>
      <c r="C44" s="45" t="str">
        <f>'測定　建設投資'!C54</f>
        <v>分類不明</v>
      </c>
      <c r="D44" s="46">
        <f>'測定　建設投資'!DH54</f>
        <v>0</v>
      </c>
      <c r="E44" s="46">
        <f>'測定　建設投資'!DL54</f>
        <v>996.8584163924595</v>
      </c>
      <c r="F44" s="53">
        <f>'測定　建設投資'!DT54</f>
        <v>65.267195232769666</v>
      </c>
      <c r="G44" s="53">
        <f t="shared" si="0"/>
        <v>1062.1256116252291</v>
      </c>
      <c r="H44" s="115"/>
    </row>
    <row r="45" spans="2:8" ht="17.100000000000001" customHeight="1">
      <c r="B45" s="500"/>
      <c r="C45" s="501" t="s">
        <v>20</v>
      </c>
      <c r="D45" s="502">
        <f>SUM(D6:D44)</f>
        <v>100000</v>
      </c>
      <c r="E45" s="502">
        <f>SUM(E6:E44)</f>
        <v>23146.411354893586</v>
      </c>
      <c r="F45" s="502">
        <f>SUM(F6:F44)</f>
        <v>27550.359963742721</v>
      </c>
      <c r="G45" s="503">
        <f>SUM(G6:G44)</f>
        <v>150696.77131863637</v>
      </c>
      <c r="H45" s="115"/>
    </row>
  </sheetData>
  <phoneticPr fontId="6"/>
  <printOptions horizontalCentered="1"/>
  <pageMargins left="0.39370078740157483" right="0.39370078740157483" top="0.98425196850393704" bottom="0.59055118110236227" header="0" footer="0.19685039370078741"/>
  <pageSetup paperSize="9" scale="68" orientation="landscape" r:id="rId1"/>
  <headerFooter alignWithMargins="0">
    <oddFooter>&amp;R&amp;"ＭＳ Ｐ明朝,標準"&amp;F　&amp;D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57"/>
  <sheetViews>
    <sheetView showGridLines="0" zoomScale="90" zoomScaleNormal="90" workbookViewId="0">
      <pane ySplit="6" topLeftCell="A7" activePane="bottomLeft" state="frozen"/>
      <selection pane="bottomLeft" activeCell="B4" sqref="B4"/>
    </sheetView>
  </sheetViews>
  <sheetFormatPr defaultRowHeight="13.5"/>
  <cols>
    <col min="1" max="1" width="1.5" customWidth="1"/>
    <col min="2" max="2" width="4.625" style="2" customWidth="1"/>
    <col min="3" max="3" width="12.375" style="2" customWidth="1"/>
    <col min="4" max="4" width="15.375" style="2" customWidth="1"/>
    <col min="5" max="5" width="13" bestFit="1" customWidth="1"/>
    <col min="6" max="6" width="11.5" customWidth="1"/>
    <col min="7" max="7" width="13" bestFit="1" customWidth="1"/>
    <col min="8" max="8" width="9.25" customWidth="1"/>
    <col min="9" max="9" width="11.75" bestFit="1" customWidth="1"/>
    <col min="10" max="10" width="1.625" customWidth="1"/>
  </cols>
  <sheetData>
    <row r="1" spans="2:9" ht="5.25" customHeight="1">
      <c r="B1"/>
      <c r="C1"/>
      <c r="D1"/>
    </row>
    <row r="2" spans="2:9" ht="14.25">
      <c r="B2" s="322" t="s">
        <v>268</v>
      </c>
      <c r="C2"/>
      <c r="D2" s="334" t="s">
        <v>269</v>
      </c>
    </row>
    <row r="3" spans="2:9" ht="14.25">
      <c r="B3" s="67"/>
      <c r="C3" s="67"/>
      <c r="D3" s="322" t="s">
        <v>299</v>
      </c>
      <c r="I3" s="67"/>
    </row>
    <row r="4" spans="2:9">
      <c r="B4" s="62"/>
      <c r="C4" s="62"/>
      <c r="D4" s="62"/>
      <c r="E4" s="11" t="s">
        <v>565</v>
      </c>
      <c r="G4" s="16" t="s">
        <v>566</v>
      </c>
    </row>
    <row r="5" spans="2:9" ht="21" customHeight="1">
      <c r="B5" s="63"/>
      <c r="C5" s="308"/>
      <c r="D5" s="61" t="s">
        <v>56</v>
      </c>
      <c r="E5" s="311" t="s">
        <v>539</v>
      </c>
      <c r="F5" s="710"/>
      <c r="G5" s="311" t="s">
        <v>539</v>
      </c>
      <c r="I5" s="311" t="s">
        <v>539</v>
      </c>
    </row>
    <row r="6" spans="2:9" ht="24">
      <c r="B6" s="466" t="s">
        <v>57</v>
      </c>
      <c r="C6" s="467"/>
      <c r="D6" s="64"/>
      <c r="E6" s="255" t="s">
        <v>32</v>
      </c>
      <c r="F6" s="710"/>
      <c r="G6" s="255" t="s">
        <v>32</v>
      </c>
      <c r="I6" s="254" t="s">
        <v>540</v>
      </c>
    </row>
    <row r="7" spans="2:9">
      <c r="B7" s="1" t="s">
        <v>46</v>
      </c>
      <c r="C7" s="310" t="s">
        <v>0</v>
      </c>
      <c r="D7" s="71"/>
      <c r="E7" s="74">
        <v>0</v>
      </c>
      <c r="G7" s="74">
        <f t="shared" ref="G7:G45" si="0">E7</f>
        <v>0</v>
      </c>
      <c r="I7" s="251">
        <f>ROUND(G7/G$46,15)</f>
        <v>0</v>
      </c>
    </row>
    <row r="8" spans="2:9">
      <c r="B8" s="1" t="s">
        <v>47</v>
      </c>
      <c r="C8" s="310" t="s">
        <v>1</v>
      </c>
      <c r="D8" s="72"/>
      <c r="E8" s="75">
        <v>0</v>
      </c>
      <c r="G8" s="75">
        <f t="shared" si="0"/>
        <v>0</v>
      </c>
      <c r="I8" s="252">
        <f>ROUND(G8/G$46,15)</f>
        <v>0</v>
      </c>
    </row>
    <row r="9" spans="2:9">
      <c r="B9" s="1" t="s">
        <v>48</v>
      </c>
      <c r="C9" s="310" t="s">
        <v>2</v>
      </c>
      <c r="D9" s="72"/>
      <c r="E9" s="75">
        <v>0</v>
      </c>
      <c r="G9" s="75">
        <f t="shared" si="0"/>
        <v>0</v>
      </c>
      <c r="I9" s="252">
        <f t="shared" ref="I9:I44" si="1">ROUND(G9/G$46,15)</f>
        <v>0</v>
      </c>
    </row>
    <row r="10" spans="2:9">
      <c r="B10" s="1" t="s">
        <v>49</v>
      </c>
      <c r="C10" s="310" t="s">
        <v>3</v>
      </c>
      <c r="D10" s="72"/>
      <c r="E10" s="75">
        <v>0</v>
      </c>
      <c r="G10" s="75">
        <f t="shared" si="0"/>
        <v>0</v>
      </c>
      <c r="I10" s="252">
        <f t="shared" si="1"/>
        <v>0</v>
      </c>
    </row>
    <row r="11" spans="2:9">
      <c r="B11" s="1" t="s">
        <v>301</v>
      </c>
      <c r="C11" s="310" t="s">
        <v>302</v>
      </c>
      <c r="D11" s="72"/>
      <c r="E11" s="75">
        <v>0</v>
      </c>
      <c r="G11" s="75">
        <f t="shared" si="0"/>
        <v>0</v>
      </c>
      <c r="I11" s="252">
        <f t="shared" si="1"/>
        <v>0</v>
      </c>
    </row>
    <row r="12" spans="2:9">
      <c r="B12" s="1" t="s">
        <v>303</v>
      </c>
      <c r="C12" s="310" t="s">
        <v>24</v>
      </c>
      <c r="D12" s="72"/>
      <c r="E12" s="75">
        <v>835</v>
      </c>
      <c r="G12" s="75">
        <f t="shared" si="0"/>
        <v>835</v>
      </c>
      <c r="I12" s="252">
        <f>ROUND(G12/G$46,15)</f>
        <v>3.3240498790600002E-4</v>
      </c>
    </row>
    <row r="13" spans="2:9">
      <c r="B13" s="1" t="s">
        <v>304</v>
      </c>
      <c r="C13" s="310" t="s">
        <v>25</v>
      </c>
      <c r="D13" s="72"/>
      <c r="E13" s="75">
        <v>4353</v>
      </c>
      <c r="G13" s="75">
        <f t="shared" si="0"/>
        <v>4353</v>
      </c>
      <c r="I13" s="252">
        <f>ROUND(G13/G$46,15)</f>
        <v>1.7328849249759999E-3</v>
      </c>
    </row>
    <row r="14" spans="2:9">
      <c r="B14" s="1" t="s">
        <v>305</v>
      </c>
      <c r="C14" s="310" t="s">
        <v>26</v>
      </c>
      <c r="D14" s="72"/>
      <c r="E14" s="75">
        <v>0</v>
      </c>
      <c r="G14" s="75">
        <f t="shared" si="0"/>
        <v>0</v>
      </c>
      <c r="I14" s="252">
        <f t="shared" si="1"/>
        <v>0</v>
      </c>
    </row>
    <row r="15" spans="2:9">
      <c r="B15" s="1" t="s">
        <v>306</v>
      </c>
      <c r="C15" s="310" t="s">
        <v>27</v>
      </c>
      <c r="D15" s="72"/>
      <c r="E15" s="75">
        <v>0</v>
      </c>
      <c r="F15" s="250"/>
      <c r="G15" s="75">
        <f t="shared" si="0"/>
        <v>0</v>
      </c>
      <c r="I15" s="252">
        <f t="shared" si="1"/>
        <v>0</v>
      </c>
    </row>
    <row r="16" spans="2:9">
      <c r="B16" s="1" t="s">
        <v>307</v>
      </c>
      <c r="C16" s="310" t="s">
        <v>570</v>
      </c>
      <c r="D16" s="72"/>
      <c r="E16" s="75">
        <v>0</v>
      </c>
      <c r="F16" s="250"/>
      <c r="G16" s="75">
        <f t="shared" si="0"/>
        <v>0</v>
      </c>
      <c r="I16" s="252">
        <f t="shared" si="1"/>
        <v>0</v>
      </c>
    </row>
    <row r="17" spans="2:9">
      <c r="B17" s="1" t="s">
        <v>309</v>
      </c>
      <c r="C17" s="310" t="s">
        <v>28</v>
      </c>
      <c r="D17" s="72"/>
      <c r="E17" s="75">
        <v>0</v>
      </c>
      <c r="F17" s="250"/>
      <c r="G17" s="75">
        <f t="shared" si="0"/>
        <v>0</v>
      </c>
      <c r="I17" s="252">
        <f t="shared" si="1"/>
        <v>0</v>
      </c>
    </row>
    <row r="18" spans="2:9">
      <c r="B18" s="1" t="s">
        <v>310</v>
      </c>
      <c r="C18" s="310" t="s">
        <v>29</v>
      </c>
      <c r="D18" s="72"/>
      <c r="E18" s="75">
        <v>0</v>
      </c>
      <c r="F18" s="250"/>
      <c r="G18" s="75">
        <f t="shared" si="0"/>
        <v>0</v>
      </c>
      <c r="I18" s="252">
        <f t="shared" si="1"/>
        <v>0</v>
      </c>
    </row>
    <row r="19" spans="2:9">
      <c r="B19" s="1" t="s">
        <v>311</v>
      </c>
      <c r="C19" s="310" t="s">
        <v>30</v>
      </c>
      <c r="D19" s="72"/>
      <c r="E19" s="75">
        <v>0</v>
      </c>
      <c r="F19" s="250"/>
      <c r="G19" s="75">
        <f t="shared" si="0"/>
        <v>0</v>
      </c>
      <c r="I19" s="252">
        <f t="shared" si="1"/>
        <v>0</v>
      </c>
    </row>
    <row r="20" spans="2:9">
      <c r="B20" s="1" t="s">
        <v>312</v>
      </c>
      <c r="C20" s="310" t="s">
        <v>31</v>
      </c>
      <c r="D20" s="72"/>
      <c r="E20" s="75">
        <v>3997</v>
      </c>
      <c r="F20" s="250"/>
      <c r="G20" s="75">
        <f t="shared" si="0"/>
        <v>3997</v>
      </c>
      <c r="I20" s="252">
        <f>ROUND(G20/G$46,15)</f>
        <v>1.5911649540839999E-3</v>
      </c>
    </row>
    <row r="21" spans="2:9">
      <c r="B21" s="1" t="s">
        <v>313</v>
      </c>
      <c r="C21" s="310" t="s">
        <v>314</v>
      </c>
      <c r="D21" s="72"/>
      <c r="E21" s="75">
        <v>75607</v>
      </c>
      <c r="F21" s="250"/>
      <c r="G21" s="75">
        <f t="shared" si="0"/>
        <v>75607</v>
      </c>
      <c r="I21" s="252">
        <f>ROUND(G21/G$46,15)</f>
        <v>3.0098375952828001E-2</v>
      </c>
    </row>
    <row r="22" spans="2:9">
      <c r="B22" s="1" t="s">
        <v>315</v>
      </c>
      <c r="C22" s="310" t="s">
        <v>316</v>
      </c>
      <c r="D22" s="72"/>
      <c r="E22" s="75">
        <v>268157</v>
      </c>
      <c r="F22" s="250"/>
      <c r="G22" s="75">
        <f t="shared" si="0"/>
        <v>268157</v>
      </c>
      <c r="I22" s="252">
        <f>ROUND(G22/G$46,15)</f>
        <v>0.10675056807415299</v>
      </c>
    </row>
    <row r="23" spans="2:9">
      <c r="B23" s="1" t="s">
        <v>317</v>
      </c>
      <c r="C23" s="310" t="s">
        <v>318</v>
      </c>
      <c r="D23" s="72"/>
      <c r="E23" s="75">
        <v>52776</v>
      </c>
      <c r="F23" s="250"/>
      <c r="G23" s="75">
        <f t="shared" si="0"/>
        <v>52776</v>
      </c>
      <c r="I23" s="252">
        <f t="shared" si="1"/>
        <v>2.1009587594884999E-2</v>
      </c>
    </row>
    <row r="24" spans="2:9">
      <c r="B24" s="1" t="s">
        <v>319</v>
      </c>
      <c r="C24" s="310" t="s">
        <v>320</v>
      </c>
      <c r="D24" s="72"/>
      <c r="E24" s="75">
        <v>0</v>
      </c>
      <c r="F24" s="250"/>
      <c r="G24" s="75">
        <f t="shared" si="0"/>
        <v>0</v>
      </c>
      <c r="I24" s="252">
        <f t="shared" si="1"/>
        <v>0</v>
      </c>
    </row>
    <row r="25" spans="2:9">
      <c r="B25" s="1" t="s">
        <v>321</v>
      </c>
      <c r="C25" s="310" t="s">
        <v>32</v>
      </c>
      <c r="D25" s="72"/>
      <c r="E25" s="75">
        <v>341762</v>
      </c>
      <c r="F25" s="250"/>
      <c r="G25" s="75">
        <f t="shared" si="0"/>
        <v>341762</v>
      </c>
      <c r="I25" s="252">
        <f t="shared" si="1"/>
        <v>0.13605196823561799</v>
      </c>
    </row>
    <row r="26" spans="2:9">
      <c r="B26" s="1" t="s">
        <v>322</v>
      </c>
      <c r="C26" s="310" t="s">
        <v>571</v>
      </c>
      <c r="D26" s="72"/>
      <c r="E26" s="75">
        <v>61903</v>
      </c>
      <c r="G26" s="75">
        <f t="shared" si="0"/>
        <v>61903</v>
      </c>
      <c r="I26" s="252">
        <f t="shared" si="1"/>
        <v>2.464295325311E-2</v>
      </c>
    </row>
    <row r="27" spans="2:9">
      <c r="B27" s="1" t="s">
        <v>324</v>
      </c>
      <c r="C27" s="310" t="s">
        <v>33</v>
      </c>
      <c r="D27" s="72"/>
      <c r="E27" s="75">
        <v>25483</v>
      </c>
      <c r="G27" s="379">
        <f t="shared" si="0"/>
        <v>25483</v>
      </c>
      <c r="I27" s="252">
        <f t="shared" si="1"/>
        <v>1.0144522523124999E-2</v>
      </c>
    </row>
    <row r="28" spans="2:9">
      <c r="B28" s="1" t="s">
        <v>325</v>
      </c>
      <c r="C28" s="310" t="s">
        <v>18</v>
      </c>
      <c r="D28" s="72"/>
      <c r="E28" s="75">
        <v>12722</v>
      </c>
      <c r="G28" s="75">
        <f>E28</f>
        <v>12722</v>
      </c>
      <c r="I28" s="252">
        <f t="shared" si="1"/>
        <v>5.0644985103479997E-3</v>
      </c>
    </row>
    <row r="29" spans="2:9">
      <c r="B29" s="1" t="s">
        <v>326</v>
      </c>
      <c r="C29" s="310" t="s">
        <v>4</v>
      </c>
      <c r="D29" s="72"/>
      <c r="E29" s="75">
        <v>281159</v>
      </c>
      <c r="G29" s="380">
        <v>0</v>
      </c>
      <c r="I29" s="252">
        <f t="shared" si="1"/>
        <v>0</v>
      </c>
    </row>
    <row r="30" spans="2:9">
      <c r="B30" s="1" t="s">
        <v>327</v>
      </c>
      <c r="C30" s="310" t="s">
        <v>34</v>
      </c>
      <c r="D30" s="72"/>
      <c r="E30" s="75">
        <v>0</v>
      </c>
      <c r="G30" s="75">
        <f t="shared" si="0"/>
        <v>0</v>
      </c>
      <c r="I30" s="252">
        <f t="shared" si="1"/>
        <v>0</v>
      </c>
    </row>
    <row r="31" spans="2:9">
      <c r="B31" s="1" t="s">
        <v>328</v>
      </c>
      <c r="C31" s="310" t="s">
        <v>329</v>
      </c>
      <c r="D31" s="72"/>
      <c r="E31" s="75">
        <v>0</v>
      </c>
      <c r="F31" s="818" t="s">
        <v>538</v>
      </c>
      <c r="G31" s="75">
        <f t="shared" si="0"/>
        <v>0</v>
      </c>
      <c r="H31" s="819" t="s">
        <v>241</v>
      </c>
      <c r="I31" s="252">
        <f t="shared" si="1"/>
        <v>0</v>
      </c>
    </row>
    <row r="32" spans="2:9">
      <c r="B32" s="1" t="s">
        <v>330</v>
      </c>
      <c r="C32" s="310" t="s">
        <v>331</v>
      </c>
      <c r="D32" s="72"/>
      <c r="E32" s="75">
        <v>0</v>
      </c>
      <c r="F32" s="818"/>
      <c r="G32" s="75">
        <f t="shared" si="0"/>
        <v>0</v>
      </c>
      <c r="H32" s="819"/>
      <c r="I32" s="252">
        <f t="shared" si="1"/>
        <v>0</v>
      </c>
    </row>
    <row r="33" spans="2:9">
      <c r="B33" s="1" t="s">
        <v>332</v>
      </c>
      <c r="C33" s="310" t="s">
        <v>5</v>
      </c>
      <c r="D33" s="72"/>
      <c r="E33" s="75">
        <v>111045</v>
      </c>
      <c r="F33" s="818"/>
      <c r="G33" s="75">
        <f t="shared" si="0"/>
        <v>111045</v>
      </c>
      <c r="H33" s="819"/>
      <c r="I33" s="252">
        <f t="shared" si="1"/>
        <v>4.4205882493444003E-2</v>
      </c>
    </row>
    <row r="34" spans="2:9">
      <c r="B34" s="1" t="s">
        <v>333</v>
      </c>
      <c r="C34" s="310" t="s">
        <v>6</v>
      </c>
      <c r="D34" s="72"/>
      <c r="E34" s="75">
        <v>0</v>
      </c>
      <c r="F34" s="818"/>
      <c r="G34" s="75">
        <f t="shared" si="0"/>
        <v>0</v>
      </c>
      <c r="H34" s="819"/>
      <c r="I34" s="252">
        <f t="shared" si="1"/>
        <v>0</v>
      </c>
    </row>
    <row r="35" spans="2:9">
      <c r="B35" s="1" t="s">
        <v>334</v>
      </c>
      <c r="C35" s="310" t="s">
        <v>7</v>
      </c>
      <c r="D35" s="72"/>
      <c r="E35" s="75">
        <v>0</v>
      </c>
      <c r="F35" s="818"/>
      <c r="G35" s="75">
        <f t="shared" si="0"/>
        <v>0</v>
      </c>
      <c r="H35" s="819"/>
      <c r="I35" s="252">
        <f t="shared" si="1"/>
        <v>0</v>
      </c>
    </row>
    <row r="36" spans="2:9">
      <c r="B36" s="1" t="s">
        <v>335</v>
      </c>
      <c r="C36" s="310" t="s">
        <v>336</v>
      </c>
      <c r="D36" s="72"/>
      <c r="E36" s="75">
        <v>13176</v>
      </c>
      <c r="G36" s="75">
        <f t="shared" si="0"/>
        <v>13176</v>
      </c>
      <c r="H36" s="819"/>
      <c r="I36" s="252">
        <f t="shared" si="1"/>
        <v>5.245231282215E-3</v>
      </c>
    </row>
    <row r="37" spans="2:9">
      <c r="B37" s="1" t="s">
        <v>337</v>
      </c>
      <c r="C37" s="310" t="s">
        <v>338</v>
      </c>
      <c r="D37" s="72"/>
      <c r="E37" s="75">
        <v>286044</v>
      </c>
      <c r="G37" s="75">
        <f t="shared" si="0"/>
        <v>286044</v>
      </c>
      <c r="I37" s="252">
        <f t="shared" si="1"/>
        <v>0.11387120043184799</v>
      </c>
    </row>
    <row r="38" spans="2:9">
      <c r="B38" s="1" t="s">
        <v>339</v>
      </c>
      <c r="C38" s="310" t="s">
        <v>8</v>
      </c>
      <c r="D38" s="72"/>
      <c r="E38" s="75">
        <v>0</v>
      </c>
      <c r="G38" s="75">
        <f t="shared" si="0"/>
        <v>0</v>
      </c>
      <c r="I38" s="252">
        <f t="shared" si="1"/>
        <v>0</v>
      </c>
    </row>
    <row r="39" spans="2:9">
      <c r="B39" s="1" t="s">
        <v>340</v>
      </c>
      <c r="C39" s="310" t="s">
        <v>35</v>
      </c>
      <c r="D39" s="72"/>
      <c r="E39" s="75">
        <v>1217358</v>
      </c>
      <c r="G39" s="75">
        <f t="shared" si="0"/>
        <v>1217358</v>
      </c>
      <c r="I39" s="252">
        <f t="shared" si="1"/>
        <v>0.48461780990097097</v>
      </c>
    </row>
    <row r="40" spans="2:9">
      <c r="B40" s="1" t="s">
        <v>341</v>
      </c>
      <c r="C40" s="310" t="s">
        <v>342</v>
      </c>
      <c r="D40" s="72"/>
      <c r="E40" s="75">
        <v>0</v>
      </c>
      <c r="G40" s="75">
        <f t="shared" si="0"/>
        <v>0</v>
      </c>
      <c r="I40" s="252">
        <f t="shared" si="1"/>
        <v>0</v>
      </c>
    </row>
    <row r="41" spans="2:9">
      <c r="B41" s="1" t="s">
        <v>343</v>
      </c>
      <c r="C41" s="310" t="s">
        <v>572</v>
      </c>
      <c r="D41" s="72"/>
      <c r="E41" s="75">
        <v>0</v>
      </c>
      <c r="G41" s="75">
        <f t="shared" si="0"/>
        <v>0</v>
      </c>
      <c r="I41" s="252">
        <f t="shared" si="1"/>
        <v>0</v>
      </c>
    </row>
    <row r="42" spans="2:9">
      <c r="B42" s="1" t="s">
        <v>345</v>
      </c>
      <c r="C42" s="310" t="s">
        <v>36</v>
      </c>
      <c r="D42" s="72"/>
      <c r="E42" s="75">
        <v>36778</v>
      </c>
      <c r="G42" s="75">
        <f t="shared" si="0"/>
        <v>36778</v>
      </c>
      <c r="I42" s="252">
        <f t="shared" si="1"/>
        <v>1.4640946880489E-2</v>
      </c>
    </row>
    <row r="43" spans="2:9">
      <c r="B43" s="1" t="s">
        <v>346</v>
      </c>
      <c r="C43" s="310" t="s">
        <v>37</v>
      </c>
      <c r="D43" s="72"/>
      <c r="E43" s="75">
        <v>0</v>
      </c>
      <c r="G43" s="75">
        <f t="shared" si="0"/>
        <v>0</v>
      </c>
      <c r="I43" s="252">
        <f t="shared" si="1"/>
        <v>0</v>
      </c>
    </row>
    <row r="44" spans="2:9">
      <c r="B44" s="1" t="s">
        <v>347</v>
      </c>
      <c r="C44" s="310" t="s">
        <v>19</v>
      </c>
      <c r="D44" s="72"/>
      <c r="E44" s="75">
        <v>0</v>
      </c>
      <c r="G44" s="75">
        <f t="shared" si="0"/>
        <v>0</v>
      </c>
      <c r="I44" s="252">
        <f t="shared" si="1"/>
        <v>0</v>
      </c>
    </row>
    <row r="45" spans="2:9">
      <c r="B45" s="1" t="s">
        <v>348</v>
      </c>
      <c r="C45" s="310" t="s">
        <v>9</v>
      </c>
      <c r="D45" s="72"/>
      <c r="E45" s="76">
        <v>0</v>
      </c>
      <c r="G45" s="75">
        <f t="shared" si="0"/>
        <v>0</v>
      </c>
      <c r="I45" s="252">
        <f>ROUND(G45/G$46,15)</f>
        <v>0</v>
      </c>
    </row>
    <row r="46" spans="2:9">
      <c r="B46" s="65"/>
      <c r="C46" s="309"/>
      <c r="D46" s="66" t="s">
        <v>38</v>
      </c>
      <c r="E46" s="73">
        <f>SUM(E7:E45)</f>
        <v>2793155</v>
      </c>
      <c r="G46" s="249">
        <f>SUM(G7:G45)</f>
        <v>2511996</v>
      </c>
      <c r="I46" s="253">
        <f>SUM(I7:I45)</f>
        <v>0.99999999999999989</v>
      </c>
    </row>
    <row r="47" spans="2:9" ht="5.25" customHeight="1">
      <c r="B47"/>
      <c r="C47"/>
      <c r="D47"/>
    </row>
    <row r="48" spans="2:9">
      <c r="B48"/>
      <c r="C48"/>
      <c r="D48"/>
      <c r="G48" s="79"/>
    </row>
    <row r="49" spans="2:4">
      <c r="B49"/>
      <c r="C49"/>
      <c r="D49"/>
    </row>
    <row r="50" spans="2:4">
      <c r="B50"/>
      <c r="C50"/>
      <c r="D50"/>
    </row>
    <row r="51" spans="2:4">
      <c r="B51"/>
      <c r="C51"/>
      <c r="D51"/>
    </row>
    <row r="52" spans="2:4">
      <c r="B52"/>
      <c r="C52"/>
      <c r="D52"/>
    </row>
    <row r="53" spans="2:4">
      <c r="B53"/>
      <c r="C53"/>
      <c r="D53"/>
    </row>
    <row r="54" spans="2:4">
      <c r="B54"/>
      <c r="C54"/>
      <c r="D54"/>
    </row>
    <row r="55" spans="2:4">
      <c r="B55"/>
      <c r="C55"/>
      <c r="D55"/>
    </row>
    <row r="56" spans="2:4">
      <c r="B56"/>
      <c r="C56"/>
      <c r="D56"/>
    </row>
    <row r="57" spans="2:4" ht="12.75" customHeight="1"/>
  </sheetData>
  <mergeCells count="3">
    <mergeCell ref="F5:F6"/>
    <mergeCell ref="F31:F35"/>
    <mergeCell ref="H31:H36"/>
  </mergeCells>
  <phoneticPr fontId="6"/>
  <printOptions horizontalCentered="1"/>
  <pageMargins left="0.98425196850393704" right="0.59055118110236227" top="0.78740157480314965" bottom="0.59055118110236227" header="0.19685039370078741" footer="0"/>
  <pageSetup paperSize="9" scale="92" orientation="portrait" r:id="rId1"/>
  <headerFooter alignWithMargins="0">
    <oddHeader>&amp;R&amp;10&amp;F　&amp;D</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66"/>
  <sheetViews>
    <sheetView showGridLines="0" topLeftCell="CZ1" zoomScale="85" zoomScaleNormal="85" workbookViewId="0">
      <selection activeCell="DJ8" sqref="DJ8"/>
    </sheetView>
  </sheetViews>
  <sheetFormatPr defaultRowHeight="13.5"/>
  <cols>
    <col min="1" max="1" width="1.25" customWidth="1"/>
    <col min="2" max="2" width="4.5" bestFit="1" customWidth="1"/>
    <col min="3" max="3" width="21.125" customWidth="1"/>
    <col min="4" max="4" width="1.125" customWidth="1"/>
    <col min="5" max="5" width="10.5" customWidth="1"/>
    <col min="6" max="6" width="1.625" customWidth="1"/>
    <col min="7" max="7" width="9.375" customWidth="1"/>
    <col min="8" max="8" width="1.375" customWidth="1"/>
    <col min="10" max="10" width="1.5" customWidth="1"/>
    <col min="12" max="12" width="1.25" customWidth="1"/>
    <col min="13" max="13" width="8.125" customWidth="1"/>
    <col min="14" max="14" width="1.625" customWidth="1"/>
    <col min="15" max="15" width="7.75" customWidth="1"/>
    <col min="16" max="16" width="1.125" customWidth="1"/>
    <col min="17" max="17" width="8.625" customWidth="1"/>
    <col min="18" max="19" width="1.125" customWidth="1"/>
    <col min="20" max="20" width="4.5" bestFit="1" customWidth="1"/>
    <col min="21" max="21" width="21.125" customWidth="1"/>
    <col min="22" max="22" width="1.375" customWidth="1"/>
    <col min="23" max="23" width="10.625" customWidth="1"/>
    <col min="24" max="24" width="1.5" customWidth="1"/>
    <col min="25" max="25" width="10.75" customWidth="1"/>
    <col min="26" max="26" width="1.75" customWidth="1"/>
    <col min="27" max="27" width="12.625" customWidth="1"/>
    <col min="28" max="28" width="2.75" style="16" customWidth="1"/>
    <col min="29" max="29" width="9.375" customWidth="1"/>
    <col min="30" max="30" width="2.875" style="16" customWidth="1"/>
    <col min="31" max="31" width="8.25" customWidth="1"/>
    <col min="32" max="33" width="1.125" customWidth="1"/>
    <col min="34" max="34" width="4.5" bestFit="1" customWidth="1"/>
    <col min="35" max="35" width="21.125" customWidth="1"/>
    <col min="36" max="36" width="1.375" customWidth="1"/>
    <col min="37" max="37" width="9.625" customWidth="1"/>
    <col min="38" max="38" width="2.125" customWidth="1"/>
    <col min="39" max="39" width="8.375" customWidth="1"/>
    <col min="40" max="40" width="2.625" customWidth="1"/>
    <col min="41" max="41" width="7.875" customWidth="1"/>
    <col min="42" max="43" width="1" customWidth="1"/>
    <col min="44" max="44" width="11.375" customWidth="1"/>
    <col min="45" max="45" width="2.625" customWidth="1"/>
    <col min="46" max="46" width="11.625" customWidth="1"/>
    <col min="47" max="47" width="2.625" customWidth="1"/>
    <col min="48" max="48" width="11.625" customWidth="1"/>
    <col min="49" max="49" width="0.875" customWidth="1"/>
    <col min="50" max="50" width="1.125" customWidth="1"/>
    <col min="51" max="51" width="4.5" bestFit="1" customWidth="1"/>
    <col min="52" max="52" width="21.125" customWidth="1"/>
    <col min="53" max="53" width="1.375" customWidth="1"/>
    <col min="54" max="54" width="10.625" customWidth="1"/>
    <col min="55" max="55" width="2.625" customWidth="1"/>
    <col min="56" max="56" width="10.625" customWidth="1"/>
    <col min="57" max="57" width="2.625" customWidth="1"/>
    <col min="58" max="58" width="10.625" customWidth="1"/>
    <col min="59" max="60" width="0.75" style="62" customWidth="1"/>
    <col min="61" max="61" width="10.625" customWidth="1"/>
    <col min="62" max="62" width="2.625" customWidth="1"/>
    <col min="63" max="63" width="10.625" customWidth="1"/>
    <col min="64" max="64" width="2.625" customWidth="1"/>
    <col min="65" max="65" width="10.625" customWidth="1"/>
    <col min="66" max="67" width="1.125" customWidth="1"/>
    <col min="69" max="69" width="1.5" customWidth="1"/>
    <col min="70" max="70" width="10.625" customWidth="1"/>
    <col min="71" max="71" width="1.25" customWidth="1"/>
    <col min="72" max="72" width="10.625" customWidth="1"/>
    <col min="73" max="73" width="2.625" customWidth="1"/>
    <col min="74" max="74" width="10.625" customWidth="1"/>
    <col min="75" max="75" width="2.625" customWidth="1"/>
    <col min="76" max="76" width="10.625" customWidth="1"/>
    <col min="77" max="77" width="1.25" customWidth="1"/>
    <col min="78" max="78" width="1.5" customWidth="1"/>
    <col min="79" max="79" width="11.625" customWidth="1"/>
    <col min="80" max="80" width="2.625" customWidth="1"/>
    <col min="81" max="81" width="11.625" customWidth="1"/>
    <col min="82" max="82" width="2.625" customWidth="1"/>
    <col min="83" max="83" width="10.625" customWidth="1"/>
    <col min="84" max="84" width="1.5" customWidth="1"/>
    <col min="85" max="85" width="10.625" customWidth="1"/>
    <col min="86" max="86" width="3.125" customWidth="1"/>
    <col min="87" max="87" width="10.625" customWidth="1"/>
    <col min="88" max="88" width="2.5" customWidth="1"/>
    <col min="89" max="89" width="11.625" customWidth="1"/>
    <col min="90" max="91" width="1" customWidth="1"/>
    <col min="92" max="92" width="10.625" customWidth="1"/>
    <col min="93" max="93" width="3.375" style="59" customWidth="1"/>
    <col min="94" max="94" width="10.625" customWidth="1"/>
    <col min="95" max="95" width="3.25" style="59" customWidth="1"/>
    <col min="96" max="96" width="10.625" customWidth="1"/>
    <col min="97" max="97" width="1.125" customWidth="1"/>
    <col min="98" max="98" width="1.25" customWidth="1"/>
    <col min="99" max="99" width="10.625" customWidth="1"/>
    <col min="100" max="100" width="2.625" customWidth="1"/>
    <col min="101" max="101" width="10.625" customWidth="1"/>
    <col min="102" max="102" width="2.5" customWidth="1"/>
    <col min="103" max="103" width="10.25" customWidth="1"/>
    <col min="104" max="104" width="1.875" customWidth="1"/>
    <col min="105" max="105" width="1" customWidth="1"/>
    <col min="106" max="106" width="3.75" customWidth="1"/>
    <col min="107" max="107" width="19.625" style="59" customWidth="1"/>
    <col min="108" max="108" width="8.625" customWidth="1"/>
    <col min="109" max="110" width="8.5" customWidth="1"/>
    <col min="111" max="111" width="7.375" customWidth="1"/>
    <col min="114" max="114" width="8.625" customWidth="1"/>
    <col min="115" max="116" width="8.5" customWidth="1"/>
    <col min="117" max="117" width="7.375" customWidth="1"/>
    <col min="118" max="118" width="0.875" customWidth="1"/>
    <col min="119" max="119" width="1.5" customWidth="1"/>
    <col min="120" max="120" width="3.75" customWidth="1"/>
    <col min="121" max="121" width="21.25" style="59" customWidth="1"/>
    <col min="122" max="125" width="12.5" customWidth="1"/>
    <col min="126" max="126" width="0.875" customWidth="1"/>
  </cols>
  <sheetData>
    <row r="1" spans="1:125" ht="5.25" customHeight="1" thickBot="1"/>
    <row r="2" spans="1:125" ht="15.75" customHeight="1" thickTop="1" thickBot="1">
      <c r="BP2" s="786" t="s">
        <v>93</v>
      </c>
      <c r="BQ2" s="787"/>
      <c r="BR2" s="788"/>
    </row>
    <row r="3" spans="1:125" ht="5.25" customHeight="1" thickTop="1" thickBot="1"/>
    <row r="4" spans="1:125" ht="15.75" customHeight="1" thickTop="1" thickBot="1">
      <c r="BP4" s="783" t="s">
        <v>94</v>
      </c>
      <c r="BQ4" s="784"/>
      <c r="BR4" s="784"/>
      <c r="BS4" s="785"/>
    </row>
    <row r="5" spans="1:125" ht="5.25" customHeight="1" thickTop="1"/>
    <row r="6" spans="1:125" ht="56.25" customHeight="1">
      <c r="E6" s="820" t="s">
        <v>604</v>
      </c>
      <c r="F6" s="820"/>
      <c r="G6" s="820"/>
      <c r="H6" s="820"/>
      <c r="I6" s="820"/>
      <c r="J6" s="820"/>
      <c r="K6" s="820"/>
      <c r="L6" s="820"/>
      <c r="M6" s="820"/>
      <c r="N6" s="820"/>
      <c r="O6" s="820"/>
      <c r="P6" s="820"/>
      <c r="Q6" s="820"/>
      <c r="BP6" s="769" t="s">
        <v>186</v>
      </c>
      <c r="BQ6" s="770"/>
      <c r="BR6" s="769" t="s">
        <v>98</v>
      </c>
      <c r="BS6" s="770"/>
      <c r="BT6" s="465" t="s">
        <v>99</v>
      </c>
    </row>
    <row r="7" spans="1:125" ht="16.5" customHeight="1">
      <c r="BP7" s="790" t="s">
        <v>52</v>
      </c>
      <c r="BQ7" s="791"/>
      <c r="BR7" s="790" t="s">
        <v>101</v>
      </c>
      <c r="BS7" s="791"/>
      <c r="BT7" s="118" t="s">
        <v>187</v>
      </c>
    </row>
    <row r="8" spans="1:125" ht="18.75" customHeight="1">
      <c r="AO8" s="304"/>
      <c r="BP8" s="792">
        <f>BF55</f>
        <v>68574</v>
      </c>
      <c r="BQ8" s="792"/>
      <c r="BR8" s="793">
        <f>O58</f>
        <v>0.70278833995921941</v>
      </c>
      <c r="BS8" s="793"/>
      <c r="BT8" s="18">
        <f>BP8*BR8</f>
        <v>48193.007624363512</v>
      </c>
      <c r="CE8" s="304"/>
    </row>
    <row r="9" spans="1:125" ht="5.25" customHeight="1" thickBot="1">
      <c r="CO9"/>
      <c r="CQ9"/>
    </row>
    <row r="10" spans="1:125" ht="18.75" thickTop="1" thickBot="1">
      <c r="B10" s="303" t="s">
        <v>270</v>
      </c>
      <c r="T10" s="303" t="s">
        <v>282</v>
      </c>
      <c r="W10" s="821" t="s">
        <v>197</v>
      </c>
      <c r="X10" s="822"/>
      <c r="Y10" s="823"/>
      <c r="AC10" s="471"/>
      <c r="AH10" s="303" t="s">
        <v>283</v>
      </c>
      <c r="AK10" s="821" t="s">
        <v>197</v>
      </c>
      <c r="AL10" s="822"/>
      <c r="AM10" s="822"/>
      <c r="AN10" s="823"/>
      <c r="AR10" s="789"/>
      <c r="AS10" s="789"/>
      <c r="AT10" s="789"/>
      <c r="AY10" s="303" t="s">
        <v>284</v>
      </c>
      <c r="BB10" s="786" t="s">
        <v>103</v>
      </c>
      <c r="BC10" s="787"/>
      <c r="BD10" s="788"/>
      <c r="BP10" s="789"/>
      <c r="BQ10" s="789"/>
      <c r="BR10" s="789"/>
      <c r="CA10" s="786" t="s">
        <v>93</v>
      </c>
      <c r="CB10" s="787"/>
      <c r="CC10" s="788"/>
      <c r="CN10" s="786" t="s">
        <v>93</v>
      </c>
      <c r="CO10" s="787"/>
      <c r="CP10" s="788"/>
      <c r="CQ10"/>
      <c r="CU10" s="471"/>
      <c r="CV10" s="471"/>
      <c r="CW10" s="471"/>
      <c r="DB10" s="303" t="s">
        <v>547</v>
      </c>
      <c r="DM10" s="56" t="s">
        <v>104</v>
      </c>
      <c r="DP10" s="322" t="s">
        <v>548</v>
      </c>
      <c r="DU10" s="56" t="s">
        <v>104</v>
      </c>
    </row>
    <row r="11" spans="1:125" ht="5.25" customHeight="1" thickTop="1" thickBot="1">
      <c r="CO11"/>
      <c r="CQ11"/>
    </row>
    <row r="12" spans="1:125" ht="15" thickTop="1" thickBot="1">
      <c r="E12" s="783" t="s">
        <v>105</v>
      </c>
      <c r="F12" s="784"/>
      <c r="G12" s="784"/>
      <c r="H12" s="784"/>
      <c r="I12" s="784"/>
      <c r="J12" s="784"/>
      <c r="K12" s="784"/>
      <c r="L12" s="784"/>
      <c r="M12" s="784"/>
      <c r="N12" s="784"/>
      <c r="O12" s="784"/>
      <c r="P12" s="784"/>
      <c r="Q12" s="785"/>
      <c r="W12" s="786" t="s">
        <v>220</v>
      </c>
      <c r="X12" s="787"/>
      <c r="Y12" s="787"/>
      <c r="Z12" s="787"/>
      <c r="AA12" s="787"/>
      <c r="AB12" s="787"/>
      <c r="AC12" s="787"/>
      <c r="AD12" s="787"/>
      <c r="AE12" s="788"/>
      <c r="AK12" s="780" t="s">
        <v>110</v>
      </c>
      <c r="AL12" s="781"/>
      <c r="AM12" s="781"/>
      <c r="AN12" s="781"/>
      <c r="AO12" s="782"/>
      <c r="AP12" s="119"/>
      <c r="AR12" s="780" t="s">
        <v>111</v>
      </c>
      <c r="AS12" s="781"/>
      <c r="AT12" s="781"/>
      <c r="AU12" s="781"/>
      <c r="AV12" s="782"/>
      <c r="BB12" s="780" t="s">
        <v>112</v>
      </c>
      <c r="BC12" s="781"/>
      <c r="BD12" s="781"/>
      <c r="BE12" s="781"/>
      <c r="BF12" s="782"/>
      <c r="BG12" s="204"/>
      <c r="BI12" s="780" t="s">
        <v>113</v>
      </c>
      <c r="BJ12" s="781"/>
      <c r="BK12" s="781"/>
      <c r="BL12" s="781"/>
      <c r="BM12" s="782"/>
      <c r="BN12" s="119"/>
      <c r="BP12" s="780" t="s">
        <v>114</v>
      </c>
      <c r="BQ12" s="781"/>
      <c r="BR12" s="781"/>
      <c r="BS12" s="781"/>
      <c r="BT12" s="781"/>
      <c r="BU12" s="781"/>
      <c r="BV12" s="781"/>
      <c r="BW12" s="781"/>
      <c r="BX12" s="782"/>
      <c r="BY12" s="119"/>
      <c r="CA12" s="780" t="s">
        <v>110</v>
      </c>
      <c r="CB12" s="781"/>
      <c r="CC12" s="781"/>
      <c r="CD12" s="781"/>
      <c r="CE12" s="782"/>
      <c r="CF12" s="119"/>
      <c r="CG12" s="780" t="s">
        <v>111</v>
      </c>
      <c r="CH12" s="781"/>
      <c r="CI12" s="781"/>
      <c r="CJ12" s="781"/>
      <c r="CK12" s="782"/>
      <c r="CL12" s="119"/>
      <c r="CM12" s="119"/>
      <c r="CN12" s="780" t="s">
        <v>112</v>
      </c>
      <c r="CO12" s="781"/>
      <c r="CP12" s="781"/>
      <c r="CQ12" s="781"/>
      <c r="CR12" s="782"/>
      <c r="CS12" s="119"/>
      <c r="CU12" s="780" t="s">
        <v>113</v>
      </c>
      <c r="CV12" s="781"/>
      <c r="CW12" s="781"/>
      <c r="CX12" s="781"/>
      <c r="CY12" s="782"/>
      <c r="CZ12" s="119"/>
      <c r="DA12" s="119"/>
      <c r="DB12" s="116"/>
      <c r="DC12" s="117"/>
      <c r="DD12" s="777" t="s">
        <v>286</v>
      </c>
      <c r="DE12" s="778"/>
      <c r="DF12" s="778"/>
      <c r="DG12" s="779"/>
      <c r="DH12" s="468"/>
      <c r="DI12" s="468"/>
      <c r="DJ12" s="400" t="s">
        <v>191</v>
      </c>
      <c r="DK12" s="400"/>
      <c r="DL12" s="400"/>
      <c r="DM12" s="401"/>
      <c r="DO12" s="119"/>
      <c r="DP12" s="116"/>
      <c r="DQ12" s="117"/>
      <c r="DR12" s="777" t="s">
        <v>192</v>
      </c>
      <c r="DS12" s="778"/>
      <c r="DT12" s="778"/>
      <c r="DU12" s="779"/>
    </row>
    <row r="13" spans="1:125" ht="8.25" customHeight="1" thickTop="1">
      <c r="W13" s="471"/>
      <c r="AM13" s="24"/>
      <c r="AO13" s="24"/>
      <c r="AP13" s="24"/>
      <c r="AR13" s="24"/>
      <c r="AS13" s="23"/>
      <c r="AT13" s="23"/>
      <c r="AU13" s="23"/>
      <c r="AV13" s="23"/>
      <c r="BB13" s="120"/>
      <c r="BC13" s="121"/>
      <c r="BD13" s="120"/>
      <c r="BF13" s="24"/>
      <c r="BG13" s="205"/>
      <c r="BI13" s="120"/>
      <c r="BJ13" s="121"/>
      <c r="BK13" s="120"/>
      <c r="BM13" s="24"/>
      <c r="BN13" s="24"/>
      <c r="BR13" s="24"/>
      <c r="BT13" s="24"/>
      <c r="BV13" s="24"/>
      <c r="BX13" s="24"/>
      <c r="BY13" s="24"/>
      <c r="BZ13" s="23"/>
      <c r="CA13" s="23"/>
      <c r="CB13" s="23"/>
      <c r="CC13" s="23"/>
      <c r="CE13" s="122"/>
      <c r="CF13" s="122"/>
      <c r="CG13" s="24"/>
      <c r="CH13" s="24"/>
      <c r="CI13" s="24"/>
      <c r="CJ13" s="24"/>
      <c r="CK13" s="23"/>
      <c r="CL13" s="23"/>
      <c r="CN13" s="120"/>
      <c r="CO13" s="121"/>
      <c r="CP13" s="120"/>
      <c r="CQ13"/>
      <c r="CR13" s="24"/>
      <c r="CS13" s="24"/>
      <c r="CU13" s="120"/>
      <c r="CV13" s="121"/>
      <c r="CW13" s="120"/>
      <c r="CY13" s="24"/>
      <c r="CZ13" s="24"/>
      <c r="DA13" s="24"/>
      <c r="DB13" s="123"/>
      <c r="DC13" s="124"/>
      <c r="DD13" s="125"/>
      <c r="DE13" s="59"/>
      <c r="DF13" s="59"/>
      <c r="DG13" s="320"/>
      <c r="DH13" s="394"/>
      <c r="DI13" s="394"/>
      <c r="DJ13" s="259"/>
      <c r="DK13" s="59"/>
      <c r="DL13" s="59"/>
      <c r="DM13" s="320"/>
      <c r="DO13" s="24"/>
      <c r="DP13" s="123"/>
      <c r="DQ13" s="124"/>
      <c r="DR13" s="125"/>
      <c r="DS13" s="59"/>
      <c r="DT13" s="59"/>
      <c r="DU13" s="320"/>
    </row>
    <row r="14" spans="1:125" s="127" customFormat="1" ht="53.25" customHeight="1">
      <c r="B14" s="769"/>
      <c r="C14" s="770"/>
      <c r="E14" s="472" t="s">
        <v>250</v>
      </c>
      <c r="F14" s="114"/>
      <c r="G14" s="199" t="s">
        <v>120</v>
      </c>
      <c r="I14" s="469" t="s">
        <v>181</v>
      </c>
      <c r="K14" s="472" t="s">
        <v>252</v>
      </c>
      <c r="M14" s="469" t="s">
        <v>253</v>
      </c>
      <c r="O14" s="469" t="s">
        <v>254</v>
      </c>
      <c r="P14" s="25"/>
      <c r="Q14" s="469" t="s">
        <v>255</v>
      </c>
      <c r="T14" s="769"/>
      <c r="U14" s="770"/>
      <c r="W14" s="469" t="s">
        <v>271</v>
      </c>
      <c r="Y14" s="472" t="s">
        <v>272</v>
      </c>
      <c r="AA14" s="775" t="s">
        <v>273</v>
      </c>
      <c r="AC14" s="469" t="s">
        <v>120</v>
      </c>
      <c r="AE14" s="469" t="s">
        <v>274</v>
      </c>
      <c r="AH14" s="769"/>
      <c r="AI14" s="770"/>
      <c r="AK14" s="472" t="s">
        <v>250</v>
      </c>
      <c r="AM14" s="469" t="s">
        <v>274</v>
      </c>
      <c r="AO14" s="469" t="s">
        <v>275</v>
      </c>
      <c r="AP14" s="128"/>
      <c r="AR14" s="469" t="s">
        <v>91</v>
      </c>
      <c r="AS14" s="25"/>
      <c r="AT14" s="469" t="s">
        <v>285</v>
      </c>
      <c r="AU14" s="25"/>
      <c r="AV14" s="469" t="s">
        <v>276</v>
      </c>
      <c r="AY14" s="769"/>
      <c r="AZ14" s="770"/>
      <c r="BB14" s="469" t="s">
        <v>91</v>
      </c>
      <c r="BD14" s="469" t="s">
        <v>254</v>
      </c>
      <c r="BF14" s="469" t="s">
        <v>130</v>
      </c>
      <c r="BG14" s="206"/>
      <c r="BH14" s="207"/>
      <c r="BI14" s="469" t="s">
        <v>91</v>
      </c>
      <c r="BK14" s="472" t="s">
        <v>252</v>
      </c>
      <c r="BM14" s="469" t="s">
        <v>277</v>
      </c>
      <c r="BN14" s="128"/>
      <c r="BP14" s="507" t="s">
        <v>99</v>
      </c>
      <c r="BR14" s="469" t="s">
        <v>255</v>
      </c>
      <c r="BT14" s="775" t="s">
        <v>188</v>
      </c>
      <c r="BV14" s="469" t="s">
        <v>120</v>
      </c>
      <c r="BX14" s="469" t="s">
        <v>274</v>
      </c>
      <c r="BY14" s="128"/>
      <c r="BZ14" s="25"/>
      <c r="CA14" s="472" t="s">
        <v>250</v>
      </c>
      <c r="CB14" s="25"/>
      <c r="CC14" s="469" t="s">
        <v>128</v>
      </c>
      <c r="CE14" s="469" t="s">
        <v>91</v>
      </c>
      <c r="CF14" s="128"/>
      <c r="CG14" s="469" t="s">
        <v>91</v>
      </c>
      <c r="CH14" s="128"/>
      <c r="CI14" s="469" t="s">
        <v>253</v>
      </c>
      <c r="CJ14" s="128"/>
      <c r="CK14" s="469" t="s">
        <v>276</v>
      </c>
      <c r="CL14" s="128"/>
      <c r="CN14" s="469" t="s">
        <v>91</v>
      </c>
      <c r="CP14" s="469" t="s">
        <v>254</v>
      </c>
      <c r="CR14" s="469" t="s">
        <v>279</v>
      </c>
      <c r="CS14" s="128"/>
      <c r="CU14" s="469" t="s">
        <v>91</v>
      </c>
      <c r="CW14" s="472" t="s">
        <v>252</v>
      </c>
      <c r="CY14" s="469" t="s">
        <v>277</v>
      </c>
      <c r="CZ14" s="128"/>
      <c r="DA14" s="128"/>
      <c r="DB14" s="129"/>
      <c r="DC14" s="130"/>
      <c r="DD14" s="825" t="s">
        <v>91</v>
      </c>
      <c r="DE14" s="827" t="s">
        <v>132</v>
      </c>
      <c r="DF14" s="829" t="s">
        <v>90</v>
      </c>
      <c r="DG14" s="831" t="s">
        <v>277</v>
      </c>
      <c r="DH14" s="395" t="s">
        <v>545</v>
      </c>
      <c r="DI14" s="395" t="s">
        <v>546</v>
      </c>
      <c r="DJ14" s="833" t="s">
        <v>91</v>
      </c>
      <c r="DK14" s="827" t="s">
        <v>281</v>
      </c>
      <c r="DL14" s="829" t="s">
        <v>90</v>
      </c>
      <c r="DM14" s="831" t="s">
        <v>277</v>
      </c>
      <c r="DO14" s="128"/>
      <c r="DP14" s="129"/>
      <c r="DQ14" s="130"/>
      <c r="DR14" s="825" t="s">
        <v>91</v>
      </c>
      <c r="DS14" s="827" t="s">
        <v>132</v>
      </c>
      <c r="DT14" s="829" t="s">
        <v>90</v>
      </c>
      <c r="DU14" s="831" t="s">
        <v>277</v>
      </c>
    </row>
    <row r="15" spans="1:125" s="131" customFormat="1" ht="14.25" customHeight="1">
      <c r="A15" s="464"/>
      <c r="B15" s="824"/>
      <c r="C15" s="772"/>
      <c r="E15" s="132" t="s">
        <v>133</v>
      </c>
      <c r="F15" s="133"/>
      <c r="G15" s="305" t="s">
        <v>134</v>
      </c>
      <c r="I15" s="132" t="s">
        <v>135</v>
      </c>
      <c r="K15" s="132" t="s">
        <v>136</v>
      </c>
      <c r="M15" s="132" t="s">
        <v>137</v>
      </c>
      <c r="O15" s="132" t="s">
        <v>138</v>
      </c>
      <c r="Q15" s="132" t="s">
        <v>139</v>
      </c>
      <c r="S15" s="464"/>
      <c r="T15" s="824"/>
      <c r="U15" s="772"/>
      <c r="W15" s="470" t="s">
        <v>140</v>
      </c>
      <c r="Y15" s="132" t="s">
        <v>135</v>
      </c>
      <c r="AA15" s="776"/>
      <c r="AC15" s="134" t="s">
        <v>134</v>
      </c>
      <c r="AE15" s="134" t="s">
        <v>182</v>
      </c>
      <c r="AG15" s="464"/>
      <c r="AH15" s="824"/>
      <c r="AI15" s="772"/>
      <c r="AK15" s="132" t="s">
        <v>133</v>
      </c>
      <c r="AM15" s="134" t="s">
        <v>60</v>
      </c>
      <c r="AO15" s="470" t="s">
        <v>183</v>
      </c>
      <c r="AP15" s="128"/>
      <c r="AR15" s="470" t="s">
        <v>51</v>
      </c>
      <c r="AS15" s="25"/>
      <c r="AT15" s="132" t="s">
        <v>137</v>
      </c>
      <c r="AU15" s="25"/>
      <c r="AV15" s="470" t="s">
        <v>184</v>
      </c>
      <c r="AX15" s="464"/>
      <c r="AY15" s="824"/>
      <c r="AZ15" s="772"/>
      <c r="BB15" s="470" t="s">
        <v>51</v>
      </c>
      <c r="BD15" s="132" t="s">
        <v>138</v>
      </c>
      <c r="BF15" s="134" t="s">
        <v>185</v>
      </c>
      <c r="BG15" s="208"/>
      <c r="BH15" s="209"/>
      <c r="BI15" s="470" t="s">
        <v>51</v>
      </c>
      <c r="BK15" s="132" t="s">
        <v>136</v>
      </c>
      <c r="BM15" s="134" t="s">
        <v>278</v>
      </c>
      <c r="BN15" s="471"/>
      <c r="BP15" s="134" t="s">
        <v>50</v>
      </c>
      <c r="BR15" s="132" t="s">
        <v>139</v>
      </c>
      <c r="BT15" s="776"/>
      <c r="BV15" s="470" t="s">
        <v>134</v>
      </c>
      <c r="BX15" s="470" t="s">
        <v>189</v>
      </c>
      <c r="BY15" s="128"/>
      <c r="BZ15" s="25"/>
      <c r="CA15" s="132" t="s">
        <v>133</v>
      </c>
      <c r="CB15" s="25"/>
      <c r="CC15" s="470" t="s">
        <v>61</v>
      </c>
      <c r="CE15" s="134" t="s">
        <v>190</v>
      </c>
      <c r="CF15" s="509"/>
      <c r="CG15" s="134" t="s">
        <v>221</v>
      </c>
      <c r="CH15" s="471"/>
      <c r="CI15" s="135" t="s">
        <v>137</v>
      </c>
      <c r="CJ15" s="128"/>
      <c r="CK15" s="135" t="s">
        <v>222</v>
      </c>
      <c r="CL15" s="128"/>
      <c r="CN15" s="470" t="s">
        <v>221</v>
      </c>
      <c r="CP15" s="132" t="s">
        <v>138</v>
      </c>
      <c r="CR15" s="134" t="s">
        <v>223</v>
      </c>
      <c r="CS15" s="471"/>
      <c r="CU15" s="470" t="s">
        <v>221</v>
      </c>
      <c r="CW15" s="132" t="s">
        <v>136</v>
      </c>
      <c r="CY15" s="134" t="s">
        <v>280</v>
      </c>
      <c r="CZ15" s="471"/>
      <c r="DA15" s="471"/>
      <c r="DB15" s="698"/>
      <c r="DC15" s="136"/>
      <c r="DD15" s="826"/>
      <c r="DE15" s="828"/>
      <c r="DF15" s="830"/>
      <c r="DG15" s="832"/>
      <c r="DH15" s="396"/>
      <c r="DI15" s="396"/>
      <c r="DJ15" s="834"/>
      <c r="DK15" s="828"/>
      <c r="DL15" s="830"/>
      <c r="DM15" s="832"/>
      <c r="DO15" s="471"/>
      <c r="DP15" s="698"/>
      <c r="DQ15" s="136"/>
      <c r="DR15" s="826"/>
      <c r="DS15" s="828"/>
      <c r="DT15" s="830"/>
      <c r="DU15" s="832"/>
    </row>
    <row r="16" spans="1:125">
      <c r="B16" s="26" t="s">
        <v>46</v>
      </c>
      <c r="C16" s="27" t="s">
        <v>0</v>
      </c>
      <c r="D16" s="137"/>
      <c r="E16" s="138"/>
      <c r="F16" s="137"/>
      <c r="G16" s="194">
        <f>'測定　建設投資'!G16</f>
        <v>0.60127559187037904</v>
      </c>
      <c r="H16" s="137"/>
      <c r="I16" s="139">
        <f>'表4-3-4'!I7</f>
        <v>0</v>
      </c>
      <c r="J16" s="137"/>
      <c r="K16" s="139">
        <f>'測定　建設投資'!K16</f>
        <v>1.4609509469910001E-3</v>
      </c>
      <c r="L16" s="137"/>
      <c r="M16" s="139">
        <f>'測定　建設投資'!M16</f>
        <v>0.39820864382341498</v>
      </c>
      <c r="N16" s="137"/>
      <c r="O16" s="139">
        <f>'測定　建設投資'!O16</f>
        <v>0.13081311587173999</v>
      </c>
      <c r="P16" s="137"/>
      <c r="Q16" s="139">
        <f>'測定　建設投資'!Q16</f>
        <v>1.0284820694855576E-2</v>
      </c>
      <c r="R16" t="s">
        <v>153</v>
      </c>
      <c r="T16" s="26" t="str">
        <f>B16</f>
        <v>01</v>
      </c>
      <c r="U16" s="27" t="str">
        <f>C16</f>
        <v>農業</v>
      </c>
      <c r="W16" s="12"/>
      <c r="X16" s="16"/>
      <c r="Y16" s="139">
        <f>I16</f>
        <v>0</v>
      </c>
      <c r="AA16" s="12">
        <f>ROUND($W$55*Y16,0)</f>
        <v>0</v>
      </c>
      <c r="AB16" s="16" t="s">
        <v>154</v>
      </c>
      <c r="AC16" s="142">
        <f>G16</f>
        <v>0.60127559187037904</v>
      </c>
      <c r="AD16" s="16" t="s">
        <v>158</v>
      </c>
      <c r="AE16" s="12">
        <f>ROUND(AA16*AC16,0)</f>
        <v>0</v>
      </c>
      <c r="AH16" s="26" t="str">
        <f>B16</f>
        <v>01</v>
      </c>
      <c r="AI16" s="27" t="str">
        <f>C16</f>
        <v>農業</v>
      </c>
      <c r="AK16" s="138"/>
      <c r="AM16" s="12">
        <f>AE16</f>
        <v>0</v>
      </c>
      <c r="AO16" s="12">
        <f t="array" ref="AO16:AO54">ROUND(MMULT(逆行列係数!D7:AP45,'測定　機械設備投資'!AM16:AM54),0)</f>
        <v>204</v>
      </c>
      <c r="AP16" s="77"/>
      <c r="AQ16" s="78"/>
      <c r="AR16" s="141">
        <f t="shared" ref="AR16:AR54" si="0">AO16</f>
        <v>204</v>
      </c>
      <c r="AS16" s="143" t="s">
        <v>159</v>
      </c>
      <c r="AT16" s="144">
        <f t="shared" ref="AT16:AT55" si="1">M16</f>
        <v>0.39820864382341498</v>
      </c>
      <c r="AU16" s="145" t="s">
        <v>160</v>
      </c>
      <c r="AV16" s="19">
        <f>ROUND(AR16*AT16,0)</f>
        <v>81</v>
      </c>
      <c r="AY16" s="26" t="str">
        <f>B16</f>
        <v>01</v>
      </c>
      <c r="AZ16" s="27" t="str">
        <f>C16</f>
        <v>農業</v>
      </c>
      <c r="BB16" s="12">
        <f t="shared" ref="BB16:BB54" si="2">AO16</f>
        <v>204</v>
      </c>
      <c r="BC16" s="143" t="s">
        <v>161</v>
      </c>
      <c r="BD16" s="142">
        <f t="shared" ref="BD16:BD55" si="3">O16</f>
        <v>0.13081311587173999</v>
      </c>
      <c r="BE16" s="145" t="s">
        <v>162</v>
      </c>
      <c r="BF16" s="12">
        <f>ROUND(BB16*BD16,0)</f>
        <v>27</v>
      </c>
      <c r="BG16" s="163"/>
      <c r="BH16" s="210"/>
      <c r="BI16" s="12">
        <f t="shared" ref="BI16:BI54" si="4">AO16</f>
        <v>204</v>
      </c>
      <c r="BJ16" s="143" t="s">
        <v>163</v>
      </c>
      <c r="BK16" s="142">
        <f t="shared" ref="BK16:BK54" si="5">K16</f>
        <v>1.4609509469910001E-3</v>
      </c>
      <c r="BL16" s="145" t="s">
        <v>164</v>
      </c>
      <c r="BM16" s="12">
        <f>ROUND(BI16*BK16,0)</f>
        <v>0</v>
      </c>
      <c r="BN16" s="77"/>
      <c r="BP16" s="12"/>
      <c r="BR16" s="139">
        <f>Q16</f>
        <v>1.0284820694855576E-2</v>
      </c>
      <c r="BT16" s="12">
        <f>ROUND($BP$55*BR16,0)</f>
        <v>496</v>
      </c>
      <c r="BU16" s="16" t="s">
        <v>159</v>
      </c>
      <c r="BV16" s="142">
        <f>G16</f>
        <v>0.60127559187037904</v>
      </c>
      <c r="BW16" s="16" t="s">
        <v>160</v>
      </c>
      <c r="BX16" s="12">
        <f>ROUND(BT16*BV16,0)</f>
        <v>298</v>
      </c>
      <c r="BY16" s="77"/>
      <c r="BZ16" s="36"/>
      <c r="CA16" s="138"/>
      <c r="CB16" s="34"/>
      <c r="CC16" s="19">
        <f>BX16</f>
        <v>298</v>
      </c>
      <c r="CE16" s="19">
        <f t="array" ref="CE16:CE54">ROUND(MMULT(逆行列係数!D7:AP45,'測定　機械設備投資'!CC16:CC54),0)</f>
        <v>971</v>
      </c>
      <c r="CF16" s="20"/>
      <c r="CG16" s="19">
        <f t="shared" ref="CG16:CG54" si="6">CE16</f>
        <v>971</v>
      </c>
      <c r="CH16" s="145" t="s">
        <v>163</v>
      </c>
      <c r="CI16" s="146">
        <f>M16</f>
        <v>0.39820864382341498</v>
      </c>
      <c r="CJ16" s="145" t="s">
        <v>165</v>
      </c>
      <c r="CK16" s="19">
        <f>ROUND(CG16*CI16,0)</f>
        <v>387</v>
      </c>
      <c r="CL16" s="34"/>
      <c r="CM16" s="78"/>
      <c r="CN16" s="12">
        <f t="shared" ref="CN16:CN54" si="7">CE16</f>
        <v>971</v>
      </c>
      <c r="CO16" s="143" t="s">
        <v>163</v>
      </c>
      <c r="CP16" s="142">
        <f>O16</f>
        <v>0.13081311587173999</v>
      </c>
      <c r="CQ16" s="145" t="s">
        <v>165</v>
      </c>
      <c r="CR16" s="12">
        <f>ROUND(CN16*CP16,0)</f>
        <v>127</v>
      </c>
      <c r="CS16" s="77"/>
      <c r="CU16" s="12">
        <f t="shared" ref="CU16:CU54" si="8">CE16</f>
        <v>971</v>
      </c>
      <c r="CV16" s="143" t="s">
        <v>163</v>
      </c>
      <c r="CW16" s="142">
        <f>K16</f>
        <v>1.4609509469910001E-3</v>
      </c>
      <c r="CX16" s="145" t="s">
        <v>166</v>
      </c>
      <c r="CY16" s="12">
        <f>ROUND(CU16*CW16,0)</f>
        <v>1</v>
      </c>
      <c r="CZ16" s="77"/>
      <c r="DA16" s="77"/>
      <c r="DB16" s="26" t="str">
        <f>B16</f>
        <v>01</v>
      </c>
      <c r="DC16" s="27" t="str">
        <f>C16</f>
        <v>農業</v>
      </c>
      <c r="DD16" s="147">
        <f>BB16</f>
        <v>204</v>
      </c>
      <c r="DE16" s="148">
        <f>AV16</f>
        <v>81</v>
      </c>
      <c r="DF16" s="34">
        <f>BF16</f>
        <v>27</v>
      </c>
      <c r="DG16" s="149">
        <f>BM16</f>
        <v>0</v>
      </c>
      <c r="DH16" s="397">
        <f>BT16</f>
        <v>496</v>
      </c>
      <c r="DI16" s="397">
        <f>BX16</f>
        <v>298</v>
      </c>
      <c r="DJ16" s="148">
        <f t="shared" ref="DJ16:DJ54" si="9">CE16</f>
        <v>971</v>
      </c>
      <c r="DK16" s="256">
        <f t="shared" ref="DK16:DK54" si="10">CK16</f>
        <v>387</v>
      </c>
      <c r="DL16" s="34">
        <f t="shared" ref="DL16:DL54" si="11">CR16</f>
        <v>127</v>
      </c>
      <c r="DM16" s="149">
        <f t="shared" ref="DM16:DM54" si="12">CY16</f>
        <v>1</v>
      </c>
      <c r="DO16" s="77"/>
      <c r="DP16" s="26" t="str">
        <f>B16</f>
        <v>01</v>
      </c>
      <c r="DQ16" s="27" t="str">
        <f>C16</f>
        <v>農業</v>
      </c>
      <c r="DR16" s="147">
        <f>DD16+DJ16</f>
        <v>1175</v>
      </c>
      <c r="DS16" s="148">
        <f>DE16+DK16</f>
        <v>468</v>
      </c>
      <c r="DT16" s="34">
        <f>DF16+DL16</f>
        <v>154</v>
      </c>
      <c r="DU16" s="149">
        <f>DG16+DM16</f>
        <v>1</v>
      </c>
    </row>
    <row r="17" spans="2:125" ht="13.5" customHeight="1">
      <c r="B17" s="28" t="s">
        <v>47</v>
      </c>
      <c r="C17" s="29" t="s">
        <v>568</v>
      </c>
      <c r="D17" s="137"/>
      <c r="E17" s="150"/>
      <c r="F17" s="137"/>
      <c r="G17" s="195">
        <f>'測定　建設投資'!G17</f>
        <v>0.93309501776686599</v>
      </c>
      <c r="H17" s="137"/>
      <c r="I17" s="151">
        <f>'表4-3-4'!I8</f>
        <v>0</v>
      </c>
      <c r="J17" s="137"/>
      <c r="K17" s="151">
        <f>'測定　建設投資'!K17</f>
        <v>1.05226202202E-3</v>
      </c>
      <c r="L17" s="137"/>
      <c r="M17" s="151">
        <f>'測定　建設投資'!M17</f>
        <v>0.50079187837060302</v>
      </c>
      <c r="N17" s="137"/>
      <c r="O17" s="151">
        <f>'測定　建設投資'!O17</f>
        <v>0.12648013965145599</v>
      </c>
      <c r="P17" s="137"/>
      <c r="Q17" s="151">
        <f>'測定　建設投資'!Q17</f>
        <v>5.6247798742986327E-4</v>
      </c>
      <c r="R17" t="s">
        <v>153</v>
      </c>
      <c r="T17" s="28" t="str">
        <f t="shared" ref="T17:U54" si="13">B17</f>
        <v>02</v>
      </c>
      <c r="U17" s="29" t="str">
        <f t="shared" si="13"/>
        <v>林業</v>
      </c>
      <c r="W17" s="13"/>
      <c r="X17" s="16"/>
      <c r="Y17" s="151">
        <f t="shared" ref="Y17:Y55" si="14">I17</f>
        <v>0</v>
      </c>
      <c r="AA17" s="13">
        <f t="shared" ref="AA17:AA54" si="15">ROUND($W$55*Y17,0)</f>
        <v>0</v>
      </c>
      <c r="AB17" s="16" t="s">
        <v>154</v>
      </c>
      <c r="AC17" s="154">
        <f t="shared" ref="AC17:AC55" si="16">G17</f>
        <v>0.93309501776686599</v>
      </c>
      <c r="AD17" s="16" t="s">
        <v>158</v>
      </c>
      <c r="AE17" s="13">
        <f t="shared" ref="AE17:AE54" si="17">ROUND(AA17*AC17,0)</f>
        <v>0</v>
      </c>
      <c r="AH17" s="28" t="str">
        <f t="shared" ref="AH17:AI54" si="18">B17</f>
        <v>02</v>
      </c>
      <c r="AI17" s="29" t="str">
        <f t="shared" si="18"/>
        <v>林業</v>
      </c>
      <c r="AK17" s="150"/>
      <c r="AM17" s="13">
        <f t="shared" ref="AM17:AM54" si="19">AE17</f>
        <v>0</v>
      </c>
      <c r="AO17" s="13">
        <v>30</v>
      </c>
      <c r="AP17" s="77"/>
      <c r="AQ17" s="78"/>
      <c r="AR17" s="13">
        <f t="shared" si="0"/>
        <v>30</v>
      </c>
      <c r="AS17" s="143" t="s">
        <v>167</v>
      </c>
      <c r="AT17" s="155">
        <f t="shared" si="1"/>
        <v>0.50079187837060302</v>
      </c>
      <c r="AU17" s="145" t="s">
        <v>168</v>
      </c>
      <c r="AV17" s="20">
        <f t="shared" ref="AV17:AV54" si="20">ROUND(AR17*AT17,0)</f>
        <v>15</v>
      </c>
      <c r="AY17" s="28" t="str">
        <f t="shared" ref="AY17:AZ54" si="21">B17</f>
        <v>02</v>
      </c>
      <c r="AZ17" s="29" t="str">
        <f t="shared" si="21"/>
        <v>林業</v>
      </c>
      <c r="BB17" s="13">
        <f t="shared" si="2"/>
        <v>30</v>
      </c>
      <c r="BC17" s="143" t="s">
        <v>167</v>
      </c>
      <c r="BD17" s="154">
        <f t="shared" si="3"/>
        <v>0.12648013965145599</v>
      </c>
      <c r="BE17" s="145" t="s">
        <v>168</v>
      </c>
      <c r="BF17" s="13">
        <f t="shared" ref="BF17:BF54" si="22">ROUND(BB17*BD17,0)</f>
        <v>4</v>
      </c>
      <c r="BG17" s="163"/>
      <c r="BH17" s="210"/>
      <c r="BI17" s="13">
        <f t="shared" si="4"/>
        <v>30</v>
      </c>
      <c r="BJ17" s="143" t="s">
        <v>169</v>
      </c>
      <c r="BK17" s="154">
        <f t="shared" si="5"/>
        <v>1.05226202202E-3</v>
      </c>
      <c r="BL17" s="145" t="s">
        <v>170</v>
      </c>
      <c r="BM17" s="13">
        <f>ROUND(BI17*BK17,0)</f>
        <v>0</v>
      </c>
      <c r="BN17" s="77"/>
      <c r="BP17" s="13"/>
      <c r="BR17" s="151">
        <f t="shared" ref="BR17:BR54" si="23">Q17</f>
        <v>5.6247798742986327E-4</v>
      </c>
      <c r="BT17" s="13">
        <f t="shared" ref="BT17:BT54" si="24">ROUND($BP$55*BR17,0)</f>
        <v>27</v>
      </c>
      <c r="BU17" s="16" t="s">
        <v>159</v>
      </c>
      <c r="BV17" s="154">
        <f t="shared" ref="BV17:BV54" si="25">G17</f>
        <v>0.93309501776686599</v>
      </c>
      <c r="BW17" s="16" t="s">
        <v>158</v>
      </c>
      <c r="BX17" s="13">
        <f t="shared" ref="BX17:BX54" si="26">ROUND(BT17*BV17,0)</f>
        <v>25</v>
      </c>
      <c r="BY17" s="77"/>
      <c r="BZ17" s="36"/>
      <c r="CA17" s="150"/>
      <c r="CB17" s="34"/>
      <c r="CC17" s="20">
        <f>BX17</f>
        <v>25</v>
      </c>
      <c r="CE17" s="20">
        <v>42</v>
      </c>
      <c r="CF17" s="20"/>
      <c r="CG17" s="20">
        <f t="shared" si="6"/>
        <v>42</v>
      </c>
      <c r="CH17" s="145" t="s">
        <v>171</v>
      </c>
      <c r="CI17" s="156">
        <f t="shared" ref="CI17:CI54" si="27">M17</f>
        <v>0.50079187837060302</v>
      </c>
      <c r="CJ17" s="145" t="s">
        <v>162</v>
      </c>
      <c r="CK17" s="20">
        <f>ROUND(CG17*CI17,0)</f>
        <v>21</v>
      </c>
      <c r="CL17" s="34"/>
      <c r="CM17" s="78"/>
      <c r="CN17" s="13">
        <f t="shared" si="7"/>
        <v>42</v>
      </c>
      <c r="CO17" s="143" t="s">
        <v>159</v>
      </c>
      <c r="CP17" s="154">
        <f t="shared" ref="CP17:CP54" si="28">O17</f>
        <v>0.12648013965145599</v>
      </c>
      <c r="CQ17" s="145" t="s">
        <v>158</v>
      </c>
      <c r="CR17" s="13">
        <f t="shared" ref="CR17:CR54" si="29">ROUND(CN17*CP17,0)</f>
        <v>5</v>
      </c>
      <c r="CS17" s="77"/>
      <c r="CU17" s="13">
        <f t="shared" si="8"/>
        <v>42</v>
      </c>
      <c r="CV17" s="143" t="s">
        <v>159</v>
      </c>
      <c r="CW17" s="154">
        <f t="shared" ref="CW17:CW55" si="30">K17</f>
        <v>1.05226202202E-3</v>
      </c>
      <c r="CX17" s="145" t="s">
        <v>158</v>
      </c>
      <c r="CY17" s="13">
        <f>ROUND(CU17*CW17,0)</f>
        <v>0</v>
      </c>
      <c r="CZ17" s="77"/>
      <c r="DA17" s="77"/>
      <c r="DB17" s="28" t="str">
        <f t="shared" ref="DB17:DC54" si="31">B17</f>
        <v>02</v>
      </c>
      <c r="DC17" s="29" t="str">
        <f t="shared" si="31"/>
        <v>林業</v>
      </c>
      <c r="DD17" s="147">
        <f>BB17</f>
        <v>30</v>
      </c>
      <c r="DE17" s="148">
        <f>AV17</f>
        <v>15</v>
      </c>
      <c r="DF17" s="34">
        <f>BF17</f>
        <v>4</v>
      </c>
      <c r="DG17" s="149">
        <f>BM17</f>
        <v>0</v>
      </c>
      <c r="DH17" s="397">
        <f t="shared" ref="DH17:DH54" si="32">BT17</f>
        <v>27</v>
      </c>
      <c r="DI17" s="397">
        <f t="shared" ref="DI17:DI54" si="33">BX17</f>
        <v>25</v>
      </c>
      <c r="DJ17" s="148">
        <f t="shared" si="9"/>
        <v>42</v>
      </c>
      <c r="DK17" s="256">
        <f t="shared" si="10"/>
        <v>21</v>
      </c>
      <c r="DL17" s="34">
        <f t="shared" si="11"/>
        <v>5</v>
      </c>
      <c r="DM17" s="149">
        <f t="shared" si="12"/>
        <v>0</v>
      </c>
      <c r="DO17" s="77"/>
      <c r="DP17" s="28" t="str">
        <f t="shared" ref="DP17:DQ54" si="34">B17</f>
        <v>02</v>
      </c>
      <c r="DQ17" s="29" t="str">
        <f t="shared" si="34"/>
        <v>林業</v>
      </c>
      <c r="DR17" s="147">
        <f>DD17+DJ17</f>
        <v>72</v>
      </c>
      <c r="DS17" s="148">
        <f t="shared" ref="DR17:DU54" si="35">DE17+DK17</f>
        <v>36</v>
      </c>
      <c r="DT17" s="34">
        <f t="shared" si="35"/>
        <v>9</v>
      </c>
      <c r="DU17" s="149">
        <f t="shared" si="35"/>
        <v>0</v>
      </c>
    </row>
    <row r="18" spans="2:125">
      <c r="B18" s="28" t="s">
        <v>48</v>
      </c>
      <c r="C18" s="29" t="s">
        <v>569</v>
      </c>
      <c r="D18" s="137"/>
      <c r="E18" s="150"/>
      <c r="F18" s="137"/>
      <c r="G18" s="195">
        <f>'測定　建設投資'!G18</f>
        <v>0.77339566814176497</v>
      </c>
      <c r="H18" s="137"/>
      <c r="I18" s="151">
        <f>'表4-3-4'!I9</f>
        <v>0</v>
      </c>
      <c r="J18" s="137"/>
      <c r="K18" s="151">
        <f>'測定　建設投資'!K18</f>
        <v>6.7660171969100003E-4</v>
      </c>
      <c r="L18" s="137"/>
      <c r="M18" s="151">
        <f>'測定　建設投資'!M18</f>
        <v>0.49453713386409998</v>
      </c>
      <c r="N18" s="137"/>
      <c r="O18" s="151">
        <f>'測定　建設投資'!O18</f>
        <v>0.11380736376462899</v>
      </c>
      <c r="P18" s="137"/>
      <c r="Q18" s="151">
        <f>'測定　建設投資'!Q18</f>
        <v>1.1330217662501542E-3</v>
      </c>
      <c r="R18" t="s">
        <v>153</v>
      </c>
      <c r="T18" s="28" t="str">
        <f t="shared" si="13"/>
        <v>03</v>
      </c>
      <c r="U18" s="29" t="str">
        <f t="shared" si="13"/>
        <v>漁業</v>
      </c>
      <c r="W18" s="13"/>
      <c r="X18" s="16"/>
      <c r="Y18" s="151">
        <f t="shared" si="14"/>
        <v>0</v>
      </c>
      <c r="AA18" s="13">
        <f t="shared" si="15"/>
        <v>0</v>
      </c>
      <c r="AB18" s="16" t="s">
        <v>154</v>
      </c>
      <c r="AC18" s="154">
        <f t="shared" si="16"/>
        <v>0.77339566814176497</v>
      </c>
      <c r="AD18" s="16" t="s">
        <v>158</v>
      </c>
      <c r="AE18" s="13">
        <f t="shared" si="17"/>
        <v>0</v>
      </c>
      <c r="AH18" s="28" t="str">
        <f t="shared" si="18"/>
        <v>03</v>
      </c>
      <c r="AI18" s="29" t="str">
        <f t="shared" si="18"/>
        <v>漁業</v>
      </c>
      <c r="AK18" s="150"/>
      <c r="AM18" s="13">
        <f t="shared" si="19"/>
        <v>0</v>
      </c>
      <c r="AO18" s="13">
        <v>12</v>
      </c>
      <c r="AP18" s="77"/>
      <c r="AQ18" s="78"/>
      <c r="AR18" s="13">
        <f t="shared" si="0"/>
        <v>12</v>
      </c>
      <c r="AS18" s="143" t="s">
        <v>167</v>
      </c>
      <c r="AT18" s="155">
        <f t="shared" si="1"/>
        <v>0.49453713386409998</v>
      </c>
      <c r="AU18" s="145" t="s">
        <v>168</v>
      </c>
      <c r="AV18" s="20">
        <f t="shared" si="20"/>
        <v>6</v>
      </c>
      <c r="AY18" s="28" t="str">
        <f t="shared" si="21"/>
        <v>03</v>
      </c>
      <c r="AZ18" s="29" t="str">
        <f t="shared" si="21"/>
        <v>漁業</v>
      </c>
      <c r="BB18" s="13">
        <f t="shared" si="2"/>
        <v>12</v>
      </c>
      <c r="BC18" s="143" t="s">
        <v>167</v>
      </c>
      <c r="BD18" s="154">
        <f t="shared" si="3"/>
        <v>0.11380736376462899</v>
      </c>
      <c r="BE18" s="145" t="s">
        <v>168</v>
      </c>
      <c r="BF18" s="13">
        <f t="shared" si="22"/>
        <v>1</v>
      </c>
      <c r="BG18" s="163"/>
      <c r="BH18" s="210"/>
      <c r="BI18" s="13">
        <f t="shared" si="4"/>
        <v>12</v>
      </c>
      <c r="BJ18" s="143" t="s">
        <v>167</v>
      </c>
      <c r="BK18" s="154">
        <f t="shared" si="5"/>
        <v>6.7660171969100003E-4</v>
      </c>
      <c r="BL18" s="145" t="s">
        <v>168</v>
      </c>
      <c r="BM18" s="13">
        <f t="shared" ref="BM18:BM53" si="36">ROUND(BI18*BK18,0)</f>
        <v>0</v>
      </c>
      <c r="BN18" s="77"/>
      <c r="BP18" s="13"/>
      <c r="BR18" s="151">
        <f t="shared" si="23"/>
        <v>1.1330217662501542E-3</v>
      </c>
      <c r="BT18" s="13">
        <f t="shared" si="24"/>
        <v>55</v>
      </c>
      <c r="BU18" s="16" t="s">
        <v>167</v>
      </c>
      <c r="BV18" s="154">
        <f t="shared" si="25"/>
        <v>0.77339566814176497</v>
      </c>
      <c r="BW18" s="16" t="s">
        <v>168</v>
      </c>
      <c r="BX18" s="13">
        <f t="shared" si="26"/>
        <v>43</v>
      </c>
      <c r="BY18" s="77"/>
      <c r="BZ18" s="36"/>
      <c r="CA18" s="150"/>
      <c r="CB18" s="34"/>
      <c r="CC18" s="20">
        <f t="shared" ref="CC18:CC54" si="37">BX18</f>
        <v>43</v>
      </c>
      <c r="CE18" s="20">
        <v>117</v>
      </c>
      <c r="CF18" s="20"/>
      <c r="CG18" s="20">
        <f t="shared" si="6"/>
        <v>117</v>
      </c>
      <c r="CH18" s="145" t="s">
        <v>167</v>
      </c>
      <c r="CI18" s="156">
        <f t="shared" si="27"/>
        <v>0.49453713386409998</v>
      </c>
      <c r="CJ18" s="145" t="s">
        <v>168</v>
      </c>
      <c r="CK18" s="20">
        <f t="shared" ref="CK18:CK54" si="38">ROUND(CG18*CI18,0)</f>
        <v>58</v>
      </c>
      <c r="CL18" s="34"/>
      <c r="CM18" s="78"/>
      <c r="CN18" s="13">
        <f t="shared" si="7"/>
        <v>117</v>
      </c>
      <c r="CO18" s="143" t="s">
        <v>167</v>
      </c>
      <c r="CP18" s="154">
        <f t="shared" si="28"/>
        <v>0.11380736376462899</v>
      </c>
      <c r="CQ18" s="145" t="s">
        <v>168</v>
      </c>
      <c r="CR18" s="13">
        <f t="shared" si="29"/>
        <v>13</v>
      </c>
      <c r="CS18" s="77"/>
      <c r="CU18" s="13">
        <f t="shared" si="8"/>
        <v>117</v>
      </c>
      <c r="CV18" s="143" t="s">
        <v>167</v>
      </c>
      <c r="CW18" s="154">
        <f t="shared" si="30"/>
        <v>6.7660171969100003E-4</v>
      </c>
      <c r="CX18" s="145" t="s">
        <v>168</v>
      </c>
      <c r="CY18" s="13">
        <f t="shared" ref="CY18:CY53" si="39">ROUND(CU18*CW18,0)</f>
        <v>0</v>
      </c>
      <c r="CZ18" s="77"/>
      <c r="DA18" s="77"/>
      <c r="DB18" s="28" t="str">
        <f t="shared" si="31"/>
        <v>03</v>
      </c>
      <c r="DC18" s="29" t="str">
        <f t="shared" si="31"/>
        <v>漁業</v>
      </c>
      <c r="DD18" s="147">
        <f t="shared" ref="DD18:DD54" si="40">BB18</f>
        <v>12</v>
      </c>
      <c r="DE18" s="148">
        <f t="shared" ref="DE18:DE54" si="41">AV18</f>
        <v>6</v>
      </c>
      <c r="DF18" s="34">
        <f t="shared" ref="DF18:DF54" si="42">BF18</f>
        <v>1</v>
      </c>
      <c r="DG18" s="149">
        <f t="shared" ref="DG18:DG54" si="43">BM18</f>
        <v>0</v>
      </c>
      <c r="DH18" s="397">
        <f t="shared" si="32"/>
        <v>55</v>
      </c>
      <c r="DI18" s="397">
        <f t="shared" si="33"/>
        <v>43</v>
      </c>
      <c r="DJ18" s="148">
        <f t="shared" si="9"/>
        <v>117</v>
      </c>
      <c r="DK18" s="256">
        <f t="shared" si="10"/>
        <v>58</v>
      </c>
      <c r="DL18" s="34">
        <f t="shared" si="11"/>
        <v>13</v>
      </c>
      <c r="DM18" s="149">
        <f t="shared" si="12"/>
        <v>0</v>
      </c>
      <c r="DO18" s="77"/>
      <c r="DP18" s="28" t="str">
        <f t="shared" si="34"/>
        <v>03</v>
      </c>
      <c r="DQ18" s="29" t="str">
        <f t="shared" si="34"/>
        <v>漁業</v>
      </c>
      <c r="DR18" s="147">
        <f>DD18+DJ18</f>
        <v>129</v>
      </c>
      <c r="DS18" s="148">
        <f t="shared" si="35"/>
        <v>64</v>
      </c>
      <c r="DT18" s="34">
        <f t="shared" si="35"/>
        <v>14</v>
      </c>
      <c r="DU18" s="149">
        <f t="shared" si="35"/>
        <v>0</v>
      </c>
    </row>
    <row r="19" spans="2:125" ht="13.5" customHeight="1">
      <c r="B19" s="28" t="s">
        <v>49</v>
      </c>
      <c r="C19" s="29" t="s">
        <v>3</v>
      </c>
      <c r="D19" s="137"/>
      <c r="E19" s="150"/>
      <c r="F19" s="137"/>
      <c r="G19" s="195">
        <f>'測定　建設投資'!G19</f>
        <v>0.29204794021144698</v>
      </c>
      <c r="H19" s="137"/>
      <c r="I19" s="151">
        <f>'表4-3-4'!I10</f>
        <v>0</v>
      </c>
      <c r="J19" s="137"/>
      <c r="K19" s="151">
        <f>'測定　建設投資'!K19</f>
        <v>2.1773297926599999E-4</v>
      </c>
      <c r="L19" s="137"/>
      <c r="M19" s="151">
        <f>'測定　建設投資'!M19</f>
        <v>0.57675895166880997</v>
      </c>
      <c r="N19" s="137"/>
      <c r="O19" s="151">
        <f>'測定　建設投資'!O19</f>
        <v>9.0940250220333002E-2</v>
      </c>
      <c r="P19" s="137"/>
      <c r="Q19" s="151">
        <f>'測定　建設投資'!Q19</f>
        <v>1.132577919498179E-7</v>
      </c>
      <c r="R19" t="s">
        <v>153</v>
      </c>
      <c r="T19" s="28" t="str">
        <f t="shared" si="13"/>
        <v>06</v>
      </c>
      <c r="U19" s="29" t="str">
        <f t="shared" si="13"/>
        <v>鉱業</v>
      </c>
      <c r="W19" s="13"/>
      <c r="X19" s="16"/>
      <c r="Y19" s="151">
        <f t="shared" si="14"/>
        <v>0</v>
      </c>
      <c r="AA19" s="13">
        <f t="shared" si="15"/>
        <v>0</v>
      </c>
      <c r="AB19" s="16" t="s">
        <v>154</v>
      </c>
      <c r="AC19" s="154">
        <f t="shared" si="16"/>
        <v>0.29204794021144698</v>
      </c>
      <c r="AD19" s="16" t="s">
        <v>158</v>
      </c>
      <c r="AE19" s="13">
        <f t="shared" si="17"/>
        <v>0</v>
      </c>
      <c r="AH19" s="28" t="str">
        <f t="shared" si="18"/>
        <v>06</v>
      </c>
      <c r="AI19" s="29" t="str">
        <f t="shared" si="18"/>
        <v>鉱業</v>
      </c>
      <c r="AK19" s="150"/>
      <c r="AM19" s="13">
        <f t="shared" si="19"/>
        <v>0</v>
      </c>
      <c r="AO19" s="13">
        <v>68</v>
      </c>
      <c r="AP19" s="77"/>
      <c r="AQ19" s="78"/>
      <c r="AR19" s="13">
        <f t="shared" si="0"/>
        <v>68</v>
      </c>
      <c r="AS19" s="143" t="s">
        <v>167</v>
      </c>
      <c r="AT19" s="155">
        <f t="shared" si="1"/>
        <v>0.57675895166880997</v>
      </c>
      <c r="AU19" s="145" t="s">
        <v>168</v>
      </c>
      <c r="AV19" s="20">
        <f t="shared" si="20"/>
        <v>39</v>
      </c>
      <c r="AY19" s="28" t="str">
        <f t="shared" si="21"/>
        <v>06</v>
      </c>
      <c r="AZ19" s="29" t="str">
        <f t="shared" si="21"/>
        <v>鉱業</v>
      </c>
      <c r="BB19" s="13">
        <f t="shared" si="2"/>
        <v>68</v>
      </c>
      <c r="BC19" s="143" t="s">
        <v>167</v>
      </c>
      <c r="BD19" s="154">
        <f t="shared" si="3"/>
        <v>9.0940250220333002E-2</v>
      </c>
      <c r="BE19" s="145" t="s">
        <v>168</v>
      </c>
      <c r="BF19" s="13">
        <f t="shared" si="22"/>
        <v>6</v>
      </c>
      <c r="BG19" s="163"/>
      <c r="BH19" s="210"/>
      <c r="BI19" s="13">
        <f t="shared" si="4"/>
        <v>68</v>
      </c>
      <c r="BJ19" s="143" t="s">
        <v>167</v>
      </c>
      <c r="BK19" s="154">
        <f t="shared" si="5"/>
        <v>2.1773297926599999E-4</v>
      </c>
      <c r="BL19" s="145" t="s">
        <v>168</v>
      </c>
      <c r="BM19" s="13">
        <f t="shared" si="36"/>
        <v>0</v>
      </c>
      <c r="BN19" s="77"/>
      <c r="BP19" s="13"/>
      <c r="BR19" s="151">
        <f t="shared" si="23"/>
        <v>1.132577919498179E-7</v>
      </c>
      <c r="BT19" s="13">
        <f t="shared" si="24"/>
        <v>0</v>
      </c>
      <c r="BU19" s="16" t="s">
        <v>167</v>
      </c>
      <c r="BV19" s="154">
        <f t="shared" si="25"/>
        <v>0.29204794021144698</v>
      </c>
      <c r="BW19" s="16" t="s">
        <v>168</v>
      </c>
      <c r="BX19" s="13">
        <f t="shared" si="26"/>
        <v>0</v>
      </c>
      <c r="BY19" s="77"/>
      <c r="BZ19" s="36"/>
      <c r="CA19" s="150"/>
      <c r="CB19" s="34"/>
      <c r="CC19" s="20">
        <f t="shared" si="37"/>
        <v>0</v>
      </c>
      <c r="CE19" s="20">
        <v>46</v>
      </c>
      <c r="CF19" s="20"/>
      <c r="CG19" s="20">
        <f t="shared" si="6"/>
        <v>46</v>
      </c>
      <c r="CH19" s="145" t="s">
        <v>167</v>
      </c>
      <c r="CI19" s="156">
        <f t="shared" si="27"/>
        <v>0.57675895166880997</v>
      </c>
      <c r="CJ19" s="145" t="s">
        <v>168</v>
      </c>
      <c r="CK19" s="20">
        <f t="shared" si="38"/>
        <v>27</v>
      </c>
      <c r="CL19" s="34"/>
      <c r="CM19" s="78"/>
      <c r="CN19" s="13">
        <f t="shared" si="7"/>
        <v>46</v>
      </c>
      <c r="CO19" s="143" t="s">
        <v>167</v>
      </c>
      <c r="CP19" s="154">
        <f t="shared" si="28"/>
        <v>9.0940250220333002E-2</v>
      </c>
      <c r="CQ19" s="145" t="s">
        <v>168</v>
      </c>
      <c r="CR19" s="13">
        <f t="shared" si="29"/>
        <v>4</v>
      </c>
      <c r="CS19" s="77"/>
      <c r="CU19" s="13">
        <f t="shared" si="8"/>
        <v>46</v>
      </c>
      <c r="CV19" s="143" t="s">
        <v>167</v>
      </c>
      <c r="CW19" s="154">
        <f t="shared" si="30"/>
        <v>2.1773297926599999E-4</v>
      </c>
      <c r="CX19" s="145" t="s">
        <v>168</v>
      </c>
      <c r="CY19" s="13">
        <f t="shared" si="39"/>
        <v>0</v>
      </c>
      <c r="CZ19" s="77"/>
      <c r="DA19" s="77"/>
      <c r="DB19" s="28" t="str">
        <f t="shared" si="31"/>
        <v>06</v>
      </c>
      <c r="DC19" s="29" t="str">
        <f t="shared" si="31"/>
        <v>鉱業</v>
      </c>
      <c r="DD19" s="147">
        <f t="shared" si="40"/>
        <v>68</v>
      </c>
      <c r="DE19" s="148">
        <f t="shared" si="41"/>
        <v>39</v>
      </c>
      <c r="DF19" s="34">
        <f t="shared" si="42"/>
        <v>6</v>
      </c>
      <c r="DG19" s="149">
        <f t="shared" si="43"/>
        <v>0</v>
      </c>
      <c r="DH19" s="397">
        <f t="shared" si="32"/>
        <v>0</v>
      </c>
      <c r="DI19" s="397">
        <f t="shared" si="33"/>
        <v>0</v>
      </c>
      <c r="DJ19" s="148">
        <f t="shared" si="9"/>
        <v>46</v>
      </c>
      <c r="DK19" s="256">
        <f t="shared" si="10"/>
        <v>27</v>
      </c>
      <c r="DL19" s="34">
        <f t="shared" si="11"/>
        <v>4</v>
      </c>
      <c r="DM19" s="149">
        <f t="shared" si="12"/>
        <v>0</v>
      </c>
      <c r="DO19" s="77"/>
      <c r="DP19" s="28" t="str">
        <f t="shared" si="34"/>
        <v>06</v>
      </c>
      <c r="DQ19" s="29" t="str">
        <f t="shared" si="34"/>
        <v>鉱業</v>
      </c>
      <c r="DR19" s="147">
        <f t="shared" si="35"/>
        <v>114</v>
      </c>
      <c r="DS19" s="148">
        <f t="shared" si="35"/>
        <v>66</v>
      </c>
      <c r="DT19" s="34">
        <f t="shared" si="35"/>
        <v>10</v>
      </c>
      <c r="DU19" s="149">
        <f t="shared" si="35"/>
        <v>0</v>
      </c>
    </row>
    <row r="20" spans="2:125">
      <c r="B20" s="28" t="s">
        <v>301</v>
      </c>
      <c r="C20" s="29" t="s">
        <v>302</v>
      </c>
      <c r="D20" s="137"/>
      <c r="E20" s="150"/>
      <c r="F20" s="137"/>
      <c r="G20" s="195">
        <f>'測定　建設投資'!G20</f>
        <v>0.44676038127800699</v>
      </c>
      <c r="H20" s="137"/>
      <c r="I20" s="151">
        <f>'表4-3-4'!I11</f>
        <v>0</v>
      </c>
      <c r="J20" s="137"/>
      <c r="K20" s="151">
        <f>'測定　建設投資'!K20</f>
        <v>2.9291102192099998E-4</v>
      </c>
      <c r="L20" s="137"/>
      <c r="M20" s="151">
        <f>'測定　建設投資'!M20</f>
        <v>0.29423733326565099</v>
      </c>
      <c r="N20" s="137"/>
      <c r="O20" s="151">
        <f>'測定　建設投資'!O20</f>
        <v>8.2666864855893002E-2</v>
      </c>
      <c r="P20" s="137"/>
      <c r="Q20" s="151">
        <f>'測定　建設投資'!Q20</f>
        <v>9.5424590299120871E-2</v>
      </c>
      <c r="R20" t="s">
        <v>153</v>
      </c>
      <c r="T20" s="28" t="str">
        <f t="shared" si="13"/>
        <v>11</v>
      </c>
      <c r="U20" s="29" t="str">
        <f t="shared" si="13"/>
        <v>飲食料品</v>
      </c>
      <c r="W20" s="13"/>
      <c r="X20" s="16"/>
      <c r="Y20" s="151">
        <f t="shared" si="14"/>
        <v>0</v>
      </c>
      <c r="AA20" s="13">
        <f t="shared" si="15"/>
        <v>0</v>
      </c>
      <c r="AB20" s="16" t="s">
        <v>154</v>
      </c>
      <c r="AC20" s="154">
        <f t="shared" si="16"/>
        <v>0.44676038127800699</v>
      </c>
      <c r="AD20" s="16" t="s">
        <v>158</v>
      </c>
      <c r="AE20" s="13">
        <f t="shared" si="17"/>
        <v>0</v>
      </c>
      <c r="AH20" s="28" t="str">
        <f t="shared" si="18"/>
        <v>11</v>
      </c>
      <c r="AI20" s="29" t="str">
        <f t="shared" si="18"/>
        <v>飲食料品</v>
      </c>
      <c r="AK20" s="150"/>
      <c r="AM20" s="13">
        <f t="shared" si="19"/>
        <v>0</v>
      </c>
      <c r="AO20" s="13">
        <v>290</v>
      </c>
      <c r="AP20" s="77"/>
      <c r="AQ20" s="78"/>
      <c r="AR20" s="13">
        <f t="shared" si="0"/>
        <v>290</v>
      </c>
      <c r="AS20" s="143" t="s">
        <v>167</v>
      </c>
      <c r="AT20" s="155">
        <f t="shared" si="1"/>
        <v>0.29423733326565099</v>
      </c>
      <c r="AU20" s="145" t="s">
        <v>168</v>
      </c>
      <c r="AV20" s="20">
        <f t="shared" si="20"/>
        <v>85</v>
      </c>
      <c r="AY20" s="28" t="str">
        <f t="shared" si="21"/>
        <v>11</v>
      </c>
      <c r="AZ20" s="29" t="str">
        <f t="shared" si="21"/>
        <v>飲食料品</v>
      </c>
      <c r="BB20" s="13">
        <f t="shared" si="2"/>
        <v>290</v>
      </c>
      <c r="BC20" s="143" t="s">
        <v>167</v>
      </c>
      <c r="BD20" s="154">
        <f t="shared" si="3"/>
        <v>8.2666864855893002E-2</v>
      </c>
      <c r="BE20" s="145" t="s">
        <v>168</v>
      </c>
      <c r="BF20" s="13">
        <f t="shared" si="22"/>
        <v>24</v>
      </c>
      <c r="BG20" s="163"/>
      <c r="BH20" s="210"/>
      <c r="BI20" s="13">
        <f t="shared" si="4"/>
        <v>290</v>
      </c>
      <c r="BJ20" s="143" t="s">
        <v>167</v>
      </c>
      <c r="BK20" s="154">
        <f t="shared" si="5"/>
        <v>2.9291102192099998E-4</v>
      </c>
      <c r="BL20" s="145" t="s">
        <v>168</v>
      </c>
      <c r="BM20" s="13">
        <f t="shared" si="36"/>
        <v>0</v>
      </c>
      <c r="BN20" s="77"/>
      <c r="BP20" s="13"/>
      <c r="BR20" s="151">
        <f t="shared" si="23"/>
        <v>9.5424590299120871E-2</v>
      </c>
      <c r="BT20" s="13">
        <f t="shared" si="24"/>
        <v>4599</v>
      </c>
      <c r="BU20" s="16" t="s">
        <v>167</v>
      </c>
      <c r="BV20" s="154">
        <f t="shared" si="25"/>
        <v>0.44676038127800699</v>
      </c>
      <c r="BW20" s="16" t="s">
        <v>168</v>
      </c>
      <c r="BX20" s="13">
        <f t="shared" si="26"/>
        <v>2055</v>
      </c>
      <c r="BY20" s="77"/>
      <c r="BZ20" s="36"/>
      <c r="CA20" s="150"/>
      <c r="CB20" s="34"/>
      <c r="CC20" s="20">
        <f t="shared" si="37"/>
        <v>2055</v>
      </c>
      <c r="CE20" s="20">
        <v>2632</v>
      </c>
      <c r="CF20" s="20"/>
      <c r="CG20" s="20">
        <f t="shared" si="6"/>
        <v>2632</v>
      </c>
      <c r="CH20" s="145" t="s">
        <v>167</v>
      </c>
      <c r="CI20" s="156">
        <f t="shared" si="27"/>
        <v>0.29423733326565099</v>
      </c>
      <c r="CJ20" s="145" t="s">
        <v>168</v>
      </c>
      <c r="CK20" s="20">
        <f t="shared" si="38"/>
        <v>774</v>
      </c>
      <c r="CL20" s="34"/>
      <c r="CM20" s="78"/>
      <c r="CN20" s="13">
        <f t="shared" si="7"/>
        <v>2632</v>
      </c>
      <c r="CO20" s="143" t="s">
        <v>167</v>
      </c>
      <c r="CP20" s="154">
        <f t="shared" si="28"/>
        <v>8.2666864855893002E-2</v>
      </c>
      <c r="CQ20" s="145" t="s">
        <v>168</v>
      </c>
      <c r="CR20" s="13">
        <f t="shared" si="29"/>
        <v>218</v>
      </c>
      <c r="CS20" s="77"/>
      <c r="CU20" s="13">
        <f t="shared" si="8"/>
        <v>2632</v>
      </c>
      <c r="CV20" s="143" t="s">
        <v>167</v>
      </c>
      <c r="CW20" s="154">
        <f t="shared" si="30"/>
        <v>2.9291102192099998E-4</v>
      </c>
      <c r="CX20" s="145" t="s">
        <v>168</v>
      </c>
      <c r="CY20" s="13">
        <f t="shared" si="39"/>
        <v>1</v>
      </c>
      <c r="CZ20" s="77"/>
      <c r="DA20" s="77"/>
      <c r="DB20" s="28" t="str">
        <f t="shared" si="31"/>
        <v>11</v>
      </c>
      <c r="DC20" s="29" t="str">
        <f t="shared" si="31"/>
        <v>飲食料品</v>
      </c>
      <c r="DD20" s="147">
        <f t="shared" si="40"/>
        <v>290</v>
      </c>
      <c r="DE20" s="148">
        <f t="shared" si="41"/>
        <v>85</v>
      </c>
      <c r="DF20" s="34">
        <f t="shared" si="42"/>
        <v>24</v>
      </c>
      <c r="DG20" s="149">
        <f t="shared" si="43"/>
        <v>0</v>
      </c>
      <c r="DH20" s="397">
        <f t="shared" si="32"/>
        <v>4599</v>
      </c>
      <c r="DI20" s="397">
        <f t="shared" si="33"/>
        <v>2055</v>
      </c>
      <c r="DJ20" s="148">
        <f t="shared" si="9"/>
        <v>2632</v>
      </c>
      <c r="DK20" s="256">
        <f t="shared" si="10"/>
        <v>774</v>
      </c>
      <c r="DL20" s="34">
        <f t="shared" si="11"/>
        <v>218</v>
      </c>
      <c r="DM20" s="149">
        <f t="shared" si="12"/>
        <v>1</v>
      </c>
      <c r="DO20" s="77"/>
      <c r="DP20" s="28" t="str">
        <f t="shared" si="34"/>
        <v>11</v>
      </c>
      <c r="DQ20" s="29" t="str">
        <f t="shared" si="34"/>
        <v>飲食料品</v>
      </c>
      <c r="DR20" s="147">
        <f t="shared" si="35"/>
        <v>2922</v>
      </c>
      <c r="DS20" s="148">
        <f t="shared" si="35"/>
        <v>859</v>
      </c>
      <c r="DT20" s="34">
        <f t="shared" si="35"/>
        <v>242</v>
      </c>
      <c r="DU20" s="149">
        <f t="shared" si="35"/>
        <v>1</v>
      </c>
    </row>
    <row r="21" spans="2:125" ht="13.5" customHeight="1">
      <c r="B21" s="28" t="s">
        <v>303</v>
      </c>
      <c r="C21" s="29" t="s">
        <v>24</v>
      </c>
      <c r="D21" s="137"/>
      <c r="E21" s="150"/>
      <c r="F21" s="137"/>
      <c r="G21" s="195">
        <f>'測定　建設投資'!G21</f>
        <v>5.9451725511211001E-2</v>
      </c>
      <c r="H21" s="137"/>
      <c r="I21" s="151">
        <f>'表4-3-4'!I12</f>
        <v>3.3240498790600002E-4</v>
      </c>
      <c r="J21" s="137"/>
      <c r="K21" s="151">
        <f>'測定　建設投資'!K21</f>
        <v>1.6936436699509999E-3</v>
      </c>
      <c r="L21" s="137"/>
      <c r="M21" s="151">
        <f>'測定　建設投資'!M21</f>
        <v>0.40210739587685401</v>
      </c>
      <c r="N21" s="137"/>
      <c r="O21" s="151">
        <f>'測定　建設投資'!O21</f>
        <v>0.23800590304451499</v>
      </c>
      <c r="P21" s="137"/>
      <c r="Q21" s="151">
        <f>'測定　建設投資'!Q21</f>
        <v>1.4773000468887638E-2</v>
      </c>
      <c r="R21" t="s">
        <v>153</v>
      </c>
      <c r="T21" s="28" t="str">
        <f t="shared" si="13"/>
        <v>15</v>
      </c>
      <c r="U21" s="29" t="str">
        <f t="shared" si="13"/>
        <v>繊維製品</v>
      </c>
      <c r="W21" s="13"/>
      <c r="X21" s="16"/>
      <c r="Y21" s="151">
        <f>I21</f>
        <v>3.3240498790600002E-4</v>
      </c>
      <c r="AA21" s="13">
        <f>ROUND($W$55*Y21,0)</f>
        <v>66</v>
      </c>
      <c r="AB21" s="16" t="s">
        <v>154</v>
      </c>
      <c r="AC21" s="154">
        <f t="shared" si="16"/>
        <v>5.9451725511211001E-2</v>
      </c>
      <c r="AD21" s="16" t="s">
        <v>158</v>
      </c>
      <c r="AE21" s="13">
        <f>ROUND(AA21*AC21,0)</f>
        <v>4</v>
      </c>
      <c r="AH21" s="28" t="str">
        <f t="shared" si="18"/>
        <v>15</v>
      </c>
      <c r="AI21" s="29" t="str">
        <f t="shared" si="18"/>
        <v>繊維製品</v>
      </c>
      <c r="AK21" s="150"/>
      <c r="AM21" s="13">
        <f t="shared" si="19"/>
        <v>4</v>
      </c>
      <c r="AO21" s="13">
        <v>13</v>
      </c>
      <c r="AP21" s="77"/>
      <c r="AQ21" s="78"/>
      <c r="AR21" s="13">
        <f t="shared" si="0"/>
        <v>13</v>
      </c>
      <c r="AS21" s="143" t="s">
        <v>167</v>
      </c>
      <c r="AT21" s="155">
        <f t="shared" si="1"/>
        <v>0.40210739587685401</v>
      </c>
      <c r="AU21" s="145" t="s">
        <v>168</v>
      </c>
      <c r="AV21" s="20">
        <f t="shared" si="20"/>
        <v>5</v>
      </c>
      <c r="AY21" s="28" t="str">
        <f t="shared" si="21"/>
        <v>15</v>
      </c>
      <c r="AZ21" s="29" t="str">
        <f t="shared" si="21"/>
        <v>繊維製品</v>
      </c>
      <c r="BB21" s="13">
        <f t="shared" si="2"/>
        <v>13</v>
      </c>
      <c r="BC21" s="143" t="s">
        <v>167</v>
      </c>
      <c r="BD21" s="154">
        <f t="shared" si="3"/>
        <v>0.23800590304451499</v>
      </c>
      <c r="BE21" s="145" t="s">
        <v>168</v>
      </c>
      <c r="BF21" s="13">
        <f t="shared" si="22"/>
        <v>3</v>
      </c>
      <c r="BG21" s="163"/>
      <c r="BH21" s="210"/>
      <c r="BI21" s="13">
        <f t="shared" si="4"/>
        <v>13</v>
      </c>
      <c r="BJ21" s="143" t="s">
        <v>167</v>
      </c>
      <c r="BK21" s="154">
        <f t="shared" si="5"/>
        <v>1.6936436699509999E-3</v>
      </c>
      <c r="BL21" s="145" t="s">
        <v>168</v>
      </c>
      <c r="BM21" s="13">
        <f t="shared" si="36"/>
        <v>0</v>
      </c>
      <c r="BN21" s="77"/>
      <c r="BP21" s="13"/>
      <c r="BR21" s="151">
        <f t="shared" si="23"/>
        <v>1.4773000468887638E-2</v>
      </c>
      <c r="BT21" s="13">
        <f t="shared" si="24"/>
        <v>712</v>
      </c>
      <c r="BU21" s="16" t="s">
        <v>167</v>
      </c>
      <c r="BV21" s="154">
        <f t="shared" si="25"/>
        <v>5.9451725511211001E-2</v>
      </c>
      <c r="BW21" s="16" t="s">
        <v>168</v>
      </c>
      <c r="BX21" s="13">
        <f t="shared" si="26"/>
        <v>42</v>
      </c>
      <c r="BY21" s="77"/>
      <c r="BZ21" s="36"/>
      <c r="CA21" s="150"/>
      <c r="CB21" s="34"/>
      <c r="CC21" s="20">
        <f t="shared" si="37"/>
        <v>42</v>
      </c>
      <c r="CE21" s="20">
        <v>49</v>
      </c>
      <c r="CF21" s="20"/>
      <c r="CG21" s="20">
        <f t="shared" si="6"/>
        <v>49</v>
      </c>
      <c r="CH21" s="145" t="s">
        <v>167</v>
      </c>
      <c r="CI21" s="156">
        <f t="shared" si="27"/>
        <v>0.40210739587685401</v>
      </c>
      <c r="CJ21" s="145" t="s">
        <v>168</v>
      </c>
      <c r="CK21" s="20">
        <f t="shared" si="38"/>
        <v>20</v>
      </c>
      <c r="CL21" s="34"/>
      <c r="CM21" s="78"/>
      <c r="CN21" s="13">
        <f t="shared" si="7"/>
        <v>49</v>
      </c>
      <c r="CO21" s="143" t="s">
        <v>167</v>
      </c>
      <c r="CP21" s="154">
        <f t="shared" si="28"/>
        <v>0.23800590304451499</v>
      </c>
      <c r="CQ21" s="145" t="s">
        <v>168</v>
      </c>
      <c r="CR21" s="13">
        <f t="shared" si="29"/>
        <v>12</v>
      </c>
      <c r="CS21" s="77"/>
      <c r="CU21" s="13">
        <f t="shared" si="8"/>
        <v>49</v>
      </c>
      <c r="CV21" s="143" t="s">
        <v>167</v>
      </c>
      <c r="CW21" s="154">
        <f t="shared" si="30"/>
        <v>1.6936436699509999E-3</v>
      </c>
      <c r="CX21" s="145" t="s">
        <v>168</v>
      </c>
      <c r="CY21" s="13">
        <f t="shared" si="39"/>
        <v>0</v>
      </c>
      <c r="CZ21" s="77"/>
      <c r="DA21" s="77"/>
      <c r="DB21" s="28" t="str">
        <f t="shared" si="31"/>
        <v>15</v>
      </c>
      <c r="DC21" s="29" t="str">
        <f t="shared" si="31"/>
        <v>繊維製品</v>
      </c>
      <c r="DD21" s="147">
        <f t="shared" si="40"/>
        <v>13</v>
      </c>
      <c r="DE21" s="148">
        <f t="shared" si="41"/>
        <v>5</v>
      </c>
      <c r="DF21" s="34">
        <f t="shared" si="42"/>
        <v>3</v>
      </c>
      <c r="DG21" s="149">
        <f t="shared" si="43"/>
        <v>0</v>
      </c>
      <c r="DH21" s="397">
        <f t="shared" si="32"/>
        <v>712</v>
      </c>
      <c r="DI21" s="397">
        <f t="shared" si="33"/>
        <v>42</v>
      </c>
      <c r="DJ21" s="148">
        <f t="shared" si="9"/>
        <v>49</v>
      </c>
      <c r="DK21" s="256">
        <f t="shared" si="10"/>
        <v>20</v>
      </c>
      <c r="DL21" s="34">
        <f t="shared" si="11"/>
        <v>12</v>
      </c>
      <c r="DM21" s="149">
        <f t="shared" si="12"/>
        <v>0</v>
      </c>
      <c r="DO21" s="77"/>
      <c r="DP21" s="28" t="str">
        <f t="shared" si="34"/>
        <v>15</v>
      </c>
      <c r="DQ21" s="29" t="str">
        <f t="shared" si="34"/>
        <v>繊維製品</v>
      </c>
      <c r="DR21" s="147">
        <f t="shared" si="35"/>
        <v>62</v>
      </c>
      <c r="DS21" s="148">
        <f t="shared" si="35"/>
        <v>25</v>
      </c>
      <c r="DT21" s="34">
        <f t="shared" si="35"/>
        <v>15</v>
      </c>
      <c r="DU21" s="149">
        <f t="shared" si="35"/>
        <v>0</v>
      </c>
    </row>
    <row r="22" spans="2:125">
      <c r="B22" s="28" t="s">
        <v>304</v>
      </c>
      <c r="C22" s="29" t="s">
        <v>25</v>
      </c>
      <c r="D22" s="137"/>
      <c r="E22" s="150"/>
      <c r="F22" s="137"/>
      <c r="G22" s="195">
        <f>'測定　建設投資'!G22</f>
        <v>0.26718967614602801</v>
      </c>
      <c r="H22" s="137"/>
      <c r="I22" s="151">
        <f>'表4-3-4'!I13</f>
        <v>1.7328849249759999E-3</v>
      </c>
      <c r="J22" s="137"/>
      <c r="K22" s="151">
        <f>'測定　建設投資'!K22</f>
        <v>5.6092677473899995E-4</v>
      </c>
      <c r="L22" s="137"/>
      <c r="M22" s="151">
        <f>'測定　建設投資'!M22</f>
        <v>0.31931469180621203</v>
      </c>
      <c r="N22" s="137"/>
      <c r="O22" s="151">
        <f>'測定　建設投資'!O22</f>
        <v>9.7852190155267998E-2</v>
      </c>
      <c r="P22" s="137"/>
      <c r="Q22" s="151">
        <f>'測定　建設投資'!Q22</f>
        <v>1.1383846757427787E-3</v>
      </c>
      <c r="R22" t="s">
        <v>153</v>
      </c>
      <c r="T22" s="28" t="str">
        <f t="shared" si="13"/>
        <v>16</v>
      </c>
      <c r="U22" s="29" t="str">
        <f t="shared" si="13"/>
        <v>パルプ・紙・木製品</v>
      </c>
      <c r="W22" s="13"/>
      <c r="X22" s="16"/>
      <c r="Y22" s="151">
        <f t="shared" si="14"/>
        <v>1.7328849249759999E-3</v>
      </c>
      <c r="AA22" s="13">
        <f>ROUND($W$55*Y22,0)</f>
        <v>347</v>
      </c>
      <c r="AB22" s="16" t="s">
        <v>154</v>
      </c>
      <c r="AC22" s="154">
        <f t="shared" si="16"/>
        <v>0.26718967614602801</v>
      </c>
      <c r="AD22" s="16" t="s">
        <v>158</v>
      </c>
      <c r="AE22" s="13">
        <f>ROUND(AA22*AC22,0)</f>
        <v>93</v>
      </c>
      <c r="AH22" s="28" t="str">
        <f t="shared" si="18"/>
        <v>16</v>
      </c>
      <c r="AI22" s="29" t="str">
        <f t="shared" si="18"/>
        <v>パルプ・紙・木製品</v>
      </c>
      <c r="AK22" s="150"/>
      <c r="AM22" s="13">
        <f>AE22</f>
        <v>93</v>
      </c>
      <c r="AO22" s="13">
        <v>380</v>
      </c>
      <c r="AP22" s="77"/>
      <c r="AQ22" s="78"/>
      <c r="AR22" s="13">
        <f t="shared" si="0"/>
        <v>380</v>
      </c>
      <c r="AS22" s="143" t="s">
        <v>167</v>
      </c>
      <c r="AT22" s="155">
        <f t="shared" si="1"/>
        <v>0.31931469180621203</v>
      </c>
      <c r="AU22" s="145" t="s">
        <v>168</v>
      </c>
      <c r="AV22" s="20">
        <f t="shared" si="20"/>
        <v>121</v>
      </c>
      <c r="AY22" s="28" t="str">
        <f t="shared" si="21"/>
        <v>16</v>
      </c>
      <c r="AZ22" s="29" t="str">
        <f t="shared" si="21"/>
        <v>パルプ・紙・木製品</v>
      </c>
      <c r="BB22" s="13">
        <f t="shared" si="2"/>
        <v>380</v>
      </c>
      <c r="BC22" s="143" t="s">
        <v>167</v>
      </c>
      <c r="BD22" s="154">
        <f t="shared" si="3"/>
        <v>9.7852190155267998E-2</v>
      </c>
      <c r="BE22" s="145" t="s">
        <v>168</v>
      </c>
      <c r="BF22" s="13">
        <f t="shared" si="22"/>
        <v>37</v>
      </c>
      <c r="BG22" s="163"/>
      <c r="BH22" s="210"/>
      <c r="BI22" s="13">
        <f t="shared" si="4"/>
        <v>380</v>
      </c>
      <c r="BJ22" s="143" t="s">
        <v>167</v>
      </c>
      <c r="BK22" s="154">
        <f t="shared" si="5"/>
        <v>5.6092677473899995E-4</v>
      </c>
      <c r="BL22" s="145" t="s">
        <v>168</v>
      </c>
      <c r="BM22" s="13">
        <f t="shared" si="36"/>
        <v>0</v>
      </c>
      <c r="BN22" s="77"/>
      <c r="BP22" s="13"/>
      <c r="BR22" s="151">
        <f t="shared" si="23"/>
        <v>1.1383846757427787E-3</v>
      </c>
      <c r="BT22" s="13">
        <f t="shared" si="24"/>
        <v>55</v>
      </c>
      <c r="BU22" s="16" t="s">
        <v>167</v>
      </c>
      <c r="BV22" s="154">
        <f t="shared" si="25"/>
        <v>0.26718967614602801</v>
      </c>
      <c r="BW22" s="16" t="s">
        <v>168</v>
      </c>
      <c r="BX22" s="13">
        <f t="shared" si="26"/>
        <v>15</v>
      </c>
      <c r="BY22" s="77"/>
      <c r="BZ22" s="36"/>
      <c r="CA22" s="150"/>
      <c r="CB22" s="34"/>
      <c r="CC22" s="20">
        <f t="shared" si="37"/>
        <v>15</v>
      </c>
      <c r="CE22" s="20">
        <v>93</v>
      </c>
      <c r="CF22" s="20"/>
      <c r="CG22" s="20">
        <f t="shared" si="6"/>
        <v>93</v>
      </c>
      <c r="CH22" s="145" t="s">
        <v>167</v>
      </c>
      <c r="CI22" s="156">
        <f t="shared" si="27"/>
        <v>0.31931469180621203</v>
      </c>
      <c r="CJ22" s="145" t="s">
        <v>168</v>
      </c>
      <c r="CK22" s="20">
        <f t="shared" si="38"/>
        <v>30</v>
      </c>
      <c r="CL22" s="34"/>
      <c r="CM22" s="78"/>
      <c r="CN22" s="13">
        <f t="shared" si="7"/>
        <v>93</v>
      </c>
      <c r="CO22" s="143" t="s">
        <v>167</v>
      </c>
      <c r="CP22" s="154">
        <f t="shared" si="28"/>
        <v>9.7852190155267998E-2</v>
      </c>
      <c r="CQ22" s="145" t="s">
        <v>168</v>
      </c>
      <c r="CR22" s="13">
        <f t="shared" si="29"/>
        <v>9</v>
      </c>
      <c r="CS22" s="77"/>
      <c r="CU22" s="13">
        <f t="shared" si="8"/>
        <v>93</v>
      </c>
      <c r="CV22" s="143" t="s">
        <v>167</v>
      </c>
      <c r="CW22" s="154">
        <f t="shared" si="30"/>
        <v>5.6092677473899995E-4</v>
      </c>
      <c r="CX22" s="145" t="s">
        <v>168</v>
      </c>
      <c r="CY22" s="13">
        <f t="shared" si="39"/>
        <v>0</v>
      </c>
      <c r="CZ22" s="77"/>
      <c r="DA22" s="77"/>
      <c r="DB22" s="28" t="str">
        <f t="shared" si="31"/>
        <v>16</v>
      </c>
      <c r="DC22" s="29" t="str">
        <f t="shared" si="31"/>
        <v>パルプ・紙・木製品</v>
      </c>
      <c r="DD22" s="147">
        <f t="shared" si="40"/>
        <v>380</v>
      </c>
      <c r="DE22" s="148">
        <f t="shared" si="41"/>
        <v>121</v>
      </c>
      <c r="DF22" s="34">
        <f t="shared" si="42"/>
        <v>37</v>
      </c>
      <c r="DG22" s="149">
        <f t="shared" si="43"/>
        <v>0</v>
      </c>
      <c r="DH22" s="397">
        <f t="shared" si="32"/>
        <v>55</v>
      </c>
      <c r="DI22" s="397">
        <f t="shared" si="33"/>
        <v>15</v>
      </c>
      <c r="DJ22" s="148">
        <f t="shared" si="9"/>
        <v>93</v>
      </c>
      <c r="DK22" s="256">
        <f t="shared" si="10"/>
        <v>30</v>
      </c>
      <c r="DL22" s="34">
        <f t="shared" si="11"/>
        <v>9</v>
      </c>
      <c r="DM22" s="149">
        <f t="shared" si="12"/>
        <v>0</v>
      </c>
      <c r="DO22" s="77"/>
      <c r="DP22" s="28" t="str">
        <f t="shared" si="34"/>
        <v>16</v>
      </c>
      <c r="DQ22" s="29" t="str">
        <f t="shared" si="34"/>
        <v>パルプ・紙・木製品</v>
      </c>
      <c r="DR22" s="147">
        <f t="shared" si="35"/>
        <v>473</v>
      </c>
      <c r="DS22" s="148">
        <f t="shared" si="35"/>
        <v>151</v>
      </c>
      <c r="DT22" s="34">
        <f t="shared" si="35"/>
        <v>46</v>
      </c>
      <c r="DU22" s="149">
        <f t="shared" si="35"/>
        <v>0</v>
      </c>
    </row>
    <row r="23" spans="2:125" ht="13.5" customHeight="1">
      <c r="B23" s="28" t="s">
        <v>305</v>
      </c>
      <c r="C23" s="29" t="s">
        <v>26</v>
      </c>
      <c r="D23" s="137"/>
      <c r="E23" s="150"/>
      <c r="F23" s="137"/>
      <c r="G23" s="195">
        <f>'測定　建設投資'!G23</f>
        <v>5.3193266384468002E-2</v>
      </c>
      <c r="H23" s="137"/>
      <c r="I23" s="151">
        <f>'表4-3-4'!I14</f>
        <v>0</v>
      </c>
      <c r="J23" s="137"/>
      <c r="K23" s="151">
        <f>'測定　建設投資'!K23</f>
        <v>2.22149667066E-4</v>
      </c>
      <c r="L23" s="137"/>
      <c r="M23" s="151">
        <f>'測定　建設投資'!M23</f>
        <v>0.35527985404294199</v>
      </c>
      <c r="N23" s="137"/>
      <c r="O23" s="151">
        <f>'測定　建設投資'!O23</f>
        <v>7.9702646671499996E-2</v>
      </c>
      <c r="P23" s="137"/>
      <c r="Q23" s="151">
        <f>'測定　建設投資'!Q23</f>
        <v>8.7823948660060384E-3</v>
      </c>
      <c r="R23" t="s">
        <v>153</v>
      </c>
      <c r="T23" s="28" t="str">
        <f t="shared" si="13"/>
        <v>20</v>
      </c>
      <c r="U23" s="29" t="str">
        <f t="shared" si="13"/>
        <v>化学製品</v>
      </c>
      <c r="W23" s="13"/>
      <c r="X23" s="16"/>
      <c r="Y23" s="151">
        <f t="shared" si="14"/>
        <v>0</v>
      </c>
      <c r="AA23" s="13">
        <f t="shared" si="15"/>
        <v>0</v>
      </c>
      <c r="AB23" s="16" t="s">
        <v>154</v>
      </c>
      <c r="AC23" s="154">
        <f t="shared" si="16"/>
        <v>5.3193266384468002E-2</v>
      </c>
      <c r="AD23" s="16" t="s">
        <v>158</v>
      </c>
      <c r="AE23" s="13">
        <f t="shared" si="17"/>
        <v>0</v>
      </c>
      <c r="AH23" s="28" t="str">
        <f t="shared" si="18"/>
        <v>20</v>
      </c>
      <c r="AI23" s="29" t="str">
        <f t="shared" si="18"/>
        <v>化学製品</v>
      </c>
      <c r="AK23" s="150"/>
      <c r="AM23" s="13">
        <f t="shared" si="19"/>
        <v>0</v>
      </c>
      <c r="AO23" s="13">
        <v>19</v>
      </c>
      <c r="AP23" s="77"/>
      <c r="AQ23" s="78"/>
      <c r="AR23" s="13">
        <f t="shared" si="0"/>
        <v>19</v>
      </c>
      <c r="AS23" s="143" t="s">
        <v>167</v>
      </c>
      <c r="AT23" s="155">
        <f t="shared" si="1"/>
        <v>0.35527985404294199</v>
      </c>
      <c r="AU23" s="145" t="s">
        <v>168</v>
      </c>
      <c r="AV23" s="20">
        <f t="shared" si="20"/>
        <v>7</v>
      </c>
      <c r="AY23" s="28" t="str">
        <f t="shared" si="21"/>
        <v>20</v>
      </c>
      <c r="AZ23" s="29" t="str">
        <f t="shared" si="21"/>
        <v>化学製品</v>
      </c>
      <c r="BB23" s="13">
        <f t="shared" si="2"/>
        <v>19</v>
      </c>
      <c r="BC23" s="143" t="s">
        <v>167</v>
      </c>
      <c r="BD23" s="154">
        <f t="shared" si="3"/>
        <v>7.9702646671499996E-2</v>
      </c>
      <c r="BE23" s="145" t="s">
        <v>168</v>
      </c>
      <c r="BF23" s="13">
        <f t="shared" si="22"/>
        <v>2</v>
      </c>
      <c r="BG23" s="163"/>
      <c r="BH23" s="210"/>
      <c r="BI23" s="13">
        <f t="shared" si="4"/>
        <v>19</v>
      </c>
      <c r="BJ23" s="143" t="s">
        <v>167</v>
      </c>
      <c r="BK23" s="154">
        <f t="shared" si="5"/>
        <v>2.22149667066E-4</v>
      </c>
      <c r="BL23" s="145" t="s">
        <v>168</v>
      </c>
      <c r="BM23" s="13">
        <f t="shared" si="36"/>
        <v>0</v>
      </c>
      <c r="BN23" s="77"/>
      <c r="BP23" s="13"/>
      <c r="BR23" s="151">
        <f t="shared" si="23"/>
        <v>8.7823948660060384E-3</v>
      </c>
      <c r="BT23" s="13">
        <f t="shared" si="24"/>
        <v>423</v>
      </c>
      <c r="BU23" s="16" t="s">
        <v>167</v>
      </c>
      <c r="BV23" s="154">
        <f t="shared" si="25"/>
        <v>5.3193266384468002E-2</v>
      </c>
      <c r="BW23" s="16" t="s">
        <v>168</v>
      </c>
      <c r="BX23" s="13">
        <f t="shared" si="26"/>
        <v>23</v>
      </c>
      <c r="BY23" s="77"/>
      <c r="BZ23" s="36"/>
      <c r="CA23" s="150"/>
      <c r="CB23" s="34"/>
      <c r="CC23" s="20">
        <f t="shared" si="37"/>
        <v>23</v>
      </c>
      <c r="CE23" s="20">
        <v>52</v>
      </c>
      <c r="CF23" s="20"/>
      <c r="CG23" s="20">
        <f t="shared" si="6"/>
        <v>52</v>
      </c>
      <c r="CH23" s="145" t="s">
        <v>167</v>
      </c>
      <c r="CI23" s="156">
        <f t="shared" si="27"/>
        <v>0.35527985404294199</v>
      </c>
      <c r="CJ23" s="145" t="s">
        <v>168</v>
      </c>
      <c r="CK23" s="20">
        <f t="shared" si="38"/>
        <v>18</v>
      </c>
      <c r="CL23" s="34"/>
      <c r="CM23" s="78"/>
      <c r="CN23" s="13">
        <f t="shared" si="7"/>
        <v>52</v>
      </c>
      <c r="CO23" s="143" t="s">
        <v>167</v>
      </c>
      <c r="CP23" s="154">
        <f t="shared" si="28"/>
        <v>7.9702646671499996E-2</v>
      </c>
      <c r="CQ23" s="145" t="s">
        <v>168</v>
      </c>
      <c r="CR23" s="13">
        <f t="shared" si="29"/>
        <v>4</v>
      </c>
      <c r="CS23" s="77"/>
      <c r="CU23" s="13">
        <f t="shared" si="8"/>
        <v>52</v>
      </c>
      <c r="CV23" s="143" t="s">
        <v>167</v>
      </c>
      <c r="CW23" s="154">
        <f t="shared" si="30"/>
        <v>2.22149667066E-4</v>
      </c>
      <c r="CX23" s="145" t="s">
        <v>168</v>
      </c>
      <c r="CY23" s="13">
        <f t="shared" si="39"/>
        <v>0</v>
      </c>
      <c r="CZ23" s="77"/>
      <c r="DA23" s="77"/>
      <c r="DB23" s="28" t="str">
        <f t="shared" si="31"/>
        <v>20</v>
      </c>
      <c r="DC23" s="29" t="str">
        <f t="shared" si="31"/>
        <v>化学製品</v>
      </c>
      <c r="DD23" s="147">
        <f t="shared" si="40"/>
        <v>19</v>
      </c>
      <c r="DE23" s="148">
        <f t="shared" si="41"/>
        <v>7</v>
      </c>
      <c r="DF23" s="34">
        <f t="shared" si="42"/>
        <v>2</v>
      </c>
      <c r="DG23" s="149">
        <f t="shared" si="43"/>
        <v>0</v>
      </c>
      <c r="DH23" s="397">
        <f t="shared" si="32"/>
        <v>423</v>
      </c>
      <c r="DI23" s="397">
        <f t="shared" si="33"/>
        <v>23</v>
      </c>
      <c r="DJ23" s="148">
        <f t="shared" si="9"/>
        <v>52</v>
      </c>
      <c r="DK23" s="256">
        <f t="shared" si="10"/>
        <v>18</v>
      </c>
      <c r="DL23" s="34">
        <f t="shared" si="11"/>
        <v>4</v>
      </c>
      <c r="DM23" s="149">
        <f t="shared" si="12"/>
        <v>0</v>
      </c>
      <c r="DO23" s="77"/>
      <c r="DP23" s="28" t="str">
        <f t="shared" si="34"/>
        <v>20</v>
      </c>
      <c r="DQ23" s="29" t="str">
        <f t="shared" si="34"/>
        <v>化学製品</v>
      </c>
      <c r="DR23" s="147">
        <f t="shared" si="35"/>
        <v>71</v>
      </c>
      <c r="DS23" s="148">
        <f t="shared" si="35"/>
        <v>25</v>
      </c>
      <c r="DT23" s="34">
        <f t="shared" si="35"/>
        <v>6</v>
      </c>
      <c r="DU23" s="149">
        <f t="shared" si="35"/>
        <v>0</v>
      </c>
    </row>
    <row r="24" spans="2:125">
      <c r="B24" s="28" t="s">
        <v>306</v>
      </c>
      <c r="C24" s="29" t="s">
        <v>27</v>
      </c>
      <c r="D24" s="137"/>
      <c r="E24" s="150"/>
      <c r="F24" s="137"/>
      <c r="G24" s="195">
        <f>'測定　建設投資'!G24</f>
        <v>2.3124969731681998E-2</v>
      </c>
      <c r="H24" s="137"/>
      <c r="I24" s="151">
        <f>'表4-3-4'!I15</f>
        <v>0</v>
      </c>
      <c r="J24" s="137"/>
      <c r="K24" s="151">
        <f>'測定　建設投資'!K24</f>
        <v>1.73770615905E-4</v>
      </c>
      <c r="L24" s="137"/>
      <c r="M24" s="151">
        <f>'測定　建設投資'!M24</f>
        <v>0.36746979660235402</v>
      </c>
      <c r="N24" s="137"/>
      <c r="O24" s="151">
        <f>'測定　建設投資'!O24</f>
        <v>5.7081066573071E-2</v>
      </c>
      <c r="P24" s="137"/>
      <c r="Q24" s="151">
        <f>'測定　建設投資'!Q24</f>
        <v>2.0641293778651412E-2</v>
      </c>
      <c r="R24" t="s">
        <v>153</v>
      </c>
      <c r="T24" s="28" t="str">
        <f t="shared" si="13"/>
        <v>21</v>
      </c>
      <c r="U24" s="29" t="str">
        <f t="shared" si="13"/>
        <v>石油・石炭製品</v>
      </c>
      <c r="W24" s="13"/>
      <c r="X24" s="16"/>
      <c r="Y24" s="151">
        <f t="shared" si="14"/>
        <v>0</v>
      </c>
      <c r="AA24" s="13">
        <f t="shared" si="15"/>
        <v>0</v>
      </c>
      <c r="AB24" s="16" t="s">
        <v>154</v>
      </c>
      <c r="AC24" s="154">
        <f t="shared" si="16"/>
        <v>2.3124969731681998E-2</v>
      </c>
      <c r="AD24" s="16" t="s">
        <v>158</v>
      </c>
      <c r="AE24" s="13">
        <f t="shared" si="17"/>
        <v>0</v>
      </c>
      <c r="AH24" s="28" t="str">
        <f t="shared" si="18"/>
        <v>21</v>
      </c>
      <c r="AI24" s="29" t="str">
        <f t="shared" si="18"/>
        <v>石油・石炭製品</v>
      </c>
      <c r="AK24" s="150"/>
      <c r="AM24" s="13">
        <f t="shared" si="19"/>
        <v>0</v>
      </c>
      <c r="AO24" s="13">
        <v>18</v>
      </c>
      <c r="AP24" s="77"/>
      <c r="AQ24" s="78"/>
      <c r="AR24" s="13">
        <f t="shared" si="0"/>
        <v>18</v>
      </c>
      <c r="AS24" s="143" t="s">
        <v>167</v>
      </c>
      <c r="AT24" s="155">
        <f t="shared" si="1"/>
        <v>0.36746979660235402</v>
      </c>
      <c r="AU24" s="145" t="s">
        <v>168</v>
      </c>
      <c r="AV24" s="20">
        <f t="shared" si="20"/>
        <v>7</v>
      </c>
      <c r="AY24" s="28" t="str">
        <f t="shared" si="21"/>
        <v>21</v>
      </c>
      <c r="AZ24" s="29" t="str">
        <f t="shared" si="21"/>
        <v>石油・石炭製品</v>
      </c>
      <c r="BB24" s="13">
        <f t="shared" si="2"/>
        <v>18</v>
      </c>
      <c r="BC24" s="143" t="s">
        <v>167</v>
      </c>
      <c r="BD24" s="154">
        <f t="shared" si="3"/>
        <v>5.7081066573071E-2</v>
      </c>
      <c r="BE24" s="145" t="s">
        <v>168</v>
      </c>
      <c r="BF24" s="13">
        <f t="shared" si="22"/>
        <v>1</v>
      </c>
      <c r="BG24" s="163"/>
      <c r="BH24" s="210"/>
      <c r="BI24" s="13">
        <f t="shared" si="4"/>
        <v>18</v>
      </c>
      <c r="BJ24" s="143" t="s">
        <v>167</v>
      </c>
      <c r="BK24" s="154">
        <f t="shared" si="5"/>
        <v>1.73770615905E-4</v>
      </c>
      <c r="BL24" s="145" t="s">
        <v>168</v>
      </c>
      <c r="BM24" s="13">
        <f t="shared" si="36"/>
        <v>0</v>
      </c>
      <c r="BN24" s="77"/>
      <c r="BP24" s="13"/>
      <c r="BR24" s="151">
        <f t="shared" si="23"/>
        <v>2.0641293778651412E-2</v>
      </c>
      <c r="BT24" s="13">
        <f t="shared" si="24"/>
        <v>995</v>
      </c>
      <c r="BU24" s="16" t="s">
        <v>167</v>
      </c>
      <c r="BV24" s="154">
        <f t="shared" si="25"/>
        <v>2.3124969731681998E-2</v>
      </c>
      <c r="BW24" s="16" t="s">
        <v>168</v>
      </c>
      <c r="BX24" s="13">
        <f t="shared" si="26"/>
        <v>23</v>
      </c>
      <c r="BY24" s="77"/>
      <c r="BZ24" s="36"/>
      <c r="CA24" s="150"/>
      <c r="CB24" s="34"/>
      <c r="CC24" s="20">
        <f t="shared" si="37"/>
        <v>23</v>
      </c>
      <c r="CE24" s="20">
        <v>33</v>
      </c>
      <c r="CF24" s="20"/>
      <c r="CG24" s="20">
        <f t="shared" si="6"/>
        <v>33</v>
      </c>
      <c r="CH24" s="145" t="s">
        <v>167</v>
      </c>
      <c r="CI24" s="156">
        <f t="shared" si="27"/>
        <v>0.36746979660235402</v>
      </c>
      <c r="CJ24" s="145" t="s">
        <v>168</v>
      </c>
      <c r="CK24" s="20">
        <f t="shared" si="38"/>
        <v>12</v>
      </c>
      <c r="CL24" s="34"/>
      <c r="CM24" s="78"/>
      <c r="CN24" s="13">
        <f t="shared" si="7"/>
        <v>33</v>
      </c>
      <c r="CO24" s="143" t="s">
        <v>167</v>
      </c>
      <c r="CP24" s="154">
        <f t="shared" si="28"/>
        <v>5.7081066573071E-2</v>
      </c>
      <c r="CQ24" s="145" t="s">
        <v>168</v>
      </c>
      <c r="CR24" s="13">
        <f t="shared" si="29"/>
        <v>2</v>
      </c>
      <c r="CS24" s="77"/>
      <c r="CU24" s="13">
        <f t="shared" si="8"/>
        <v>33</v>
      </c>
      <c r="CV24" s="143" t="s">
        <v>167</v>
      </c>
      <c r="CW24" s="154">
        <f t="shared" si="30"/>
        <v>1.73770615905E-4</v>
      </c>
      <c r="CX24" s="145" t="s">
        <v>168</v>
      </c>
      <c r="CY24" s="13">
        <f t="shared" si="39"/>
        <v>0</v>
      </c>
      <c r="CZ24" s="77"/>
      <c r="DA24" s="77"/>
      <c r="DB24" s="28" t="str">
        <f t="shared" si="31"/>
        <v>21</v>
      </c>
      <c r="DC24" s="29" t="str">
        <f t="shared" si="31"/>
        <v>石油・石炭製品</v>
      </c>
      <c r="DD24" s="147">
        <f t="shared" si="40"/>
        <v>18</v>
      </c>
      <c r="DE24" s="148">
        <f t="shared" si="41"/>
        <v>7</v>
      </c>
      <c r="DF24" s="34">
        <f t="shared" si="42"/>
        <v>1</v>
      </c>
      <c r="DG24" s="149">
        <f t="shared" si="43"/>
        <v>0</v>
      </c>
      <c r="DH24" s="397">
        <f t="shared" si="32"/>
        <v>995</v>
      </c>
      <c r="DI24" s="397">
        <f t="shared" si="33"/>
        <v>23</v>
      </c>
      <c r="DJ24" s="148">
        <f t="shared" si="9"/>
        <v>33</v>
      </c>
      <c r="DK24" s="256">
        <f t="shared" si="10"/>
        <v>12</v>
      </c>
      <c r="DL24" s="34">
        <f t="shared" si="11"/>
        <v>2</v>
      </c>
      <c r="DM24" s="149">
        <f t="shared" si="12"/>
        <v>0</v>
      </c>
      <c r="DO24" s="77"/>
      <c r="DP24" s="28" t="str">
        <f t="shared" si="34"/>
        <v>21</v>
      </c>
      <c r="DQ24" s="29" t="str">
        <f t="shared" si="34"/>
        <v>石油・石炭製品</v>
      </c>
      <c r="DR24" s="147">
        <f t="shared" si="35"/>
        <v>51</v>
      </c>
      <c r="DS24" s="148">
        <f t="shared" si="35"/>
        <v>19</v>
      </c>
      <c r="DT24" s="34">
        <f t="shared" si="35"/>
        <v>3</v>
      </c>
      <c r="DU24" s="149">
        <f t="shared" si="35"/>
        <v>0</v>
      </c>
    </row>
    <row r="25" spans="2:125" ht="13.5" customHeight="1">
      <c r="B25" s="28" t="s">
        <v>307</v>
      </c>
      <c r="C25" s="29" t="s">
        <v>570</v>
      </c>
      <c r="D25" s="137"/>
      <c r="E25" s="150"/>
      <c r="F25" s="137"/>
      <c r="G25" s="195">
        <f>'測定　建設投資'!G25</f>
        <v>0.124054438681095</v>
      </c>
      <c r="H25" s="137"/>
      <c r="I25" s="151">
        <f>'表4-3-4'!I16</f>
        <v>0</v>
      </c>
      <c r="J25" s="137"/>
      <c r="K25" s="151">
        <f>'測定　建設投資'!K25</f>
        <v>6.3857787914399998E-4</v>
      </c>
      <c r="L25" s="137"/>
      <c r="M25" s="151">
        <f>'測定　建設投資'!M25</f>
        <v>0.36059780104591399</v>
      </c>
      <c r="N25" s="137"/>
      <c r="O25" s="151">
        <f>'測定　建設投資'!O25</f>
        <v>0.18297524016863601</v>
      </c>
      <c r="P25" s="137"/>
      <c r="Q25" s="151">
        <f>'測定　建設投資'!Q25</f>
        <v>3.0801986994696967E-3</v>
      </c>
      <c r="R25" t="s">
        <v>153</v>
      </c>
      <c r="T25" s="28" t="str">
        <f t="shared" si="13"/>
        <v>22</v>
      </c>
      <c r="U25" s="29" t="str">
        <f t="shared" si="13"/>
        <v>プラスチック・ゴム製品</v>
      </c>
      <c r="W25" s="13"/>
      <c r="X25" s="16"/>
      <c r="Y25" s="151">
        <f t="shared" si="14"/>
        <v>0</v>
      </c>
      <c r="AA25" s="13">
        <f t="shared" si="15"/>
        <v>0</v>
      </c>
      <c r="AB25" s="16" t="s">
        <v>154</v>
      </c>
      <c r="AC25" s="154">
        <f t="shared" si="16"/>
        <v>0.124054438681095</v>
      </c>
      <c r="AD25" s="16" t="s">
        <v>158</v>
      </c>
      <c r="AE25" s="13">
        <f t="shared" si="17"/>
        <v>0</v>
      </c>
      <c r="AH25" s="28" t="str">
        <f t="shared" si="18"/>
        <v>22</v>
      </c>
      <c r="AI25" s="29" t="str">
        <f t="shared" si="18"/>
        <v>プラスチック・ゴム製品</v>
      </c>
      <c r="AK25" s="150"/>
      <c r="AM25" s="13">
        <f t="shared" si="19"/>
        <v>0</v>
      </c>
      <c r="AO25" s="13">
        <v>87</v>
      </c>
      <c r="AP25" s="77"/>
      <c r="AQ25" s="78"/>
      <c r="AR25" s="13">
        <f t="shared" si="0"/>
        <v>87</v>
      </c>
      <c r="AS25" s="143" t="s">
        <v>167</v>
      </c>
      <c r="AT25" s="155">
        <f t="shared" si="1"/>
        <v>0.36059780104591399</v>
      </c>
      <c r="AU25" s="145" t="s">
        <v>168</v>
      </c>
      <c r="AV25" s="20">
        <f t="shared" si="20"/>
        <v>31</v>
      </c>
      <c r="AY25" s="28" t="str">
        <f t="shared" si="21"/>
        <v>22</v>
      </c>
      <c r="AZ25" s="29" t="str">
        <f t="shared" si="21"/>
        <v>プラスチック・ゴム製品</v>
      </c>
      <c r="BB25" s="13">
        <f t="shared" si="2"/>
        <v>87</v>
      </c>
      <c r="BC25" s="143" t="s">
        <v>167</v>
      </c>
      <c r="BD25" s="154">
        <f t="shared" si="3"/>
        <v>0.18297524016863601</v>
      </c>
      <c r="BE25" s="145" t="s">
        <v>168</v>
      </c>
      <c r="BF25" s="13">
        <f t="shared" si="22"/>
        <v>16</v>
      </c>
      <c r="BG25" s="163"/>
      <c r="BH25" s="210"/>
      <c r="BI25" s="13">
        <f t="shared" si="4"/>
        <v>87</v>
      </c>
      <c r="BJ25" s="143" t="s">
        <v>167</v>
      </c>
      <c r="BK25" s="154">
        <f t="shared" si="5"/>
        <v>6.3857787914399998E-4</v>
      </c>
      <c r="BL25" s="145" t="s">
        <v>168</v>
      </c>
      <c r="BM25" s="13">
        <f t="shared" si="36"/>
        <v>0</v>
      </c>
      <c r="BN25" s="77"/>
      <c r="BP25" s="13"/>
      <c r="BR25" s="151">
        <f t="shared" si="23"/>
        <v>3.0801986994696967E-3</v>
      </c>
      <c r="BT25" s="13">
        <f t="shared" si="24"/>
        <v>148</v>
      </c>
      <c r="BU25" s="16" t="s">
        <v>167</v>
      </c>
      <c r="BV25" s="154">
        <f t="shared" si="25"/>
        <v>0.124054438681095</v>
      </c>
      <c r="BW25" s="16" t="s">
        <v>168</v>
      </c>
      <c r="BX25" s="13">
        <f t="shared" si="26"/>
        <v>18</v>
      </c>
      <c r="BY25" s="77"/>
      <c r="BZ25" s="36"/>
      <c r="CA25" s="150"/>
      <c r="CB25" s="34"/>
      <c r="CC25" s="20">
        <f t="shared" si="37"/>
        <v>18</v>
      </c>
      <c r="CE25" s="20">
        <v>43</v>
      </c>
      <c r="CF25" s="20"/>
      <c r="CG25" s="20">
        <f t="shared" si="6"/>
        <v>43</v>
      </c>
      <c r="CH25" s="145" t="s">
        <v>167</v>
      </c>
      <c r="CI25" s="156">
        <f t="shared" si="27"/>
        <v>0.36059780104591399</v>
      </c>
      <c r="CJ25" s="145" t="s">
        <v>168</v>
      </c>
      <c r="CK25" s="20">
        <f t="shared" si="38"/>
        <v>16</v>
      </c>
      <c r="CL25" s="34"/>
      <c r="CM25" s="78"/>
      <c r="CN25" s="13">
        <f t="shared" si="7"/>
        <v>43</v>
      </c>
      <c r="CO25" s="143" t="s">
        <v>167</v>
      </c>
      <c r="CP25" s="154">
        <f t="shared" si="28"/>
        <v>0.18297524016863601</v>
      </c>
      <c r="CQ25" s="145" t="s">
        <v>168</v>
      </c>
      <c r="CR25" s="13">
        <f t="shared" si="29"/>
        <v>8</v>
      </c>
      <c r="CS25" s="77"/>
      <c r="CU25" s="13">
        <f t="shared" si="8"/>
        <v>43</v>
      </c>
      <c r="CV25" s="143" t="s">
        <v>167</v>
      </c>
      <c r="CW25" s="154">
        <f t="shared" si="30"/>
        <v>6.3857787914399998E-4</v>
      </c>
      <c r="CX25" s="145" t="s">
        <v>168</v>
      </c>
      <c r="CY25" s="13">
        <f t="shared" si="39"/>
        <v>0</v>
      </c>
      <c r="CZ25" s="77"/>
      <c r="DA25" s="77"/>
      <c r="DB25" s="28" t="str">
        <f t="shared" si="31"/>
        <v>22</v>
      </c>
      <c r="DC25" s="29" t="str">
        <f t="shared" si="31"/>
        <v>プラスチック・ゴム製品</v>
      </c>
      <c r="DD25" s="147">
        <f t="shared" si="40"/>
        <v>87</v>
      </c>
      <c r="DE25" s="148">
        <f t="shared" si="41"/>
        <v>31</v>
      </c>
      <c r="DF25" s="34">
        <f t="shared" si="42"/>
        <v>16</v>
      </c>
      <c r="DG25" s="149">
        <f t="shared" si="43"/>
        <v>0</v>
      </c>
      <c r="DH25" s="397">
        <f t="shared" si="32"/>
        <v>148</v>
      </c>
      <c r="DI25" s="397">
        <f t="shared" si="33"/>
        <v>18</v>
      </c>
      <c r="DJ25" s="148">
        <f t="shared" si="9"/>
        <v>43</v>
      </c>
      <c r="DK25" s="256">
        <f t="shared" si="10"/>
        <v>16</v>
      </c>
      <c r="DL25" s="34">
        <f t="shared" si="11"/>
        <v>8</v>
      </c>
      <c r="DM25" s="149">
        <f t="shared" si="12"/>
        <v>0</v>
      </c>
      <c r="DO25" s="77"/>
      <c r="DP25" s="28" t="str">
        <f t="shared" si="34"/>
        <v>22</v>
      </c>
      <c r="DQ25" s="29" t="str">
        <f t="shared" si="34"/>
        <v>プラスチック・ゴム製品</v>
      </c>
      <c r="DR25" s="147">
        <f t="shared" si="35"/>
        <v>130</v>
      </c>
      <c r="DS25" s="148">
        <f t="shared" si="35"/>
        <v>47</v>
      </c>
      <c r="DT25" s="34">
        <f t="shared" si="35"/>
        <v>24</v>
      </c>
      <c r="DU25" s="149">
        <f t="shared" si="35"/>
        <v>0</v>
      </c>
    </row>
    <row r="26" spans="2:125">
      <c r="B26" s="28" t="s">
        <v>309</v>
      </c>
      <c r="C26" s="29" t="s">
        <v>28</v>
      </c>
      <c r="D26" s="137"/>
      <c r="E26" s="150"/>
      <c r="F26" s="137"/>
      <c r="G26" s="195">
        <f>'測定　建設投資'!G26</f>
        <v>0.41948091155409201</v>
      </c>
      <c r="H26" s="137"/>
      <c r="I26" s="151">
        <f>'表4-3-4'!I17</f>
        <v>0</v>
      </c>
      <c r="J26" s="137"/>
      <c r="K26" s="151">
        <f>'測定　建設投資'!K26</f>
        <v>4.8057742347699998E-4</v>
      </c>
      <c r="L26" s="137"/>
      <c r="M26" s="151">
        <f>'測定　建設投資'!M26</f>
        <v>0.477153166645644</v>
      </c>
      <c r="N26" s="137"/>
      <c r="O26" s="151">
        <f>'測定　建設投資'!O26</f>
        <v>0.21250796919510101</v>
      </c>
      <c r="P26" s="137"/>
      <c r="Q26" s="151">
        <f>'測定　建設投資'!Q26</f>
        <v>4.5041705498249809E-4</v>
      </c>
      <c r="R26" t="s">
        <v>153</v>
      </c>
      <c r="T26" s="28" t="str">
        <f t="shared" si="13"/>
        <v>25</v>
      </c>
      <c r="U26" s="29" t="str">
        <f t="shared" si="13"/>
        <v>窯業・土石製品</v>
      </c>
      <c r="W26" s="13"/>
      <c r="X26" s="16"/>
      <c r="Y26" s="151">
        <f t="shared" si="14"/>
        <v>0</v>
      </c>
      <c r="AA26" s="13">
        <f t="shared" si="15"/>
        <v>0</v>
      </c>
      <c r="AB26" s="16" t="s">
        <v>154</v>
      </c>
      <c r="AC26" s="154">
        <f t="shared" si="16"/>
        <v>0.41948091155409201</v>
      </c>
      <c r="AD26" s="16" t="s">
        <v>158</v>
      </c>
      <c r="AE26" s="13">
        <f t="shared" si="17"/>
        <v>0</v>
      </c>
      <c r="AH26" s="28" t="str">
        <f t="shared" si="18"/>
        <v>25</v>
      </c>
      <c r="AI26" s="29" t="str">
        <f t="shared" si="18"/>
        <v>窯業・土石製品</v>
      </c>
      <c r="AK26" s="150"/>
      <c r="AM26" s="13">
        <f t="shared" si="19"/>
        <v>0</v>
      </c>
      <c r="AO26" s="13">
        <v>146</v>
      </c>
      <c r="AP26" s="77"/>
      <c r="AQ26" s="78"/>
      <c r="AR26" s="13">
        <f t="shared" si="0"/>
        <v>146</v>
      </c>
      <c r="AS26" s="143" t="s">
        <v>167</v>
      </c>
      <c r="AT26" s="155">
        <f t="shared" si="1"/>
        <v>0.477153166645644</v>
      </c>
      <c r="AU26" s="145" t="s">
        <v>168</v>
      </c>
      <c r="AV26" s="20">
        <f t="shared" si="20"/>
        <v>70</v>
      </c>
      <c r="AY26" s="28" t="str">
        <f t="shared" si="21"/>
        <v>25</v>
      </c>
      <c r="AZ26" s="29" t="str">
        <f t="shared" si="21"/>
        <v>窯業・土石製品</v>
      </c>
      <c r="BB26" s="13">
        <f t="shared" si="2"/>
        <v>146</v>
      </c>
      <c r="BC26" s="143" t="s">
        <v>167</v>
      </c>
      <c r="BD26" s="154">
        <f t="shared" si="3"/>
        <v>0.21250796919510101</v>
      </c>
      <c r="BE26" s="145" t="s">
        <v>168</v>
      </c>
      <c r="BF26" s="13">
        <f t="shared" si="22"/>
        <v>31</v>
      </c>
      <c r="BG26" s="163"/>
      <c r="BH26" s="210"/>
      <c r="BI26" s="13">
        <f t="shared" si="4"/>
        <v>146</v>
      </c>
      <c r="BJ26" s="143" t="s">
        <v>167</v>
      </c>
      <c r="BK26" s="154">
        <f t="shared" si="5"/>
        <v>4.8057742347699998E-4</v>
      </c>
      <c r="BL26" s="145" t="s">
        <v>168</v>
      </c>
      <c r="BM26" s="13">
        <f t="shared" si="36"/>
        <v>0</v>
      </c>
      <c r="BN26" s="77"/>
      <c r="BP26" s="13"/>
      <c r="BR26" s="151">
        <f t="shared" si="23"/>
        <v>4.5041705498249809E-4</v>
      </c>
      <c r="BT26" s="13">
        <f t="shared" si="24"/>
        <v>22</v>
      </c>
      <c r="BU26" s="16" t="s">
        <v>167</v>
      </c>
      <c r="BV26" s="154">
        <f t="shared" si="25"/>
        <v>0.41948091155409201</v>
      </c>
      <c r="BW26" s="16" t="s">
        <v>168</v>
      </c>
      <c r="BX26" s="13">
        <f t="shared" si="26"/>
        <v>9</v>
      </c>
      <c r="BY26" s="77"/>
      <c r="BZ26" s="36"/>
      <c r="CA26" s="150"/>
      <c r="CB26" s="34"/>
      <c r="CC26" s="20">
        <f t="shared" si="37"/>
        <v>9</v>
      </c>
      <c r="CE26" s="20">
        <v>28</v>
      </c>
      <c r="CF26" s="20"/>
      <c r="CG26" s="20">
        <f t="shared" si="6"/>
        <v>28</v>
      </c>
      <c r="CH26" s="145" t="s">
        <v>167</v>
      </c>
      <c r="CI26" s="156">
        <f t="shared" si="27"/>
        <v>0.477153166645644</v>
      </c>
      <c r="CJ26" s="145" t="s">
        <v>168</v>
      </c>
      <c r="CK26" s="20">
        <f t="shared" si="38"/>
        <v>13</v>
      </c>
      <c r="CL26" s="34"/>
      <c r="CM26" s="78"/>
      <c r="CN26" s="13">
        <f t="shared" si="7"/>
        <v>28</v>
      </c>
      <c r="CO26" s="143" t="s">
        <v>167</v>
      </c>
      <c r="CP26" s="154">
        <f t="shared" si="28"/>
        <v>0.21250796919510101</v>
      </c>
      <c r="CQ26" s="145" t="s">
        <v>168</v>
      </c>
      <c r="CR26" s="13">
        <f t="shared" si="29"/>
        <v>6</v>
      </c>
      <c r="CS26" s="77"/>
      <c r="CU26" s="13">
        <f t="shared" si="8"/>
        <v>28</v>
      </c>
      <c r="CV26" s="143" t="s">
        <v>167</v>
      </c>
      <c r="CW26" s="154">
        <f t="shared" si="30"/>
        <v>4.8057742347699998E-4</v>
      </c>
      <c r="CX26" s="145" t="s">
        <v>168</v>
      </c>
      <c r="CY26" s="13">
        <f t="shared" si="39"/>
        <v>0</v>
      </c>
      <c r="CZ26" s="77"/>
      <c r="DA26" s="77"/>
      <c r="DB26" s="28" t="str">
        <f t="shared" si="31"/>
        <v>25</v>
      </c>
      <c r="DC26" s="29" t="str">
        <f t="shared" si="31"/>
        <v>窯業・土石製品</v>
      </c>
      <c r="DD26" s="147">
        <f t="shared" si="40"/>
        <v>146</v>
      </c>
      <c r="DE26" s="148">
        <f t="shared" si="41"/>
        <v>70</v>
      </c>
      <c r="DF26" s="34">
        <f t="shared" si="42"/>
        <v>31</v>
      </c>
      <c r="DG26" s="149">
        <f t="shared" si="43"/>
        <v>0</v>
      </c>
      <c r="DH26" s="397">
        <f t="shared" si="32"/>
        <v>22</v>
      </c>
      <c r="DI26" s="397">
        <f t="shared" si="33"/>
        <v>9</v>
      </c>
      <c r="DJ26" s="148">
        <f t="shared" si="9"/>
        <v>28</v>
      </c>
      <c r="DK26" s="256">
        <f t="shared" si="10"/>
        <v>13</v>
      </c>
      <c r="DL26" s="34">
        <f t="shared" si="11"/>
        <v>6</v>
      </c>
      <c r="DM26" s="149">
        <f t="shared" si="12"/>
        <v>0</v>
      </c>
      <c r="DO26" s="77"/>
      <c r="DP26" s="28" t="str">
        <f t="shared" si="34"/>
        <v>25</v>
      </c>
      <c r="DQ26" s="29" t="str">
        <f t="shared" si="34"/>
        <v>窯業・土石製品</v>
      </c>
      <c r="DR26" s="147">
        <f t="shared" si="35"/>
        <v>174</v>
      </c>
      <c r="DS26" s="148">
        <f t="shared" si="35"/>
        <v>83</v>
      </c>
      <c r="DT26" s="34">
        <f t="shared" si="35"/>
        <v>37</v>
      </c>
      <c r="DU26" s="149">
        <f t="shared" si="35"/>
        <v>0</v>
      </c>
    </row>
    <row r="27" spans="2:125">
      <c r="B27" s="28" t="s">
        <v>310</v>
      </c>
      <c r="C27" s="29" t="s">
        <v>29</v>
      </c>
      <c r="D27" s="137"/>
      <c r="E27" s="150"/>
      <c r="F27" s="137"/>
      <c r="G27" s="195">
        <f>'測定　建設投資'!G27</f>
        <v>2.7499123087670999E-2</v>
      </c>
      <c r="H27" s="137"/>
      <c r="I27" s="151">
        <f>'表4-3-4'!I18</f>
        <v>0</v>
      </c>
      <c r="J27" s="137"/>
      <c r="K27" s="151">
        <f>'測定　建設投資'!K27</f>
        <v>3.32339671286E-4</v>
      </c>
      <c r="L27" s="137"/>
      <c r="M27" s="151">
        <f>'測定　建設投資'!M27</f>
        <v>0.26802690944247498</v>
      </c>
      <c r="N27" s="137"/>
      <c r="O27" s="151">
        <f>'測定　建設投資'!O27</f>
        <v>5.9421661832635003E-2</v>
      </c>
      <c r="P27" s="137"/>
      <c r="Q27" s="151">
        <f>'測定　建設投資'!Q27</f>
        <v>0</v>
      </c>
      <c r="R27" t="s">
        <v>153</v>
      </c>
      <c r="T27" s="28" t="str">
        <f t="shared" si="13"/>
        <v>26</v>
      </c>
      <c r="U27" s="29" t="str">
        <f t="shared" si="13"/>
        <v>鉄鋼</v>
      </c>
      <c r="W27" s="13"/>
      <c r="X27" s="16"/>
      <c r="Y27" s="151">
        <f t="shared" si="14"/>
        <v>0</v>
      </c>
      <c r="AA27" s="13">
        <f t="shared" si="15"/>
        <v>0</v>
      </c>
      <c r="AB27" s="16" t="s">
        <v>154</v>
      </c>
      <c r="AC27" s="154">
        <f t="shared" si="16"/>
        <v>2.7499123087670999E-2</v>
      </c>
      <c r="AD27" s="16" t="s">
        <v>158</v>
      </c>
      <c r="AE27" s="13">
        <f t="shared" si="17"/>
        <v>0</v>
      </c>
      <c r="AH27" s="28" t="str">
        <f t="shared" si="18"/>
        <v>26</v>
      </c>
      <c r="AI27" s="29" t="str">
        <f t="shared" si="18"/>
        <v>鉄鋼</v>
      </c>
      <c r="AK27" s="150"/>
      <c r="AM27" s="13">
        <f t="shared" si="19"/>
        <v>0</v>
      </c>
      <c r="AO27" s="13">
        <v>36</v>
      </c>
      <c r="AP27" s="77"/>
      <c r="AQ27" s="78"/>
      <c r="AR27" s="13">
        <f t="shared" si="0"/>
        <v>36</v>
      </c>
      <c r="AS27" s="143" t="s">
        <v>167</v>
      </c>
      <c r="AT27" s="155">
        <f t="shared" si="1"/>
        <v>0.26802690944247498</v>
      </c>
      <c r="AU27" s="145" t="s">
        <v>168</v>
      </c>
      <c r="AV27" s="20">
        <f t="shared" si="20"/>
        <v>10</v>
      </c>
      <c r="AY27" s="28" t="str">
        <f t="shared" si="21"/>
        <v>26</v>
      </c>
      <c r="AZ27" s="29" t="str">
        <f t="shared" si="21"/>
        <v>鉄鋼</v>
      </c>
      <c r="BB27" s="13">
        <f t="shared" si="2"/>
        <v>36</v>
      </c>
      <c r="BC27" s="143" t="s">
        <v>167</v>
      </c>
      <c r="BD27" s="154">
        <f t="shared" si="3"/>
        <v>5.9421661832635003E-2</v>
      </c>
      <c r="BE27" s="145" t="s">
        <v>168</v>
      </c>
      <c r="BF27" s="13">
        <f t="shared" si="22"/>
        <v>2</v>
      </c>
      <c r="BG27" s="163"/>
      <c r="BH27" s="210"/>
      <c r="BI27" s="13">
        <f t="shared" si="4"/>
        <v>36</v>
      </c>
      <c r="BJ27" s="143" t="s">
        <v>167</v>
      </c>
      <c r="BK27" s="154">
        <f t="shared" si="5"/>
        <v>3.32339671286E-4</v>
      </c>
      <c r="BL27" s="145" t="s">
        <v>168</v>
      </c>
      <c r="BM27" s="13">
        <f t="shared" si="36"/>
        <v>0</v>
      </c>
      <c r="BN27" s="77"/>
      <c r="BP27" s="13"/>
      <c r="BR27" s="151">
        <f t="shared" si="23"/>
        <v>0</v>
      </c>
      <c r="BT27" s="13">
        <f t="shared" si="24"/>
        <v>0</v>
      </c>
      <c r="BU27" s="16" t="s">
        <v>167</v>
      </c>
      <c r="BV27" s="154">
        <f t="shared" si="25"/>
        <v>2.7499123087670999E-2</v>
      </c>
      <c r="BW27" s="16" t="s">
        <v>168</v>
      </c>
      <c r="BX27" s="13">
        <f t="shared" si="26"/>
        <v>0</v>
      </c>
      <c r="BY27" s="77"/>
      <c r="BZ27" s="36"/>
      <c r="CA27" s="150"/>
      <c r="CB27" s="34"/>
      <c r="CC27" s="20">
        <f t="shared" si="37"/>
        <v>0</v>
      </c>
      <c r="CE27" s="20">
        <v>1</v>
      </c>
      <c r="CF27" s="20"/>
      <c r="CG27" s="20">
        <f t="shared" si="6"/>
        <v>1</v>
      </c>
      <c r="CH27" s="145" t="s">
        <v>167</v>
      </c>
      <c r="CI27" s="156">
        <f t="shared" si="27"/>
        <v>0.26802690944247498</v>
      </c>
      <c r="CJ27" s="145" t="s">
        <v>168</v>
      </c>
      <c r="CK27" s="20">
        <f t="shared" si="38"/>
        <v>0</v>
      </c>
      <c r="CL27" s="34"/>
      <c r="CM27" s="78"/>
      <c r="CN27" s="13">
        <f t="shared" si="7"/>
        <v>1</v>
      </c>
      <c r="CO27" s="143" t="s">
        <v>167</v>
      </c>
      <c r="CP27" s="154">
        <f t="shared" si="28"/>
        <v>5.9421661832635003E-2</v>
      </c>
      <c r="CQ27" s="145" t="s">
        <v>168</v>
      </c>
      <c r="CR27" s="13">
        <f t="shared" si="29"/>
        <v>0</v>
      </c>
      <c r="CS27" s="77"/>
      <c r="CU27" s="13">
        <f t="shared" si="8"/>
        <v>1</v>
      </c>
      <c r="CV27" s="143" t="s">
        <v>167</v>
      </c>
      <c r="CW27" s="154">
        <f t="shared" si="30"/>
        <v>3.32339671286E-4</v>
      </c>
      <c r="CX27" s="145" t="s">
        <v>168</v>
      </c>
      <c r="CY27" s="13">
        <f t="shared" si="39"/>
        <v>0</v>
      </c>
      <c r="CZ27" s="77"/>
      <c r="DA27" s="77"/>
      <c r="DB27" s="28" t="str">
        <f t="shared" si="31"/>
        <v>26</v>
      </c>
      <c r="DC27" s="29" t="str">
        <f t="shared" si="31"/>
        <v>鉄鋼</v>
      </c>
      <c r="DD27" s="147">
        <f t="shared" si="40"/>
        <v>36</v>
      </c>
      <c r="DE27" s="148">
        <f t="shared" si="41"/>
        <v>10</v>
      </c>
      <c r="DF27" s="34">
        <f t="shared" si="42"/>
        <v>2</v>
      </c>
      <c r="DG27" s="149">
        <f t="shared" si="43"/>
        <v>0</v>
      </c>
      <c r="DH27" s="397">
        <f t="shared" si="32"/>
        <v>0</v>
      </c>
      <c r="DI27" s="397">
        <f t="shared" si="33"/>
        <v>0</v>
      </c>
      <c r="DJ27" s="148">
        <f t="shared" si="9"/>
        <v>1</v>
      </c>
      <c r="DK27" s="256">
        <f t="shared" si="10"/>
        <v>0</v>
      </c>
      <c r="DL27" s="34">
        <f t="shared" si="11"/>
        <v>0</v>
      </c>
      <c r="DM27" s="149">
        <f t="shared" si="12"/>
        <v>0</v>
      </c>
      <c r="DO27" s="77"/>
      <c r="DP27" s="28" t="str">
        <f t="shared" si="34"/>
        <v>26</v>
      </c>
      <c r="DQ27" s="29" t="str">
        <f t="shared" si="34"/>
        <v>鉄鋼</v>
      </c>
      <c r="DR27" s="147">
        <f t="shared" si="35"/>
        <v>37</v>
      </c>
      <c r="DS27" s="148">
        <f t="shared" si="35"/>
        <v>10</v>
      </c>
      <c r="DT27" s="34">
        <f t="shared" si="35"/>
        <v>2</v>
      </c>
      <c r="DU27" s="149">
        <f t="shared" si="35"/>
        <v>0</v>
      </c>
    </row>
    <row r="28" spans="2:125">
      <c r="B28" s="28" t="s">
        <v>311</v>
      </c>
      <c r="C28" s="29" t="s">
        <v>30</v>
      </c>
      <c r="D28" s="137"/>
      <c r="E28" s="37"/>
      <c r="F28" s="157"/>
      <c r="G28" s="197">
        <f>'測定　建設投資'!G28</f>
        <v>2.2549494630007001E-2</v>
      </c>
      <c r="H28" s="137"/>
      <c r="I28" s="151">
        <f>'表4-3-4'!I19</f>
        <v>0</v>
      </c>
      <c r="J28" s="137"/>
      <c r="K28" s="151">
        <f>'測定　建設投資'!K28</f>
        <v>5.5349944208000003E-5</v>
      </c>
      <c r="L28" s="137"/>
      <c r="M28" s="151">
        <f>'測定　建設投資'!M28</f>
        <v>0.36062442179076099</v>
      </c>
      <c r="N28" s="137"/>
      <c r="O28" s="151">
        <f>'測定　建設投資'!O28</f>
        <v>3.1465745593981999E-2</v>
      </c>
      <c r="P28" s="137"/>
      <c r="Q28" s="151">
        <f>'測定　建設投資'!Q28</f>
        <v>6.2152815126470843E-4</v>
      </c>
      <c r="R28" t="s">
        <v>153</v>
      </c>
      <c r="T28" s="28" t="str">
        <f t="shared" si="13"/>
        <v>27</v>
      </c>
      <c r="U28" s="29" t="str">
        <f t="shared" si="13"/>
        <v>非鉄金属</v>
      </c>
      <c r="W28" s="13"/>
      <c r="X28" s="16"/>
      <c r="Y28" s="151">
        <f t="shared" si="14"/>
        <v>0</v>
      </c>
      <c r="AA28" s="13">
        <f t="shared" si="15"/>
        <v>0</v>
      </c>
      <c r="AB28" s="16" t="s">
        <v>154</v>
      </c>
      <c r="AC28" s="154">
        <f t="shared" si="16"/>
        <v>2.2549494630007001E-2</v>
      </c>
      <c r="AD28" s="16" t="s">
        <v>158</v>
      </c>
      <c r="AE28" s="13">
        <f t="shared" si="17"/>
        <v>0</v>
      </c>
      <c r="AH28" s="28" t="str">
        <f t="shared" si="18"/>
        <v>27</v>
      </c>
      <c r="AI28" s="29" t="str">
        <f t="shared" si="18"/>
        <v>非鉄金属</v>
      </c>
      <c r="AK28" s="37"/>
      <c r="AM28" s="13">
        <f t="shared" si="19"/>
        <v>0</v>
      </c>
      <c r="AO28" s="13">
        <v>17</v>
      </c>
      <c r="AP28" s="77"/>
      <c r="AQ28" s="78"/>
      <c r="AR28" s="13">
        <f t="shared" si="0"/>
        <v>17</v>
      </c>
      <c r="AS28" s="143" t="s">
        <v>167</v>
      </c>
      <c r="AT28" s="155">
        <f t="shared" si="1"/>
        <v>0.36062442179076099</v>
      </c>
      <c r="AU28" s="145" t="s">
        <v>168</v>
      </c>
      <c r="AV28" s="20">
        <f t="shared" si="20"/>
        <v>6</v>
      </c>
      <c r="AY28" s="28" t="str">
        <f t="shared" si="21"/>
        <v>27</v>
      </c>
      <c r="AZ28" s="29" t="str">
        <f t="shared" si="21"/>
        <v>非鉄金属</v>
      </c>
      <c r="BB28" s="13">
        <f t="shared" si="2"/>
        <v>17</v>
      </c>
      <c r="BC28" s="143" t="s">
        <v>167</v>
      </c>
      <c r="BD28" s="154">
        <f t="shared" si="3"/>
        <v>3.1465745593981999E-2</v>
      </c>
      <c r="BE28" s="145" t="s">
        <v>168</v>
      </c>
      <c r="BF28" s="13">
        <f t="shared" si="22"/>
        <v>1</v>
      </c>
      <c r="BG28" s="163"/>
      <c r="BH28" s="210"/>
      <c r="BI28" s="13">
        <f t="shared" si="4"/>
        <v>17</v>
      </c>
      <c r="BJ28" s="143" t="s">
        <v>167</v>
      </c>
      <c r="BK28" s="154">
        <f t="shared" si="5"/>
        <v>5.5349944208000003E-5</v>
      </c>
      <c r="BL28" s="145" t="s">
        <v>168</v>
      </c>
      <c r="BM28" s="13">
        <f t="shared" si="36"/>
        <v>0</v>
      </c>
      <c r="BN28" s="77"/>
      <c r="BP28" s="13"/>
      <c r="BR28" s="151">
        <f t="shared" si="23"/>
        <v>6.2152815126470843E-4</v>
      </c>
      <c r="BT28" s="13">
        <f t="shared" si="24"/>
        <v>30</v>
      </c>
      <c r="BU28" s="16" t="s">
        <v>167</v>
      </c>
      <c r="BV28" s="154">
        <f t="shared" si="25"/>
        <v>2.2549494630007001E-2</v>
      </c>
      <c r="BW28" s="16" t="s">
        <v>168</v>
      </c>
      <c r="BX28" s="13">
        <f t="shared" si="26"/>
        <v>1</v>
      </c>
      <c r="BY28" s="77"/>
      <c r="BZ28" s="36"/>
      <c r="CA28" s="37"/>
      <c r="CB28" s="34"/>
      <c r="CC28" s="20">
        <f t="shared" si="37"/>
        <v>1</v>
      </c>
      <c r="CE28" s="20">
        <v>2</v>
      </c>
      <c r="CF28" s="20"/>
      <c r="CG28" s="20">
        <f t="shared" si="6"/>
        <v>2</v>
      </c>
      <c r="CH28" s="145" t="s">
        <v>167</v>
      </c>
      <c r="CI28" s="156">
        <f t="shared" si="27"/>
        <v>0.36062442179076099</v>
      </c>
      <c r="CJ28" s="145" t="s">
        <v>168</v>
      </c>
      <c r="CK28" s="20">
        <f t="shared" si="38"/>
        <v>1</v>
      </c>
      <c r="CL28" s="34"/>
      <c r="CM28" s="78"/>
      <c r="CN28" s="13">
        <f t="shared" si="7"/>
        <v>2</v>
      </c>
      <c r="CO28" s="143" t="s">
        <v>167</v>
      </c>
      <c r="CP28" s="154">
        <f t="shared" si="28"/>
        <v>3.1465745593981999E-2</v>
      </c>
      <c r="CQ28" s="145" t="s">
        <v>168</v>
      </c>
      <c r="CR28" s="13">
        <f t="shared" si="29"/>
        <v>0</v>
      </c>
      <c r="CS28" s="77"/>
      <c r="CU28" s="13">
        <f t="shared" si="8"/>
        <v>2</v>
      </c>
      <c r="CV28" s="143" t="s">
        <v>167</v>
      </c>
      <c r="CW28" s="154">
        <f t="shared" si="30"/>
        <v>5.5349944208000003E-5</v>
      </c>
      <c r="CX28" s="145" t="s">
        <v>168</v>
      </c>
      <c r="CY28" s="13">
        <f t="shared" si="39"/>
        <v>0</v>
      </c>
      <c r="CZ28" s="77"/>
      <c r="DA28" s="77"/>
      <c r="DB28" s="28" t="str">
        <f t="shared" si="31"/>
        <v>27</v>
      </c>
      <c r="DC28" s="29" t="str">
        <f t="shared" si="31"/>
        <v>非鉄金属</v>
      </c>
      <c r="DD28" s="147">
        <f t="shared" si="40"/>
        <v>17</v>
      </c>
      <c r="DE28" s="148">
        <f t="shared" si="41"/>
        <v>6</v>
      </c>
      <c r="DF28" s="34">
        <f t="shared" si="42"/>
        <v>1</v>
      </c>
      <c r="DG28" s="149">
        <f t="shared" si="43"/>
        <v>0</v>
      </c>
      <c r="DH28" s="397">
        <f t="shared" si="32"/>
        <v>30</v>
      </c>
      <c r="DI28" s="397">
        <f t="shared" si="33"/>
        <v>1</v>
      </c>
      <c r="DJ28" s="148">
        <f t="shared" si="9"/>
        <v>2</v>
      </c>
      <c r="DK28" s="256">
        <f t="shared" si="10"/>
        <v>1</v>
      </c>
      <c r="DL28" s="34">
        <f t="shared" si="11"/>
        <v>0</v>
      </c>
      <c r="DM28" s="149">
        <f t="shared" si="12"/>
        <v>0</v>
      </c>
      <c r="DO28" s="77"/>
      <c r="DP28" s="28" t="str">
        <f t="shared" si="34"/>
        <v>27</v>
      </c>
      <c r="DQ28" s="29" t="str">
        <f t="shared" si="34"/>
        <v>非鉄金属</v>
      </c>
      <c r="DR28" s="147">
        <f t="shared" si="35"/>
        <v>19</v>
      </c>
      <c r="DS28" s="148">
        <f t="shared" si="35"/>
        <v>7</v>
      </c>
      <c r="DT28" s="34">
        <f t="shared" si="35"/>
        <v>1</v>
      </c>
      <c r="DU28" s="149">
        <f t="shared" si="35"/>
        <v>0</v>
      </c>
    </row>
    <row r="29" spans="2:125">
      <c r="B29" s="28" t="s">
        <v>312</v>
      </c>
      <c r="C29" s="29" t="s">
        <v>31</v>
      </c>
      <c r="D29" s="137"/>
      <c r="E29" s="37"/>
      <c r="F29" s="157"/>
      <c r="G29" s="197">
        <f>'測定　建設投資'!G29</f>
        <v>0.15620050399556501</v>
      </c>
      <c r="H29" s="137"/>
      <c r="I29" s="151">
        <f>'表4-3-4'!I20</f>
        <v>1.5911649540839999E-3</v>
      </c>
      <c r="J29" s="137"/>
      <c r="K29" s="151">
        <f>'測定　建設投資'!K29</f>
        <v>7.2553897180800003E-4</v>
      </c>
      <c r="L29" s="137"/>
      <c r="M29" s="151">
        <f>'測定　建設投資'!M29</f>
        <v>0.46227465981825899</v>
      </c>
      <c r="N29" s="137"/>
      <c r="O29" s="151">
        <f>'測定　建設投資'!O29</f>
        <v>0.24623261482365</v>
      </c>
      <c r="P29" s="137"/>
      <c r="Q29" s="151">
        <f>'測定　建設投資'!Q29</f>
        <v>9.4895336637968288E-4</v>
      </c>
      <c r="R29" t="s">
        <v>153</v>
      </c>
      <c r="T29" s="28" t="str">
        <f t="shared" si="13"/>
        <v>28</v>
      </c>
      <c r="U29" s="29" t="str">
        <f t="shared" si="13"/>
        <v>金属製品</v>
      </c>
      <c r="W29" s="13"/>
      <c r="X29" s="16"/>
      <c r="Y29" s="151">
        <f t="shared" si="14"/>
        <v>1.5911649540839999E-3</v>
      </c>
      <c r="AA29" s="13">
        <f>ROUND($W$55*Y29,0)</f>
        <v>318</v>
      </c>
      <c r="AB29" s="16" t="s">
        <v>154</v>
      </c>
      <c r="AC29" s="154">
        <f t="shared" si="16"/>
        <v>0.15620050399556501</v>
      </c>
      <c r="AD29" s="16" t="s">
        <v>158</v>
      </c>
      <c r="AE29" s="13">
        <f>ROUND(AA29*AC29,0)</f>
        <v>50</v>
      </c>
      <c r="AH29" s="28" t="str">
        <f t="shared" si="18"/>
        <v>28</v>
      </c>
      <c r="AI29" s="29" t="str">
        <f t="shared" si="18"/>
        <v>金属製品</v>
      </c>
      <c r="AK29" s="37" t="s">
        <v>605</v>
      </c>
      <c r="AL29" s="307" t="s">
        <v>167</v>
      </c>
      <c r="AM29" s="13">
        <f t="shared" si="19"/>
        <v>50</v>
      </c>
      <c r="AN29" s="16" t="s">
        <v>168</v>
      </c>
      <c r="AO29" s="13">
        <v>158</v>
      </c>
      <c r="AP29" s="77"/>
      <c r="AQ29" s="78"/>
      <c r="AR29" s="13">
        <f t="shared" si="0"/>
        <v>158</v>
      </c>
      <c r="AS29" s="143" t="s">
        <v>167</v>
      </c>
      <c r="AT29" s="155">
        <f t="shared" si="1"/>
        <v>0.46227465981825899</v>
      </c>
      <c r="AU29" s="145" t="s">
        <v>168</v>
      </c>
      <c r="AV29" s="20">
        <f t="shared" si="20"/>
        <v>73</v>
      </c>
      <c r="AY29" s="28" t="str">
        <f t="shared" si="21"/>
        <v>28</v>
      </c>
      <c r="AZ29" s="29" t="str">
        <f t="shared" si="21"/>
        <v>金属製品</v>
      </c>
      <c r="BB29" s="13">
        <f t="shared" si="2"/>
        <v>158</v>
      </c>
      <c r="BC29" s="143" t="s">
        <v>167</v>
      </c>
      <c r="BD29" s="154">
        <f t="shared" si="3"/>
        <v>0.24623261482365</v>
      </c>
      <c r="BE29" s="145" t="s">
        <v>168</v>
      </c>
      <c r="BF29" s="13">
        <f t="shared" si="22"/>
        <v>39</v>
      </c>
      <c r="BG29" s="163"/>
      <c r="BH29" s="210"/>
      <c r="BI29" s="13">
        <f t="shared" si="4"/>
        <v>158</v>
      </c>
      <c r="BJ29" s="143" t="s">
        <v>167</v>
      </c>
      <c r="BK29" s="154">
        <f t="shared" si="5"/>
        <v>7.2553897180800003E-4</v>
      </c>
      <c r="BL29" s="145" t="s">
        <v>168</v>
      </c>
      <c r="BM29" s="13">
        <f t="shared" si="36"/>
        <v>0</v>
      </c>
      <c r="BN29" s="77"/>
      <c r="BP29" s="13"/>
      <c r="BR29" s="151">
        <f t="shared" si="23"/>
        <v>9.4895336637968288E-4</v>
      </c>
      <c r="BT29" s="13">
        <f t="shared" si="24"/>
        <v>46</v>
      </c>
      <c r="BU29" s="16" t="s">
        <v>167</v>
      </c>
      <c r="BV29" s="154">
        <f t="shared" si="25"/>
        <v>0.15620050399556501</v>
      </c>
      <c r="BW29" s="16" t="s">
        <v>168</v>
      </c>
      <c r="BX29" s="13">
        <f t="shared" si="26"/>
        <v>7</v>
      </c>
      <c r="BY29" s="77"/>
      <c r="BZ29" s="36"/>
      <c r="CA29" s="37" t="s">
        <v>567</v>
      </c>
      <c r="CB29" s="145" t="s">
        <v>167</v>
      </c>
      <c r="CC29" s="20">
        <f t="shared" si="37"/>
        <v>7</v>
      </c>
      <c r="CD29" s="16" t="s">
        <v>168</v>
      </c>
      <c r="CE29" s="20">
        <v>21</v>
      </c>
      <c r="CF29" s="20"/>
      <c r="CG29" s="20">
        <f t="shared" si="6"/>
        <v>21</v>
      </c>
      <c r="CH29" s="145" t="s">
        <v>167</v>
      </c>
      <c r="CI29" s="156">
        <f t="shared" si="27"/>
        <v>0.46227465981825899</v>
      </c>
      <c r="CJ29" s="145" t="s">
        <v>168</v>
      </c>
      <c r="CK29" s="20">
        <f t="shared" si="38"/>
        <v>10</v>
      </c>
      <c r="CL29" s="34"/>
      <c r="CM29" s="78"/>
      <c r="CN29" s="13">
        <f t="shared" si="7"/>
        <v>21</v>
      </c>
      <c r="CO29" s="143" t="s">
        <v>167</v>
      </c>
      <c r="CP29" s="154">
        <f t="shared" si="28"/>
        <v>0.24623261482365</v>
      </c>
      <c r="CQ29" s="145" t="s">
        <v>168</v>
      </c>
      <c r="CR29" s="13">
        <f t="shared" si="29"/>
        <v>5</v>
      </c>
      <c r="CS29" s="77"/>
      <c r="CU29" s="13">
        <f t="shared" si="8"/>
        <v>21</v>
      </c>
      <c r="CV29" s="143" t="s">
        <v>167</v>
      </c>
      <c r="CW29" s="154">
        <f t="shared" si="30"/>
        <v>7.2553897180800003E-4</v>
      </c>
      <c r="CX29" s="145" t="s">
        <v>168</v>
      </c>
      <c r="CY29" s="13">
        <f t="shared" si="39"/>
        <v>0</v>
      </c>
      <c r="CZ29" s="77"/>
      <c r="DA29" s="77"/>
      <c r="DB29" s="28" t="str">
        <f t="shared" si="31"/>
        <v>28</v>
      </c>
      <c r="DC29" s="29" t="str">
        <f t="shared" si="31"/>
        <v>金属製品</v>
      </c>
      <c r="DD29" s="147">
        <f t="shared" si="40"/>
        <v>158</v>
      </c>
      <c r="DE29" s="148">
        <f t="shared" si="41"/>
        <v>73</v>
      </c>
      <c r="DF29" s="34">
        <f t="shared" si="42"/>
        <v>39</v>
      </c>
      <c r="DG29" s="149">
        <f t="shared" si="43"/>
        <v>0</v>
      </c>
      <c r="DH29" s="397">
        <f t="shared" si="32"/>
        <v>46</v>
      </c>
      <c r="DI29" s="397">
        <f t="shared" si="33"/>
        <v>7</v>
      </c>
      <c r="DJ29" s="148">
        <f t="shared" si="9"/>
        <v>21</v>
      </c>
      <c r="DK29" s="256">
        <f t="shared" si="10"/>
        <v>10</v>
      </c>
      <c r="DL29" s="34">
        <f t="shared" si="11"/>
        <v>5</v>
      </c>
      <c r="DM29" s="149">
        <f t="shared" si="12"/>
        <v>0</v>
      </c>
      <c r="DO29" s="77"/>
      <c r="DP29" s="28" t="str">
        <f t="shared" si="34"/>
        <v>28</v>
      </c>
      <c r="DQ29" s="29" t="str">
        <f t="shared" si="34"/>
        <v>金属製品</v>
      </c>
      <c r="DR29" s="147">
        <f t="shared" si="35"/>
        <v>179</v>
      </c>
      <c r="DS29" s="148">
        <f t="shared" si="35"/>
        <v>83</v>
      </c>
      <c r="DT29" s="34">
        <f t="shared" si="35"/>
        <v>44</v>
      </c>
      <c r="DU29" s="149">
        <f t="shared" si="35"/>
        <v>0</v>
      </c>
    </row>
    <row r="30" spans="2:125">
      <c r="B30" s="28" t="s">
        <v>313</v>
      </c>
      <c r="C30" s="29" t="s">
        <v>314</v>
      </c>
      <c r="D30" s="137"/>
      <c r="E30" s="37" t="s">
        <v>605</v>
      </c>
      <c r="F30" s="137"/>
      <c r="G30" s="195">
        <f>'測定　建設投資'!G30</f>
        <v>3.4094325492248001E-2</v>
      </c>
      <c r="H30" s="137"/>
      <c r="I30" s="151">
        <f>'表4-3-4'!I21</f>
        <v>3.0098375952828001E-2</v>
      </c>
      <c r="J30" s="137"/>
      <c r="K30" s="151">
        <f>'測定　建設投資'!K30</f>
        <v>9.1533502198199996E-4</v>
      </c>
      <c r="L30" s="137"/>
      <c r="M30" s="151">
        <f>'測定　建設投資'!M30</f>
        <v>0.44042362922142703</v>
      </c>
      <c r="N30" s="137"/>
      <c r="O30" s="151">
        <f>'測定　建設投資'!O30</f>
        <v>0.22034291118675201</v>
      </c>
      <c r="P30" s="137"/>
      <c r="Q30" s="151">
        <f>'測定　建設投資'!Q30</f>
        <v>4.8820230315376142E-5</v>
      </c>
      <c r="R30" t="s">
        <v>153</v>
      </c>
      <c r="T30" s="28" t="str">
        <f t="shared" si="13"/>
        <v>29</v>
      </c>
      <c r="U30" s="29" t="str">
        <f t="shared" si="13"/>
        <v>はん用機械</v>
      </c>
      <c r="W30" s="37"/>
      <c r="X30" s="16"/>
      <c r="Y30" s="151">
        <f t="shared" si="14"/>
        <v>3.0098375952828001E-2</v>
      </c>
      <c r="AA30" s="13">
        <f t="shared" si="15"/>
        <v>6020</v>
      </c>
      <c r="AB30" s="16" t="s">
        <v>154</v>
      </c>
      <c r="AC30" s="154">
        <f t="shared" si="16"/>
        <v>3.4094325492248001E-2</v>
      </c>
      <c r="AD30" s="16" t="s">
        <v>158</v>
      </c>
      <c r="AE30" s="13">
        <f t="shared" si="17"/>
        <v>205</v>
      </c>
      <c r="AH30" s="28" t="str">
        <f t="shared" si="18"/>
        <v>29</v>
      </c>
      <c r="AI30" s="29" t="str">
        <f t="shared" si="18"/>
        <v>はん用機械</v>
      </c>
      <c r="AK30" s="37" t="s">
        <v>39</v>
      </c>
      <c r="AM30" s="13">
        <f t="shared" si="19"/>
        <v>205</v>
      </c>
      <c r="AO30" s="13">
        <v>222</v>
      </c>
      <c r="AP30" s="77"/>
      <c r="AQ30" s="78"/>
      <c r="AR30" s="13">
        <f t="shared" si="0"/>
        <v>222</v>
      </c>
      <c r="AS30" s="143" t="s">
        <v>167</v>
      </c>
      <c r="AT30" s="155">
        <f t="shared" si="1"/>
        <v>0.44042362922142703</v>
      </c>
      <c r="AU30" s="145" t="s">
        <v>168</v>
      </c>
      <c r="AV30" s="20">
        <f t="shared" si="20"/>
        <v>98</v>
      </c>
      <c r="AY30" s="28" t="str">
        <f t="shared" si="21"/>
        <v>29</v>
      </c>
      <c r="AZ30" s="29" t="str">
        <f t="shared" si="21"/>
        <v>はん用機械</v>
      </c>
      <c r="BB30" s="13">
        <f t="shared" si="2"/>
        <v>222</v>
      </c>
      <c r="BC30" s="143" t="s">
        <v>167</v>
      </c>
      <c r="BD30" s="154">
        <f t="shared" si="3"/>
        <v>0.22034291118675201</v>
      </c>
      <c r="BE30" s="145" t="s">
        <v>168</v>
      </c>
      <c r="BF30" s="13">
        <f t="shared" si="22"/>
        <v>49</v>
      </c>
      <c r="BG30" s="163"/>
      <c r="BH30" s="210"/>
      <c r="BI30" s="13">
        <f t="shared" si="4"/>
        <v>222</v>
      </c>
      <c r="BJ30" s="143" t="s">
        <v>167</v>
      </c>
      <c r="BK30" s="154">
        <f t="shared" si="5"/>
        <v>9.1533502198199996E-4</v>
      </c>
      <c r="BL30" s="145" t="s">
        <v>168</v>
      </c>
      <c r="BM30" s="13">
        <f t="shared" si="36"/>
        <v>0</v>
      </c>
      <c r="BN30" s="77"/>
      <c r="BP30" s="13"/>
      <c r="BR30" s="151">
        <f t="shared" si="23"/>
        <v>4.8820230315376142E-5</v>
      </c>
      <c r="BT30" s="13">
        <f t="shared" si="24"/>
        <v>2</v>
      </c>
      <c r="BU30" s="16" t="s">
        <v>167</v>
      </c>
      <c r="BV30" s="154">
        <f t="shared" si="25"/>
        <v>3.4094325492248001E-2</v>
      </c>
      <c r="BW30" s="16" t="s">
        <v>168</v>
      </c>
      <c r="BX30" s="13">
        <f t="shared" si="26"/>
        <v>0</v>
      </c>
      <c r="BY30" s="77"/>
      <c r="BZ30" s="36"/>
      <c r="CA30" s="37" t="s">
        <v>39</v>
      </c>
      <c r="CB30" s="34"/>
      <c r="CC30" s="20">
        <f t="shared" si="37"/>
        <v>0</v>
      </c>
      <c r="CE30" s="20">
        <v>1</v>
      </c>
      <c r="CF30" s="20"/>
      <c r="CG30" s="20">
        <f t="shared" si="6"/>
        <v>1</v>
      </c>
      <c r="CH30" s="145" t="s">
        <v>167</v>
      </c>
      <c r="CI30" s="156">
        <f t="shared" si="27"/>
        <v>0.44042362922142703</v>
      </c>
      <c r="CJ30" s="145" t="s">
        <v>168</v>
      </c>
      <c r="CK30" s="20">
        <f t="shared" si="38"/>
        <v>0</v>
      </c>
      <c r="CL30" s="34"/>
      <c r="CM30" s="78"/>
      <c r="CN30" s="13">
        <f t="shared" si="7"/>
        <v>1</v>
      </c>
      <c r="CO30" s="143" t="s">
        <v>167</v>
      </c>
      <c r="CP30" s="154">
        <f t="shared" si="28"/>
        <v>0.22034291118675201</v>
      </c>
      <c r="CQ30" s="145" t="s">
        <v>168</v>
      </c>
      <c r="CR30" s="13">
        <f t="shared" si="29"/>
        <v>0</v>
      </c>
      <c r="CS30" s="77"/>
      <c r="CU30" s="13">
        <f t="shared" si="8"/>
        <v>1</v>
      </c>
      <c r="CV30" s="143" t="s">
        <v>167</v>
      </c>
      <c r="CW30" s="154">
        <f t="shared" si="30"/>
        <v>9.1533502198199996E-4</v>
      </c>
      <c r="CX30" s="145" t="s">
        <v>168</v>
      </c>
      <c r="CY30" s="13">
        <f t="shared" si="39"/>
        <v>0</v>
      </c>
      <c r="CZ30" s="77"/>
      <c r="DA30" s="77"/>
      <c r="DB30" s="28" t="str">
        <f t="shared" si="31"/>
        <v>29</v>
      </c>
      <c r="DC30" s="29" t="str">
        <f t="shared" si="31"/>
        <v>はん用機械</v>
      </c>
      <c r="DD30" s="147">
        <f t="shared" si="40"/>
        <v>222</v>
      </c>
      <c r="DE30" s="148">
        <f t="shared" si="41"/>
        <v>98</v>
      </c>
      <c r="DF30" s="34">
        <f t="shared" si="42"/>
        <v>49</v>
      </c>
      <c r="DG30" s="149">
        <f t="shared" si="43"/>
        <v>0</v>
      </c>
      <c r="DH30" s="397">
        <f t="shared" si="32"/>
        <v>2</v>
      </c>
      <c r="DI30" s="397">
        <f t="shared" si="33"/>
        <v>0</v>
      </c>
      <c r="DJ30" s="148">
        <f t="shared" si="9"/>
        <v>1</v>
      </c>
      <c r="DK30" s="256">
        <f t="shared" si="10"/>
        <v>0</v>
      </c>
      <c r="DL30" s="34">
        <f t="shared" si="11"/>
        <v>0</v>
      </c>
      <c r="DM30" s="149">
        <f t="shared" si="12"/>
        <v>0</v>
      </c>
      <c r="DO30" s="77"/>
      <c r="DP30" s="28" t="str">
        <f t="shared" si="34"/>
        <v>29</v>
      </c>
      <c r="DQ30" s="29" t="str">
        <f t="shared" si="34"/>
        <v>はん用機械</v>
      </c>
      <c r="DR30" s="147">
        <f t="shared" si="35"/>
        <v>223</v>
      </c>
      <c r="DS30" s="148">
        <f t="shared" si="35"/>
        <v>98</v>
      </c>
      <c r="DT30" s="34">
        <f t="shared" si="35"/>
        <v>49</v>
      </c>
      <c r="DU30" s="149">
        <f t="shared" si="35"/>
        <v>0</v>
      </c>
    </row>
    <row r="31" spans="2:125">
      <c r="B31" s="28" t="s">
        <v>315</v>
      </c>
      <c r="C31" s="29" t="s">
        <v>316</v>
      </c>
      <c r="D31" s="137"/>
      <c r="E31" s="37" t="s">
        <v>39</v>
      </c>
      <c r="F31" s="137"/>
      <c r="G31" s="195">
        <f>'測定　建設投資'!G31</f>
        <v>0.34053281152756298</v>
      </c>
      <c r="H31" s="137"/>
      <c r="I31" s="151">
        <f>'表4-3-4'!I22</f>
        <v>0.10675056807415299</v>
      </c>
      <c r="J31" s="137"/>
      <c r="K31" s="151">
        <f>'測定　建設投資'!K31</f>
        <v>4.6683048771799999E-4</v>
      </c>
      <c r="L31" s="137"/>
      <c r="M31" s="151">
        <f>'測定　建設投資'!M31</f>
        <v>0.49819548178649098</v>
      </c>
      <c r="N31" s="137"/>
      <c r="O31" s="151">
        <f>'測定　建設投資'!O31</f>
        <v>0.177685056366089</v>
      </c>
      <c r="P31" s="137"/>
      <c r="Q31" s="151">
        <f>'測定　建設投資'!Q31</f>
        <v>4.0099380345238896E-5</v>
      </c>
      <c r="T31" s="28" t="str">
        <f t="shared" si="13"/>
        <v>30</v>
      </c>
      <c r="U31" s="29" t="str">
        <f t="shared" si="13"/>
        <v>生産用機械</v>
      </c>
      <c r="W31" s="37"/>
      <c r="X31" s="16"/>
      <c r="Y31" s="151">
        <f>I31</f>
        <v>0.10675056807415299</v>
      </c>
      <c r="AA31" s="13">
        <f t="shared" si="15"/>
        <v>21350</v>
      </c>
      <c r="AB31" s="16" t="s">
        <v>154</v>
      </c>
      <c r="AC31" s="154">
        <f>G31</f>
        <v>0.34053281152756298</v>
      </c>
      <c r="AD31" s="16" t="s">
        <v>158</v>
      </c>
      <c r="AE31" s="13">
        <f>ROUND(AA31*AC31,0)</f>
        <v>7270</v>
      </c>
      <c r="AH31" s="28" t="str">
        <f t="shared" si="18"/>
        <v>30</v>
      </c>
      <c r="AI31" s="29" t="str">
        <f t="shared" si="18"/>
        <v>生産用機械</v>
      </c>
      <c r="AK31" s="37"/>
      <c r="AM31" s="13">
        <f>AE31</f>
        <v>7270</v>
      </c>
      <c r="AO31" s="13">
        <v>7467</v>
      </c>
      <c r="AP31" s="77"/>
      <c r="AQ31" s="78"/>
      <c r="AR31" s="13">
        <f>AO31</f>
        <v>7467</v>
      </c>
      <c r="AS31" s="143" t="s">
        <v>167</v>
      </c>
      <c r="AT31" s="155">
        <f>M31</f>
        <v>0.49819548178649098</v>
      </c>
      <c r="AU31" s="145" t="s">
        <v>168</v>
      </c>
      <c r="AV31" s="20">
        <f>ROUND(AR31*AT31,0)</f>
        <v>3720</v>
      </c>
      <c r="AY31" s="28" t="str">
        <f t="shared" si="21"/>
        <v>30</v>
      </c>
      <c r="AZ31" s="29" t="str">
        <f t="shared" si="21"/>
        <v>生産用機械</v>
      </c>
      <c r="BB31" s="13">
        <f>AO31</f>
        <v>7467</v>
      </c>
      <c r="BC31" s="143" t="s">
        <v>167</v>
      </c>
      <c r="BD31" s="154">
        <f>O31</f>
        <v>0.177685056366089</v>
      </c>
      <c r="BE31" s="145" t="s">
        <v>168</v>
      </c>
      <c r="BF31" s="13">
        <f>ROUND(BB31*BD31,0)</f>
        <v>1327</v>
      </c>
      <c r="BG31" s="163"/>
      <c r="BH31" s="210"/>
      <c r="BI31" s="13">
        <f>AO31</f>
        <v>7467</v>
      </c>
      <c r="BJ31" s="143" t="s">
        <v>167</v>
      </c>
      <c r="BK31" s="154">
        <f>K31</f>
        <v>4.6683048771799999E-4</v>
      </c>
      <c r="BL31" s="145" t="s">
        <v>168</v>
      </c>
      <c r="BM31" s="13">
        <f t="shared" si="36"/>
        <v>3</v>
      </c>
      <c r="BN31" s="77"/>
      <c r="BP31" s="13"/>
      <c r="BR31" s="151">
        <f>Q31</f>
        <v>4.0099380345238896E-5</v>
      </c>
      <c r="BT31" s="13">
        <f t="shared" si="24"/>
        <v>2</v>
      </c>
      <c r="BU31" s="16" t="s">
        <v>167</v>
      </c>
      <c r="BV31" s="154">
        <f>G31</f>
        <v>0.34053281152756298</v>
      </c>
      <c r="BW31" s="16" t="s">
        <v>168</v>
      </c>
      <c r="BX31" s="13">
        <f>ROUND(BT31*BV31,0)</f>
        <v>1</v>
      </c>
      <c r="BY31" s="77"/>
      <c r="BZ31" s="36"/>
      <c r="CA31" s="37"/>
      <c r="CB31" s="34"/>
      <c r="CC31" s="20">
        <f t="shared" si="37"/>
        <v>1</v>
      </c>
      <c r="CE31" s="20">
        <v>7</v>
      </c>
      <c r="CF31" s="20"/>
      <c r="CG31" s="20">
        <f>CE31</f>
        <v>7</v>
      </c>
      <c r="CH31" s="145" t="s">
        <v>167</v>
      </c>
      <c r="CI31" s="156">
        <f>M31</f>
        <v>0.49819548178649098</v>
      </c>
      <c r="CJ31" s="145" t="s">
        <v>168</v>
      </c>
      <c r="CK31" s="20">
        <f>ROUND(CG31*CI31,0)</f>
        <v>3</v>
      </c>
      <c r="CL31" s="34"/>
      <c r="CM31" s="78"/>
      <c r="CN31" s="13">
        <f>CE31</f>
        <v>7</v>
      </c>
      <c r="CO31" s="143" t="s">
        <v>167</v>
      </c>
      <c r="CP31" s="154">
        <f>O31</f>
        <v>0.177685056366089</v>
      </c>
      <c r="CQ31" s="145" t="s">
        <v>168</v>
      </c>
      <c r="CR31" s="13">
        <f>ROUND(CN31*CP31,0)</f>
        <v>1</v>
      </c>
      <c r="CS31" s="77"/>
      <c r="CU31" s="13">
        <f>CE31</f>
        <v>7</v>
      </c>
      <c r="CV31" s="143" t="s">
        <v>167</v>
      </c>
      <c r="CW31" s="154">
        <f>K31</f>
        <v>4.6683048771799999E-4</v>
      </c>
      <c r="CX31" s="145" t="s">
        <v>168</v>
      </c>
      <c r="CY31" s="13">
        <f t="shared" si="39"/>
        <v>0</v>
      </c>
      <c r="CZ31" s="77"/>
      <c r="DA31" s="77"/>
      <c r="DB31" s="28" t="str">
        <f t="shared" si="31"/>
        <v>30</v>
      </c>
      <c r="DC31" s="29" t="str">
        <f t="shared" si="31"/>
        <v>生産用機械</v>
      </c>
      <c r="DD31" s="147">
        <f t="shared" si="40"/>
        <v>7467</v>
      </c>
      <c r="DE31" s="148">
        <f t="shared" si="41"/>
        <v>3720</v>
      </c>
      <c r="DF31" s="34">
        <f t="shared" si="42"/>
        <v>1327</v>
      </c>
      <c r="DG31" s="149">
        <f t="shared" si="43"/>
        <v>3</v>
      </c>
      <c r="DH31" s="397">
        <f t="shared" si="32"/>
        <v>2</v>
      </c>
      <c r="DI31" s="397">
        <f t="shared" si="33"/>
        <v>1</v>
      </c>
      <c r="DJ31" s="148">
        <f>CE31</f>
        <v>7</v>
      </c>
      <c r="DK31" s="256">
        <f>CK31</f>
        <v>3</v>
      </c>
      <c r="DL31" s="34">
        <f>CR31</f>
        <v>1</v>
      </c>
      <c r="DM31" s="149">
        <f>CY31</f>
        <v>0</v>
      </c>
      <c r="DO31" s="77"/>
      <c r="DP31" s="28" t="str">
        <f t="shared" si="34"/>
        <v>30</v>
      </c>
      <c r="DQ31" s="29" t="str">
        <f t="shared" si="34"/>
        <v>生産用機械</v>
      </c>
      <c r="DR31" s="147">
        <f t="shared" si="35"/>
        <v>7474</v>
      </c>
      <c r="DS31" s="148">
        <f t="shared" si="35"/>
        <v>3723</v>
      </c>
      <c r="DT31" s="34">
        <f t="shared" si="35"/>
        <v>1328</v>
      </c>
      <c r="DU31" s="149">
        <f t="shared" si="35"/>
        <v>3</v>
      </c>
    </row>
    <row r="32" spans="2:125">
      <c r="B32" s="28" t="s">
        <v>317</v>
      </c>
      <c r="C32" s="29" t="s">
        <v>318</v>
      </c>
      <c r="D32" s="137"/>
      <c r="E32" s="150"/>
      <c r="F32" s="137"/>
      <c r="G32" s="195">
        <f>'測定　建設投資'!G32</f>
        <v>6.3354226010696998E-2</v>
      </c>
      <c r="H32" s="137"/>
      <c r="I32" s="151">
        <f>'表4-3-4'!I23</f>
        <v>2.1009587594884999E-2</v>
      </c>
      <c r="J32" s="137"/>
      <c r="K32" s="151">
        <f>'測定　建設投資'!K32</f>
        <v>3.9424319234100002E-4</v>
      </c>
      <c r="L32" s="137"/>
      <c r="M32" s="151">
        <f>'測定　建設投資'!M32</f>
        <v>0.45349537299905501</v>
      </c>
      <c r="N32" s="137"/>
      <c r="O32" s="151">
        <f>'測定　建設投資'!O32</f>
        <v>0.19146077815892701</v>
      </c>
      <c r="P32" s="137"/>
      <c r="Q32" s="151">
        <f>'測定　建設投資'!Q32</f>
        <v>3.6513699876727099E-4</v>
      </c>
      <c r="T32" s="28" t="str">
        <f t="shared" si="13"/>
        <v>31</v>
      </c>
      <c r="U32" s="29" t="str">
        <f t="shared" si="13"/>
        <v>業務用機械</v>
      </c>
      <c r="W32" s="13"/>
      <c r="X32" s="16"/>
      <c r="Y32" s="151">
        <f>I32</f>
        <v>2.1009587594884999E-2</v>
      </c>
      <c r="AA32" s="13">
        <f t="shared" si="15"/>
        <v>4202</v>
      </c>
      <c r="AB32" s="16" t="s">
        <v>154</v>
      </c>
      <c r="AC32" s="154">
        <f>G32</f>
        <v>6.3354226010696998E-2</v>
      </c>
      <c r="AD32" s="16" t="s">
        <v>158</v>
      </c>
      <c r="AE32" s="13">
        <f>ROUND(AA32*AC32,0)</f>
        <v>266</v>
      </c>
      <c r="AH32" s="28" t="str">
        <f t="shared" si="18"/>
        <v>31</v>
      </c>
      <c r="AI32" s="29" t="str">
        <f t="shared" si="18"/>
        <v>業務用機械</v>
      </c>
      <c r="AK32" s="37"/>
      <c r="AM32" s="13">
        <f>AE32</f>
        <v>266</v>
      </c>
      <c r="AO32" s="13">
        <v>271</v>
      </c>
      <c r="AP32" s="77"/>
      <c r="AQ32" s="78"/>
      <c r="AR32" s="13">
        <f>AO32</f>
        <v>271</v>
      </c>
      <c r="AS32" s="143" t="s">
        <v>167</v>
      </c>
      <c r="AT32" s="155">
        <f>M32</f>
        <v>0.45349537299905501</v>
      </c>
      <c r="AU32" s="145" t="s">
        <v>168</v>
      </c>
      <c r="AV32" s="20">
        <f>ROUND(AR32*AT32,0)</f>
        <v>123</v>
      </c>
      <c r="AY32" s="28" t="str">
        <f t="shared" si="21"/>
        <v>31</v>
      </c>
      <c r="AZ32" s="29" t="str">
        <f t="shared" si="21"/>
        <v>業務用機械</v>
      </c>
      <c r="BB32" s="13">
        <f>AO32</f>
        <v>271</v>
      </c>
      <c r="BC32" s="143" t="s">
        <v>167</v>
      </c>
      <c r="BD32" s="154">
        <f>O32</f>
        <v>0.19146077815892701</v>
      </c>
      <c r="BE32" s="145" t="s">
        <v>168</v>
      </c>
      <c r="BF32" s="13">
        <f>ROUND(BB32*BD32,0)</f>
        <v>52</v>
      </c>
      <c r="BG32" s="163"/>
      <c r="BH32" s="210"/>
      <c r="BI32" s="13">
        <f>AO32</f>
        <v>271</v>
      </c>
      <c r="BJ32" s="143" t="s">
        <v>167</v>
      </c>
      <c r="BK32" s="154">
        <f>K32</f>
        <v>3.9424319234100002E-4</v>
      </c>
      <c r="BL32" s="145" t="s">
        <v>168</v>
      </c>
      <c r="BM32" s="13">
        <f t="shared" si="36"/>
        <v>0</v>
      </c>
      <c r="BN32" s="77"/>
      <c r="BP32" s="13"/>
      <c r="BR32" s="151">
        <f>Q32</f>
        <v>3.6513699876727099E-4</v>
      </c>
      <c r="BT32" s="13">
        <f t="shared" si="24"/>
        <v>18</v>
      </c>
      <c r="BU32" s="16" t="s">
        <v>167</v>
      </c>
      <c r="BV32" s="154">
        <f>G32</f>
        <v>6.3354226010696998E-2</v>
      </c>
      <c r="BW32" s="16" t="s">
        <v>168</v>
      </c>
      <c r="BX32" s="13">
        <f>ROUND(BT32*BV32,0)</f>
        <v>1</v>
      </c>
      <c r="BY32" s="77"/>
      <c r="BZ32" s="36"/>
      <c r="CA32" s="37"/>
      <c r="CB32" s="34"/>
      <c r="CC32" s="20">
        <f t="shared" si="37"/>
        <v>1</v>
      </c>
      <c r="CE32" s="20">
        <v>5</v>
      </c>
      <c r="CF32" s="20"/>
      <c r="CG32" s="20">
        <f>CE32</f>
        <v>5</v>
      </c>
      <c r="CH32" s="145" t="s">
        <v>167</v>
      </c>
      <c r="CI32" s="156">
        <f>M32</f>
        <v>0.45349537299905501</v>
      </c>
      <c r="CJ32" s="145" t="s">
        <v>168</v>
      </c>
      <c r="CK32" s="20">
        <f>ROUND(CG32*CI32,0)</f>
        <v>2</v>
      </c>
      <c r="CL32" s="34"/>
      <c r="CM32" s="78"/>
      <c r="CN32" s="13">
        <f>CE32</f>
        <v>5</v>
      </c>
      <c r="CO32" s="143" t="s">
        <v>167</v>
      </c>
      <c r="CP32" s="154">
        <f>O32</f>
        <v>0.19146077815892701</v>
      </c>
      <c r="CQ32" s="145" t="s">
        <v>168</v>
      </c>
      <c r="CR32" s="13">
        <f>ROUND(CN32*CP32,0)</f>
        <v>1</v>
      </c>
      <c r="CS32" s="77"/>
      <c r="CU32" s="13">
        <f>CE32</f>
        <v>5</v>
      </c>
      <c r="CV32" s="143" t="s">
        <v>167</v>
      </c>
      <c r="CW32" s="154">
        <f>K32</f>
        <v>3.9424319234100002E-4</v>
      </c>
      <c r="CX32" s="145" t="s">
        <v>168</v>
      </c>
      <c r="CY32" s="13">
        <f t="shared" si="39"/>
        <v>0</v>
      </c>
      <c r="CZ32" s="77"/>
      <c r="DA32" s="77"/>
      <c r="DB32" s="28" t="str">
        <f t="shared" si="31"/>
        <v>31</v>
      </c>
      <c r="DC32" s="29" t="str">
        <f t="shared" si="31"/>
        <v>業務用機械</v>
      </c>
      <c r="DD32" s="147">
        <f t="shared" si="40"/>
        <v>271</v>
      </c>
      <c r="DE32" s="148">
        <f t="shared" si="41"/>
        <v>123</v>
      </c>
      <c r="DF32" s="34">
        <f t="shared" si="42"/>
        <v>52</v>
      </c>
      <c r="DG32" s="149">
        <f t="shared" si="43"/>
        <v>0</v>
      </c>
      <c r="DH32" s="397">
        <f t="shared" si="32"/>
        <v>18</v>
      </c>
      <c r="DI32" s="397">
        <f t="shared" si="33"/>
        <v>1</v>
      </c>
      <c r="DJ32" s="148">
        <f>CE32</f>
        <v>5</v>
      </c>
      <c r="DK32" s="256">
        <f>CK32</f>
        <v>2</v>
      </c>
      <c r="DL32" s="34">
        <f>CR32</f>
        <v>1</v>
      </c>
      <c r="DM32" s="149">
        <f>CY32</f>
        <v>0</v>
      </c>
      <c r="DO32" s="77"/>
      <c r="DP32" s="28" t="str">
        <f t="shared" si="34"/>
        <v>31</v>
      </c>
      <c r="DQ32" s="29" t="str">
        <f t="shared" si="34"/>
        <v>業務用機械</v>
      </c>
      <c r="DR32" s="147">
        <f t="shared" si="35"/>
        <v>276</v>
      </c>
      <c r="DS32" s="148">
        <f t="shared" si="35"/>
        <v>125</v>
      </c>
      <c r="DT32" s="34">
        <f t="shared" si="35"/>
        <v>53</v>
      </c>
      <c r="DU32" s="149">
        <f t="shared" si="35"/>
        <v>0</v>
      </c>
    </row>
    <row r="33" spans="2:125">
      <c r="B33" s="28" t="s">
        <v>319</v>
      </c>
      <c r="C33" s="29" t="s">
        <v>320</v>
      </c>
      <c r="D33" s="137"/>
      <c r="E33" s="150"/>
      <c r="F33" s="137"/>
      <c r="G33" s="195">
        <f>'測定　建設投資'!G33</f>
        <v>0.51648961089103096</v>
      </c>
      <c r="H33" s="137"/>
      <c r="I33" s="151">
        <f>'表4-3-4'!I24</f>
        <v>0</v>
      </c>
      <c r="J33" s="137"/>
      <c r="K33" s="151">
        <f>'測定　建設投資'!K33</f>
        <v>4.4892140290699999E-4</v>
      </c>
      <c r="L33" s="137"/>
      <c r="M33" s="151">
        <f>'測定　建設投資'!M33</f>
        <v>0.37584073952539698</v>
      </c>
      <c r="N33" s="137"/>
      <c r="O33" s="151">
        <f>'測定　建設投資'!O33</f>
        <v>0.23116828026519801</v>
      </c>
      <c r="P33" s="137"/>
      <c r="Q33" s="151">
        <f>'測定　建設投資'!Q33</f>
        <v>5.3456453327922694E-4</v>
      </c>
      <c r="R33" t="s">
        <v>153</v>
      </c>
      <c r="T33" s="28" t="str">
        <f t="shared" si="13"/>
        <v>32</v>
      </c>
      <c r="U33" s="29" t="str">
        <f t="shared" si="13"/>
        <v>電子部品</v>
      </c>
      <c r="W33" s="13"/>
      <c r="X33" s="16"/>
      <c r="Y33" s="151">
        <f t="shared" si="14"/>
        <v>0</v>
      </c>
      <c r="AA33" s="13">
        <f t="shared" si="15"/>
        <v>0</v>
      </c>
      <c r="AB33" s="16" t="s">
        <v>154</v>
      </c>
      <c r="AC33" s="154">
        <f t="shared" si="16"/>
        <v>0.51648961089103096</v>
      </c>
      <c r="AD33" s="16" t="s">
        <v>158</v>
      </c>
      <c r="AE33" s="13">
        <f t="shared" si="17"/>
        <v>0</v>
      </c>
      <c r="AH33" s="28" t="str">
        <f t="shared" si="18"/>
        <v>32</v>
      </c>
      <c r="AI33" s="29" t="str">
        <f t="shared" si="18"/>
        <v>電子部品</v>
      </c>
      <c r="AK33" s="150"/>
      <c r="AM33" s="13">
        <f t="shared" si="19"/>
        <v>0</v>
      </c>
      <c r="AO33" s="13">
        <v>614</v>
      </c>
      <c r="AP33" s="77"/>
      <c r="AQ33" s="78"/>
      <c r="AR33" s="13">
        <f t="shared" si="0"/>
        <v>614</v>
      </c>
      <c r="AS33" s="143" t="s">
        <v>167</v>
      </c>
      <c r="AT33" s="155">
        <f t="shared" si="1"/>
        <v>0.37584073952539698</v>
      </c>
      <c r="AU33" s="145" t="s">
        <v>168</v>
      </c>
      <c r="AV33" s="20">
        <f t="shared" si="20"/>
        <v>231</v>
      </c>
      <c r="AY33" s="28" t="str">
        <f t="shared" si="21"/>
        <v>32</v>
      </c>
      <c r="AZ33" s="29" t="str">
        <f t="shared" si="21"/>
        <v>電子部品</v>
      </c>
      <c r="BB33" s="13">
        <f t="shared" si="2"/>
        <v>614</v>
      </c>
      <c r="BC33" s="143" t="s">
        <v>167</v>
      </c>
      <c r="BD33" s="154">
        <f t="shared" si="3"/>
        <v>0.23116828026519801</v>
      </c>
      <c r="BE33" s="145" t="s">
        <v>168</v>
      </c>
      <c r="BF33" s="13">
        <f t="shared" si="22"/>
        <v>142</v>
      </c>
      <c r="BG33" s="163"/>
      <c r="BH33" s="210"/>
      <c r="BI33" s="13">
        <f t="shared" si="4"/>
        <v>614</v>
      </c>
      <c r="BJ33" s="143" t="s">
        <v>167</v>
      </c>
      <c r="BK33" s="154">
        <f t="shared" si="5"/>
        <v>4.4892140290699999E-4</v>
      </c>
      <c r="BL33" s="145" t="s">
        <v>168</v>
      </c>
      <c r="BM33" s="13">
        <f t="shared" si="36"/>
        <v>0</v>
      </c>
      <c r="BN33" s="77"/>
      <c r="BP33" s="13"/>
      <c r="BR33" s="151">
        <f t="shared" si="23"/>
        <v>5.3456453327922694E-4</v>
      </c>
      <c r="BT33" s="13">
        <f t="shared" si="24"/>
        <v>26</v>
      </c>
      <c r="BU33" s="16" t="s">
        <v>167</v>
      </c>
      <c r="BV33" s="154">
        <f t="shared" si="25"/>
        <v>0.51648961089103096</v>
      </c>
      <c r="BW33" s="16" t="s">
        <v>168</v>
      </c>
      <c r="BX33" s="13">
        <f t="shared" si="26"/>
        <v>13</v>
      </c>
      <c r="BY33" s="77"/>
      <c r="BZ33" s="36"/>
      <c r="CA33" s="150"/>
      <c r="CB33" s="34"/>
      <c r="CC33" s="20">
        <f t="shared" si="37"/>
        <v>13</v>
      </c>
      <c r="CE33" s="20">
        <v>57</v>
      </c>
      <c r="CF33" s="20"/>
      <c r="CG33" s="20">
        <f t="shared" si="6"/>
        <v>57</v>
      </c>
      <c r="CH33" s="145" t="s">
        <v>167</v>
      </c>
      <c r="CI33" s="156">
        <f t="shared" si="27"/>
        <v>0.37584073952539698</v>
      </c>
      <c r="CJ33" s="145" t="s">
        <v>168</v>
      </c>
      <c r="CK33" s="20">
        <f t="shared" si="38"/>
        <v>21</v>
      </c>
      <c r="CL33" s="34"/>
      <c r="CM33" s="78"/>
      <c r="CN33" s="13">
        <f t="shared" si="7"/>
        <v>57</v>
      </c>
      <c r="CO33" s="143" t="s">
        <v>167</v>
      </c>
      <c r="CP33" s="154">
        <f t="shared" si="28"/>
        <v>0.23116828026519801</v>
      </c>
      <c r="CQ33" s="145" t="s">
        <v>168</v>
      </c>
      <c r="CR33" s="13">
        <f t="shared" si="29"/>
        <v>13</v>
      </c>
      <c r="CS33" s="77"/>
      <c r="CU33" s="13">
        <f t="shared" si="8"/>
        <v>57</v>
      </c>
      <c r="CV33" s="143" t="s">
        <v>167</v>
      </c>
      <c r="CW33" s="154">
        <f t="shared" si="30"/>
        <v>4.4892140290699999E-4</v>
      </c>
      <c r="CX33" s="145" t="s">
        <v>168</v>
      </c>
      <c r="CY33" s="13">
        <f t="shared" si="39"/>
        <v>0</v>
      </c>
      <c r="CZ33" s="77"/>
      <c r="DA33" s="77"/>
      <c r="DB33" s="28" t="str">
        <f t="shared" si="31"/>
        <v>32</v>
      </c>
      <c r="DC33" s="29" t="str">
        <f t="shared" si="31"/>
        <v>電子部品</v>
      </c>
      <c r="DD33" s="147">
        <f t="shared" si="40"/>
        <v>614</v>
      </c>
      <c r="DE33" s="148">
        <f t="shared" si="41"/>
        <v>231</v>
      </c>
      <c r="DF33" s="34">
        <f t="shared" si="42"/>
        <v>142</v>
      </c>
      <c r="DG33" s="149">
        <f t="shared" si="43"/>
        <v>0</v>
      </c>
      <c r="DH33" s="397">
        <f t="shared" si="32"/>
        <v>26</v>
      </c>
      <c r="DI33" s="397">
        <f t="shared" si="33"/>
        <v>13</v>
      </c>
      <c r="DJ33" s="148">
        <f t="shared" si="9"/>
        <v>57</v>
      </c>
      <c r="DK33" s="256">
        <f t="shared" si="10"/>
        <v>21</v>
      </c>
      <c r="DL33" s="34">
        <f t="shared" si="11"/>
        <v>13</v>
      </c>
      <c r="DM33" s="149">
        <f t="shared" si="12"/>
        <v>0</v>
      </c>
      <c r="DO33" s="77"/>
      <c r="DP33" s="28" t="str">
        <f t="shared" si="34"/>
        <v>32</v>
      </c>
      <c r="DQ33" s="29" t="str">
        <f t="shared" si="34"/>
        <v>電子部品</v>
      </c>
      <c r="DR33" s="147">
        <f t="shared" si="35"/>
        <v>671</v>
      </c>
      <c r="DS33" s="148">
        <f t="shared" si="35"/>
        <v>252</v>
      </c>
      <c r="DT33" s="34">
        <f t="shared" si="35"/>
        <v>155</v>
      </c>
      <c r="DU33" s="149">
        <f t="shared" si="35"/>
        <v>0</v>
      </c>
    </row>
    <row r="34" spans="2:125">
      <c r="B34" s="28" t="s">
        <v>321</v>
      </c>
      <c r="C34" s="29" t="s">
        <v>32</v>
      </c>
      <c r="D34" s="137"/>
      <c r="E34" s="150"/>
      <c r="F34" s="137"/>
      <c r="G34" s="195">
        <f>'測定　建設投資'!G34</f>
        <v>0.17556310095125699</v>
      </c>
      <c r="H34" s="137"/>
      <c r="I34" s="151">
        <f>'表4-3-4'!I25</f>
        <v>0.13605196823561799</v>
      </c>
      <c r="J34" s="137"/>
      <c r="K34" s="151">
        <f>'測定　建設投資'!K34</f>
        <v>3.67026252213E-4</v>
      </c>
      <c r="L34" s="137"/>
      <c r="M34" s="151">
        <f>'測定　建設投資'!M34</f>
        <v>0.35211505936034898</v>
      </c>
      <c r="N34" s="137"/>
      <c r="O34" s="151">
        <f>'測定　建設投資'!O34</f>
        <v>0.194769265713437</v>
      </c>
      <c r="P34" s="137"/>
      <c r="Q34" s="151">
        <f>'測定　建設投資'!Q34</f>
        <v>1.1036044322854838E-2</v>
      </c>
      <c r="R34" t="s">
        <v>153</v>
      </c>
      <c r="T34" s="28" t="str">
        <f t="shared" si="13"/>
        <v>33</v>
      </c>
      <c r="U34" s="29" t="str">
        <f t="shared" si="13"/>
        <v>電気機械</v>
      </c>
      <c r="W34" s="13"/>
      <c r="X34" s="16"/>
      <c r="Y34" s="151">
        <f t="shared" si="14"/>
        <v>0.13605196823561799</v>
      </c>
      <c r="AA34" s="13">
        <f t="shared" si="15"/>
        <v>27210</v>
      </c>
      <c r="AB34" s="16" t="s">
        <v>154</v>
      </c>
      <c r="AC34" s="154">
        <f t="shared" si="16"/>
        <v>0.17556310095125699</v>
      </c>
      <c r="AD34" s="16" t="s">
        <v>158</v>
      </c>
      <c r="AE34" s="13">
        <f t="shared" si="17"/>
        <v>4777</v>
      </c>
      <c r="AH34" s="28" t="str">
        <f t="shared" si="18"/>
        <v>33</v>
      </c>
      <c r="AI34" s="29" t="str">
        <f t="shared" si="18"/>
        <v>電気機械</v>
      </c>
      <c r="AK34" s="150"/>
      <c r="AM34" s="13">
        <f t="shared" si="19"/>
        <v>4777</v>
      </c>
      <c r="AO34" s="13">
        <v>4971</v>
      </c>
      <c r="AP34" s="77"/>
      <c r="AQ34" s="78"/>
      <c r="AR34" s="13">
        <f t="shared" si="0"/>
        <v>4971</v>
      </c>
      <c r="AS34" s="143" t="s">
        <v>167</v>
      </c>
      <c r="AT34" s="155">
        <f t="shared" si="1"/>
        <v>0.35211505936034898</v>
      </c>
      <c r="AU34" s="145" t="s">
        <v>168</v>
      </c>
      <c r="AV34" s="20">
        <f t="shared" si="20"/>
        <v>1750</v>
      </c>
      <c r="AY34" s="28" t="str">
        <f t="shared" si="21"/>
        <v>33</v>
      </c>
      <c r="AZ34" s="29" t="str">
        <f t="shared" si="21"/>
        <v>電気機械</v>
      </c>
      <c r="BB34" s="13">
        <f t="shared" si="2"/>
        <v>4971</v>
      </c>
      <c r="BC34" s="143" t="s">
        <v>167</v>
      </c>
      <c r="BD34" s="154">
        <f t="shared" si="3"/>
        <v>0.194769265713437</v>
      </c>
      <c r="BE34" s="145" t="s">
        <v>168</v>
      </c>
      <c r="BF34" s="13">
        <f t="shared" si="22"/>
        <v>968</v>
      </c>
      <c r="BG34" s="163"/>
      <c r="BH34" s="210"/>
      <c r="BI34" s="13">
        <f t="shared" si="4"/>
        <v>4971</v>
      </c>
      <c r="BJ34" s="143" t="s">
        <v>167</v>
      </c>
      <c r="BK34" s="154">
        <f t="shared" si="5"/>
        <v>3.67026252213E-4</v>
      </c>
      <c r="BL34" s="145" t="s">
        <v>168</v>
      </c>
      <c r="BM34" s="13">
        <f t="shared" si="36"/>
        <v>2</v>
      </c>
      <c r="BN34" s="77"/>
      <c r="BP34" s="13"/>
      <c r="BR34" s="151">
        <f t="shared" si="23"/>
        <v>1.1036044322854838E-2</v>
      </c>
      <c r="BT34" s="13">
        <f t="shared" si="24"/>
        <v>532</v>
      </c>
      <c r="BU34" s="16" t="s">
        <v>167</v>
      </c>
      <c r="BV34" s="154">
        <f t="shared" si="25"/>
        <v>0.17556310095125699</v>
      </c>
      <c r="BW34" s="16" t="s">
        <v>168</v>
      </c>
      <c r="BX34" s="13">
        <f t="shared" si="26"/>
        <v>93</v>
      </c>
      <c r="BY34" s="77"/>
      <c r="BZ34" s="36"/>
      <c r="CA34" s="150"/>
      <c r="CB34" s="34"/>
      <c r="CC34" s="20">
        <f t="shared" si="37"/>
        <v>93</v>
      </c>
      <c r="CE34" s="20">
        <v>101</v>
      </c>
      <c r="CF34" s="20"/>
      <c r="CG34" s="20">
        <f t="shared" si="6"/>
        <v>101</v>
      </c>
      <c r="CH34" s="145" t="s">
        <v>167</v>
      </c>
      <c r="CI34" s="156">
        <f t="shared" si="27"/>
        <v>0.35211505936034898</v>
      </c>
      <c r="CJ34" s="145" t="s">
        <v>168</v>
      </c>
      <c r="CK34" s="20">
        <f t="shared" si="38"/>
        <v>36</v>
      </c>
      <c r="CL34" s="34"/>
      <c r="CM34" s="78"/>
      <c r="CN34" s="13">
        <f t="shared" si="7"/>
        <v>101</v>
      </c>
      <c r="CO34" s="143" t="s">
        <v>167</v>
      </c>
      <c r="CP34" s="154">
        <f t="shared" si="28"/>
        <v>0.194769265713437</v>
      </c>
      <c r="CQ34" s="145" t="s">
        <v>168</v>
      </c>
      <c r="CR34" s="13">
        <f t="shared" si="29"/>
        <v>20</v>
      </c>
      <c r="CS34" s="77"/>
      <c r="CU34" s="13">
        <f t="shared" si="8"/>
        <v>101</v>
      </c>
      <c r="CV34" s="143" t="s">
        <v>167</v>
      </c>
      <c r="CW34" s="154">
        <f t="shared" si="30"/>
        <v>3.67026252213E-4</v>
      </c>
      <c r="CX34" s="145" t="s">
        <v>168</v>
      </c>
      <c r="CY34" s="13">
        <f t="shared" si="39"/>
        <v>0</v>
      </c>
      <c r="CZ34" s="77"/>
      <c r="DA34" s="77"/>
      <c r="DB34" s="28" t="str">
        <f t="shared" si="31"/>
        <v>33</v>
      </c>
      <c r="DC34" s="29" t="str">
        <f t="shared" si="31"/>
        <v>電気機械</v>
      </c>
      <c r="DD34" s="147">
        <f t="shared" si="40"/>
        <v>4971</v>
      </c>
      <c r="DE34" s="148">
        <f t="shared" si="41"/>
        <v>1750</v>
      </c>
      <c r="DF34" s="34">
        <f t="shared" si="42"/>
        <v>968</v>
      </c>
      <c r="DG34" s="149">
        <f t="shared" si="43"/>
        <v>2</v>
      </c>
      <c r="DH34" s="397">
        <f t="shared" si="32"/>
        <v>532</v>
      </c>
      <c r="DI34" s="397">
        <f t="shared" si="33"/>
        <v>93</v>
      </c>
      <c r="DJ34" s="148">
        <f t="shared" si="9"/>
        <v>101</v>
      </c>
      <c r="DK34" s="256">
        <f t="shared" si="10"/>
        <v>36</v>
      </c>
      <c r="DL34" s="34">
        <f t="shared" si="11"/>
        <v>20</v>
      </c>
      <c r="DM34" s="149">
        <f t="shared" si="12"/>
        <v>0</v>
      </c>
      <c r="DO34" s="77"/>
      <c r="DP34" s="28" t="str">
        <f t="shared" si="34"/>
        <v>33</v>
      </c>
      <c r="DQ34" s="29" t="str">
        <f t="shared" si="34"/>
        <v>電気機械</v>
      </c>
      <c r="DR34" s="147">
        <f t="shared" si="35"/>
        <v>5072</v>
      </c>
      <c r="DS34" s="148">
        <f t="shared" si="35"/>
        <v>1786</v>
      </c>
      <c r="DT34" s="34">
        <f>DF34+DL34</f>
        <v>988</v>
      </c>
      <c r="DU34" s="149">
        <f t="shared" si="35"/>
        <v>2</v>
      </c>
    </row>
    <row r="35" spans="2:125">
      <c r="B35" s="28" t="s">
        <v>322</v>
      </c>
      <c r="C35" s="29" t="s">
        <v>571</v>
      </c>
      <c r="D35" s="137"/>
      <c r="E35" s="150"/>
      <c r="F35" s="137"/>
      <c r="G35" s="195">
        <f>'測定　建設投資'!G35</f>
        <v>0.175966635832529</v>
      </c>
      <c r="H35" s="137"/>
      <c r="I35" s="151">
        <f>'表4-3-4'!I26</f>
        <v>2.464295325311E-2</v>
      </c>
      <c r="J35" s="137"/>
      <c r="K35" s="151">
        <f>'測定　建設投資'!K35</f>
        <v>3.4462726939999999E-4</v>
      </c>
      <c r="L35" s="137"/>
      <c r="M35" s="151">
        <f>'測定　建設投資'!M35</f>
        <v>0.324624812651574</v>
      </c>
      <c r="N35" s="137"/>
      <c r="O35" s="151">
        <f>'測定　建設投資'!O35</f>
        <v>0.20958114991200899</v>
      </c>
      <c r="P35" s="137"/>
      <c r="Q35" s="151">
        <f>'測定　建設投資'!Q35</f>
        <v>1.0997392805632958E-2</v>
      </c>
      <c r="R35" t="s">
        <v>153</v>
      </c>
      <c r="T35" s="28" t="str">
        <f t="shared" si="13"/>
        <v>34</v>
      </c>
      <c r="U35" s="29" t="str">
        <f t="shared" si="13"/>
        <v>情報通信機器</v>
      </c>
      <c r="W35" s="13"/>
      <c r="X35" s="16"/>
      <c r="Y35" s="151">
        <f t="shared" si="14"/>
        <v>2.464295325311E-2</v>
      </c>
      <c r="AA35" s="13">
        <f t="shared" si="15"/>
        <v>4929</v>
      </c>
      <c r="AB35" s="16" t="s">
        <v>154</v>
      </c>
      <c r="AC35" s="154">
        <f t="shared" si="16"/>
        <v>0.175966635832529</v>
      </c>
      <c r="AD35" s="16" t="s">
        <v>158</v>
      </c>
      <c r="AE35" s="13">
        <f t="shared" si="17"/>
        <v>867</v>
      </c>
      <c r="AH35" s="28" t="str">
        <f t="shared" si="18"/>
        <v>34</v>
      </c>
      <c r="AI35" s="29" t="str">
        <f t="shared" si="18"/>
        <v>情報通信機器</v>
      </c>
      <c r="AK35" s="150"/>
      <c r="AM35" s="13">
        <f t="shared" si="19"/>
        <v>867</v>
      </c>
      <c r="AO35" s="13">
        <v>877</v>
      </c>
      <c r="AP35" s="77"/>
      <c r="AQ35" s="78"/>
      <c r="AR35" s="13">
        <f t="shared" si="0"/>
        <v>877</v>
      </c>
      <c r="AS35" s="143" t="s">
        <v>167</v>
      </c>
      <c r="AT35" s="155">
        <f t="shared" si="1"/>
        <v>0.324624812651574</v>
      </c>
      <c r="AU35" s="145" t="s">
        <v>168</v>
      </c>
      <c r="AV35" s="20">
        <f t="shared" si="20"/>
        <v>285</v>
      </c>
      <c r="AY35" s="28" t="str">
        <f t="shared" si="21"/>
        <v>34</v>
      </c>
      <c r="AZ35" s="29" t="str">
        <f t="shared" si="21"/>
        <v>情報通信機器</v>
      </c>
      <c r="BB35" s="13">
        <f t="shared" si="2"/>
        <v>877</v>
      </c>
      <c r="BC35" s="143" t="s">
        <v>167</v>
      </c>
      <c r="BD35" s="154">
        <f t="shared" si="3"/>
        <v>0.20958114991200899</v>
      </c>
      <c r="BE35" s="145" t="s">
        <v>168</v>
      </c>
      <c r="BF35" s="13">
        <f t="shared" si="22"/>
        <v>184</v>
      </c>
      <c r="BG35" s="163"/>
      <c r="BH35" s="210"/>
      <c r="BI35" s="13">
        <f t="shared" si="4"/>
        <v>877</v>
      </c>
      <c r="BJ35" s="143" t="s">
        <v>167</v>
      </c>
      <c r="BK35" s="154">
        <f t="shared" si="5"/>
        <v>3.4462726939999999E-4</v>
      </c>
      <c r="BL35" s="145" t="s">
        <v>168</v>
      </c>
      <c r="BM35" s="13">
        <f t="shared" si="36"/>
        <v>0</v>
      </c>
      <c r="BN35" s="77"/>
      <c r="BP35" s="13"/>
      <c r="BR35" s="151">
        <f t="shared" si="23"/>
        <v>1.0997392805632958E-2</v>
      </c>
      <c r="BT35" s="13">
        <f t="shared" si="24"/>
        <v>530</v>
      </c>
      <c r="BU35" s="16" t="s">
        <v>167</v>
      </c>
      <c r="BV35" s="154">
        <f t="shared" si="25"/>
        <v>0.175966635832529</v>
      </c>
      <c r="BW35" s="16" t="s">
        <v>168</v>
      </c>
      <c r="BX35" s="13">
        <f t="shared" si="26"/>
        <v>93</v>
      </c>
      <c r="BY35" s="77"/>
      <c r="BZ35" s="36"/>
      <c r="CA35" s="150"/>
      <c r="CB35" s="34"/>
      <c r="CC35" s="20">
        <f t="shared" si="37"/>
        <v>93</v>
      </c>
      <c r="CE35" s="20">
        <v>95</v>
      </c>
      <c r="CF35" s="20"/>
      <c r="CG35" s="20">
        <f t="shared" si="6"/>
        <v>95</v>
      </c>
      <c r="CH35" s="145" t="s">
        <v>167</v>
      </c>
      <c r="CI35" s="156">
        <f t="shared" si="27"/>
        <v>0.324624812651574</v>
      </c>
      <c r="CJ35" s="145" t="s">
        <v>168</v>
      </c>
      <c r="CK35" s="20">
        <f t="shared" si="38"/>
        <v>31</v>
      </c>
      <c r="CL35" s="34"/>
      <c r="CM35" s="78"/>
      <c r="CN35" s="13">
        <f t="shared" si="7"/>
        <v>95</v>
      </c>
      <c r="CO35" s="143" t="s">
        <v>167</v>
      </c>
      <c r="CP35" s="154">
        <f t="shared" si="28"/>
        <v>0.20958114991200899</v>
      </c>
      <c r="CQ35" s="145" t="s">
        <v>168</v>
      </c>
      <c r="CR35" s="13">
        <f t="shared" si="29"/>
        <v>20</v>
      </c>
      <c r="CS35" s="77"/>
      <c r="CU35" s="13">
        <f t="shared" si="8"/>
        <v>95</v>
      </c>
      <c r="CV35" s="143" t="s">
        <v>167</v>
      </c>
      <c r="CW35" s="154">
        <f t="shared" si="30"/>
        <v>3.4462726939999999E-4</v>
      </c>
      <c r="CX35" s="145" t="s">
        <v>168</v>
      </c>
      <c r="CY35" s="13">
        <f t="shared" si="39"/>
        <v>0</v>
      </c>
      <c r="CZ35" s="77"/>
      <c r="DA35" s="77"/>
      <c r="DB35" s="28" t="str">
        <f t="shared" si="31"/>
        <v>34</v>
      </c>
      <c r="DC35" s="29" t="str">
        <f t="shared" si="31"/>
        <v>情報通信機器</v>
      </c>
      <c r="DD35" s="147">
        <f t="shared" si="40"/>
        <v>877</v>
      </c>
      <c r="DE35" s="148">
        <f t="shared" si="41"/>
        <v>285</v>
      </c>
      <c r="DF35" s="34">
        <f t="shared" si="42"/>
        <v>184</v>
      </c>
      <c r="DG35" s="149">
        <f t="shared" si="43"/>
        <v>0</v>
      </c>
      <c r="DH35" s="397">
        <f t="shared" si="32"/>
        <v>530</v>
      </c>
      <c r="DI35" s="397">
        <f t="shared" si="33"/>
        <v>93</v>
      </c>
      <c r="DJ35" s="148">
        <f t="shared" si="9"/>
        <v>95</v>
      </c>
      <c r="DK35" s="256">
        <f t="shared" si="10"/>
        <v>31</v>
      </c>
      <c r="DL35" s="34">
        <f t="shared" si="11"/>
        <v>20</v>
      </c>
      <c r="DM35" s="149">
        <f t="shared" si="12"/>
        <v>0</v>
      </c>
      <c r="DO35" s="77"/>
      <c r="DP35" s="28" t="str">
        <f t="shared" si="34"/>
        <v>34</v>
      </c>
      <c r="DQ35" s="29" t="str">
        <f t="shared" si="34"/>
        <v>情報通信機器</v>
      </c>
      <c r="DR35" s="147">
        <f t="shared" si="35"/>
        <v>972</v>
      </c>
      <c r="DS35" s="148">
        <f t="shared" si="35"/>
        <v>316</v>
      </c>
      <c r="DT35" s="34">
        <f t="shared" si="35"/>
        <v>204</v>
      </c>
      <c r="DU35" s="149">
        <f t="shared" si="35"/>
        <v>0</v>
      </c>
    </row>
    <row r="36" spans="2:125" s="62" customFormat="1">
      <c r="B36" s="28" t="s">
        <v>324</v>
      </c>
      <c r="C36" s="29" t="s">
        <v>33</v>
      </c>
      <c r="D36" s="137"/>
      <c r="E36" s="150"/>
      <c r="F36" s="137"/>
      <c r="G36" s="195">
        <f>'測定　建設投資'!G36</f>
        <v>5.3286411862269997E-2</v>
      </c>
      <c r="H36" s="137"/>
      <c r="I36" s="151">
        <f>'表4-3-4'!I27</f>
        <v>1.0144522523124999E-2</v>
      </c>
      <c r="J36" s="137"/>
      <c r="K36" s="151">
        <f>'測定　建設投資'!K36</f>
        <v>5.8892610453999995E-4</v>
      </c>
      <c r="L36" s="137"/>
      <c r="M36" s="151">
        <f>'測定　建設投資'!M36</f>
        <v>0.29469429890190701</v>
      </c>
      <c r="N36" s="137"/>
      <c r="O36" s="151">
        <f>'測定　建設投資'!O36</f>
        <v>0.138565954318946</v>
      </c>
      <c r="P36" s="137"/>
      <c r="Q36" s="151">
        <f>'測定　建設投資'!Q36</f>
        <v>2.5344087885108418E-2</v>
      </c>
      <c r="R36" s="62" t="s">
        <v>153</v>
      </c>
      <c r="T36" s="28" t="str">
        <f t="shared" si="13"/>
        <v>35</v>
      </c>
      <c r="U36" s="29" t="str">
        <f t="shared" si="13"/>
        <v>輸送機械</v>
      </c>
      <c r="W36" s="158"/>
      <c r="X36" s="159"/>
      <c r="Y36" s="151">
        <f t="shared" si="14"/>
        <v>1.0144522523124999E-2</v>
      </c>
      <c r="Z36"/>
      <c r="AA36" s="158">
        <f t="shared" si="15"/>
        <v>2029</v>
      </c>
      <c r="AB36" s="159" t="s">
        <v>154</v>
      </c>
      <c r="AC36" s="162">
        <f t="shared" si="16"/>
        <v>5.3286411862269997E-2</v>
      </c>
      <c r="AD36" s="16" t="s">
        <v>158</v>
      </c>
      <c r="AE36" s="158">
        <f t="shared" si="17"/>
        <v>108</v>
      </c>
      <c r="AH36" s="28" t="str">
        <f t="shared" si="18"/>
        <v>35</v>
      </c>
      <c r="AI36" s="29" t="str">
        <f t="shared" si="18"/>
        <v>輸送機械</v>
      </c>
      <c r="AK36" s="150"/>
      <c r="AM36" s="158">
        <f t="shared" si="19"/>
        <v>108</v>
      </c>
      <c r="AO36" s="158">
        <v>128</v>
      </c>
      <c r="AP36" s="163"/>
      <c r="AQ36" s="78"/>
      <c r="AR36" s="158">
        <f t="shared" si="0"/>
        <v>128</v>
      </c>
      <c r="AS36" s="164" t="s">
        <v>167</v>
      </c>
      <c r="AT36" s="165">
        <f t="shared" si="1"/>
        <v>0.29469429890190701</v>
      </c>
      <c r="AU36" s="166" t="s">
        <v>168</v>
      </c>
      <c r="AV36" s="167">
        <f t="shared" si="20"/>
        <v>38</v>
      </c>
      <c r="AY36" s="28" t="str">
        <f t="shared" si="21"/>
        <v>35</v>
      </c>
      <c r="AZ36" s="29" t="str">
        <f t="shared" si="21"/>
        <v>輸送機械</v>
      </c>
      <c r="BB36" s="158">
        <f t="shared" si="2"/>
        <v>128</v>
      </c>
      <c r="BC36" s="164" t="s">
        <v>167</v>
      </c>
      <c r="BD36" s="162">
        <f t="shared" si="3"/>
        <v>0.138565954318946</v>
      </c>
      <c r="BE36" s="166" t="s">
        <v>168</v>
      </c>
      <c r="BF36" s="158">
        <f t="shared" si="22"/>
        <v>18</v>
      </c>
      <c r="BG36" s="163"/>
      <c r="BH36" s="210"/>
      <c r="BI36" s="158">
        <f t="shared" si="4"/>
        <v>128</v>
      </c>
      <c r="BJ36" s="164" t="s">
        <v>167</v>
      </c>
      <c r="BK36" s="162">
        <f t="shared" si="5"/>
        <v>5.8892610453999995E-4</v>
      </c>
      <c r="BL36" s="166" t="s">
        <v>168</v>
      </c>
      <c r="BM36" s="13">
        <f t="shared" si="36"/>
        <v>0</v>
      </c>
      <c r="BN36" s="163"/>
      <c r="BP36" s="158"/>
      <c r="BR36" s="151">
        <f t="shared" si="23"/>
        <v>2.5344087885108418E-2</v>
      </c>
      <c r="BT36" s="158">
        <f t="shared" si="24"/>
        <v>1221</v>
      </c>
      <c r="BU36" s="159" t="s">
        <v>167</v>
      </c>
      <c r="BV36" s="162">
        <f t="shared" si="25"/>
        <v>5.3286411862269997E-2</v>
      </c>
      <c r="BW36" s="159" t="s">
        <v>168</v>
      </c>
      <c r="BX36" s="158">
        <f t="shared" si="26"/>
        <v>65</v>
      </c>
      <c r="BY36" s="163"/>
      <c r="BZ36" s="168"/>
      <c r="CA36" s="150"/>
      <c r="CB36" s="169"/>
      <c r="CC36" s="167">
        <f t="shared" si="37"/>
        <v>65</v>
      </c>
      <c r="CE36" s="167">
        <v>73</v>
      </c>
      <c r="CF36" s="167"/>
      <c r="CG36" s="167">
        <f t="shared" si="6"/>
        <v>73</v>
      </c>
      <c r="CH36" s="166" t="s">
        <v>167</v>
      </c>
      <c r="CI36" s="170">
        <f t="shared" si="27"/>
        <v>0.29469429890190701</v>
      </c>
      <c r="CJ36" s="166" t="s">
        <v>168</v>
      </c>
      <c r="CK36" s="167">
        <f t="shared" si="38"/>
        <v>22</v>
      </c>
      <c r="CL36" s="169"/>
      <c r="CM36" s="78"/>
      <c r="CN36" s="158">
        <f t="shared" si="7"/>
        <v>73</v>
      </c>
      <c r="CO36" s="164" t="s">
        <v>167</v>
      </c>
      <c r="CP36" s="162">
        <f t="shared" si="28"/>
        <v>0.138565954318946</v>
      </c>
      <c r="CQ36" s="166" t="s">
        <v>168</v>
      </c>
      <c r="CR36" s="158">
        <f t="shared" si="29"/>
        <v>10</v>
      </c>
      <c r="CS36" s="163"/>
      <c r="CU36" s="158">
        <f t="shared" si="8"/>
        <v>73</v>
      </c>
      <c r="CV36" s="164" t="s">
        <v>167</v>
      </c>
      <c r="CW36" s="162">
        <f t="shared" si="30"/>
        <v>5.8892610453999995E-4</v>
      </c>
      <c r="CX36" s="166" t="s">
        <v>168</v>
      </c>
      <c r="CY36" s="13">
        <f t="shared" si="39"/>
        <v>0</v>
      </c>
      <c r="CZ36" s="163"/>
      <c r="DA36" s="163"/>
      <c r="DB36" s="28" t="str">
        <f t="shared" si="31"/>
        <v>35</v>
      </c>
      <c r="DC36" s="29" t="str">
        <f t="shared" si="31"/>
        <v>輸送機械</v>
      </c>
      <c r="DD36" s="147">
        <f t="shared" si="40"/>
        <v>128</v>
      </c>
      <c r="DE36" s="148">
        <f t="shared" si="41"/>
        <v>38</v>
      </c>
      <c r="DF36" s="34">
        <f t="shared" si="42"/>
        <v>18</v>
      </c>
      <c r="DG36" s="149">
        <f t="shared" si="43"/>
        <v>0</v>
      </c>
      <c r="DH36" s="397">
        <f t="shared" si="32"/>
        <v>1221</v>
      </c>
      <c r="DI36" s="397">
        <f t="shared" si="33"/>
        <v>65</v>
      </c>
      <c r="DJ36" s="172">
        <f t="shared" si="9"/>
        <v>73</v>
      </c>
      <c r="DK36" s="257">
        <f t="shared" si="10"/>
        <v>22</v>
      </c>
      <c r="DL36" s="169">
        <f t="shared" si="11"/>
        <v>10</v>
      </c>
      <c r="DM36" s="173">
        <f t="shared" si="12"/>
        <v>0</v>
      </c>
      <c r="DO36" s="163"/>
      <c r="DP36" s="28" t="str">
        <f t="shared" si="34"/>
        <v>35</v>
      </c>
      <c r="DQ36" s="29" t="str">
        <f t="shared" si="34"/>
        <v>輸送機械</v>
      </c>
      <c r="DR36" s="147">
        <f t="shared" si="35"/>
        <v>201</v>
      </c>
      <c r="DS36" s="148">
        <f t="shared" si="35"/>
        <v>60</v>
      </c>
      <c r="DT36" s="34">
        <f t="shared" si="35"/>
        <v>28</v>
      </c>
      <c r="DU36" s="149">
        <f t="shared" si="35"/>
        <v>0</v>
      </c>
    </row>
    <row r="37" spans="2:125">
      <c r="B37" s="28" t="s">
        <v>325</v>
      </c>
      <c r="C37" s="29" t="s">
        <v>18</v>
      </c>
      <c r="D37" s="137"/>
      <c r="E37" s="150"/>
      <c r="F37" s="137"/>
      <c r="G37" s="195">
        <f>'測定　建設投資'!G37</f>
        <v>0.22189418618189599</v>
      </c>
      <c r="H37" s="137"/>
      <c r="I37" s="151">
        <f>'表4-3-4'!I28</f>
        <v>5.0644985103479997E-3</v>
      </c>
      <c r="J37" s="137"/>
      <c r="K37" s="151">
        <f>'測定　建設投資'!K37</f>
        <v>9.6593843906399995E-4</v>
      </c>
      <c r="L37" s="137"/>
      <c r="M37" s="151">
        <f>'測定　建設投資'!M37</f>
        <v>0.44488705354849001</v>
      </c>
      <c r="N37" s="137"/>
      <c r="O37" s="151">
        <f>'測定　建設投資'!O37</f>
        <v>0.202380206055394</v>
      </c>
      <c r="P37" s="137"/>
      <c r="Q37" s="151">
        <f>'測定　建設投資'!Q37</f>
        <v>9.8830738801395177E-3</v>
      </c>
      <c r="R37" t="s">
        <v>153</v>
      </c>
      <c r="T37" s="28" t="str">
        <f t="shared" si="13"/>
        <v>39</v>
      </c>
      <c r="U37" s="29" t="str">
        <f t="shared" si="13"/>
        <v>その他の製造工業製品</v>
      </c>
      <c r="W37" s="13"/>
      <c r="X37" s="16"/>
      <c r="Y37" s="151">
        <f t="shared" si="14"/>
        <v>5.0644985103479997E-3</v>
      </c>
      <c r="AA37" s="13">
        <f t="shared" si="15"/>
        <v>1013</v>
      </c>
      <c r="AB37" s="16" t="s">
        <v>154</v>
      </c>
      <c r="AC37" s="154">
        <f t="shared" si="16"/>
        <v>0.22189418618189599</v>
      </c>
      <c r="AD37" s="16" t="s">
        <v>158</v>
      </c>
      <c r="AE37" s="13">
        <f t="shared" si="17"/>
        <v>225</v>
      </c>
      <c r="AH37" s="28" t="str">
        <f t="shared" si="18"/>
        <v>39</v>
      </c>
      <c r="AI37" s="29" t="str">
        <f t="shared" si="18"/>
        <v>その他の製造工業製品</v>
      </c>
      <c r="AK37" s="150"/>
      <c r="AM37" s="13">
        <f t="shared" si="19"/>
        <v>225</v>
      </c>
      <c r="AO37" s="13">
        <v>525</v>
      </c>
      <c r="AP37" s="77"/>
      <c r="AQ37" s="78"/>
      <c r="AR37" s="13">
        <f t="shared" si="0"/>
        <v>525</v>
      </c>
      <c r="AS37" s="143" t="s">
        <v>172</v>
      </c>
      <c r="AT37" s="155">
        <f t="shared" si="1"/>
        <v>0.44488705354849001</v>
      </c>
      <c r="AU37" s="145" t="s">
        <v>166</v>
      </c>
      <c r="AV37" s="20">
        <f t="shared" si="20"/>
        <v>234</v>
      </c>
      <c r="AY37" s="28" t="str">
        <f t="shared" si="21"/>
        <v>39</v>
      </c>
      <c r="AZ37" s="29" t="str">
        <f t="shared" si="21"/>
        <v>その他の製造工業製品</v>
      </c>
      <c r="BB37" s="13">
        <f t="shared" si="2"/>
        <v>525</v>
      </c>
      <c r="BC37" s="143" t="s">
        <v>172</v>
      </c>
      <c r="BD37" s="154">
        <f t="shared" si="3"/>
        <v>0.202380206055394</v>
      </c>
      <c r="BE37" s="145" t="s">
        <v>166</v>
      </c>
      <c r="BF37" s="13">
        <f t="shared" si="22"/>
        <v>106</v>
      </c>
      <c r="BG37" s="163"/>
      <c r="BH37" s="210"/>
      <c r="BI37" s="13">
        <f t="shared" si="4"/>
        <v>525</v>
      </c>
      <c r="BJ37" s="143" t="s">
        <v>172</v>
      </c>
      <c r="BK37" s="154">
        <f t="shared" si="5"/>
        <v>9.6593843906399995E-4</v>
      </c>
      <c r="BL37" s="145" t="s">
        <v>166</v>
      </c>
      <c r="BM37" s="13">
        <f t="shared" si="36"/>
        <v>1</v>
      </c>
      <c r="BN37" s="77"/>
      <c r="BP37" s="13"/>
      <c r="BR37" s="151">
        <f t="shared" si="23"/>
        <v>9.8830738801395177E-3</v>
      </c>
      <c r="BT37" s="13">
        <f t="shared" si="24"/>
        <v>476</v>
      </c>
      <c r="BU37" s="16" t="s">
        <v>172</v>
      </c>
      <c r="BV37" s="154">
        <f t="shared" si="25"/>
        <v>0.22189418618189599</v>
      </c>
      <c r="BW37" s="16" t="s">
        <v>166</v>
      </c>
      <c r="BX37" s="13">
        <f t="shared" si="26"/>
        <v>106</v>
      </c>
      <c r="BY37" s="77"/>
      <c r="BZ37" s="36"/>
      <c r="CA37" s="150"/>
      <c r="CB37" s="34"/>
      <c r="CC37" s="20">
        <f t="shared" si="37"/>
        <v>106</v>
      </c>
      <c r="CE37" s="20">
        <v>166</v>
      </c>
      <c r="CF37" s="20"/>
      <c r="CG37" s="20">
        <f t="shared" si="6"/>
        <v>166</v>
      </c>
      <c r="CH37" s="145" t="s">
        <v>172</v>
      </c>
      <c r="CI37" s="156">
        <f t="shared" si="27"/>
        <v>0.44488705354849001</v>
      </c>
      <c r="CJ37" s="145" t="s">
        <v>166</v>
      </c>
      <c r="CK37" s="20">
        <f t="shared" si="38"/>
        <v>74</v>
      </c>
      <c r="CL37" s="34"/>
      <c r="CM37" s="78"/>
      <c r="CN37" s="13">
        <f t="shared" si="7"/>
        <v>166</v>
      </c>
      <c r="CO37" s="143" t="s">
        <v>172</v>
      </c>
      <c r="CP37" s="154">
        <f t="shared" si="28"/>
        <v>0.202380206055394</v>
      </c>
      <c r="CQ37" s="145" t="s">
        <v>166</v>
      </c>
      <c r="CR37" s="13">
        <f t="shared" si="29"/>
        <v>34</v>
      </c>
      <c r="CS37" s="77"/>
      <c r="CU37" s="13">
        <f t="shared" si="8"/>
        <v>166</v>
      </c>
      <c r="CV37" s="143" t="s">
        <v>172</v>
      </c>
      <c r="CW37" s="154">
        <f t="shared" si="30"/>
        <v>9.6593843906399995E-4</v>
      </c>
      <c r="CX37" s="145" t="s">
        <v>166</v>
      </c>
      <c r="CY37" s="13">
        <f t="shared" si="39"/>
        <v>0</v>
      </c>
      <c r="CZ37" s="77"/>
      <c r="DA37" s="77"/>
      <c r="DB37" s="28" t="str">
        <f t="shared" si="31"/>
        <v>39</v>
      </c>
      <c r="DC37" s="29" t="str">
        <f t="shared" si="31"/>
        <v>その他の製造工業製品</v>
      </c>
      <c r="DD37" s="147">
        <f t="shared" si="40"/>
        <v>525</v>
      </c>
      <c r="DE37" s="148">
        <f t="shared" si="41"/>
        <v>234</v>
      </c>
      <c r="DF37" s="34">
        <f t="shared" si="42"/>
        <v>106</v>
      </c>
      <c r="DG37" s="149">
        <f t="shared" si="43"/>
        <v>1</v>
      </c>
      <c r="DH37" s="397">
        <f t="shared" si="32"/>
        <v>476</v>
      </c>
      <c r="DI37" s="397">
        <f t="shared" si="33"/>
        <v>106</v>
      </c>
      <c r="DJ37" s="148">
        <f t="shared" si="9"/>
        <v>166</v>
      </c>
      <c r="DK37" s="256">
        <f t="shared" si="10"/>
        <v>74</v>
      </c>
      <c r="DL37" s="34">
        <f t="shared" si="11"/>
        <v>34</v>
      </c>
      <c r="DM37" s="149">
        <f t="shared" si="12"/>
        <v>0</v>
      </c>
      <c r="DO37" s="77"/>
      <c r="DP37" s="28" t="str">
        <f t="shared" si="34"/>
        <v>39</v>
      </c>
      <c r="DQ37" s="29" t="str">
        <f t="shared" si="34"/>
        <v>その他の製造工業製品</v>
      </c>
      <c r="DR37" s="147">
        <f t="shared" si="35"/>
        <v>691</v>
      </c>
      <c r="DS37" s="148">
        <f t="shared" si="35"/>
        <v>308</v>
      </c>
      <c r="DT37" s="34">
        <f t="shared" si="35"/>
        <v>140</v>
      </c>
      <c r="DU37" s="149">
        <f t="shared" si="35"/>
        <v>1</v>
      </c>
    </row>
    <row r="38" spans="2:125">
      <c r="B38" s="28" t="s">
        <v>326</v>
      </c>
      <c r="C38" s="29" t="s">
        <v>4</v>
      </c>
      <c r="D38" s="137"/>
      <c r="E38" s="150"/>
      <c r="F38" s="137"/>
      <c r="G38" s="195">
        <f>'測定　建設投資'!G38</f>
        <v>0.99985391042320904</v>
      </c>
      <c r="H38" s="137"/>
      <c r="I38" s="151">
        <f>'表4-3-4'!I29</f>
        <v>0</v>
      </c>
      <c r="J38" s="137"/>
      <c r="K38" s="151">
        <f>'測定　建設投資'!K38</f>
        <v>8.79279124578E-4</v>
      </c>
      <c r="L38" s="137"/>
      <c r="M38" s="151">
        <f>'測定　建設投資'!M38</f>
        <v>0.48747409554836901</v>
      </c>
      <c r="N38" s="137"/>
      <c r="O38" s="151">
        <f>'測定　建設投資'!O38</f>
        <v>0.26298787076376301</v>
      </c>
      <c r="P38" s="137"/>
      <c r="Q38" s="151">
        <f>'測定　建設投資'!Q38</f>
        <v>0</v>
      </c>
      <c r="R38" t="s">
        <v>153</v>
      </c>
      <c r="T38" s="28" t="str">
        <f t="shared" si="13"/>
        <v>41</v>
      </c>
      <c r="U38" s="29" t="str">
        <f t="shared" si="13"/>
        <v>建設</v>
      </c>
      <c r="W38" s="13"/>
      <c r="X38" s="16"/>
      <c r="Y38" s="151">
        <f t="shared" si="14"/>
        <v>0</v>
      </c>
      <c r="AA38" s="13">
        <f t="shared" si="15"/>
        <v>0</v>
      </c>
      <c r="AB38" s="16" t="s">
        <v>154</v>
      </c>
      <c r="AC38" s="154">
        <f t="shared" si="16"/>
        <v>0.99985391042320904</v>
      </c>
      <c r="AD38" s="16" t="s">
        <v>158</v>
      </c>
      <c r="AE38" s="13">
        <f t="shared" si="17"/>
        <v>0</v>
      </c>
      <c r="AH38" s="28" t="str">
        <f t="shared" si="18"/>
        <v>41</v>
      </c>
      <c r="AI38" s="29" t="str">
        <f t="shared" si="18"/>
        <v>建設</v>
      </c>
      <c r="AK38" s="150"/>
      <c r="AM38" s="13">
        <f t="shared" si="19"/>
        <v>0</v>
      </c>
      <c r="AO38" s="13">
        <v>640</v>
      </c>
      <c r="AP38" s="77"/>
      <c r="AQ38" s="78"/>
      <c r="AR38" s="13">
        <f t="shared" si="0"/>
        <v>640</v>
      </c>
      <c r="AS38" s="143" t="s">
        <v>172</v>
      </c>
      <c r="AT38" s="155">
        <f t="shared" si="1"/>
        <v>0.48747409554836901</v>
      </c>
      <c r="AU38" s="145" t="s">
        <v>166</v>
      </c>
      <c r="AV38" s="20">
        <f t="shared" si="20"/>
        <v>312</v>
      </c>
      <c r="AY38" s="28" t="str">
        <f t="shared" si="21"/>
        <v>41</v>
      </c>
      <c r="AZ38" s="29" t="str">
        <f t="shared" si="21"/>
        <v>建設</v>
      </c>
      <c r="BB38" s="13">
        <f t="shared" si="2"/>
        <v>640</v>
      </c>
      <c r="BC38" s="143" t="s">
        <v>172</v>
      </c>
      <c r="BD38" s="154">
        <f t="shared" si="3"/>
        <v>0.26298787076376301</v>
      </c>
      <c r="BE38" s="145" t="s">
        <v>166</v>
      </c>
      <c r="BF38" s="13">
        <f t="shared" si="22"/>
        <v>168</v>
      </c>
      <c r="BG38" s="163"/>
      <c r="BH38" s="210"/>
      <c r="BI38" s="13">
        <f t="shared" si="4"/>
        <v>640</v>
      </c>
      <c r="BJ38" s="143" t="s">
        <v>172</v>
      </c>
      <c r="BK38" s="154">
        <f t="shared" si="5"/>
        <v>8.79279124578E-4</v>
      </c>
      <c r="BL38" s="145" t="s">
        <v>166</v>
      </c>
      <c r="BM38" s="13">
        <f t="shared" si="36"/>
        <v>1</v>
      </c>
      <c r="BN38" s="77"/>
      <c r="BP38" s="13"/>
      <c r="BR38" s="151">
        <f t="shared" si="23"/>
        <v>0</v>
      </c>
      <c r="BT38" s="13">
        <f t="shared" si="24"/>
        <v>0</v>
      </c>
      <c r="BU38" s="16" t="s">
        <v>172</v>
      </c>
      <c r="BV38" s="154">
        <f t="shared" si="25"/>
        <v>0.99985391042320904</v>
      </c>
      <c r="BW38" s="16" t="s">
        <v>166</v>
      </c>
      <c r="BX38" s="13">
        <f t="shared" si="26"/>
        <v>0</v>
      </c>
      <c r="BY38" s="77"/>
      <c r="BZ38" s="36"/>
      <c r="CA38" s="150"/>
      <c r="CB38" s="34"/>
      <c r="CC38" s="20">
        <f t="shared" si="37"/>
        <v>0</v>
      </c>
      <c r="CE38" s="20">
        <v>230</v>
      </c>
      <c r="CF38" s="20"/>
      <c r="CG38" s="20">
        <f t="shared" si="6"/>
        <v>230</v>
      </c>
      <c r="CH38" s="145" t="s">
        <v>172</v>
      </c>
      <c r="CI38" s="156">
        <f t="shared" si="27"/>
        <v>0.48747409554836901</v>
      </c>
      <c r="CJ38" s="145" t="s">
        <v>166</v>
      </c>
      <c r="CK38" s="20">
        <f t="shared" si="38"/>
        <v>112</v>
      </c>
      <c r="CL38" s="34"/>
      <c r="CM38" s="78"/>
      <c r="CN38" s="13">
        <f t="shared" si="7"/>
        <v>230</v>
      </c>
      <c r="CO38" s="143" t="s">
        <v>172</v>
      </c>
      <c r="CP38" s="154">
        <f t="shared" si="28"/>
        <v>0.26298787076376301</v>
      </c>
      <c r="CQ38" s="145" t="s">
        <v>166</v>
      </c>
      <c r="CR38" s="13">
        <f t="shared" si="29"/>
        <v>60</v>
      </c>
      <c r="CS38" s="77"/>
      <c r="CU38" s="13">
        <f t="shared" si="8"/>
        <v>230</v>
      </c>
      <c r="CV38" s="143" t="s">
        <v>172</v>
      </c>
      <c r="CW38" s="154">
        <f t="shared" si="30"/>
        <v>8.79279124578E-4</v>
      </c>
      <c r="CX38" s="145" t="s">
        <v>166</v>
      </c>
      <c r="CY38" s="13">
        <f t="shared" si="39"/>
        <v>0</v>
      </c>
      <c r="CZ38" s="77"/>
      <c r="DA38" s="77"/>
      <c r="DB38" s="28" t="str">
        <f t="shared" si="31"/>
        <v>41</v>
      </c>
      <c r="DC38" s="29" t="str">
        <f t="shared" si="31"/>
        <v>建設</v>
      </c>
      <c r="DD38" s="147">
        <f t="shared" si="40"/>
        <v>640</v>
      </c>
      <c r="DE38" s="148">
        <f t="shared" si="41"/>
        <v>312</v>
      </c>
      <c r="DF38" s="34">
        <f t="shared" si="42"/>
        <v>168</v>
      </c>
      <c r="DG38" s="149">
        <f t="shared" si="43"/>
        <v>1</v>
      </c>
      <c r="DH38" s="397">
        <f t="shared" si="32"/>
        <v>0</v>
      </c>
      <c r="DI38" s="397">
        <f t="shared" si="33"/>
        <v>0</v>
      </c>
      <c r="DJ38" s="148">
        <f t="shared" si="9"/>
        <v>230</v>
      </c>
      <c r="DK38" s="256">
        <f t="shared" si="10"/>
        <v>112</v>
      </c>
      <c r="DL38" s="34">
        <f t="shared" si="11"/>
        <v>60</v>
      </c>
      <c r="DM38" s="149">
        <f t="shared" si="12"/>
        <v>0</v>
      </c>
      <c r="DO38" s="77"/>
      <c r="DP38" s="28" t="str">
        <f t="shared" si="34"/>
        <v>41</v>
      </c>
      <c r="DQ38" s="29" t="str">
        <f t="shared" si="34"/>
        <v>建設</v>
      </c>
      <c r="DR38" s="147">
        <f t="shared" si="35"/>
        <v>870</v>
      </c>
      <c r="DS38" s="148">
        <f t="shared" si="35"/>
        <v>424</v>
      </c>
      <c r="DT38" s="34">
        <f t="shared" si="35"/>
        <v>228</v>
      </c>
      <c r="DU38" s="149">
        <f t="shared" si="35"/>
        <v>1</v>
      </c>
    </row>
    <row r="39" spans="2:125">
      <c r="B39" s="28" t="s">
        <v>327</v>
      </c>
      <c r="C39" s="29" t="s">
        <v>34</v>
      </c>
      <c r="D39" s="137"/>
      <c r="E39" s="150"/>
      <c r="F39" s="137"/>
      <c r="G39" s="195">
        <f>'測定　建設投資'!G39</f>
        <v>0.95085779246484203</v>
      </c>
      <c r="H39" s="137"/>
      <c r="I39" s="151">
        <f>'表4-3-4'!I30</f>
        <v>0</v>
      </c>
      <c r="J39" s="137"/>
      <c r="K39" s="151">
        <f>'測定　建設投資'!K39</f>
        <v>1.42274930552E-4</v>
      </c>
      <c r="L39" s="137"/>
      <c r="M39" s="151">
        <f>'測定　建設投資'!M39</f>
        <v>0.40809634850131998</v>
      </c>
      <c r="N39" s="137"/>
      <c r="O39" s="151">
        <f>'測定　建設投資'!O39</f>
        <v>8.8869575666209996E-2</v>
      </c>
      <c r="P39" s="137"/>
      <c r="Q39" s="151">
        <f>'測定　建設投資'!Q39</f>
        <v>1.328146575418028E-2</v>
      </c>
      <c r="R39" t="s">
        <v>153</v>
      </c>
      <c r="T39" s="28" t="str">
        <f t="shared" si="13"/>
        <v>46</v>
      </c>
      <c r="U39" s="29" t="str">
        <f t="shared" si="13"/>
        <v>電力・ガス・熱供給</v>
      </c>
      <c r="W39" s="13"/>
      <c r="X39" s="16"/>
      <c r="Y39" s="151">
        <f t="shared" si="14"/>
        <v>0</v>
      </c>
      <c r="AA39" s="13">
        <f t="shared" si="15"/>
        <v>0</v>
      </c>
      <c r="AB39" s="16" t="s">
        <v>154</v>
      </c>
      <c r="AC39" s="154">
        <f t="shared" si="16"/>
        <v>0.95085779246484203</v>
      </c>
      <c r="AD39" s="16" t="s">
        <v>158</v>
      </c>
      <c r="AE39" s="13">
        <f t="shared" si="17"/>
        <v>0</v>
      </c>
      <c r="AH39" s="28" t="str">
        <f t="shared" si="18"/>
        <v>46</v>
      </c>
      <c r="AI39" s="29" t="str">
        <f t="shared" si="18"/>
        <v>電力・ガス・熱供給</v>
      </c>
      <c r="AK39" s="150"/>
      <c r="AM39" s="13">
        <f t="shared" si="19"/>
        <v>0</v>
      </c>
      <c r="AO39" s="13">
        <v>1418</v>
      </c>
      <c r="AP39" s="77"/>
      <c r="AQ39" s="78"/>
      <c r="AR39" s="13">
        <f t="shared" si="0"/>
        <v>1418</v>
      </c>
      <c r="AS39" s="143" t="s">
        <v>172</v>
      </c>
      <c r="AT39" s="155">
        <f t="shared" si="1"/>
        <v>0.40809634850131998</v>
      </c>
      <c r="AU39" s="145" t="s">
        <v>166</v>
      </c>
      <c r="AV39" s="20">
        <f t="shared" si="20"/>
        <v>579</v>
      </c>
      <c r="AY39" s="28" t="str">
        <f t="shared" si="21"/>
        <v>46</v>
      </c>
      <c r="AZ39" s="29" t="str">
        <f t="shared" si="21"/>
        <v>電力・ガス・熱供給</v>
      </c>
      <c r="BB39" s="13">
        <f t="shared" si="2"/>
        <v>1418</v>
      </c>
      <c r="BC39" s="143" t="s">
        <v>172</v>
      </c>
      <c r="BD39" s="154">
        <f t="shared" si="3"/>
        <v>8.8869575666209996E-2</v>
      </c>
      <c r="BE39" s="145" t="s">
        <v>166</v>
      </c>
      <c r="BF39" s="13">
        <f t="shared" si="22"/>
        <v>126</v>
      </c>
      <c r="BG39" s="163"/>
      <c r="BH39" s="210"/>
      <c r="BI39" s="13">
        <f t="shared" si="4"/>
        <v>1418</v>
      </c>
      <c r="BJ39" s="143" t="s">
        <v>172</v>
      </c>
      <c r="BK39" s="154">
        <f t="shared" si="5"/>
        <v>1.42274930552E-4</v>
      </c>
      <c r="BL39" s="145" t="s">
        <v>166</v>
      </c>
      <c r="BM39" s="13">
        <f t="shared" si="36"/>
        <v>0</v>
      </c>
      <c r="BN39" s="77"/>
      <c r="BP39" s="13"/>
      <c r="BR39" s="151">
        <f t="shared" si="23"/>
        <v>1.328146575418028E-2</v>
      </c>
      <c r="BT39" s="13">
        <f t="shared" si="24"/>
        <v>640</v>
      </c>
      <c r="BU39" s="16" t="s">
        <v>172</v>
      </c>
      <c r="BV39" s="154">
        <f t="shared" si="25"/>
        <v>0.95085779246484203</v>
      </c>
      <c r="BW39" s="16" t="s">
        <v>166</v>
      </c>
      <c r="BX39" s="13">
        <f t="shared" si="26"/>
        <v>609</v>
      </c>
      <c r="BY39" s="77"/>
      <c r="BZ39" s="36"/>
      <c r="CA39" s="150"/>
      <c r="CB39" s="34"/>
      <c r="CC39" s="20">
        <f t="shared" si="37"/>
        <v>609</v>
      </c>
      <c r="CE39" s="20">
        <v>999</v>
      </c>
      <c r="CF39" s="20"/>
      <c r="CG39" s="20">
        <f t="shared" si="6"/>
        <v>999</v>
      </c>
      <c r="CH39" s="145" t="s">
        <v>172</v>
      </c>
      <c r="CI39" s="156">
        <f t="shared" si="27"/>
        <v>0.40809634850131998</v>
      </c>
      <c r="CJ39" s="145" t="s">
        <v>166</v>
      </c>
      <c r="CK39" s="20">
        <f t="shared" si="38"/>
        <v>408</v>
      </c>
      <c r="CL39" s="34"/>
      <c r="CM39" s="78"/>
      <c r="CN39" s="13">
        <f t="shared" si="7"/>
        <v>999</v>
      </c>
      <c r="CO39" s="143" t="s">
        <v>172</v>
      </c>
      <c r="CP39" s="154">
        <f t="shared" si="28"/>
        <v>8.8869575666209996E-2</v>
      </c>
      <c r="CQ39" s="145" t="s">
        <v>166</v>
      </c>
      <c r="CR39" s="13">
        <f t="shared" si="29"/>
        <v>89</v>
      </c>
      <c r="CS39" s="77"/>
      <c r="CU39" s="13">
        <f t="shared" si="8"/>
        <v>999</v>
      </c>
      <c r="CV39" s="143" t="s">
        <v>172</v>
      </c>
      <c r="CW39" s="154">
        <f t="shared" si="30"/>
        <v>1.42274930552E-4</v>
      </c>
      <c r="CX39" s="145" t="s">
        <v>166</v>
      </c>
      <c r="CY39" s="13">
        <f t="shared" si="39"/>
        <v>0</v>
      </c>
      <c r="CZ39" s="77"/>
      <c r="DA39" s="77"/>
      <c r="DB39" s="28" t="str">
        <f t="shared" si="31"/>
        <v>46</v>
      </c>
      <c r="DC39" s="29" t="str">
        <f t="shared" si="31"/>
        <v>電力・ガス・熱供給</v>
      </c>
      <c r="DD39" s="147">
        <f t="shared" si="40"/>
        <v>1418</v>
      </c>
      <c r="DE39" s="148">
        <f t="shared" si="41"/>
        <v>579</v>
      </c>
      <c r="DF39" s="34">
        <f t="shared" si="42"/>
        <v>126</v>
      </c>
      <c r="DG39" s="149">
        <f t="shared" si="43"/>
        <v>0</v>
      </c>
      <c r="DH39" s="397">
        <f t="shared" si="32"/>
        <v>640</v>
      </c>
      <c r="DI39" s="397">
        <f t="shared" si="33"/>
        <v>609</v>
      </c>
      <c r="DJ39" s="148">
        <f t="shared" si="9"/>
        <v>999</v>
      </c>
      <c r="DK39" s="256">
        <f t="shared" si="10"/>
        <v>408</v>
      </c>
      <c r="DL39" s="34">
        <f t="shared" si="11"/>
        <v>89</v>
      </c>
      <c r="DM39" s="149">
        <f t="shared" si="12"/>
        <v>0</v>
      </c>
      <c r="DO39" s="77"/>
      <c r="DP39" s="28" t="str">
        <f t="shared" si="34"/>
        <v>46</v>
      </c>
      <c r="DQ39" s="29" t="str">
        <f t="shared" si="34"/>
        <v>電力・ガス・熱供給</v>
      </c>
      <c r="DR39" s="147">
        <f t="shared" si="35"/>
        <v>2417</v>
      </c>
      <c r="DS39" s="148">
        <f t="shared" si="35"/>
        <v>987</v>
      </c>
      <c r="DT39" s="34">
        <f t="shared" si="35"/>
        <v>215</v>
      </c>
      <c r="DU39" s="149">
        <f t="shared" si="35"/>
        <v>0</v>
      </c>
    </row>
    <row r="40" spans="2:125">
      <c r="B40" s="28" t="s">
        <v>328</v>
      </c>
      <c r="C40" s="29" t="s">
        <v>329</v>
      </c>
      <c r="D40" s="137"/>
      <c r="E40" s="150"/>
      <c r="F40" s="137"/>
      <c r="G40" s="195">
        <f>'測定　建設投資'!G40</f>
        <v>0.99902391130106805</v>
      </c>
      <c r="H40" s="137"/>
      <c r="I40" s="151">
        <f>'表4-3-4'!I31</f>
        <v>0</v>
      </c>
      <c r="J40" s="137"/>
      <c r="K40" s="151">
        <f>'測定　建設投資'!K40</f>
        <v>3.2985614253999999E-4</v>
      </c>
      <c r="L40" s="137"/>
      <c r="M40" s="151">
        <f>'測定　建設投資'!M40</f>
        <v>0.51714513916280103</v>
      </c>
      <c r="N40" s="137"/>
      <c r="O40" s="151">
        <f>'測定　建設投資'!O40</f>
        <v>0.15704883510965001</v>
      </c>
      <c r="P40" s="137"/>
      <c r="Q40" s="151">
        <f>'測定　建設投資'!Q40</f>
        <v>6.5391804311106198E-3</v>
      </c>
      <c r="R40" t="s">
        <v>153</v>
      </c>
      <c r="T40" s="28" t="str">
        <f t="shared" si="13"/>
        <v>47</v>
      </c>
      <c r="U40" s="29" t="str">
        <f t="shared" si="13"/>
        <v>水道</v>
      </c>
      <c r="W40" s="13"/>
      <c r="X40" s="16"/>
      <c r="Y40" s="151">
        <f t="shared" si="14"/>
        <v>0</v>
      </c>
      <c r="AA40" s="13">
        <f t="shared" si="15"/>
        <v>0</v>
      </c>
      <c r="AB40" s="16" t="s">
        <v>154</v>
      </c>
      <c r="AC40" s="154">
        <f t="shared" si="16"/>
        <v>0.99902391130106805</v>
      </c>
      <c r="AD40" s="16" t="s">
        <v>158</v>
      </c>
      <c r="AE40" s="13">
        <f t="shared" si="17"/>
        <v>0</v>
      </c>
      <c r="AH40" s="28" t="str">
        <f t="shared" si="18"/>
        <v>47</v>
      </c>
      <c r="AI40" s="29" t="str">
        <f t="shared" si="18"/>
        <v>水道</v>
      </c>
      <c r="AK40" s="150"/>
      <c r="AM40" s="13">
        <f t="shared" si="19"/>
        <v>0</v>
      </c>
      <c r="AO40" s="13">
        <v>801</v>
      </c>
      <c r="AP40" s="77"/>
      <c r="AQ40" s="78"/>
      <c r="AR40" s="13">
        <f t="shared" si="0"/>
        <v>801</v>
      </c>
      <c r="AS40" s="143" t="s">
        <v>172</v>
      </c>
      <c r="AT40" s="155">
        <f t="shared" si="1"/>
        <v>0.51714513916280103</v>
      </c>
      <c r="AU40" s="145" t="s">
        <v>166</v>
      </c>
      <c r="AV40" s="20">
        <f t="shared" si="20"/>
        <v>414</v>
      </c>
      <c r="AY40" s="28" t="str">
        <f t="shared" si="21"/>
        <v>47</v>
      </c>
      <c r="AZ40" s="29" t="str">
        <f t="shared" si="21"/>
        <v>水道</v>
      </c>
      <c r="BB40" s="13">
        <f t="shared" si="2"/>
        <v>801</v>
      </c>
      <c r="BC40" s="143" t="s">
        <v>172</v>
      </c>
      <c r="BD40" s="154">
        <f t="shared" si="3"/>
        <v>0.15704883510965001</v>
      </c>
      <c r="BE40" s="145" t="s">
        <v>166</v>
      </c>
      <c r="BF40" s="13">
        <f t="shared" si="22"/>
        <v>126</v>
      </c>
      <c r="BG40" s="163"/>
      <c r="BH40" s="210"/>
      <c r="BI40" s="13">
        <f t="shared" si="4"/>
        <v>801</v>
      </c>
      <c r="BJ40" s="143" t="s">
        <v>172</v>
      </c>
      <c r="BK40" s="154">
        <f t="shared" si="5"/>
        <v>3.2985614253999999E-4</v>
      </c>
      <c r="BL40" s="145" t="s">
        <v>166</v>
      </c>
      <c r="BM40" s="13">
        <f t="shared" si="36"/>
        <v>0</v>
      </c>
      <c r="BN40" s="77"/>
      <c r="BP40" s="13"/>
      <c r="BR40" s="151">
        <f t="shared" si="23"/>
        <v>6.5391804311106198E-3</v>
      </c>
      <c r="BT40" s="13">
        <f t="shared" si="24"/>
        <v>315</v>
      </c>
      <c r="BU40" s="16" t="s">
        <v>172</v>
      </c>
      <c r="BV40" s="154">
        <f t="shared" si="25"/>
        <v>0.99902391130106805</v>
      </c>
      <c r="BW40" s="16" t="s">
        <v>166</v>
      </c>
      <c r="BX40" s="13">
        <f t="shared" si="26"/>
        <v>315</v>
      </c>
      <c r="BY40" s="77"/>
      <c r="BZ40" s="36"/>
      <c r="CA40" s="150"/>
      <c r="CB40" s="34"/>
      <c r="CC40" s="20">
        <f t="shared" si="37"/>
        <v>315</v>
      </c>
      <c r="CE40" s="20">
        <v>461</v>
      </c>
      <c r="CF40" s="20"/>
      <c r="CG40" s="20">
        <f t="shared" si="6"/>
        <v>461</v>
      </c>
      <c r="CH40" s="145" t="s">
        <v>172</v>
      </c>
      <c r="CI40" s="156">
        <f t="shared" si="27"/>
        <v>0.51714513916280103</v>
      </c>
      <c r="CJ40" s="145" t="s">
        <v>166</v>
      </c>
      <c r="CK40" s="20">
        <f t="shared" si="38"/>
        <v>238</v>
      </c>
      <c r="CL40" s="34"/>
      <c r="CM40" s="78"/>
      <c r="CN40" s="13">
        <f t="shared" si="7"/>
        <v>461</v>
      </c>
      <c r="CO40" s="143" t="s">
        <v>172</v>
      </c>
      <c r="CP40" s="154">
        <f t="shared" si="28"/>
        <v>0.15704883510965001</v>
      </c>
      <c r="CQ40" s="145" t="s">
        <v>166</v>
      </c>
      <c r="CR40" s="13">
        <f t="shared" si="29"/>
        <v>72</v>
      </c>
      <c r="CS40" s="77"/>
      <c r="CU40" s="13">
        <f t="shared" si="8"/>
        <v>461</v>
      </c>
      <c r="CV40" s="143" t="s">
        <v>172</v>
      </c>
      <c r="CW40" s="154">
        <f t="shared" si="30"/>
        <v>3.2985614253999999E-4</v>
      </c>
      <c r="CX40" s="145" t="s">
        <v>166</v>
      </c>
      <c r="CY40" s="13">
        <f t="shared" si="39"/>
        <v>0</v>
      </c>
      <c r="CZ40" s="77"/>
      <c r="DA40" s="77"/>
      <c r="DB40" s="28" t="str">
        <f t="shared" si="31"/>
        <v>47</v>
      </c>
      <c r="DC40" s="29" t="str">
        <f t="shared" si="31"/>
        <v>水道</v>
      </c>
      <c r="DD40" s="147">
        <f t="shared" si="40"/>
        <v>801</v>
      </c>
      <c r="DE40" s="148">
        <f t="shared" si="41"/>
        <v>414</v>
      </c>
      <c r="DF40" s="34">
        <f t="shared" si="42"/>
        <v>126</v>
      </c>
      <c r="DG40" s="149">
        <f t="shared" si="43"/>
        <v>0</v>
      </c>
      <c r="DH40" s="397">
        <f t="shared" si="32"/>
        <v>315</v>
      </c>
      <c r="DI40" s="397">
        <f t="shared" si="33"/>
        <v>315</v>
      </c>
      <c r="DJ40" s="148">
        <f t="shared" si="9"/>
        <v>461</v>
      </c>
      <c r="DK40" s="256">
        <f t="shared" si="10"/>
        <v>238</v>
      </c>
      <c r="DL40" s="34">
        <f t="shared" si="11"/>
        <v>72</v>
      </c>
      <c r="DM40" s="149">
        <f t="shared" si="12"/>
        <v>0</v>
      </c>
      <c r="DO40" s="77"/>
      <c r="DP40" s="28" t="str">
        <f t="shared" si="34"/>
        <v>47</v>
      </c>
      <c r="DQ40" s="29" t="str">
        <f t="shared" si="34"/>
        <v>水道</v>
      </c>
      <c r="DR40" s="147">
        <f t="shared" si="35"/>
        <v>1262</v>
      </c>
      <c r="DS40" s="148">
        <f t="shared" si="35"/>
        <v>652</v>
      </c>
      <c r="DT40" s="34">
        <f t="shared" si="35"/>
        <v>198</v>
      </c>
      <c r="DU40" s="149">
        <f t="shared" si="35"/>
        <v>0</v>
      </c>
    </row>
    <row r="41" spans="2:125">
      <c r="B41" s="28" t="s">
        <v>330</v>
      </c>
      <c r="C41" s="29" t="s">
        <v>331</v>
      </c>
      <c r="D41" s="137"/>
      <c r="E41" s="150"/>
      <c r="F41" s="137"/>
      <c r="G41" s="195">
        <f>'測定　建設投資'!G41</f>
        <v>0.99962615178237602</v>
      </c>
      <c r="H41" s="137"/>
      <c r="I41" s="151">
        <f>'表4-3-4'!I32</f>
        <v>0</v>
      </c>
      <c r="J41" s="137"/>
      <c r="K41" s="151">
        <f>'測定　建設投資'!K41</f>
        <v>1.054923612165E-3</v>
      </c>
      <c r="L41" s="137"/>
      <c r="M41" s="151">
        <f>'測定　建設投資'!M41</f>
        <v>0.68150941772472795</v>
      </c>
      <c r="N41" s="137"/>
      <c r="O41" s="151">
        <f>'測定　建設投資'!O41</f>
        <v>0.49588074662680498</v>
      </c>
      <c r="P41" s="137"/>
      <c r="Q41" s="151">
        <f>'測定　建設投資'!Q41</f>
        <v>8.0743316397536592E-4</v>
      </c>
      <c r="R41" t="s">
        <v>153</v>
      </c>
      <c r="T41" s="28" t="str">
        <f t="shared" si="13"/>
        <v>48</v>
      </c>
      <c r="U41" s="29" t="str">
        <f t="shared" si="13"/>
        <v>廃棄物処理</v>
      </c>
      <c r="W41" s="13"/>
      <c r="X41" s="16"/>
      <c r="Y41" s="151">
        <f t="shared" si="14"/>
        <v>0</v>
      </c>
      <c r="AA41" s="13">
        <f t="shared" si="15"/>
        <v>0</v>
      </c>
      <c r="AB41" s="16" t="s">
        <v>154</v>
      </c>
      <c r="AC41" s="154">
        <f t="shared" si="16"/>
        <v>0.99962615178237602</v>
      </c>
      <c r="AD41" s="16" t="s">
        <v>158</v>
      </c>
      <c r="AE41" s="13">
        <f t="shared" si="17"/>
        <v>0</v>
      </c>
      <c r="AH41" s="28" t="str">
        <f t="shared" si="18"/>
        <v>48</v>
      </c>
      <c r="AI41" s="29" t="str">
        <f t="shared" si="18"/>
        <v>廃棄物処理</v>
      </c>
      <c r="AK41" s="150"/>
      <c r="AM41" s="13">
        <f t="shared" si="19"/>
        <v>0</v>
      </c>
      <c r="AO41" s="13">
        <v>371</v>
      </c>
      <c r="AP41" s="77"/>
      <c r="AQ41" s="78"/>
      <c r="AR41" s="13">
        <f t="shared" si="0"/>
        <v>371</v>
      </c>
      <c r="AS41" s="143" t="s">
        <v>172</v>
      </c>
      <c r="AT41" s="155">
        <f t="shared" si="1"/>
        <v>0.68150941772472795</v>
      </c>
      <c r="AU41" s="145" t="s">
        <v>166</v>
      </c>
      <c r="AV41" s="20">
        <f t="shared" si="20"/>
        <v>253</v>
      </c>
      <c r="AY41" s="28" t="str">
        <f t="shared" si="21"/>
        <v>48</v>
      </c>
      <c r="AZ41" s="29" t="str">
        <f t="shared" si="21"/>
        <v>廃棄物処理</v>
      </c>
      <c r="BB41" s="13">
        <f t="shared" si="2"/>
        <v>371</v>
      </c>
      <c r="BC41" s="143" t="s">
        <v>172</v>
      </c>
      <c r="BD41" s="154">
        <f t="shared" si="3"/>
        <v>0.49588074662680498</v>
      </c>
      <c r="BE41" s="145" t="s">
        <v>166</v>
      </c>
      <c r="BF41" s="13">
        <f t="shared" si="22"/>
        <v>184</v>
      </c>
      <c r="BG41" s="163"/>
      <c r="BH41" s="210"/>
      <c r="BI41" s="13">
        <f t="shared" si="4"/>
        <v>371</v>
      </c>
      <c r="BJ41" s="143" t="s">
        <v>172</v>
      </c>
      <c r="BK41" s="154">
        <f t="shared" si="5"/>
        <v>1.054923612165E-3</v>
      </c>
      <c r="BL41" s="145" t="s">
        <v>166</v>
      </c>
      <c r="BM41" s="13">
        <f t="shared" si="36"/>
        <v>0</v>
      </c>
      <c r="BN41" s="77"/>
      <c r="BP41" s="13"/>
      <c r="BR41" s="151">
        <f t="shared" si="23"/>
        <v>8.0743316397536592E-4</v>
      </c>
      <c r="BT41" s="13">
        <f t="shared" si="24"/>
        <v>39</v>
      </c>
      <c r="BU41" s="16" t="s">
        <v>172</v>
      </c>
      <c r="BV41" s="154">
        <f t="shared" si="25"/>
        <v>0.99962615178237602</v>
      </c>
      <c r="BW41" s="16" t="s">
        <v>166</v>
      </c>
      <c r="BX41" s="13">
        <f t="shared" si="26"/>
        <v>39</v>
      </c>
      <c r="BY41" s="77"/>
      <c r="CA41" s="150"/>
      <c r="CB41" s="34"/>
      <c r="CC41" s="20">
        <f t="shared" si="37"/>
        <v>39</v>
      </c>
      <c r="CE41" s="20">
        <v>168</v>
      </c>
      <c r="CF41" s="20"/>
      <c r="CG41" s="20">
        <f t="shared" si="6"/>
        <v>168</v>
      </c>
      <c r="CH41" s="145" t="s">
        <v>172</v>
      </c>
      <c r="CI41" s="156">
        <f t="shared" si="27"/>
        <v>0.68150941772472795</v>
      </c>
      <c r="CJ41" s="145" t="s">
        <v>166</v>
      </c>
      <c r="CK41" s="20">
        <f t="shared" si="38"/>
        <v>114</v>
      </c>
      <c r="CL41" s="34"/>
      <c r="CM41" s="78"/>
      <c r="CN41" s="13">
        <f t="shared" si="7"/>
        <v>168</v>
      </c>
      <c r="CO41" s="143" t="s">
        <v>172</v>
      </c>
      <c r="CP41" s="154">
        <f t="shared" si="28"/>
        <v>0.49588074662680498</v>
      </c>
      <c r="CQ41" s="145" t="s">
        <v>166</v>
      </c>
      <c r="CR41" s="13">
        <f t="shared" si="29"/>
        <v>83</v>
      </c>
      <c r="CS41" s="77"/>
      <c r="CU41" s="13">
        <f t="shared" si="8"/>
        <v>168</v>
      </c>
      <c r="CV41" s="143" t="s">
        <v>172</v>
      </c>
      <c r="CW41" s="154">
        <f t="shared" si="30"/>
        <v>1.054923612165E-3</v>
      </c>
      <c r="CX41" s="145" t="s">
        <v>166</v>
      </c>
      <c r="CY41" s="13">
        <f t="shared" si="39"/>
        <v>0</v>
      </c>
      <c r="CZ41" s="77"/>
      <c r="DA41" s="77"/>
      <c r="DB41" s="28" t="str">
        <f t="shared" si="31"/>
        <v>48</v>
      </c>
      <c r="DC41" s="29" t="str">
        <f t="shared" si="31"/>
        <v>廃棄物処理</v>
      </c>
      <c r="DD41" s="147">
        <f t="shared" si="40"/>
        <v>371</v>
      </c>
      <c r="DE41" s="148">
        <f t="shared" si="41"/>
        <v>253</v>
      </c>
      <c r="DF41" s="34">
        <f t="shared" si="42"/>
        <v>184</v>
      </c>
      <c r="DG41" s="149">
        <f t="shared" si="43"/>
        <v>0</v>
      </c>
      <c r="DH41" s="397">
        <f t="shared" si="32"/>
        <v>39</v>
      </c>
      <c r="DI41" s="397">
        <f t="shared" si="33"/>
        <v>39</v>
      </c>
      <c r="DJ41" s="148">
        <f t="shared" si="9"/>
        <v>168</v>
      </c>
      <c r="DK41" s="256">
        <f t="shared" si="10"/>
        <v>114</v>
      </c>
      <c r="DL41" s="34">
        <f t="shared" si="11"/>
        <v>83</v>
      </c>
      <c r="DM41" s="149">
        <f t="shared" si="12"/>
        <v>0</v>
      </c>
      <c r="DO41" s="77"/>
      <c r="DP41" s="28" t="str">
        <f t="shared" si="34"/>
        <v>48</v>
      </c>
      <c r="DQ41" s="29" t="str">
        <f t="shared" si="34"/>
        <v>廃棄物処理</v>
      </c>
      <c r="DR41" s="147">
        <f t="shared" si="35"/>
        <v>539</v>
      </c>
      <c r="DS41" s="148">
        <f t="shared" si="35"/>
        <v>367</v>
      </c>
      <c r="DT41" s="34">
        <f t="shared" si="35"/>
        <v>267</v>
      </c>
      <c r="DU41" s="149">
        <f t="shared" si="35"/>
        <v>0</v>
      </c>
    </row>
    <row r="42" spans="2:125">
      <c r="B42" s="28" t="s">
        <v>332</v>
      </c>
      <c r="C42" s="29" t="s">
        <v>5</v>
      </c>
      <c r="D42" s="137"/>
      <c r="E42" s="150"/>
      <c r="F42" s="137"/>
      <c r="G42" s="195">
        <f>'測定　建設投資'!G42</f>
        <v>0.66901051025443403</v>
      </c>
      <c r="H42" s="137"/>
      <c r="I42" s="151">
        <f>'表4-3-4'!I33</f>
        <v>4.4205882493444003E-2</v>
      </c>
      <c r="J42" s="137"/>
      <c r="K42" s="151">
        <f>'測定　建設投資'!K42</f>
        <v>1.519874857148E-3</v>
      </c>
      <c r="L42" s="137"/>
      <c r="M42" s="151">
        <f>'測定　建設投資'!M42</f>
        <v>0.741048964521552</v>
      </c>
      <c r="N42" s="137"/>
      <c r="O42" s="151">
        <f>'測定　建設投資'!O42</f>
        <v>0.29699064450206902</v>
      </c>
      <c r="P42" s="137"/>
      <c r="Q42" s="151">
        <f>'測定　建設投資'!Q42</f>
        <v>0.15472991169504294</v>
      </c>
      <c r="R42" t="s">
        <v>153</v>
      </c>
      <c r="T42" s="28" t="str">
        <f t="shared" si="13"/>
        <v>51</v>
      </c>
      <c r="U42" s="29" t="str">
        <f t="shared" si="13"/>
        <v>商業</v>
      </c>
      <c r="W42" s="13"/>
      <c r="X42" s="16"/>
      <c r="Y42" s="151">
        <f t="shared" si="14"/>
        <v>4.4205882493444003E-2</v>
      </c>
      <c r="AA42" s="13">
        <f t="shared" si="15"/>
        <v>8841</v>
      </c>
      <c r="AB42" s="16" t="s">
        <v>154</v>
      </c>
      <c r="AC42" s="154">
        <f t="shared" si="16"/>
        <v>0.66901051025443403</v>
      </c>
      <c r="AD42" s="16" t="s">
        <v>158</v>
      </c>
      <c r="AE42" s="13">
        <f t="shared" si="17"/>
        <v>5915</v>
      </c>
      <c r="AH42" s="28" t="str">
        <f t="shared" si="18"/>
        <v>51</v>
      </c>
      <c r="AI42" s="29" t="str">
        <f t="shared" si="18"/>
        <v>商業</v>
      </c>
      <c r="AK42" s="150"/>
      <c r="AM42" s="13">
        <f t="shared" si="19"/>
        <v>5915</v>
      </c>
      <c r="AO42" s="13">
        <v>7536</v>
      </c>
      <c r="AP42" s="77"/>
      <c r="AQ42" s="78"/>
      <c r="AR42" s="13">
        <f t="shared" si="0"/>
        <v>7536</v>
      </c>
      <c r="AS42" s="143" t="s">
        <v>172</v>
      </c>
      <c r="AT42" s="155">
        <f t="shared" si="1"/>
        <v>0.741048964521552</v>
      </c>
      <c r="AU42" s="145" t="s">
        <v>166</v>
      </c>
      <c r="AV42" s="20">
        <f t="shared" si="20"/>
        <v>5585</v>
      </c>
      <c r="AY42" s="28" t="str">
        <f t="shared" si="21"/>
        <v>51</v>
      </c>
      <c r="AZ42" s="29" t="str">
        <f t="shared" si="21"/>
        <v>商業</v>
      </c>
      <c r="BB42" s="13">
        <f t="shared" si="2"/>
        <v>7536</v>
      </c>
      <c r="BC42" s="143" t="s">
        <v>172</v>
      </c>
      <c r="BD42" s="154">
        <f t="shared" si="3"/>
        <v>0.29699064450206902</v>
      </c>
      <c r="BE42" s="145" t="s">
        <v>166</v>
      </c>
      <c r="BF42" s="13">
        <f t="shared" si="22"/>
        <v>2238</v>
      </c>
      <c r="BG42" s="163"/>
      <c r="BH42" s="210"/>
      <c r="BI42" s="13">
        <f t="shared" si="4"/>
        <v>7536</v>
      </c>
      <c r="BJ42" s="143" t="s">
        <v>172</v>
      </c>
      <c r="BK42" s="154">
        <f t="shared" si="5"/>
        <v>1.519874857148E-3</v>
      </c>
      <c r="BL42" s="145" t="s">
        <v>166</v>
      </c>
      <c r="BM42" s="13">
        <f t="shared" si="36"/>
        <v>11</v>
      </c>
      <c r="BN42" s="77"/>
      <c r="BP42" s="13"/>
      <c r="BR42" s="151">
        <f t="shared" si="23"/>
        <v>0.15472991169504294</v>
      </c>
      <c r="BT42" s="13">
        <f t="shared" si="24"/>
        <v>7457</v>
      </c>
      <c r="BU42" s="16" t="s">
        <v>172</v>
      </c>
      <c r="BV42" s="154">
        <f t="shared" si="25"/>
        <v>0.66901051025443403</v>
      </c>
      <c r="BW42" s="16" t="s">
        <v>166</v>
      </c>
      <c r="BX42" s="13">
        <f t="shared" si="26"/>
        <v>4989</v>
      </c>
      <c r="BY42" s="77"/>
      <c r="CA42" s="150"/>
      <c r="CB42" s="34"/>
      <c r="CC42" s="20">
        <f t="shared" si="37"/>
        <v>4989</v>
      </c>
      <c r="CE42" s="20">
        <v>5742</v>
      </c>
      <c r="CF42" s="20"/>
      <c r="CG42" s="20">
        <f t="shared" si="6"/>
        <v>5742</v>
      </c>
      <c r="CH42" s="145" t="s">
        <v>172</v>
      </c>
      <c r="CI42" s="156">
        <f t="shared" si="27"/>
        <v>0.741048964521552</v>
      </c>
      <c r="CJ42" s="145" t="s">
        <v>166</v>
      </c>
      <c r="CK42" s="20">
        <f t="shared" si="38"/>
        <v>4255</v>
      </c>
      <c r="CL42" s="34"/>
      <c r="CM42" s="78"/>
      <c r="CN42" s="13">
        <f t="shared" si="7"/>
        <v>5742</v>
      </c>
      <c r="CO42" s="143" t="s">
        <v>172</v>
      </c>
      <c r="CP42" s="154">
        <f t="shared" si="28"/>
        <v>0.29699064450206902</v>
      </c>
      <c r="CQ42" s="145" t="s">
        <v>166</v>
      </c>
      <c r="CR42" s="13">
        <f t="shared" si="29"/>
        <v>1705</v>
      </c>
      <c r="CS42" s="77"/>
      <c r="CU42" s="13">
        <f t="shared" si="8"/>
        <v>5742</v>
      </c>
      <c r="CV42" s="143" t="s">
        <v>172</v>
      </c>
      <c r="CW42" s="154">
        <f t="shared" si="30"/>
        <v>1.519874857148E-3</v>
      </c>
      <c r="CX42" s="145" t="s">
        <v>166</v>
      </c>
      <c r="CY42" s="13">
        <f t="shared" si="39"/>
        <v>9</v>
      </c>
      <c r="CZ42" s="77"/>
      <c r="DA42" s="77"/>
      <c r="DB42" s="28" t="str">
        <f t="shared" si="31"/>
        <v>51</v>
      </c>
      <c r="DC42" s="29" t="str">
        <f t="shared" si="31"/>
        <v>商業</v>
      </c>
      <c r="DD42" s="147">
        <f t="shared" si="40"/>
        <v>7536</v>
      </c>
      <c r="DE42" s="148">
        <f t="shared" si="41"/>
        <v>5585</v>
      </c>
      <c r="DF42" s="34">
        <f t="shared" si="42"/>
        <v>2238</v>
      </c>
      <c r="DG42" s="149">
        <f t="shared" si="43"/>
        <v>11</v>
      </c>
      <c r="DH42" s="397">
        <f t="shared" si="32"/>
        <v>7457</v>
      </c>
      <c r="DI42" s="397">
        <f t="shared" si="33"/>
        <v>4989</v>
      </c>
      <c r="DJ42" s="148">
        <f t="shared" si="9"/>
        <v>5742</v>
      </c>
      <c r="DK42" s="256">
        <f t="shared" si="10"/>
        <v>4255</v>
      </c>
      <c r="DL42" s="34">
        <f t="shared" si="11"/>
        <v>1705</v>
      </c>
      <c r="DM42" s="149">
        <f t="shared" si="12"/>
        <v>9</v>
      </c>
      <c r="DO42" s="77"/>
      <c r="DP42" s="28" t="str">
        <f t="shared" si="34"/>
        <v>51</v>
      </c>
      <c r="DQ42" s="29" t="str">
        <f t="shared" si="34"/>
        <v>商業</v>
      </c>
      <c r="DR42" s="147">
        <f t="shared" si="35"/>
        <v>13278</v>
      </c>
      <c r="DS42" s="148">
        <f t="shared" si="35"/>
        <v>9840</v>
      </c>
      <c r="DT42" s="34">
        <f t="shared" si="35"/>
        <v>3943</v>
      </c>
      <c r="DU42" s="149">
        <f t="shared" si="35"/>
        <v>20</v>
      </c>
    </row>
    <row r="43" spans="2:125">
      <c r="B43" s="28" t="s">
        <v>333</v>
      </c>
      <c r="C43" s="29" t="s">
        <v>6</v>
      </c>
      <c r="D43" s="137"/>
      <c r="E43" s="150"/>
      <c r="F43" s="137"/>
      <c r="G43" s="195">
        <f>'測定　建設投資'!G43</f>
        <v>0.88604026748396802</v>
      </c>
      <c r="H43" s="137"/>
      <c r="I43" s="151">
        <f>'表4-3-4'!I34</f>
        <v>0</v>
      </c>
      <c r="J43" s="137"/>
      <c r="K43" s="151">
        <f>'測定　建設投資'!K43</f>
        <v>5.0528913407800002E-4</v>
      </c>
      <c r="L43" s="137"/>
      <c r="M43" s="151">
        <f>'測定　建設投資'!M43</f>
        <v>0.70740929862690605</v>
      </c>
      <c r="N43" s="137"/>
      <c r="O43" s="151">
        <f>'測定　建設投資'!O43</f>
        <v>0.24202132237887899</v>
      </c>
      <c r="P43" s="137"/>
      <c r="Q43" s="151">
        <f>'測定　建設投資'!Q43</f>
        <v>4.9684322985019472E-2</v>
      </c>
      <c r="R43" t="s">
        <v>153</v>
      </c>
      <c r="T43" s="28" t="str">
        <f t="shared" si="13"/>
        <v>53</v>
      </c>
      <c r="U43" s="29" t="str">
        <f t="shared" si="13"/>
        <v>金融・保険</v>
      </c>
      <c r="W43" s="13"/>
      <c r="X43" s="16"/>
      <c r="Y43" s="151">
        <f t="shared" si="14"/>
        <v>0</v>
      </c>
      <c r="AA43" s="13">
        <f t="shared" si="15"/>
        <v>0</v>
      </c>
      <c r="AB43" s="16" t="s">
        <v>154</v>
      </c>
      <c r="AC43" s="154">
        <f t="shared" si="16"/>
        <v>0.88604026748396802</v>
      </c>
      <c r="AD43" s="16" t="s">
        <v>158</v>
      </c>
      <c r="AE43" s="13">
        <f t="shared" si="17"/>
        <v>0</v>
      </c>
      <c r="AH43" s="28" t="str">
        <f t="shared" si="18"/>
        <v>53</v>
      </c>
      <c r="AI43" s="29" t="str">
        <f t="shared" si="18"/>
        <v>金融・保険</v>
      </c>
      <c r="AK43" s="150"/>
      <c r="AM43" s="13">
        <f t="shared" si="19"/>
        <v>0</v>
      </c>
      <c r="AO43" s="13">
        <v>1147</v>
      </c>
      <c r="AP43" s="77"/>
      <c r="AQ43" s="78"/>
      <c r="AR43" s="13">
        <f t="shared" si="0"/>
        <v>1147</v>
      </c>
      <c r="AS43" s="143" t="s">
        <v>172</v>
      </c>
      <c r="AT43" s="155">
        <f t="shared" si="1"/>
        <v>0.70740929862690605</v>
      </c>
      <c r="AU43" s="145" t="s">
        <v>166</v>
      </c>
      <c r="AV43" s="20">
        <f t="shared" si="20"/>
        <v>811</v>
      </c>
      <c r="AY43" s="28" t="str">
        <f t="shared" si="21"/>
        <v>53</v>
      </c>
      <c r="AZ43" s="29" t="str">
        <f t="shared" si="21"/>
        <v>金融・保険</v>
      </c>
      <c r="BB43" s="13">
        <f t="shared" si="2"/>
        <v>1147</v>
      </c>
      <c r="BC43" s="143" t="s">
        <v>172</v>
      </c>
      <c r="BD43" s="154">
        <f t="shared" si="3"/>
        <v>0.24202132237887899</v>
      </c>
      <c r="BE43" s="145" t="s">
        <v>166</v>
      </c>
      <c r="BF43" s="13">
        <f t="shared" si="22"/>
        <v>278</v>
      </c>
      <c r="BG43" s="163"/>
      <c r="BH43" s="210"/>
      <c r="BI43" s="13">
        <f t="shared" si="4"/>
        <v>1147</v>
      </c>
      <c r="BJ43" s="143" t="s">
        <v>172</v>
      </c>
      <c r="BK43" s="154">
        <f t="shared" si="5"/>
        <v>5.0528913407800002E-4</v>
      </c>
      <c r="BL43" s="145" t="s">
        <v>166</v>
      </c>
      <c r="BM43" s="13">
        <f t="shared" si="36"/>
        <v>1</v>
      </c>
      <c r="BN43" s="77"/>
      <c r="BP43" s="13"/>
      <c r="BR43" s="151">
        <f t="shared" si="23"/>
        <v>4.9684322985019472E-2</v>
      </c>
      <c r="BT43" s="13">
        <f t="shared" si="24"/>
        <v>2394</v>
      </c>
      <c r="BU43" s="16" t="s">
        <v>172</v>
      </c>
      <c r="BV43" s="154">
        <f t="shared" si="25"/>
        <v>0.88604026748396802</v>
      </c>
      <c r="BW43" s="16" t="s">
        <v>166</v>
      </c>
      <c r="BX43" s="13">
        <f t="shared" si="26"/>
        <v>2121</v>
      </c>
      <c r="BY43" s="77"/>
      <c r="CA43" s="150"/>
      <c r="CB43" s="34"/>
      <c r="CC43" s="20">
        <f t="shared" si="37"/>
        <v>2121</v>
      </c>
      <c r="CE43" s="20">
        <v>3318</v>
      </c>
      <c r="CF43" s="20"/>
      <c r="CG43" s="20">
        <f t="shared" si="6"/>
        <v>3318</v>
      </c>
      <c r="CH43" s="145" t="s">
        <v>172</v>
      </c>
      <c r="CI43" s="156">
        <f t="shared" si="27"/>
        <v>0.70740929862690605</v>
      </c>
      <c r="CJ43" s="145" t="s">
        <v>166</v>
      </c>
      <c r="CK43" s="20">
        <f t="shared" si="38"/>
        <v>2347</v>
      </c>
      <c r="CL43" s="34"/>
      <c r="CM43" s="78"/>
      <c r="CN43" s="13">
        <f t="shared" si="7"/>
        <v>3318</v>
      </c>
      <c r="CO43" s="143" t="s">
        <v>172</v>
      </c>
      <c r="CP43" s="154">
        <f t="shared" si="28"/>
        <v>0.24202132237887899</v>
      </c>
      <c r="CQ43" s="145" t="s">
        <v>166</v>
      </c>
      <c r="CR43" s="13">
        <f t="shared" si="29"/>
        <v>803</v>
      </c>
      <c r="CS43" s="77"/>
      <c r="CU43" s="13">
        <f t="shared" si="8"/>
        <v>3318</v>
      </c>
      <c r="CV43" s="143" t="s">
        <v>172</v>
      </c>
      <c r="CW43" s="154">
        <f t="shared" si="30"/>
        <v>5.0528913407800002E-4</v>
      </c>
      <c r="CX43" s="145" t="s">
        <v>166</v>
      </c>
      <c r="CY43" s="13">
        <f t="shared" si="39"/>
        <v>2</v>
      </c>
      <c r="CZ43" s="77"/>
      <c r="DA43" s="77"/>
      <c r="DB43" s="28" t="str">
        <f t="shared" si="31"/>
        <v>53</v>
      </c>
      <c r="DC43" s="29" t="str">
        <f t="shared" si="31"/>
        <v>金融・保険</v>
      </c>
      <c r="DD43" s="147">
        <f t="shared" si="40"/>
        <v>1147</v>
      </c>
      <c r="DE43" s="148">
        <f t="shared" si="41"/>
        <v>811</v>
      </c>
      <c r="DF43" s="34">
        <f t="shared" si="42"/>
        <v>278</v>
      </c>
      <c r="DG43" s="149">
        <f t="shared" si="43"/>
        <v>1</v>
      </c>
      <c r="DH43" s="397">
        <f t="shared" si="32"/>
        <v>2394</v>
      </c>
      <c r="DI43" s="397">
        <f t="shared" si="33"/>
        <v>2121</v>
      </c>
      <c r="DJ43" s="148">
        <f t="shared" si="9"/>
        <v>3318</v>
      </c>
      <c r="DK43" s="256">
        <f t="shared" si="10"/>
        <v>2347</v>
      </c>
      <c r="DL43" s="34">
        <f t="shared" si="11"/>
        <v>803</v>
      </c>
      <c r="DM43" s="149">
        <f t="shared" si="12"/>
        <v>2</v>
      </c>
      <c r="DO43" s="77"/>
      <c r="DP43" s="28" t="str">
        <f t="shared" si="34"/>
        <v>53</v>
      </c>
      <c r="DQ43" s="29" t="str">
        <f t="shared" si="34"/>
        <v>金融・保険</v>
      </c>
      <c r="DR43" s="147">
        <f t="shared" si="35"/>
        <v>4465</v>
      </c>
      <c r="DS43" s="148">
        <f t="shared" si="35"/>
        <v>3158</v>
      </c>
      <c r="DT43" s="34">
        <f t="shared" si="35"/>
        <v>1081</v>
      </c>
      <c r="DU43" s="149">
        <f t="shared" si="35"/>
        <v>3</v>
      </c>
    </row>
    <row r="44" spans="2:125">
      <c r="B44" s="28" t="s">
        <v>334</v>
      </c>
      <c r="C44" s="29" t="s">
        <v>7</v>
      </c>
      <c r="D44" s="137"/>
      <c r="E44" s="150"/>
      <c r="F44" s="137"/>
      <c r="G44" s="195">
        <f>'測定　建設投資'!G44</f>
        <v>0.99991460678824695</v>
      </c>
      <c r="H44" s="137"/>
      <c r="I44" s="151">
        <f>'表4-3-4'!I35</f>
        <v>0</v>
      </c>
      <c r="J44" s="137"/>
      <c r="K44" s="151">
        <f>'測定　建設投資'!K44</f>
        <v>7.7605734569000001E-5</v>
      </c>
      <c r="L44" s="137"/>
      <c r="M44" s="151">
        <f>'測定　建設投資'!M44</f>
        <v>0.85563170679980705</v>
      </c>
      <c r="N44" s="137"/>
      <c r="O44" s="151">
        <f>'測定　建設投資'!O44</f>
        <v>2.8338973327624001E-2</v>
      </c>
      <c r="P44" s="137"/>
      <c r="Q44" s="151">
        <f>'測定　建設投資'!Q44</f>
        <v>0.20266681388138938</v>
      </c>
      <c r="R44" t="s">
        <v>153</v>
      </c>
      <c r="T44" s="28" t="str">
        <f t="shared" si="13"/>
        <v>55</v>
      </c>
      <c r="U44" s="29" t="str">
        <f t="shared" si="13"/>
        <v>不動産</v>
      </c>
      <c r="W44" s="13"/>
      <c r="X44" s="16"/>
      <c r="Y44" s="151">
        <f t="shared" si="14"/>
        <v>0</v>
      </c>
      <c r="AA44" s="13">
        <f t="shared" si="15"/>
        <v>0</v>
      </c>
      <c r="AB44" s="16" t="s">
        <v>154</v>
      </c>
      <c r="AC44" s="154">
        <f t="shared" si="16"/>
        <v>0.99991460678824695</v>
      </c>
      <c r="AD44" s="16" t="s">
        <v>158</v>
      </c>
      <c r="AE44" s="13">
        <f t="shared" si="17"/>
        <v>0</v>
      </c>
      <c r="AH44" s="28" t="str">
        <f t="shared" si="18"/>
        <v>55</v>
      </c>
      <c r="AI44" s="29" t="str">
        <f t="shared" si="18"/>
        <v>不動産</v>
      </c>
      <c r="AK44" s="150"/>
      <c r="AM44" s="13">
        <f t="shared" si="19"/>
        <v>0</v>
      </c>
      <c r="AO44" s="13">
        <v>261</v>
      </c>
      <c r="AP44" s="77"/>
      <c r="AQ44" s="78"/>
      <c r="AR44" s="13">
        <f t="shared" si="0"/>
        <v>261</v>
      </c>
      <c r="AS44" s="143" t="s">
        <v>172</v>
      </c>
      <c r="AT44" s="155">
        <f t="shared" si="1"/>
        <v>0.85563170679980705</v>
      </c>
      <c r="AU44" s="145" t="s">
        <v>166</v>
      </c>
      <c r="AV44" s="20">
        <f t="shared" si="20"/>
        <v>223</v>
      </c>
      <c r="AY44" s="28" t="str">
        <f t="shared" si="21"/>
        <v>55</v>
      </c>
      <c r="AZ44" s="29" t="str">
        <f t="shared" si="21"/>
        <v>不動産</v>
      </c>
      <c r="BB44" s="13">
        <f t="shared" si="2"/>
        <v>261</v>
      </c>
      <c r="BC44" s="143" t="s">
        <v>172</v>
      </c>
      <c r="BD44" s="154">
        <f t="shared" si="3"/>
        <v>2.8338973327624001E-2</v>
      </c>
      <c r="BE44" s="145" t="s">
        <v>166</v>
      </c>
      <c r="BF44" s="13">
        <f>ROUND(BB44*BD44,0)</f>
        <v>7</v>
      </c>
      <c r="BG44" s="163"/>
      <c r="BH44" s="210"/>
      <c r="BI44" s="13">
        <f t="shared" si="4"/>
        <v>261</v>
      </c>
      <c r="BJ44" s="143" t="s">
        <v>172</v>
      </c>
      <c r="BK44" s="154">
        <f t="shared" si="5"/>
        <v>7.7605734569000001E-5</v>
      </c>
      <c r="BL44" s="145" t="s">
        <v>166</v>
      </c>
      <c r="BM44" s="13">
        <f t="shared" si="36"/>
        <v>0</v>
      </c>
      <c r="BN44" s="77"/>
      <c r="BP44" s="13"/>
      <c r="BR44" s="151">
        <f t="shared" si="23"/>
        <v>0.20266681388138938</v>
      </c>
      <c r="BT44" s="13">
        <f t="shared" si="24"/>
        <v>9767</v>
      </c>
      <c r="BU44" s="16" t="s">
        <v>172</v>
      </c>
      <c r="BV44" s="154">
        <f t="shared" si="25"/>
        <v>0.99991460678824695</v>
      </c>
      <c r="BW44" s="16" t="s">
        <v>166</v>
      </c>
      <c r="BX44" s="13">
        <f t="shared" si="26"/>
        <v>9766</v>
      </c>
      <c r="BY44" s="77"/>
      <c r="CA44" s="150"/>
      <c r="CB44" s="34"/>
      <c r="CC44" s="20">
        <f t="shared" si="37"/>
        <v>9766</v>
      </c>
      <c r="CE44" s="20">
        <v>10016</v>
      </c>
      <c r="CF44" s="20"/>
      <c r="CG44" s="20">
        <f t="shared" si="6"/>
        <v>10016</v>
      </c>
      <c r="CH44" s="145" t="s">
        <v>172</v>
      </c>
      <c r="CI44" s="156">
        <f t="shared" si="27"/>
        <v>0.85563170679980705</v>
      </c>
      <c r="CJ44" s="145" t="s">
        <v>166</v>
      </c>
      <c r="CK44" s="20">
        <f t="shared" si="38"/>
        <v>8570</v>
      </c>
      <c r="CL44" s="34"/>
      <c r="CM44" s="78"/>
      <c r="CN44" s="13">
        <f t="shared" si="7"/>
        <v>10016</v>
      </c>
      <c r="CO44" s="143" t="s">
        <v>172</v>
      </c>
      <c r="CP44" s="154">
        <f t="shared" si="28"/>
        <v>2.8338973327624001E-2</v>
      </c>
      <c r="CQ44" s="145" t="s">
        <v>166</v>
      </c>
      <c r="CR44" s="13">
        <f t="shared" si="29"/>
        <v>284</v>
      </c>
      <c r="CS44" s="77"/>
      <c r="CU44" s="13">
        <f t="shared" si="8"/>
        <v>10016</v>
      </c>
      <c r="CV44" s="143" t="s">
        <v>172</v>
      </c>
      <c r="CW44" s="154">
        <f t="shared" si="30"/>
        <v>7.7605734569000001E-5</v>
      </c>
      <c r="CX44" s="145" t="s">
        <v>166</v>
      </c>
      <c r="CY44" s="13">
        <f t="shared" si="39"/>
        <v>1</v>
      </c>
      <c r="CZ44" s="77"/>
      <c r="DA44" s="77"/>
      <c r="DB44" s="28" t="str">
        <f t="shared" si="31"/>
        <v>55</v>
      </c>
      <c r="DC44" s="29" t="str">
        <f t="shared" si="31"/>
        <v>不動産</v>
      </c>
      <c r="DD44" s="147">
        <f t="shared" si="40"/>
        <v>261</v>
      </c>
      <c r="DE44" s="148">
        <f t="shared" si="41"/>
        <v>223</v>
      </c>
      <c r="DF44" s="34">
        <f t="shared" si="42"/>
        <v>7</v>
      </c>
      <c r="DG44" s="149">
        <f t="shared" si="43"/>
        <v>0</v>
      </c>
      <c r="DH44" s="397">
        <f t="shared" si="32"/>
        <v>9767</v>
      </c>
      <c r="DI44" s="397">
        <f t="shared" si="33"/>
        <v>9766</v>
      </c>
      <c r="DJ44" s="148">
        <f t="shared" si="9"/>
        <v>10016</v>
      </c>
      <c r="DK44" s="256">
        <f t="shared" si="10"/>
        <v>8570</v>
      </c>
      <c r="DL44" s="34">
        <f t="shared" si="11"/>
        <v>284</v>
      </c>
      <c r="DM44" s="149">
        <f t="shared" si="12"/>
        <v>1</v>
      </c>
      <c r="DO44" s="77"/>
      <c r="DP44" s="28" t="str">
        <f t="shared" si="34"/>
        <v>55</v>
      </c>
      <c r="DQ44" s="29" t="str">
        <f t="shared" si="34"/>
        <v>不動産</v>
      </c>
      <c r="DR44" s="147">
        <f t="shared" si="35"/>
        <v>10277</v>
      </c>
      <c r="DS44" s="148">
        <f t="shared" si="35"/>
        <v>8793</v>
      </c>
      <c r="DT44" s="34">
        <f t="shared" si="35"/>
        <v>291</v>
      </c>
      <c r="DU44" s="149">
        <f t="shared" si="35"/>
        <v>1</v>
      </c>
    </row>
    <row r="45" spans="2:125">
      <c r="B45" s="28" t="s">
        <v>335</v>
      </c>
      <c r="C45" s="29" t="s">
        <v>336</v>
      </c>
      <c r="D45" s="137"/>
      <c r="E45" s="150"/>
      <c r="F45" s="137"/>
      <c r="G45" s="195">
        <f>'測定　建設投資'!G45</f>
        <v>0.61504742809256197</v>
      </c>
      <c r="H45" s="137"/>
      <c r="I45" s="151">
        <f>'表4-3-4'!I36</f>
        <v>5.245231282215E-3</v>
      </c>
      <c r="J45" s="137"/>
      <c r="K45" s="151">
        <f>'測定　建設投資'!K45</f>
        <v>5.3201501766300002E-4</v>
      </c>
      <c r="L45" s="137"/>
      <c r="M45" s="151">
        <f>'測定　建設投資'!M45</f>
        <v>0.54493016930161298</v>
      </c>
      <c r="N45" s="137"/>
      <c r="O45" s="151">
        <f>'測定　建設投資'!O45</f>
        <v>0.26575276289118099</v>
      </c>
      <c r="P45" s="137"/>
      <c r="Q45" s="151">
        <f>'測定　建設投資'!Q45</f>
        <v>4.8693103035143508E-2</v>
      </c>
      <c r="R45" t="s">
        <v>153</v>
      </c>
      <c r="T45" s="28" t="str">
        <f t="shared" si="13"/>
        <v>57</v>
      </c>
      <c r="U45" s="29" t="str">
        <f t="shared" si="13"/>
        <v>運輸・郵便</v>
      </c>
      <c r="W45" s="13"/>
      <c r="X45" s="16"/>
      <c r="Y45" s="151">
        <f t="shared" si="14"/>
        <v>5.245231282215E-3</v>
      </c>
      <c r="AA45" s="13">
        <f t="shared" si="15"/>
        <v>1049</v>
      </c>
      <c r="AB45" s="16" t="s">
        <v>154</v>
      </c>
      <c r="AC45" s="154">
        <f t="shared" si="16"/>
        <v>0.61504742809256197</v>
      </c>
      <c r="AD45" s="16" t="s">
        <v>158</v>
      </c>
      <c r="AE45" s="13">
        <f t="shared" si="17"/>
        <v>645</v>
      </c>
      <c r="AH45" s="28" t="str">
        <f t="shared" si="18"/>
        <v>57</v>
      </c>
      <c r="AI45" s="29" t="str">
        <f t="shared" si="18"/>
        <v>運輸・郵便</v>
      </c>
      <c r="AK45" s="150"/>
      <c r="AM45" s="13">
        <f t="shared" si="19"/>
        <v>645</v>
      </c>
      <c r="AO45" s="13">
        <v>3409</v>
      </c>
      <c r="AP45" s="77"/>
      <c r="AQ45" s="78"/>
      <c r="AR45" s="13">
        <f t="shared" si="0"/>
        <v>3409</v>
      </c>
      <c r="AS45" s="143" t="s">
        <v>172</v>
      </c>
      <c r="AT45" s="155">
        <f t="shared" si="1"/>
        <v>0.54493016930161298</v>
      </c>
      <c r="AU45" s="145" t="s">
        <v>166</v>
      </c>
      <c r="AV45" s="20">
        <f t="shared" si="20"/>
        <v>1858</v>
      </c>
      <c r="AY45" s="28" t="str">
        <f t="shared" si="21"/>
        <v>57</v>
      </c>
      <c r="AZ45" s="29" t="str">
        <f t="shared" si="21"/>
        <v>運輸・郵便</v>
      </c>
      <c r="BB45" s="13">
        <f t="shared" si="2"/>
        <v>3409</v>
      </c>
      <c r="BC45" s="143" t="s">
        <v>172</v>
      </c>
      <c r="BD45" s="154">
        <f t="shared" si="3"/>
        <v>0.26575276289118099</v>
      </c>
      <c r="BE45" s="145" t="s">
        <v>166</v>
      </c>
      <c r="BF45" s="13">
        <f t="shared" si="22"/>
        <v>906</v>
      </c>
      <c r="BG45" s="163"/>
      <c r="BH45" s="210"/>
      <c r="BI45" s="13">
        <f t="shared" si="4"/>
        <v>3409</v>
      </c>
      <c r="BJ45" s="143" t="s">
        <v>172</v>
      </c>
      <c r="BK45" s="154">
        <f t="shared" si="5"/>
        <v>5.3201501766300002E-4</v>
      </c>
      <c r="BL45" s="145" t="s">
        <v>166</v>
      </c>
      <c r="BM45" s="13">
        <f t="shared" si="36"/>
        <v>2</v>
      </c>
      <c r="BN45" s="77"/>
      <c r="BP45" s="13"/>
      <c r="BR45" s="151">
        <f t="shared" si="23"/>
        <v>4.8693103035143508E-2</v>
      </c>
      <c r="BT45" s="13">
        <f t="shared" si="24"/>
        <v>2347</v>
      </c>
      <c r="BU45" s="16" t="s">
        <v>172</v>
      </c>
      <c r="BV45" s="154">
        <f t="shared" si="25"/>
        <v>0.61504742809256197</v>
      </c>
      <c r="BW45" s="16" t="s">
        <v>166</v>
      </c>
      <c r="BX45" s="13">
        <f t="shared" si="26"/>
        <v>1444</v>
      </c>
      <c r="BY45" s="77"/>
      <c r="CA45" s="150"/>
      <c r="CB45" s="34"/>
      <c r="CC45" s="20">
        <f t="shared" si="37"/>
        <v>1444</v>
      </c>
      <c r="CE45" s="20">
        <v>2439</v>
      </c>
      <c r="CF45" s="20"/>
      <c r="CG45" s="20">
        <f t="shared" si="6"/>
        <v>2439</v>
      </c>
      <c r="CH45" s="145" t="s">
        <v>172</v>
      </c>
      <c r="CI45" s="156">
        <f t="shared" si="27"/>
        <v>0.54493016930161298</v>
      </c>
      <c r="CJ45" s="145" t="s">
        <v>166</v>
      </c>
      <c r="CK45" s="20">
        <f t="shared" si="38"/>
        <v>1329</v>
      </c>
      <c r="CL45" s="34"/>
      <c r="CM45" s="78"/>
      <c r="CN45" s="13">
        <f t="shared" si="7"/>
        <v>2439</v>
      </c>
      <c r="CO45" s="143" t="s">
        <v>172</v>
      </c>
      <c r="CP45" s="154">
        <f t="shared" si="28"/>
        <v>0.26575276289118099</v>
      </c>
      <c r="CQ45" s="145" t="s">
        <v>166</v>
      </c>
      <c r="CR45" s="13">
        <f t="shared" si="29"/>
        <v>648</v>
      </c>
      <c r="CS45" s="77"/>
      <c r="CU45" s="13">
        <f t="shared" si="8"/>
        <v>2439</v>
      </c>
      <c r="CV45" s="143" t="s">
        <v>172</v>
      </c>
      <c r="CW45" s="154">
        <f t="shared" si="30"/>
        <v>5.3201501766300002E-4</v>
      </c>
      <c r="CX45" s="145" t="s">
        <v>166</v>
      </c>
      <c r="CY45" s="13">
        <f t="shared" si="39"/>
        <v>1</v>
      </c>
      <c r="CZ45" s="77"/>
      <c r="DA45" s="77"/>
      <c r="DB45" s="28" t="str">
        <f t="shared" si="31"/>
        <v>57</v>
      </c>
      <c r="DC45" s="29" t="str">
        <f t="shared" si="31"/>
        <v>運輸・郵便</v>
      </c>
      <c r="DD45" s="147">
        <f t="shared" si="40"/>
        <v>3409</v>
      </c>
      <c r="DE45" s="148">
        <f t="shared" si="41"/>
        <v>1858</v>
      </c>
      <c r="DF45" s="34">
        <f t="shared" si="42"/>
        <v>906</v>
      </c>
      <c r="DG45" s="149">
        <f t="shared" si="43"/>
        <v>2</v>
      </c>
      <c r="DH45" s="397">
        <f t="shared" si="32"/>
        <v>2347</v>
      </c>
      <c r="DI45" s="397">
        <f t="shared" si="33"/>
        <v>1444</v>
      </c>
      <c r="DJ45" s="148">
        <f t="shared" si="9"/>
        <v>2439</v>
      </c>
      <c r="DK45" s="256">
        <f t="shared" si="10"/>
        <v>1329</v>
      </c>
      <c r="DL45" s="34">
        <f t="shared" si="11"/>
        <v>648</v>
      </c>
      <c r="DM45" s="149">
        <f t="shared" si="12"/>
        <v>1</v>
      </c>
      <c r="DO45" s="77"/>
      <c r="DP45" s="28" t="str">
        <f t="shared" si="34"/>
        <v>57</v>
      </c>
      <c r="DQ45" s="29" t="str">
        <f t="shared" si="34"/>
        <v>運輸・郵便</v>
      </c>
      <c r="DR45" s="147">
        <f t="shared" si="35"/>
        <v>5848</v>
      </c>
      <c r="DS45" s="148">
        <f t="shared" si="35"/>
        <v>3187</v>
      </c>
      <c r="DT45" s="34">
        <f>DF45+DL45</f>
        <v>1554</v>
      </c>
      <c r="DU45" s="149">
        <f t="shared" si="35"/>
        <v>3</v>
      </c>
    </row>
    <row r="46" spans="2:125">
      <c r="B46" s="28" t="s">
        <v>337</v>
      </c>
      <c r="C46" s="312" t="s">
        <v>338</v>
      </c>
      <c r="D46" s="137"/>
      <c r="E46" s="150"/>
      <c r="F46" s="137"/>
      <c r="G46" s="195">
        <f>'測定　建設投資'!G46</f>
        <v>0.53331479520693204</v>
      </c>
      <c r="H46" s="137"/>
      <c r="I46" s="151">
        <f>'表4-3-4'!I37</f>
        <v>0.11387120043184799</v>
      </c>
      <c r="J46" s="137"/>
      <c r="K46" s="151">
        <f>'測定　建設投資'!K46</f>
        <v>2.0212338839699999E-4</v>
      </c>
      <c r="L46" s="137"/>
      <c r="M46" s="151">
        <f>'測定　建設投資'!M46</f>
        <v>0.53127054242777305</v>
      </c>
      <c r="N46" s="137"/>
      <c r="O46" s="151">
        <f>'測定　建設投資'!O46</f>
        <v>0.135998018440883</v>
      </c>
      <c r="P46" s="137"/>
      <c r="Q46" s="151">
        <f>'測定　建設投資'!Q46</f>
        <v>5.0877267306204087E-2</v>
      </c>
      <c r="R46" t="s">
        <v>153</v>
      </c>
      <c r="T46" s="28" t="str">
        <f t="shared" si="13"/>
        <v>59</v>
      </c>
      <c r="U46" s="312" t="str">
        <f t="shared" si="13"/>
        <v>情報通信</v>
      </c>
      <c r="W46" s="13"/>
      <c r="X46" s="16"/>
      <c r="Y46" s="151">
        <f t="shared" si="14"/>
        <v>0.11387120043184799</v>
      </c>
      <c r="AA46" s="13">
        <f t="shared" si="15"/>
        <v>22774</v>
      </c>
      <c r="AB46" s="16" t="s">
        <v>154</v>
      </c>
      <c r="AC46" s="154">
        <f t="shared" si="16"/>
        <v>0.53331479520693204</v>
      </c>
      <c r="AD46" s="16" t="s">
        <v>158</v>
      </c>
      <c r="AE46" s="13">
        <f t="shared" si="17"/>
        <v>12146</v>
      </c>
      <c r="AH46" s="28" t="str">
        <f t="shared" si="18"/>
        <v>59</v>
      </c>
      <c r="AI46" s="312" t="str">
        <f t="shared" si="18"/>
        <v>情報通信</v>
      </c>
      <c r="AK46" s="150"/>
      <c r="AM46" s="13">
        <f t="shared" si="19"/>
        <v>12146</v>
      </c>
      <c r="AO46" s="13">
        <v>14950</v>
      </c>
      <c r="AP46" s="77"/>
      <c r="AQ46" s="78"/>
      <c r="AR46" s="13">
        <f t="shared" si="0"/>
        <v>14950</v>
      </c>
      <c r="AS46" s="143" t="s">
        <v>172</v>
      </c>
      <c r="AT46" s="155">
        <f t="shared" si="1"/>
        <v>0.53127054242777305</v>
      </c>
      <c r="AU46" s="145" t="s">
        <v>166</v>
      </c>
      <c r="AV46" s="20">
        <f t="shared" si="20"/>
        <v>7942</v>
      </c>
      <c r="AY46" s="28" t="str">
        <f t="shared" si="21"/>
        <v>59</v>
      </c>
      <c r="AZ46" s="312" t="str">
        <f t="shared" si="21"/>
        <v>情報通信</v>
      </c>
      <c r="BB46" s="13">
        <f t="shared" si="2"/>
        <v>14950</v>
      </c>
      <c r="BC46" s="143" t="s">
        <v>172</v>
      </c>
      <c r="BD46" s="154">
        <f t="shared" si="3"/>
        <v>0.135998018440883</v>
      </c>
      <c r="BE46" s="145" t="s">
        <v>166</v>
      </c>
      <c r="BF46" s="13">
        <f t="shared" si="22"/>
        <v>2033</v>
      </c>
      <c r="BG46" s="163"/>
      <c r="BH46" s="210"/>
      <c r="BI46" s="13">
        <f t="shared" si="4"/>
        <v>14950</v>
      </c>
      <c r="BJ46" s="143" t="s">
        <v>172</v>
      </c>
      <c r="BK46" s="154">
        <f t="shared" si="5"/>
        <v>2.0212338839699999E-4</v>
      </c>
      <c r="BL46" s="145" t="s">
        <v>166</v>
      </c>
      <c r="BM46" s="13">
        <f t="shared" si="36"/>
        <v>3</v>
      </c>
      <c r="BN46" s="77"/>
      <c r="BP46" s="13"/>
      <c r="BR46" s="151">
        <f t="shared" si="23"/>
        <v>5.0877267306204087E-2</v>
      </c>
      <c r="BT46" s="13">
        <f t="shared" si="24"/>
        <v>2452</v>
      </c>
      <c r="BU46" s="16" t="s">
        <v>172</v>
      </c>
      <c r="BV46" s="154">
        <f t="shared" si="25"/>
        <v>0.53331479520693204</v>
      </c>
      <c r="BW46" s="16" t="s">
        <v>166</v>
      </c>
      <c r="BX46" s="13">
        <f t="shared" si="26"/>
        <v>1308</v>
      </c>
      <c r="BY46" s="77"/>
      <c r="CA46" s="150"/>
      <c r="CB46" s="34"/>
      <c r="CC46" s="20">
        <f t="shared" si="37"/>
        <v>1308</v>
      </c>
      <c r="CE46" s="20">
        <v>1980</v>
      </c>
      <c r="CF46" s="20"/>
      <c r="CG46" s="20">
        <f t="shared" si="6"/>
        <v>1980</v>
      </c>
      <c r="CH46" s="145" t="s">
        <v>172</v>
      </c>
      <c r="CI46" s="156">
        <f t="shared" si="27"/>
        <v>0.53127054242777305</v>
      </c>
      <c r="CJ46" s="145" t="s">
        <v>166</v>
      </c>
      <c r="CK46" s="20">
        <f t="shared" si="38"/>
        <v>1052</v>
      </c>
      <c r="CL46" s="34"/>
      <c r="CM46" s="78"/>
      <c r="CN46" s="13">
        <f t="shared" si="7"/>
        <v>1980</v>
      </c>
      <c r="CO46" s="143" t="s">
        <v>172</v>
      </c>
      <c r="CP46" s="154">
        <f t="shared" si="28"/>
        <v>0.135998018440883</v>
      </c>
      <c r="CQ46" s="145" t="s">
        <v>166</v>
      </c>
      <c r="CR46" s="13">
        <f t="shared" si="29"/>
        <v>269</v>
      </c>
      <c r="CS46" s="77"/>
      <c r="CU46" s="13">
        <f t="shared" si="8"/>
        <v>1980</v>
      </c>
      <c r="CV46" s="143" t="s">
        <v>172</v>
      </c>
      <c r="CW46" s="154">
        <f t="shared" si="30"/>
        <v>2.0212338839699999E-4</v>
      </c>
      <c r="CX46" s="145" t="s">
        <v>166</v>
      </c>
      <c r="CY46" s="13">
        <f t="shared" si="39"/>
        <v>0</v>
      </c>
      <c r="CZ46" s="77"/>
      <c r="DA46" s="77"/>
      <c r="DB46" s="28" t="str">
        <f t="shared" si="31"/>
        <v>59</v>
      </c>
      <c r="DC46" s="312" t="str">
        <f t="shared" si="31"/>
        <v>情報通信</v>
      </c>
      <c r="DD46" s="147">
        <f t="shared" si="40"/>
        <v>14950</v>
      </c>
      <c r="DE46" s="148">
        <f t="shared" si="41"/>
        <v>7942</v>
      </c>
      <c r="DF46" s="34">
        <f t="shared" si="42"/>
        <v>2033</v>
      </c>
      <c r="DG46" s="149">
        <f t="shared" si="43"/>
        <v>3</v>
      </c>
      <c r="DH46" s="397">
        <f t="shared" si="32"/>
        <v>2452</v>
      </c>
      <c r="DI46" s="397">
        <f t="shared" si="33"/>
        <v>1308</v>
      </c>
      <c r="DJ46" s="148">
        <f t="shared" si="9"/>
        <v>1980</v>
      </c>
      <c r="DK46" s="256">
        <f t="shared" si="10"/>
        <v>1052</v>
      </c>
      <c r="DL46" s="34">
        <f t="shared" si="11"/>
        <v>269</v>
      </c>
      <c r="DM46" s="149">
        <f t="shared" si="12"/>
        <v>0</v>
      </c>
      <c r="DO46" s="77"/>
      <c r="DP46" s="28" t="str">
        <f t="shared" si="34"/>
        <v>59</v>
      </c>
      <c r="DQ46" s="312" t="str">
        <f t="shared" si="34"/>
        <v>情報通信</v>
      </c>
      <c r="DR46" s="147">
        <f t="shared" si="35"/>
        <v>16930</v>
      </c>
      <c r="DS46" s="148">
        <f t="shared" si="35"/>
        <v>8994</v>
      </c>
      <c r="DT46" s="34">
        <f t="shared" si="35"/>
        <v>2302</v>
      </c>
      <c r="DU46" s="149">
        <f t="shared" si="35"/>
        <v>3</v>
      </c>
    </row>
    <row r="47" spans="2:125">
      <c r="B47" s="28" t="s">
        <v>339</v>
      </c>
      <c r="C47" s="29" t="s">
        <v>8</v>
      </c>
      <c r="D47" s="137"/>
      <c r="E47" s="150"/>
      <c r="F47" s="137"/>
      <c r="G47" s="195">
        <f>'測定　建設投資'!G47</f>
        <v>1</v>
      </c>
      <c r="H47" s="137"/>
      <c r="I47" s="151">
        <f>'表4-3-4'!I38</f>
        <v>0</v>
      </c>
      <c r="J47" s="137"/>
      <c r="K47" s="151">
        <f>'測定　建設投資'!K47</f>
        <v>6.38013256555E-4</v>
      </c>
      <c r="L47" s="137"/>
      <c r="M47" s="151">
        <f>'測定　建設投資'!M47</f>
        <v>0.77084045236492904</v>
      </c>
      <c r="N47" s="137"/>
      <c r="O47" s="151">
        <f>'測定　建設投資'!O47</f>
        <v>0.49560051002897698</v>
      </c>
      <c r="P47" s="137"/>
      <c r="Q47" s="151">
        <f>'測定　建設投資'!Q47</f>
        <v>4.0090319721852912E-3</v>
      </c>
      <c r="R47" t="s">
        <v>153</v>
      </c>
      <c r="T47" s="28" t="str">
        <f t="shared" si="13"/>
        <v>61</v>
      </c>
      <c r="U47" s="29" t="str">
        <f t="shared" si="13"/>
        <v>公務</v>
      </c>
      <c r="W47" s="13"/>
      <c r="X47" s="16"/>
      <c r="Y47" s="151">
        <f t="shared" si="14"/>
        <v>0</v>
      </c>
      <c r="AA47" s="13">
        <f t="shared" si="15"/>
        <v>0</v>
      </c>
      <c r="AB47" s="16" t="s">
        <v>154</v>
      </c>
      <c r="AC47" s="154">
        <f t="shared" si="16"/>
        <v>1</v>
      </c>
      <c r="AD47" s="16" t="s">
        <v>158</v>
      </c>
      <c r="AE47" s="13">
        <f t="shared" si="17"/>
        <v>0</v>
      </c>
      <c r="AH47" s="28" t="str">
        <f t="shared" si="18"/>
        <v>61</v>
      </c>
      <c r="AI47" s="29" t="str">
        <f t="shared" si="18"/>
        <v>公務</v>
      </c>
      <c r="AK47" s="150"/>
      <c r="AM47" s="13">
        <f t="shared" si="19"/>
        <v>0</v>
      </c>
      <c r="AO47" s="13">
        <v>119</v>
      </c>
      <c r="AP47" s="77"/>
      <c r="AQ47" s="78"/>
      <c r="AR47" s="13">
        <f t="shared" si="0"/>
        <v>119</v>
      </c>
      <c r="AS47" s="143" t="s">
        <v>172</v>
      </c>
      <c r="AT47" s="155">
        <f t="shared" si="1"/>
        <v>0.77084045236492904</v>
      </c>
      <c r="AU47" s="145" t="s">
        <v>166</v>
      </c>
      <c r="AV47" s="20">
        <f t="shared" si="20"/>
        <v>92</v>
      </c>
      <c r="AY47" s="28" t="str">
        <f t="shared" si="21"/>
        <v>61</v>
      </c>
      <c r="AZ47" s="29" t="str">
        <f t="shared" si="21"/>
        <v>公務</v>
      </c>
      <c r="BB47" s="13">
        <f t="shared" si="2"/>
        <v>119</v>
      </c>
      <c r="BC47" s="143" t="s">
        <v>172</v>
      </c>
      <c r="BD47" s="154">
        <f t="shared" si="3"/>
        <v>0.49560051002897698</v>
      </c>
      <c r="BE47" s="145" t="s">
        <v>166</v>
      </c>
      <c r="BF47" s="13">
        <f t="shared" si="22"/>
        <v>59</v>
      </c>
      <c r="BG47" s="163"/>
      <c r="BH47" s="210"/>
      <c r="BI47" s="13">
        <f t="shared" si="4"/>
        <v>119</v>
      </c>
      <c r="BJ47" s="143" t="s">
        <v>172</v>
      </c>
      <c r="BK47" s="154">
        <f t="shared" si="5"/>
        <v>6.38013256555E-4</v>
      </c>
      <c r="BL47" s="145" t="s">
        <v>166</v>
      </c>
      <c r="BM47" s="13">
        <f t="shared" si="36"/>
        <v>0</v>
      </c>
      <c r="BN47" s="77"/>
      <c r="BP47" s="13"/>
      <c r="BR47" s="151">
        <f t="shared" si="23"/>
        <v>4.0090319721852912E-3</v>
      </c>
      <c r="BT47" s="13">
        <f t="shared" si="24"/>
        <v>193</v>
      </c>
      <c r="BU47" s="16" t="s">
        <v>172</v>
      </c>
      <c r="BV47" s="154">
        <f t="shared" si="25"/>
        <v>1</v>
      </c>
      <c r="BW47" s="16" t="s">
        <v>166</v>
      </c>
      <c r="BX47" s="13">
        <f t="shared" si="26"/>
        <v>193</v>
      </c>
      <c r="BY47" s="77"/>
      <c r="CA47" s="150"/>
      <c r="CB47" s="34"/>
      <c r="CC47" s="20">
        <f t="shared" si="37"/>
        <v>193</v>
      </c>
      <c r="CE47" s="20">
        <v>216</v>
      </c>
      <c r="CF47" s="20"/>
      <c r="CG47" s="20">
        <f t="shared" si="6"/>
        <v>216</v>
      </c>
      <c r="CH47" s="145" t="s">
        <v>172</v>
      </c>
      <c r="CI47" s="156">
        <f t="shared" si="27"/>
        <v>0.77084045236492904</v>
      </c>
      <c r="CJ47" s="145" t="s">
        <v>166</v>
      </c>
      <c r="CK47" s="20">
        <f t="shared" si="38"/>
        <v>167</v>
      </c>
      <c r="CL47" s="34"/>
      <c r="CM47" s="78"/>
      <c r="CN47" s="13">
        <f t="shared" si="7"/>
        <v>216</v>
      </c>
      <c r="CO47" s="143" t="s">
        <v>172</v>
      </c>
      <c r="CP47" s="154">
        <f t="shared" si="28"/>
        <v>0.49560051002897698</v>
      </c>
      <c r="CQ47" s="145" t="s">
        <v>166</v>
      </c>
      <c r="CR47" s="13">
        <f t="shared" si="29"/>
        <v>107</v>
      </c>
      <c r="CS47" s="77"/>
      <c r="CU47" s="13">
        <f t="shared" si="8"/>
        <v>216</v>
      </c>
      <c r="CV47" s="143" t="s">
        <v>172</v>
      </c>
      <c r="CW47" s="154">
        <f t="shared" si="30"/>
        <v>6.38013256555E-4</v>
      </c>
      <c r="CX47" s="145" t="s">
        <v>166</v>
      </c>
      <c r="CY47" s="13">
        <f t="shared" si="39"/>
        <v>0</v>
      </c>
      <c r="CZ47" s="77"/>
      <c r="DA47" s="77"/>
      <c r="DB47" s="28" t="str">
        <f t="shared" si="31"/>
        <v>61</v>
      </c>
      <c r="DC47" s="29" t="str">
        <f t="shared" si="31"/>
        <v>公務</v>
      </c>
      <c r="DD47" s="147">
        <f t="shared" si="40"/>
        <v>119</v>
      </c>
      <c r="DE47" s="148">
        <f t="shared" si="41"/>
        <v>92</v>
      </c>
      <c r="DF47" s="34">
        <f t="shared" si="42"/>
        <v>59</v>
      </c>
      <c r="DG47" s="149">
        <f t="shared" si="43"/>
        <v>0</v>
      </c>
      <c r="DH47" s="397">
        <f t="shared" si="32"/>
        <v>193</v>
      </c>
      <c r="DI47" s="397">
        <f t="shared" si="33"/>
        <v>193</v>
      </c>
      <c r="DJ47" s="148">
        <f t="shared" si="9"/>
        <v>216</v>
      </c>
      <c r="DK47" s="256">
        <f t="shared" si="10"/>
        <v>167</v>
      </c>
      <c r="DL47" s="34">
        <f t="shared" si="11"/>
        <v>107</v>
      </c>
      <c r="DM47" s="149">
        <f t="shared" si="12"/>
        <v>0</v>
      </c>
      <c r="DO47" s="77"/>
      <c r="DP47" s="28" t="str">
        <f t="shared" si="34"/>
        <v>61</v>
      </c>
      <c r="DQ47" s="29" t="str">
        <f t="shared" si="34"/>
        <v>公務</v>
      </c>
      <c r="DR47" s="147">
        <f t="shared" si="35"/>
        <v>335</v>
      </c>
      <c r="DS47" s="148">
        <f t="shared" si="35"/>
        <v>259</v>
      </c>
      <c r="DT47" s="34">
        <f t="shared" si="35"/>
        <v>166</v>
      </c>
      <c r="DU47" s="149">
        <f t="shared" si="35"/>
        <v>0</v>
      </c>
    </row>
    <row r="48" spans="2:125">
      <c r="B48" s="28" t="s">
        <v>340</v>
      </c>
      <c r="C48" s="29" t="s">
        <v>35</v>
      </c>
      <c r="D48" s="137"/>
      <c r="E48" s="150"/>
      <c r="F48" s="137"/>
      <c r="G48" s="195">
        <f>'測定　建設投資'!G48</f>
        <v>0.94738237988121798</v>
      </c>
      <c r="H48" s="137"/>
      <c r="I48" s="151">
        <f>'表4-3-4'!I39</f>
        <v>0.48461780990097097</v>
      </c>
      <c r="J48" s="137"/>
      <c r="K48" s="151">
        <f>'測定　建設投資'!K48</f>
        <v>1.0532596252040001E-3</v>
      </c>
      <c r="L48" s="137"/>
      <c r="M48" s="151">
        <f>'測定　建設投資'!M48</f>
        <v>0.83856896329297503</v>
      </c>
      <c r="N48" s="137"/>
      <c r="O48" s="151">
        <f>'測定　建設投資'!O48</f>
        <v>0.61791697216825903</v>
      </c>
      <c r="P48" s="137"/>
      <c r="Q48" s="151">
        <f>'測定　建設投資'!Q48</f>
        <v>2.4790235855984732E-2</v>
      </c>
      <c r="R48" t="s">
        <v>153</v>
      </c>
      <c r="T48" s="28" t="str">
        <f t="shared" si="13"/>
        <v>63</v>
      </c>
      <c r="U48" s="29" t="str">
        <f t="shared" si="13"/>
        <v>教育・研究</v>
      </c>
      <c r="W48" s="13"/>
      <c r="X48" s="16"/>
      <c r="Y48" s="151">
        <f t="shared" si="14"/>
        <v>0.48461780990097097</v>
      </c>
      <c r="AA48" s="13">
        <f t="shared" si="15"/>
        <v>96924</v>
      </c>
      <c r="AB48" s="16" t="s">
        <v>154</v>
      </c>
      <c r="AC48" s="154">
        <f t="shared" si="16"/>
        <v>0.94738237988121798</v>
      </c>
      <c r="AD48" s="16" t="s">
        <v>158</v>
      </c>
      <c r="AE48" s="13">
        <f t="shared" si="17"/>
        <v>91824</v>
      </c>
      <c r="AH48" s="28" t="str">
        <f t="shared" si="18"/>
        <v>63</v>
      </c>
      <c r="AI48" s="29" t="str">
        <f t="shared" si="18"/>
        <v>教育・研究</v>
      </c>
      <c r="AK48" s="150"/>
      <c r="AM48" s="13">
        <f t="shared" si="19"/>
        <v>91824</v>
      </c>
      <c r="AO48" s="13">
        <v>91910</v>
      </c>
      <c r="AP48" s="77"/>
      <c r="AQ48" s="78"/>
      <c r="AR48" s="13">
        <f t="shared" si="0"/>
        <v>91910</v>
      </c>
      <c r="AS48" s="143" t="s">
        <v>172</v>
      </c>
      <c r="AT48" s="155">
        <f t="shared" si="1"/>
        <v>0.83856896329297503</v>
      </c>
      <c r="AU48" s="145" t="s">
        <v>166</v>
      </c>
      <c r="AV48" s="20">
        <f t="shared" si="20"/>
        <v>77073</v>
      </c>
      <c r="AY48" s="28" t="str">
        <f t="shared" si="21"/>
        <v>63</v>
      </c>
      <c r="AZ48" s="29" t="str">
        <f t="shared" si="21"/>
        <v>教育・研究</v>
      </c>
      <c r="BB48" s="13">
        <f t="shared" si="2"/>
        <v>91910</v>
      </c>
      <c r="BC48" s="143" t="s">
        <v>172</v>
      </c>
      <c r="BD48" s="154">
        <f t="shared" si="3"/>
        <v>0.61791697216825903</v>
      </c>
      <c r="BE48" s="145" t="s">
        <v>166</v>
      </c>
      <c r="BF48" s="13">
        <f t="shared" si="22"/>
        <v>56793</v>
      </c>
      <c r="BG48" s="163"/>
      <c r="BH48" s="210"/>
      <c r="BI48" s="13">
        <f t="shared" si="4"/>
        <v>91910</v>
      </c>
      <c r="BJ48" s="143" t="s">
        <v>172</v>
      </c>
      <c r="BK48" s="154">
        <f t="shared" si="5"/>
        <v>1.0532596252040001E-3</v>
      </c>
      <c r="BL48" s="145" t="s">
        <v>166</v>
      </c>
      <c r="BM48" s="13">
        <f t="shared" si="36"/>
        <v>97</v>
      </c>
      <c r="BN48" s="77"/>
      <c r="BP48" s="13"/>
      <c r="BR48" s="151">
        <f t="shared" si="23"/>
        <v>2.4790235855984732E-2</v>
      </c>
      <c r="BT48" s="13">
        <f t="shared" si="24"/>
        <v>1195</v>
      </c>
      <c r="BU48" s="16" t="s">
        <v>172</v>
      </c>
      <c r="BV48" s="154">
        <f t="shared" si="25"/>
        <v>0.94738237988121798</v>
      </c>
      <c r="BW48" s="16" t="s">
        <v>166</v>
      </c>
      <c r="BX48" s="13">
        <f t="shared" si="26"/>
        <v>1132</v>
      </c>
      <c r="BY48" s="77"/>
      <c r="CA48" s="150"/>
      <c r="CB48" s="34"/>
      <c r="CC48" s="20">
        <f t="shared" si="37"/>
        <v>1132</v>
      </c>
      <c r="CE48" s="20">
        <v>1149</v>
      </c>
      <c r="CF48" s="20"/>
      <c r="CG48" s="20">
        <f t="shared" si="6"/>
        <v>1149</v>
      </c>
      <c r="CH48" s="145" t="s">
        <v>172</v>
      </c>
      <c r="CI48" s="156">
        <f t="shared" si="27"/>
        <v>0.83856896329297503</v>
      </c>
      <c r="CJ48" s="145" t="s">
        <v>166</v>
      </c>
      <c r="CK48" s="20">
        <f t="shared" si="38"/>
        <v>964</v>
      </c>
      <c r="CL48" s="34"/>
      <c r="CM48" s="78"/>
      <c r="CN48" s="13">
        <f t="shared" si="7"/>
        <v>1149</v>
      </c>
      <c r="CO48" s="143" t="s">
        <v>172</v>
      </c>
      <c r="CP48" s="154">
        <f t="shared" si="28"/>
        <v>0.61791697216825903</v>
      </c>
      <c r="CQ48" s="145" t="s">
        <v>166</v>
      </c>
      <c r="CR48" s="13">
        <f t="shared" si="29"/>
        <v>710</v>
      </c>
      <c r="CS48" s="77"/>
      <c r="CU48" s="13">
        <f t="shared" si="8"/>
        <v>1149</v>
      </c>
      <c r="CV48" s="143" t="s">
        <v>172</v>
      </c>
      <c r="CW48" s="154">
        <f t="shared" si="30"/>
        <v>1.0532596252040001E-3</v>
      </c>
      <c r="CX48" s="145" t="s">
        <v>166</v>
      </c>
      <c r="CY48" s="13">
        <f t="shared" si="39"/>
        <v>1</v>
      </c>
      <c r="CZ48" s="77"/>
      <c r="DA48" s="77"/>
      <c r="DB48" s="28" t="str">
        <f t="shared" si="31"/>
        <v>63</v>
      </c>
      <c r="DC48" s="29" t="str">
        <f t="shared" si="31"/>
        <v>教育・研究</v>
      </c>
      <c r="DD48" s="147">
        <f t="shared" si="40"/>
        <v>91910</v>
      </c>
      <c r="DE48" s="148">
        <f t="shared" si="41"/>
        <v>77073</v>
      </c>
      <c r="DF48" s="34">
        <f t="shared" si="42"/>
        <v>56793</v>
      </c>
      <c r="DG48" s="149">
        <f t="shared" si="43"/>
        <v>97</v>
      </c>
      <c r="DH48" s="397">
        <f t="shared" si="32"/>
        <v>1195</v>
      </c>
      <c r="DI48" s="397">
        <f t="shared" si="33"/>
        <v>1132</v>
      </c>
      <c r="DJ48" s="148">
        <f t="shared" si="9"/>
        <v>1149</v>
      </c>
      <c r="DK48" s="256">
        <f t="shared" si="10"/>
        <v>964</v>
      </c>
      <c r="DL48" s="34">
        <f t="shared" si="11"/>
        <v>710</v>
      </c>
      <c r="DM48" s="149">
        <f t="shared" si="12"/>
        <v>1</v>
      </c>
      <c r="DO48" s="77"/>
      <c r="DP48" s="28" t="str">
        <f t="shared" si="34"/>
        <v>63</v>
      </c>
      <c r="DQ48" s="29" t="str">
        <f t="shared" si="34"/>
        <v>教育・研究</v>
      </c>
      <c r="DR48" s="147">
        <f t="shared" si="35"/>
        <v>93059</v>
      </c>
      <c r="DS48" s="148">
        <f t="shared" si="35"/>
        <v>78037</v>
      </c>
      <c r="DT48" s="34">
        <f t="shared" si="35"/>
        <v>57503</v>
      </c>
      <c r="DU48" s="149">
        <f t="shared" si="35"/>
        <v>98</v>
      </c>
    </row>
    <row r="49" spans="2:125">
      <c r="B49" s="28" t="s">
        <v>341</v>
      </c>
      <c r="C49" s="29" t="s">
        <v>342</v>
      </c>
      <c r="D49" s="137"/>
      <c r="E49" s="150"/>
      <c r="F49" s="137"/>
      <c r="G49" s="195">
        <f>'測定　建設投資'!G49</f>
        <v>0.99998714746557404</v>
      </c>
      <c r="H49" s="137"/>
      <c r="I49" s="151">
        <f>'表4-3-4'!I40</f>
        <v>0</v>
      </c>
      <c r="J49" s="137"/>
      <c r="K49" s="151">
        <f>'測定　建設投資'!K49</f>
        <v>1.2381867470820001E-3</v>
      </c>
      <c r="L49" s="137"/>
      <c r="M49" s="151">
        <f>'測定　建設投資'!M49</f>
        <v>0.625813073329332</v>
      </c>
      <c r="N49" s="137"/>
      <c r="O49" s="151">
        <f>'測定　建設投資'!O49</f>
        <v>0.51309842960756902</v>
      </c>
      <c r="P49" s="137"/>
      <c r="Q49" s="151">
        <f>'測定　建設投資'!Q49</f>
        <v>6.1595807184302548E-2</v>
      </c>
      <c r="R49" t="s">
        <v>153</v>
      </c>
      <c r="T49" s="28" t="str">
        <f t="shared" si="13"/>
        <v>64</v>
      </c>
      <c r="U49" s="29" t="str">
        <f t="shared" si="13"/>
        <v>医療・福祉</v>
      </c>
      <c r="W49" s="13"/>
      <c r="X49" s="16"/>
      <c r="Y49" s="151">
        <f t="shared" si="14"/>
        <v>0</v>
      </c>
      <c r="AA49" s="13">
        <f t="shared" si="15"/>
        <v>0</v>
      </c>
      <c r="AB49" s="16" t="s">
        <v>154</v>
      </c>
      <c r="AC49" s="154">
        <f t="shared" si="16"/>
        <v>0.99998714746557404</v>
      </c>
      <c r="AD49" s="16" t="s">
        <v>158</v>
      </c>
      <c r="AE49" s="13">
        <f t="shared" si="17"/>
        <v>0</v>
      </c>
      <c r="AH49" s="28" t="str">
        <f t="shared" si="18"/>
        <v>64</v>
      </c>
      <c r="AI49" s="29" t="str">
        <f t="shared" si="18"/>
        <v>医療・福祉</v>
      </c>
      <c r="AK49" s="150"/>
      <c r="AM49" s="13">
        <f t="shared" si="19"/>
        <v>0</v>
      </c>
      <c r="AO49" s="13">
        <v>28</v>
      </c>
      <c r="AP49" s="77"/>
      <c r="AQ49" s="78"/>
      <c r="AR49" s="13">
        <f t="shared" si="0"/>
        <v>28</v>
      </c>
      <c r="AS49" s="143" t="s">
        <v>172</v>
      </c>
      <c r="AT49" s="155">
        <f t="shared" si="1"/>
        <v>0.625813073329332</v>
      </c>
      <c r="AU49" s="145" t="s">
        <v>166</v>
      </c>
      <c r="AV49" s="20">
        <f t="shared" si="20"/>
        <v>18</v>
      </c>
      <c r="AY49" s="28" t="str">
        <f t="shared" si="21"/>
        <v>64</v>
      </c>
      <c r="AZ49" s="29" t="str">
        <f t="shared" si="21"/>
        <v>医療・福祉</v>
      </c>
      <c r="BB49" s="13">
        <f t="shared" si="2"/>
        <v>28</v>
      </c>
      <c r="BC49" s="143" t="s">
        <v>172</v>
      </c>
      <c r="BD49" s="154">
        <f t="shared" si="3"/>
        <v>0.51309842960756902</v>
      </c>
      <c r="BE49" s="145" t="s">
        <v>166</v>
      </c>
      <c r="BF49" s="13">
        <f t="shared" si="22"/>
        <v>14</v>
      </c>
      <c r="BG49" s="163"/>
      <c r="BH49" s="210"/>
      <c r="BI49" s="13">
        <f t="shared" si="4"/>
        <v>28</v>
      </c>
      <c r="BJ49" s="143" t="s">
        <v>172</v>
      </c>
      <c r="BK49" s="154">
        <f t="shared" si="5"/>
        <v>1.2381867470820001E-3</v>
      </c>
      <c r="BL49" s="145" t="s">
        <v>166</v>
      </c>
      <c r="BM49" s="13">
        <f t="shared" si="36"/>
        <v>0</v>
      </c>
      <c r="BN49" s="77"/>
      <c r="BP49" s="13"/>
      <c r="BR49" s="151">
        <f t="shared" si="23"/>
        <v>6.1595807184302548E-2</v>
      </c>
      <c r="BT49" s="13">
        <f t="shared" si="24"/>
        <v>2968</v>
      </c>
      <c r="BU49" s="16" t="s">
        <v>172</v>
      </c>
      <c r="BV49" s="154">
        <f t="shared" si="25"/>
        <v>0.99998714746557404</v>
      </c>
      <c r="BW49" s="16" t="s">
        <v>166</v>
      </c>
      <c r="BX49" s="13">
        <f t="shared" si="26"/>
        <v>2968</v>
      </c>
      <c r="BY49" s="77"/>
      <c r="CA49" s="150"/>
      <c r="CB49" s="34"/>
      <c r="CC49" s="20">
        <f t="shared" si="37"/>
        <v>2968</v>
      </c>
      <c r="CE49" s="20">
        <v>3031</v>
      </c>
      <c r="CF49" s="20"/>
      <c r="CG49" s="20">
        <f t="shared" si="6"/>
        <v>3031</v>
      </c>
      <c r="CH49" s="145" t="s">
        <v>172</v>
      </c>
      <c r="CI49" s="156">
        <f t="shared" si="27"/>
        <v>0.625813073329332</v>
      </c>
      <c r="CJ49" s="145" t="s">
        <v>166</v>
      </c>
      <c r="CK49" s="20">
        <f t="shared" si="38"/>
        <v>1897</v>
      </c>
      <c r="CL49" s="34"/>
      <c r="CM49" s="78"/>
      <c r="CN49" s="13">
        <f t="shared" si="7"/>
        <v>3031</v>
      </c>
      <c r="CO49" s="143" t="s">
        <v>172</v>
      </c>
      <c r="CP49" s="154">
        <f t="shared" si="28"/>
        <v>0.51309842960756902</v>
      </c>
      <c r="CQ49" s="145" t="s">
        <v>166</v>
      </c>
      <c r="CR49" s="13">
        <f t="shared" si="29"/>
        <v>1555</v>
      </c>
      <c r="CS49" s="77"/>
      <c r="CU49" s="13">
        <f t="shared" si="8"/>
        <v>3031</v>
      </c>
      <c r="CV49" s="143" t="s">
        <v>172</v>
      </c>
      <c r="CW49" s="154">
        <f t="shared" si="30"/>
        <v>1.2381867470820001E-3</v>
      </c>
      <c r="CX49" s="145" t="s">
        <v>166</v>
      </c>
      <c r="CY49" s="13">
        <f t="shared" si="39"/>
        <v>4</v>
      </c>
      <c r="CZ49" s="77"/>
      <c r="DA49" s="77"/>
      <c r="DB49" s="28" t="str">
        <f t="shared" si="31"/>
        <v>64</v>
      </c>
      <c r="DC49" s="29" t="str">
        <f t="shared" si="31"/>
        <v>医療・福祉</v>
      </c>
      <c r="DD49" s="147">
        <f t="shared" si="40"/>
        <v>28</v>
      </c>
      <c r="DE49" s="148">
        <f t="shared" si="41"/>
        <v>18</v>
      </c>
      <c r="DF49" s="34">
        <f t="shared" si="42"/>
        <v>14</v>
      </c>
      <c r="DG49" s="149">
        <f t="shared" si="43"/>
        <v>0</v>
      </c>
      <c r="DH49" s="397">
        <f t="shared" si="32"/>
        <v>2968</v>
      </c>
      <c r="DI49" s="397">
        <f t="shared" si="33"/>
        <v>2968</v>
      </c>
      <c r="DJ49" s="148">
        <f t="shared" si="9"/>
        <v>3031</v>
      </c>
      <c r="DK49" s="256">
        <f t="shared" si="10"/>
        <v>1897</v>
      </c>
      <c r="DL49" s="34">
        <f t="shared" si="11"/>
        <v>1555</v>
      </c>
      <c r="DM49" s="149">
        <f t="shared" si="12"/>
        <v>4</v>
      </c>
      <c r="DO49" s="77"/>
      <c r="DP49" s="28" t="str">
        <f t="shared" si="34"/>
        <v>64</v>
      </c>
      <c r="DQ49" s="29" t="str">
        <f t="shared" si="34"/>
        <v>医療・福祉</v>
      </c>
      <c r="DR49" s="147">
        <f t="shared" si="35"/>
        <v>3059</v>
      </c>
      <c r="DS49" s="148">
        <f t="shared" si="35"/>
        <v>1915</v>
      </c>
      <c r="DT49" s="34">
        <f t="shared" si="35"/>
        <v>1569</v>
      </c>
      <c r="DU49" s="149">
        <f t="shared" si="35"/>
        <v>4</v>
      </c>
    </row>
    <row r="50" spans="2:125">
      <c r="B50" s="28" t="s">
        <v>343</v>
      </c>
      <c r="C50" s="29" t="s">
        <v>572</v>
      </c>
      <c r="D50" s="137"/>
      <c r="E50" s="150"/>
      <c r="F50" s="137"/>
      <c r="G50" s="195">
        <f>'測定　建設投資'!G50</f>
        <v>0.98186739148298097</v>
      </c>
      <c r="H50" s="137"/>
      <c r="I50" s="151">
        <f>'表4-3-4'!I41</f>
        <v>0</v>
      </c>
      <c r="J50" s="137"/>
      <c r="K50" s="151">
        <f>'測定　建設投資'!K50</f>
        <v>1.2503674406920001E-3</v>
      </c>
      <c r="L50" s="137"/>
      <c r="M50" s="151">
        <f>'測定　建設投資'!M50</f>
        <v>0.573778093525253</v>
      </c>
      <c r="N50" s="137"/>
      <c r="O50" s="151">
        <f>'測定　建設投資'!O50</f>
        <v>0.49306775838773398</v>
      </c>
      <c r="P50" s="137"/>
      <c r="Q50" s="151">
        <f>'測定　建設投資'!Q50</f>
        <v>1.0150891825523896E-2</v>
      </c>
      <c r="R50" t="s">
        <v>153</v>
      </c>
      <c r="T50" s="28" t="str">
        <f t="shared" si="13"/>
        <v>65</v>
      </c>
      <c r="U50" s="29" t="str">
        <f t="shared" si="13"/>
        <v>他に分類されない会員制団体</v>
      </c>
      <c r="W50" s="13"/>
      <c r="X50" s="16"/>
      <c r="Y50" s="151">
        <f t="shared" si="14"/>
        <v>0</v>
      </c>
      <c r="AA50" s="13">
        <f t="shared" si="15"/>
        <v>0</v>
      </c>
      <c r="AB50" s="16" t="s">
        <v>154</v>
      </c>
      <c r="AC50" s="154">
        <f t="shared" si="16"/>
        <v>0.98186739148298097</v>
      </c>
      <c r="AD50" s="16" t="s">
        <v>158</v>
      </c>
      <c r="AE50" s="13">
        <f t="shared" si="17"/>
        <v>0</v>
      </c>
      <c r="AH50" s="28" t="str">
        <f t="shared" si="18"/>
        <v>65</v>
      </c>
      <c r="AI50" s="29" t="str">
        <f t="shared" si="18"/>
        <v>他に分類されない会員制団体</v>
      </c>
      <c r="AK50" s="150"/>
      <c r="AM50" s="13">
        <f t="shared" si="19"/>
        <v>0</v>
      </c>
      <c r="AO50" s="13">
        <v>286</v>
      </c>
      <c r="AP50" s="77"/>
      <c r="AQ50" s="78"/>
      <c r="AR50" s="13">
        <f t="shared" si="0"/>
        <v>286</v>
      </c>
      <c r="AS50" s="143" t="s">
        <v>172</v>
      </c>
      <c r="AT50" s="155">
        <f t="shared" si="1"/>
        <v>0.573778093525253</v>
      </c>
      <c r="AU50" s="145" t="s">
        <v>166</v>
      </c>
      <c r="AV50" s="20">
        <f t="shared" si="20"/>
        <v>164</v>
      </c>
      <c r="AY50" s="28" t="str">
        <f t="shared" si="21"/>
        <v>65</v>
      </c>
      <c r="AZ50" s="29" t="str">
        <f t="shared" si="21"/>
        <v>他に分類されない会員制団体</v>
      </c>
      <c r="BB50" s="13">
        <f t="shared" si="2"/>
        <v>286</v>
      </c>
      <c r="BC50" s="143" t="s">
        <v>172</v>
      </c>
      <c r="BD50" s="154">
        <f t="shared" si="3"/>
        <v>0.49306775838773398</v>
      </c>
      <c r="BE50" s="145" t="s">
        <v>166</v>
      </c>
      <c r="BF50" s="13">
        <f t="shared" si="22"/>
        <v>141</v>
      </c>
      <c r="BG50" s="163"/>
      <c r="BH50" s="210"/>
      <c r="BI50" s="13">
        <f t="shared" si="4"/>
        <v>286</v>
      </c>
      <c r="BJ50" s="143" t="s">
        <v>172</v>
      </c>
      <c r="BK50" s="154">
        <f t="shared" si="5"/>
        <v>1.2503674406920001E-3</v>
      </c>
      <c r="BL50" s="145" t="s">
        <v>166</v>
      </c>
      <c r="BM50" s="13">
        <f t="shared" si="36"/>
        <v>0</v>
      </c>
      <c r="BN50" s="77"/>
      <c r="BP50" s="13"/>
      <c r="BR50" s="151">
        <f t="shared" si="23"/>
        <v>1.0150891825523896E-2</v>
      </c>
      <c r="BT50" s="13">
        <f t="shared" si="24"/>
        <v>489</v>
      </c>
      <c r="BU50" s="16" t="s">
        <v>172</v>
      </c>
      <c r="BV50" s="154">
        <f t="shared" si="25"/>
        <v>0.98186739148298097</v>
      </c>
      <c r="BW50" s="16" t="s">
        <v>166</v>
      </c>
      <c r="BX50" s="13">
        <f t="shared" si="26"/>
        <v>480</v>
      </c>
      <c r="BY50" s="77"/>
      <c r="CA50" s="150"/>
      <c r="CB50" s="34"/>
      <c r="CC50" s="20">
        <f t="shared" si="37"/>
        <v>480</v>
      </c>
      <c r="CE50" s="20">
        <v>577</v>
      </c>
      <c r="CF50" s="20"/>
      <c r="CG50" s="20">
        <f t="shared" si="6"/>
        <v>577</v>
      </c>
      <c r="CH50" s="145" t="s">
        <v>172</v>
      </c>
      <c r="CI50" s="156">
        <f t="shared" si="27"/>
        <v>0.573778093525253</v>
      </c>
      <c r="CJ50" s="145" t="s">
        <v>166</v>
      </c>
      <c r="CK50" s="20">
        <f t="shared" si="38"/>
        <v>331</v>
      </c>
      <c r="CL50" s="34"/>
      <c r="CM50" s="78"/>
      <c r="CN50" s="13">
        <f t="shared" si="7"/>
        <v>577</v>
      </c>
      <c r="CO50" s="143" t="s">
        <v>172</v>
      </c>
      <c r="CP50" s="154">
        <f t="shared" si="28"/>
        <v>0.49306775838773398</v>
      </c>
      <c r="CQ50" s="145" t="s">
        <v>166</v>
      </c>
      <c r="CR50" s="13">
        <f t="shared" si="29"/>
        <v>285</v>
      </c>
      <c r="CS50" s="77"/>
      <c r="CU50" s="13">
        <f t="shared" si="8"/>
        <v>577</v>
      </c>
      <c r="CV50" s="143" t="s">
        <v>172</v>
      </c>
      <c r="CW50" s="154">
        <f t="shared" si="30"/>
        <v>1.2503674406920001E-3</v>
      </c>
      <c r="CX50" s="145" t="s">
        <v>166</v>
      </c>
      <c r="CY50" s="13">
        <f t="shared" si="39"/>
        <v>1</v>
      </c>
      <c r="CZ50" s="77"/>
      <c r="DA50" s="77"/>
      <c r="DB50" s="28" t="str">
        <f t="shared" si="31"/>
        <v>65</v>
      </c>
      <c r="DC50" s="29" t="str">
        <f t="shared" si="31"/>
        <v>他に分類されない会員制団体</v>
      </c>
      <c r="DD50" s="147">
        <f t="shared" si="40"/>
        <v>286</v>
      </c>
      <c r="DE50" s="148">
        <f t="shared" si="41"/>
        <v>164</v>
      </c>
      <c r="DF50" s="34">
        <f t="shared" si="42"/>
        <v>141</v>
      </c>
      <c r="DG50" s="149">
        <f t="shared" si="43"/>
        <v>0</v>
      </c>
      <c r="DH50" s="397">
        <f t="shared" si="32"/>
        <v>489</v>
      </c>
      <c r="DI50" s="397">
        <f t="shared" si="33"/>
        <v>480</v>
      </c>
      <c r="DJ50" s="148">
        <f t="shared" si="9"/>
        <v>577</v>
      </c>
      <c r="DK50" s="256">
        <f t="shared" si="10"/>
        <v>331</v>
      </c>
      <c r="DL50" s="34">
        <f t="shared" si="11"/>
        <v>285</v>
      </c>
      <c r="DM50" s="149">
        <f t="shared" si="12"/>
        <v>1</v>
      </c>
      <c r="DO50" s="77"/>
      <c r="DP50" s="28" t="str">
        <f t="shared" si="34"/>
        <v>65</v>
      </c>
      <c r="DQ50" s="29" t="str">
        <f t="shared" si="34"/>
        <v>他に分類されない会員制団体</v>
      </c>
      <c r="DR50" s="147">
        <f t="shared" si="35"/>
        <v>863</v>
      </c>
      <c r="DS50" s="148">
        <f t="shared" si="35"/>
        <v>495</v>
      </c>
      <c r="DT50" s="34">
        <f t="shared" si="35"/>
        <v>426</v>
      </c>
      <c r="DU50" s="149">
        <f t="shared" si="35"/>
        <v>1</v>
      </c>
    </row>
    <row r="51" spans="2:125">
      <c r="B51" s="28" t="s">
        <v>345</v>
      </c>
      <c r="C51" s="29" t="s">
        <v>36</v>
      </c>
      <c r="D51" s="137"/>
      <c r="E51" s="150"/>
      <c r="F51" s="137"/>
      <c r="G51" s="195">
        <f>'測定　建設投資'!G51</f>
        <v>0.61304534968629498</v>
      </c>
      <c r="H51" s="137"/>
      <c r="I51" s="151">
        <f>'表4-3-4'!I42</f>
        <v>1.4640946880489E-2</v>
      </c>
      <c r="J51" s="137"/>
      <c r="K51" s="151">
        <f>'測定　建設投資'!K51</f>
        <v>1.04446707099E-3</v>
      </c>
      <c r="L51" s="137"/>
      <c r="M51" s="151">
        <f>'測定　建設投資'!M51</f>
        <v>0.642968498950517</v>
      </c>
      <c r="N51" s="137"/>
      <c r="O51" s="151">
        <f>'測定　建設投資'!O51</f>
        <v>0.344735945795142</v>
      </c>
      <c r="P51" s="137"/>
      <c r="Q51" s="151">
        <f>'測定　建設投資'!Q51</f>
        <v>2.1344373662065999E-2</v>
      </c>
      <c r="T51" s="28" t="str">
        <f t="shared" si="13"/>
        <v>66</v>
      </c>
      <c r="U51" s="29" t="str">
        <f t="shared" si="13"/>
        <v>対事業所サービス</v>
      </c>
      <c r="W51" s="13"/>
      <c r="X51" s="16"/>
      <c r="Y51" s="151">
        <f t="shared" si="14"/>
        <v>1.4640946880489E-2</v>
      </c>
      <c r="AA51" s="13">
        <f t="shared" si="15"/>
        <v>2928</v>
      </c>
      <c r="AB51" s="16" t="s">
        <v>154</v>
      </c>
      <c r="AC51" s="154">
        <f t="shared" si="16"/>
        <v>0.61304534968629498</v>
      </c>
      <c r="AD51" s="16" t="s">
        <v>158</v>
      </c>
      <c r="AE51" s="13">
        <f t="shared" si="17"/>
        <v>1795</v>
      </c>
      <c r="AH51" s="28" t="str">
        <f t="shared" si="18"/>
        <v>66</v>
      </c>
      <c r="AI51" s="29" t="str">
        <f t="shared" si="18"/>
        <v>対事業所サービス</v>
      </c>
      <c r="AK51" s="150"/>
      <c r="AM51" s="13">
        <f t="shared" si="19"/>
        <v>1795</v>
      </c>
      <c r="AO51" s="13">
        <v>6911</v>
      </c>
      <c r="AP51" s="77"/>
      <c r="AQ51" s="78"/>
      <c r="AR51" s="13">
        <f t="shared" si="0"/>
        <v>6911</v>
      </c>
      <c r="AS51" s="143" t="s">
        <v>157</v>
      </c>
      <c r="AT51" s="155">
        <f t="shared" si="1"/>
        <v>0.642968498950517</v>
      </c>
      <c r="AU51" s="145" t="s">
        <v>158</v>
      </c>
      <c r="AV51" s="20">
        <f t="shared" si="20"/>
        <v>4444</v>
      </c>
      <c r="AY51" s="28" t="str">
        <f t="shared" si="21"/>
        <v>66</v>
      </c>
      <c r="AZ51" s="29" t="str">
        <f t="shared" si="21"/>
        <v>対事業所サービス</v>
      </c>
      <c r="BB51" s="13">
        <f t="shared" si="2"/>
        <v>6911</v>
      </c>
      <c r="BC51" s="143" t="s">
        <v>157</v>
      </c>
      <c r="BD51" s="154">
        <f t="shared" si="3"/>
        <v>0.344735945795142</v>
      </c>
      <c r="BE51" s="145" t="s">
        <v>158</v>
      </c>
      <c r="BF51" s="13">
        <f t="shared" si="22"/>
        <v>2382</v>
      </c>
      <c r="BG51" s="163"/>
      <c r="BH51" s="210"/>
      <c r="BI51" s="13">
        <f t="shared" si="4"/>
        <v>6911</v>
      </c>
      <c r="BJ51" s="143" t="s">
        <v>157</v>
      </c>
      <c r="BK51" s="154">
        <f t="shared" si="5"/>
        <v>1.04446707099E-3</v>
      </c>
      <c r="BL51" s="145" t="s">
        <v>158</v>
      </c>
      <c r="BM51" s="13">
        <f t="shared" si="36"/>
        <v>7</v>
      </c>
      <c r="BN51" s="77"/>
      <c r="BP51" s="13"/>
      <c r="BR51" s="151">
        <f t="shared" si="23"/>
        <v>2.1344373662065999E-2</v>
      </c>
      <c r="BT51" s="13">
        <f t="shared" si="24"/>
        <v>1029</v>
      </c>
      <c r="BU51" s="16" t="s">
        <v>157</v>
      </c>
      <c r="BV51" s="154">
        <f t="shared" si="25"/>
        <v>0.61304534968629498</v>
      </c>
      <c r="BW51" s="16" t="s">
        <v>158</v>
      </c>
      <c r="BX51" s="13">
        <f t="shared" si="26"/>
        <v>631</v>
      </c>
      <c r="BY51" s="77"/>
      <c r="CA51" s="150"/>
      <c r="CB51" s="34"/>
      <c r="CC51" s="20">
        <f t="shared" si="37"/>
        <v>631</v>
      </c>
      <c r="CE51" s="20">
        <v>2127</v>
      </c>
      <c r="CF51" s="20"/>
      <c r="CG51" s="20">
        <f t="shared" si="6"/>
        <v>2127</v>
      </c>
      <c r="CH51" s="145" t="s">
        <v>157</v>
      </c>
      <c r="CI51" s="156">
        <f t="shared" si="27"/>
        <v>0.642968498950517</v>
      </c>
      <c r="CJ51" s="145" t="s">
        <v>158</v>
      </c>
      <c r="CK51" s="20">
        <f t="shared" si="38"/>
        <v>1368</v>
      </c>
      <c r="CL51" s="34"/>
      <c r="CM51" s="78"/>
      <c r="CN51" s="13">
        <f t="shared" si="7"/>
        <v>2127</v>
      </c>
      <c r="CO51" s="143" t="s">
        <v>157</v>
      </c>
      <c r="CP51" s="154">
        <f t="shared" si="28"/>
        <v>0.344735945795142</v>
      </c>
      <c r="CQ51" s="145" t="s">
        <v>158</v>
      </c>
      <c r="CR51" s="13">
        <f t="shared" si="29"/>
        <v>733</v>
      </c>
      <c r="CS51" s="77"/>
      <c r="CU51" s="13">
        <f t="shared" si="8"/>
        <v>2127</v>
      </c>
      <c r="CV51" s="143" t="s">
        <v>157</v>
      </c>
      <c r="CW51" s="154">
        <f t="shared" si="30"/>
        <v>1.04446707099E-3</v>
      </c>
      <c r="CX51" s="145" t="s">
        <v>158</v>
      </c>
      <c r="CY51" s="13">
        <f t="shared" si="39"/>
        <v>2</v>
      </c>
      <c r="CZ51" s="77"/>
      <c r="DA51" s="77"/>
      <c r="DB51" s="28" t="str">
        <f t="shared" si="31"/>
        <v>66</v>
      </c>
      <c r="DC51" s="29" t="str">
        <f t="shared" si="31"/>
        <v>対事業所サービス</v>
      </c>
      <c r="DD51" s="147">
        <f>BB51</f>
        <v>6911</v>
      </c>
      <c r="DE51" s="148">
        <f>AV51</f>
        <v>4444</v>
      </c>
      <c r="DF51" s="34">
        <f>BF51</f>
        <v>2382</v>
      </c>
      <c r="DG51" s="149">
        <f>BM51</f>
        <v>7</v>
      </c>
      <c r="DH51" s="397">
        <f t="shared" si="32"/>
        <v>1029</v>
      </c>
      <c r="DI51" s="397">
        <f t="shared" si="33"/>
        <v>631</v>
      </c>
      <c r="DJ51" s="148">
        <f>CE51</f>
        <v>2127</v>
      </c>
      <c r="DK51" s="256">
        <f>CK51</f>
        <v>1368</v>
      </c>
      <c r="DL51" s="34">
        <f>CR51</f>
        <v>733</v>
      </c>
      <c r="DM51" s="149">
        <f>CY51</f>
        <v>2</v>
      </c>
      <c r="DO51" s="77"/>
      <c r="DP51" s="28" t="str">
        <f t="shared" si="34"/>
        <v>66</v>
      </c>
      <c r="DQ51" s="29" t="str">
        <f t="shared" si="34"/>
        <v>対事業所サービス</v>
      </c>
      <c r="DR51" s="147">
        <f t="shared" si="35"/>
        <v>9038</v>
      </c>
      <c r="DS51" s="148">
        <f t="shared" si="35"/>
        <v>5812</v>
      </c>
      <c r="DT51" s="34">
        <f t="shared" si="35"/>
        <v>3115</v>
      </c>
      <c r="DU51" s="149">
        <f t="shared" si="35"/>
        <v>9</v>
      </c>
    </row>
    <row r="52" spans="2:125">
      <c r="B52" s="28" t="s">
        <v>346</v>
      </c>
      <c r="C52" s="29" t="s">
        <v>37</v>
      </c>
      <c r="D52" s="137"/>
      <c r="E52" s="150"/>
      <c r="F52" s="137"/>
      <c r="G52" s="195">
        <f>'測定　建設投資'!G52</f>
        <v>0.72610904703220502</v>
      </c>
      <c r="H52" s="137"/>
      <c r="I52" s="151">
        <f>'表4-3-4'!I43</f>
        <v>0</v>
      </c>
      <c r="J52" s="137"/>
      <c r="K52" s="151">
        <f>'測定　建設投資'!K52</f>
        <v>1.4724558876120001E-3</v>
      </c>
      <c r="L52" s="137"/>
      <c r="M52" s="151">
        <f>'測定　建設投資'!M52</f>
        <v>0.54665400270694797</v>
      </c>
      <c r="N52" s="137"/>
      <c r="O52" s="151">
        <f>'測定　建設投資'!O52</f>
        <v>0.24401609922908701</v>
      </c>
      <c r="P52" s="137"/>
      <c r="Q52" s="151">
        <f>'測定　建設投資'!Q52</f>
        <v>0.13470285777570146</v>
      </c>
      <c r="T52" s="28" t="str">
        <f t="shared" si="13"/>
        <v>67</v>
      </c>
      <c r="U52" s="29" t="str">
        <f t="shared" si="13"/>
        <v>対個人サービス</v>
      </c>
      <c r="W52" s="13"/>
      <c r="X52" s="16"/>
      <c r="Y52" s="151">
        <f t="shared" si="14"/>
        <v>0</v>
      </c>
      <c r="AA52" s="13">
        <f t="shared" si="15"/>
        <v>0</v>
      </c>
      <c r="AB52" s="16" t="s">
        <v>154</v>
      </c>
      <c r="AC52" s="154">
        <f t="shared" si="16"/>
        <v>0.72610904703220502</v>
      </c>
      <c r="AD52" s="16" t="s">
        <v>158</v>
      </c>
      <c r="AE52" s="13">
        <f t="shared" si="17"/>
        <v>0</v>
      </c>
      <c r="AH52" s="28" t="str">
        <f t="shared" si="18"/>
        <v>67</v>
      </c>
      <c r="AI52" s="29" t="str">
        <f t="shared" si="18"/>
        <v>対個人サービス</v>
      </c>
      <c r="AK52" s="150"/>
      <c r="AM52" s="13">
        <f t="shared" si="19"/>
        <v>0</v>
      </c>
      <c r="AO52" s="13">
        <v>276</v>
      </c>
      <c r="AP52" s="77"/>
      <c r="AQ52" s="78"/>
      <c r="AR52" s="13">
        <f t="shared" si="0"/>
        <v>276</v>
      </c>
      <c r="AS52" s="143" t="s">
        <v>157</v>
      </c>
      <c r="AT52" s="155">
        <f t="shared" si="1"/>
        <v>0.54665400270694797</v>
      </c>
      <c r="AU52" s="145" t="s">
        <v>158</v>
      </c>
      <c r="AV52" s="20">
        <f t="shared" si="20"/>
        <v>151</v>
      </c>
      <c r="AY52" s="28" t="str">
        <f t="shared" si="21"/>
        <v>67</v>
      </c>
      <c r="AZ52" s="29" t="str">
        <f t="shared" si="21"/>
        <v>対個人サービス</v>
      </c>
      <c r="BB52" s="13">
        <f t="shared" si="2"/>
        <v>276</v>
      </c>
      <c r="BC52" s="143" t="s">
        <v>157</v>
      </c>
      <c r="BD52" s="154">
        <f t="shared" si="3"/>
        <v>0.24401609922908701</v>
      </c>
      <c r="BE52" s="145" t="s">
        <v>158</v>
      </c>
      <c r="BF52" s="13">
        <f t="shared" si="22"/>
        <v>67</v>
      </c>
      <c r="BG52" s="163"/>
      <c r="BH52" s="210"/>
      <c r="BI52" s="13">
        <f t="shared" si="4"/>
        <v>276</v>
      </c>
      <c r="BJ52" s="143" t="s">
        <v>157</v>
      </c>
      <c r="BK52" s="154">
        <f t="shared" si="5"/>
        <v>1.4724558876120001E-3</v>
      </c>
      <c r="BL52" s="145" t="s">
        <v>158</v>
      </c>
      <c r="BM52" s="13">
        <f t="shared" si="36"/>
        <v>0</v>
      </c>
      <c r="BN52" s="77"/>
      <c r="BP52" s="13"/>
      <c r="BR52" s="151">
        <f t="shared" si="23"/>
        <v>0.13470285777570146</v>
      </c>
      <c r="BT52" s="13">
        <f t="shared" si="24"/>
        <v>6492</v>
      </c>
      <c r="BU52" s="16" t="s">
        <v>157</v>
      </c>
      <c r="BV52" s="154">
        <f t="shared" si="25"/>
        <v>0.72610904703220502</v>
      </c>
      <c r="BW52" s="16" t="s">
        <v>158</v>
      </c>
      <c r="BX52" s="13">
        <f t="shared" si="26"/>
        <v>4714</v>
      </c>
      <c r="BY52" s="77"/>
      <c r="CA52" s="150"/>
      <c r="CB52" s="34"/>
      <c r="CC52" s="20">
        <f t="shared" si="37"/>
        <v>4714</v>
      </c>
      <c r="CE52" s="20">
        <v>4824</v>
      </c>
      <c r="CF52" s="20"/>
      <c r="CG52" s="20">
        <f t="shared" si="6"/>
        <v>4824</v>
      </c>
      <c r="CH52" s="145" t="s">
        <v>157</v>
      </c>
      <c r="CI52" s="156">
        <f t="shared" si="27"/>
        <v>0.54665400270694797</v>
      </c>
      <c r="CJ52" s="145" t="s">
        <v>158</v>
      </c>
      <c r="CK52" s="20">
        <f t="shared" si="38"/>
        <v>2637</v>
      </c>
      <c r="CL52" s="34"/>
      <c r="CM52" s="78"/>
      <c r="CN52" s="13">
        <f t="shared" si="7"/>
        <v>4824</v>
      </c>
      <c r="CO52" s="143" t="s">
        <v>157</v>
      </c>
      <c r="CP52" s="154">
        <f t="shared" si="28"/>
        <v>0.24401609922908701</v>
      </c>
      <c r="CQ52" s="145" t="s">
        <v>158</v>
      </c>
      <c r="CR52" s="13">
        <f t="shared" si="29"/>
        <v>1177</v>
      </c>
      <c r="CS52" s="77"/>
      <c r="CU52" s="13">
        <f t="shared" si="8"/>
        <v>4824</v>
      </c>
      <c r="CV52" s="143" t="s">
        <v>157</v>
      </c>
      <c r="CW52" s="154">
        <f t="shared" si="30"/>
        <v>1.4724558876120001E-3</v>
      </c>
      <c r="CX52" s="145" t="s">
        <v>158</v>
      </c>
      <c r="CY52" s="13">
        <f t="shared" si="39"/>
        <v>7</v>
      </c>
      <c r="CZ52" s="77"/>
      <c r="DA52" s="77"/>
      <c r="DB52" s="28" t="str">
        <f t="shared" si="31"/>
        <v>67</v>
      </c>
      <c r="DC52" s="29" t="str">
        <f t="shared" si="31"/>
        <v>対個人サービス</v>
      </c>
      <c r="DD52" s="147">
        <f>BB52</f>
        <v>276</v>
      </c>
      <c r="DE52" s="148">
        <f>AV52</f>
        <v>151</v>
      </c>
      <c r="DF52" s="34">
        <f>BF52</f>
        <v>67</v>
      </c>
      <c r="DG52" s="149">
        <f>BM52</f>
        <v>0</v>
      </c>
      <c r="DH52" s="397">
        <f t="shared" si="32"/>
        <v>6492</v>
      </c>
      <c r="DI52" s="397">
        <f t="shared" si="33"/>
        <v>4714</v>
      </c>
      <c r="DJ52" s="148">
        <f>CE52</f>
        <v>4824</v>
      </c>
      <c r="DK52" s="256">
        <f>CK52</f>
        <v>2637</v>
      </c>
      <c r="DL52" s="34">
        <f>CR52</f>
        <v>1177</v>
      </c>
      <c r="DM52" s="149">
        <f>CY52</f>
        <v>7</v>
      </c>
      <c r="DO52" s="77"/>
      <c r="DP52" s="28" t="str">
        <f t="shared" si="34"/>
        <v>67</v>
      </c>
      <c r="DQ52" s="29" t="str">
        <f t="shared" si="34"/>
        <v>対個人サービス</v>
      </c>
      <c r="DR52" s="147">
        <f t="shared" si="35"/>
        <v>5100</v>
      </c>
      <c r="DS52" s="148">
        <f t="shared" si="35"/>
        <v>2788</v>
      </c>
      <c r="DT52" s="34">
        <f t="shared" si="35"/>
        <v>1244</v>
      </c>
      <c r="DU52" s="149">
        <f t="shared" si="35"/>
        <v>7</v>
      </c>
    </row>
    <row r="53" spans="2:125">
      <c r="B53" s="28" t="s">
        <v>347</v>
      </c>
      <c r="C53" s="29" t="s">
        <v>19</v>
      </c>
      <c r="D53" s="137"/>
      <c r="E53" s="150"/>
      <c r="F53" s="137"/>
      <c r="G53" s="195">
        <f>'測定　建設投資'!G53</f>
        <v>1</v>
      </c>
      <c r="H53" s="137"/>
      <c r="I53" s="151">
        <f>'表4-3-4'!I44</f>
        <v>0</v>
      </c>
      <c r="J53" s="137"/>
      <c r="K53" s="151">
        <f>'測定　建設投資'!K53</f>
        <v>0</v>
      </c>
      <c r="L53" s="137"/>
      <c r="M53" s="151">
        <f>'測定　建設投資'!M53</f>
        <v>0</v>
      </c>
      <c r="N53" s="137"/>
      <c r="O53" s="151">
        <f>'測定　建設投資'!O53</f>
        <v>0</v>
      </c>
      <c r="P53" s="137"/>
      <c r="Q53" s="151">
        <f>'測定　建設投資'!Q53</f>
        <v>0</v>
      </c>
      <c r="T53" s="28" t="str">
        <f t="shared" si="13"/>
        <v>68</v>
      </c>
      <c r="U53" s="29" t="str">
        <f t="shared" si="13"/>
        <v>事務用品</v>
      </c>
      <c r="W53" s="13"/>
      <c r="X53" s="16"/>
      <c r="Y53" s="151">
        <f t="shared" si="14"/>
        <v>0</v>
      </c>
      <c r="AA53" s="13">
        <f t="shared" si="15"/>
        <v>0</v>
      </c>
      <c r="AB53" s="16" t="s">
        <v>154</v>
      </c>
      <c r="AC53" s="154">
        <f t="shared" si="16"/>
        <v>1</v>
      </c>
      <c r="AD53" s="16" t="s">
        <v>158</v>
      </c>
      <c r="AE53" s="13">
        <f t="shared" si="17"/>
        <v>0</v>
      </c>
      <c r="AH53" s="28" t="str">
        <f t="shared" si="18"/>
        <v>68</v>
      </c>
      <c r="AI53" s="29" t="str">
        <f t="shared" si="18"/>
        <v>事務用品</v>
      </c>
      <c r="AK53" s="150"/>
      <c r="AM53" s="13">
        <f t="shared" si="19"/>
        <v>0</v>
      </c>
      <c r="AO53" s="13">
        <v>268</v>
      </c>
      <c r="AP53" s="77"/>
      <c r="AQ53" s="78"/>
      <c r="AR53" s="13">
        <f t="shared" si="0"/>
        <v>268</v>
      </c>
      <c r="AS53" s="143" t="s">
        <v>157</v>
      </c>
      <c r="AT53" s="155">
        <f t="shared" si="1"/>
        <v>0</v>
      </c>
      <c r="AU53" s="145" t="s">
        <v>158</v>
      </c>
      <c r="AV53" s="20">
        <f t="shared" si="20"/>
        <v>0</v>
      </c>
      <c r="AY53" s="28" t="str">
        <f t="shared" si="21"/>
        <v>68</v>
      </c>
      <c r="AZ53" s="29" t="str">
        <f t="shared" si="21"/>
        <v>事務用品</v>
      </c>
      <c r="BB53" s="13">
        <f t="shared" si="2"/>
        <v>268</v>
      </c>
      <c r="BC53" s="143" t="s">
        <v>157</v>
      </c>
      <c r="BD53" s="154">
        <f t="shared" si="3"/>
        <v>0</v>
      </c>
      <c r="BE53" s="145" t="s">
        <v>158</v>
      </c>
      <c r="BF53" s="13">
        <f t="shared" si="22"/>
        <v>0</v>
      </c>
      <c r="BG53" s="163"/>
      <c r="BH53" s="210"/>
      <c r="BI53" s="13">
        <f t="shared" si="4"/>
        <v>268</v>
      </c>
      <c r="BJ53" s="143" t="s">
        <v>157</v>
      </c>
      <c r="BK53" s="154">
        <f t="shared" si="5"/>
        <v>0</v>
      </c>
      <c r="BL53" s="145" t="s">
        <v>158</v>
      </c>
      <c r="BM53" s="13">
        <f t="shared" si="36"/>
        <v>0</v>
      </c>
      <c r="BN53" s="77"/>
      <c r="BP53" s="13"/>
      <c r="BR53" s="151">
        <f t="shared" si="23"/>
        <v>0</v>
      </c>
      <c r="BT53" s="13">
        <f t="shared" si="24"/>
        <v>0</v>
      </c>
      <c r="BU53" s="16" t="s">
        <v>157</v>
      </c>
      <c r="BV53" s="154">
        <f t="shared" si="25"/>
        <v>1</v>
      </c>
      <c r="BW53" s="16" t="s">
        <v>158</v>
      </c>
      <c r="BX53" s="13">
        <f t="shared" si="26"/>
        <v>0</v>
      </c>
      <c r="BY53" s="77"/>
      <c r="CA53" s="150"/>
      <c r="CB53" s="34"/>
      <c r="CC53" s="20">
        <f t="shared" si="37"/>
        <v>0</v>
      </c>
      <c r="CE53" s="20">
        <v>65</v>
      </c>
      <c r="CF53" s="20"/>
      <c r="CG53" s="20">
        <f t="shared" si="6"/>
        <v>65</v>
      </c>
      <c r="CH53" s="145" t="s">
        <v>157</v>
      </c>
      <c r="CI53" s="156">
        <f t="shared" si="27"/>
        <v>0</v>
      </c>
      <c r="CJ53" s="145" t="s">
        <v>158</v>
      </c>
      <c r="CK53" s="20">
        <f t="shared" si="38"/>
        <v>0</v>
      </c>
      <c r="CL53" s="34"/>
      <c r="CM53" s="78"/>
      <c r="CN53" s="13">
        <f t="shared" si="7"/>
        <v>65</v>
      </c>
      <c r="CO53" s="143" t="s">
        <v>157</v>
      </c>
      <c r="CP53" s="154">
        <f t="shared" si="28"/>
        <v>0</v>
      </c>
      <c r="CQ53" s="145" t="s">
        <v>158</v>
      </c>
      <c r="CR53" s="13">
        <f t="shared" si="29"/>
        <v>0</v>
      </c>
      <c r="CS53" s="77"/>
      <c r="CU53" s="13">
        <f t="shared" si="8"/>
        <v>65</v>
      </c>
      <c r="CV53" s="143" t="s">
        <v>157</v>
      </c>
      <c r="CW53" s="154">
        <f t="shared" si="30"/>
        <v>0</v>
      </c>
      <c r="CX53" s="145" t="s">
        <v>158</v>
      </c>
      <c r="CY53" s="13">
        <f t="shared" si="39"/>
        <v>0</v>
      </c>
      <c r="CZ53" s="77"/>
      <c r="DA53" s="77"/>
      <c r="DB53" s="28" t="str">
        <f t="shared" si="31"/>
        <v>68</v>
      </c>
      <c r="DC53" s="29" t="str">
        <f t="shared" si="31"/>
        <v>事務用品</v>
      </c>
      <c r="DD53" s="147">
        <f>BB53</f>
        <v>268</v>
      </c>
      <c r="DE53" s="148">
        <f>AV53</f>
        <v>0</v>
      </c>
      <c r="DF53" s="34">
        <f>BF53</f>
        <v>0</v>
      </c>
      <c r="DG53" s="149">
        <f>BM53</f>
        <v>0</v>
      </c>
      <c r="DH53" s="397">
        <f t="shared" si="32"/>
        <v>0</v>
      </c>
      <c r="DI53" s="397">
        <f t="shared" si="33"/>
        <v>0</v>
      </c>
      <c r="DJ53" s="148">
        <f>CE53</f>
        <v>65</v>
      </c>
      <c r="DK53" s="256">
        <f>CK53</f>
        <v>0</v>
      </c>
      <c r="DL53" s="34">
        <f>CR53</f>
        <v>0</v>
      </c>
      <c r="DM53" s="149">
        <f>CY53</f>
        <v>0</v>
      </c>
      <c r="DO53" s="77"/>
      <c r="DP53" s="28" t="str">
        <f t="shared" si="34"/>
        <v>68</v>
      </c>
      <c r="DQ53" s="29" t="str">
        <f t="shared" si="34"/>
        <v>事務用品</v>
      </c>
      <c r="DR53" s="147">
        <f t="shared" si="35"/>
        <v>333</v>
      </c>
      <c r="DS53" s="148">
        <f t="shared" si="35"/>
        <v>0</v>
      </c>
      <c r="DT53" s="34">
        <f t="shared" si="35"/>
        <v>0</v>
      </c>
      <c r="DU53" s="149">
        <f t="shared" si="35"/>
        <v>0</v>
      </c>
    </row>
    <row r="54" spans="2:125">
      <c r="B54" s="30" t="s">
        <v>348</v>
      </c>
      <c r="C54" s="31" t="s">
        <v>9</v>
      </c>
      <c r="D54" s="137"/>
      <c r="E54" s="174"/>
      <c r="F54" s="137"/>
      <c r="G54" s="195">
        <f>'測定　建設投資'!G54</f>
        <v>0.51197824728942598</v>
      </c>
      <c r="H54" s="137"/>
      <c r="I54" s="175">
        <f>'表4-3-4'!I45</f>
        <v>0</v>
      </c>
      <c r="J54" s="137"/>
      <c r="K54" s="175">
        <f>'測定　建設投資'!K54</f>
        <v>9.0803615423000001E-5</v>
      </c>
      <c r="L54" s="137"/>
      <c r="M54" s="175">
        <f>'測定　建設投資'!M54</f>
        <v>0.46207115851021802</v>
      </c>
      <c r="N54" s="137"/>
      <c r="O54" s="175">
        <f>'測定　建設投資'!O54</f>
        <v>2.2515184763084999E-2</v>
      </c>
      <c r="P54" s="137"/>
      <c r="Q54" s="175">
        <f>'測定　建設投資'!Q54</f>
        <v>3.6888368896661078E-5</v>
      </c>
      <c r="R54" t="s">
        <v>153</v>
      </c>
      <c r="T54" s="30" t="str">
        <f t="shared" si="13"/>
        <v>69</v>
      </c>
      <c r="U54" s="31" t="str">
        <f t="shared" si="13"/>
        <v>分類不明</v>
      </c>
      <c r="W54" s="14"/>
      <c r="X54" s="16"/>
      <c r="Y54" s="151">
        <f t="shared" si="14"/>
        <v>0</v>
      </c>
      <c r="AA54" s="13">
        <f t="shared" si="15"/>
        <v>0</v>
      </c>
      <c r="AB54" s="16" t="s">
        <v>154</v>
      </c>
      <c r="AC54" s="17">
        <f t="shared" si="16"/>
        <v>0.51197824728942598</v>
      </c>
      <c r="AD54" s="16" t="s">
        <v>158</v>
      </c>
      <c r="AE54" s="14">
        <f t="shared" si="17"/>
        <v>0</v>
      </c>
      <c r="AH54" s="30" t="str">
        <f t="shared" si="18"/>
        <v>69</v>
      </c>
      <c r="AI54" s="31" t="str">
        <f t="shared" si="18"/>
        <v>分類不明</v>
      </c>
      <c r="AK54" s="174"/>
      <c r="AM54" s="14">
        <f t="shared" si="19"/>
        <v>0</v>
      </c>
      <c r="AO54" s="14">
        <v>512</v>
      </c>
      <c r="AP54" s="77"/>
      <c r="AQ54" s="78"/>
      <c r="AR54" s="14">
        <f t="shared" si="0"/>
        <v>512</v>
      </c>
      <c r="AS54" s="143" t="s">
        <v>172</v>
      </c>
      <c r="AT54" s="177">
        <f t="shared" si="1"/>
        <v>0.46207115851021802</v>
      </c>
      <c r="AU54" s="145" t="s">
        <v>166</v>
      </c>
      <c r="AV54" s="21">
        <f t="shared" si="20"/>
        <v>237</v>
      </c>
      <c r="AY54" s="30" t="str">
        <f t="shared" si="21"/>
        <v>69</v>
      </c>
      <c r="AZ54" s="31" t="str">
        <f t="shared" si="21"/>
        <v>分類不明</v>
      </c>
      <c r="BB54" s="14">
        <f t="shared" si="2"/>
        <v>512</v>
      </c>
      <c r="BC54" s="143" t="s">
        <v>172</v>
      </c>
      <c r="BD54" s="17">
        <f t="shared" si="3"/>
        <v>2.2515184763084999E-2</v>
      </c>
      <c r="BE54" s="145" t="s">
        <v>166</v>
      </c>
      <c r="BF54" s="14">
        <f t="shared" si="22"/>
        <v>12</v>
      </c>
      <c r="BG54" s="163"/>
      <c r="BH54" s="210"/>
      <c r="BI54" s="14">
        <f t="shared" si="4"/>
        <v>512</v>
      </c>
      <c r="BJ54" s="143" t="s">
        <v>172</v>
      </c>
      <c r="BK54" s="17">
        <f t="shared" si="5"/>
        <v>9.0803615423000001E-5</v>
      </c>
      <c r="BL54" s="145" t="s">
        <v>166</v>
      </c>
      <c r="BM54" s="14">
        <f>ROUND(BI54*BK54,0)</f>
        <v>0</v>
      </c>
      <c r="BN54" s="77"/>
      <c r="BP54" s="14"/>
      <c r="BR54" s="151">
        <f t="shared" si="23"/>
        <v>3.6888368896661078E-5</v>
      </c>
      <c r="BT54" s="14">
        <f t="shared" si="24"/>
        <v>2</v>
      </c>
      <c r="BU54" s="16" t="s">
        <v>172</v>
      </c>
      <c r="BV54" s="17">
        <f t="shared" si="25"/>
        <v>0.51197824728942598</v>
      </c>
      <c r="BW54" s="16" t="s">
        <v>166</v>
      </c>
      <c r="BX54" s="14">
        <f t="shared" si="26"/>
        <v>1</v>
      </c>
      <c r="BY54" s="77"/>
      <c r="CA54" s="174"/>
      <c r="CB54" s="34"/>
      <c r="CC54" s="21">
        <f t="shared" si="37"/>
        <v>1</v>
      </c>
      <c r="CE54" s="21">
        <v>99</v>
      </c>
      <c r="CF54" s="20"/>
      <c r="CG54" s="21">
        <f t="shared" si="6"/>
        <v>99</v>
      </c>
      <c r="CH54" s="145" t="s">
        <v>172</v>
      </c>
      <c r="CI54" s="178">
        <f t="shared" si="27"/>
        <v>0.46207115851021802</v>
      </c>
      <c r="CJ54" s="145" t="s">
        <v>166</v>
      </c>
      <c r="CK54" s="21">
        <f t="shared" si="38"/>
        <v>46</v>
      </c>
      <c r="CL54" s="34"/>
      <c r="CM54" s="78"/>
      <c r="CN54" s="14">
        <f t="shared" si="7"/>
        <v>99</v>
      </c>
      <c r="CO54" s="143" t="s">
        <v>172</v>
      </c>
      <c r="CP54" s="17">
        <f t="shared" si="28"/>
        <v>2.2515184763084999E-2</v>
      </c>
      <c r="CQ54" s="145" t="s">
        <v>166</v>
      </c>
      <c r="CR54" s="14">
        <f t="shared" si="29"/>
        <v>2</v>
      </c>
      <c r="CS54" s="77"/>
      <c r="CU54" s="14">
        <f t="shared" si="8"/>
        <v>99</v>
      </c>
      <c r="CV54" s="143" t="s">
        <v>172</v>
      </c>
      <c r="CW54" s="17">
        <f t="shared" si="30"/>
        <v>9.0803615423000001E-5</v>
      </c>
      <c r="CX54" s="145" t="s">
        <v>166</v>
      </c>
      <c r="CY54" s="14">
        <f>ROUND(CU54*CW54,0)</f>
        <v>0</v>
      </c>
      <c r="CZ54" s="77"/>
      <c r="DA54" s="77"/>
      <c r="DB54" s="30" t="str">
        <f t="shared" si="31"/>
        <v>69</v>
      </c>
      <c r="DC54" s="31" t="str">
        <f t="shared" si="31"/>
        <v>分類不明</v>
      </c>
      <c r="DD54" s="179">
        <f t="shared" si="40"/>
        <v>512</v>
      </c>
      <c r="DE54" s="180">
        <f t="shared" si="41"/>
        <v>237</v>
      </c>
      <c r="DF54" s="181">
        <f t="shared" si="42"/>
        <v>12</v>
      </c>
      <c r="DG54" s="182">
        <f t="shared" si="43"/>
        <v>0</v>
      </c>
      <c r="DH54" s="398">
        <f t="shared" si="32"/>
        <v>2</v>
      </c>
      <c r="DI54" s="398">
        <f t="shared" si="33"/>
        <v>1</v>
      </c>
      <c r="DJ54" s="180">
        <f t="shared" si="9"/>
        <v>99</v>
      </c>
      <c r="DK54" s="258">
        <f t="shared" si="10"/>
        <v>46</v>
      </c>
      <c r="DL54" s="181">
        <f t="shared" si="11"/>
        <v>2</v>
      </c>
      <c r="DM54" s="182">
        <f t="shared" si="12"/>
        <v>0</v>
      </c>
      <c r="DO54" s="77"/>
      <c r="DP54" s="30" t="str">
        <f t="shared" si="34"/>
        <v>69</v>
      </c>
      <c r="DQ54" s="31" t="str">
        <f t="shared" si="34"/>
        <v>分類不明</v>
      </c>
      <c r="DR54" s="179">
        <f t="shared" si="35"/>
        <v>611</v>
      </c>
      <c r="DS54" s="180">
        <f t="shared" si="35"/>
        <v>283</v>
      </c>
      <c r="DT54" s="181">
        <f t="shared" si="35"/>
        <v>14</v>
      </c>
      <c r="DU54" s="182">
        <f t="shared" si="35"/>
        <v>0</v>
      </c>
    </row>
    <row r="55" spans="2:125">
      <c r="B55" s="32"/>
      <c r="C55" s="33" t="s">
        <v>249</v>
      </c>
      <c r="D55" s="183"/>
      <c r="E55" s="183"/>
      <c r="F55" s="183"/>
      <c r="G55" s="196">
        <f>'測定　建設投資'!G55</f>
        <v>0.67292814969260695</v>
      </c>
      <c r="H55" s="183"/>
      <c r="I55" s="184">
        <v>1</v>
      </c>
      <c r="J55" s="183"/>
      <c r="K55" s="175">
        <f>'測定　建設投資'!K55</f>
        <v>8.03979385086E-4</v>
      </c>
      <c r="L55" s="183"/>
      <c r="M55" s="175">
        <f>'測定　建設投資'!M55</f>
        <v>0.57320574807043101</v>
      </c>
      <c r="N55" s="183"/>
      <c r="O55" s="175">
        <f>'測定　建設投資'!O55</f>
        <v>0.26618400182929403</v>
      </c>
      <c r="P55" s="505"/>
      <c r="Q55" s="504">
        <f>'測定　建設投資'!Q55</f>
        <v>1.0000000000000018</v>
      </c>
      <c r="T55" s="316"/>
      <c r="U55" s="317" t="s">
        <v>155</v>
      </c>
      <c r="W55" s="15">
        <v>200000</v>
      </c>
      <c r="X55" s="16"/>
      <c r="Y55" s="184">
        <f t="shared" si="14"/>
        <v>1</v>
      </c>
      <c r="AA55" s="18">
        <f>SUM(AA16:AA54)</f>
        <v>200000</v>
      </c>
      <c r="AC55" s="188">
        <f t="shared" si="16"/>
        <v>0.67292814969260695</v>
      </c>
      <c r="AE55" s="18">
        <f>SUM(AE16:AE54)</f>
        <v>126190</v>
      </c>
      <c r="AH55" s="316"/>
      <c r="AI55" s="317" t="s">
        <v>155</v>
      </c>
      <c r="AK55" s="36"/>
      <c r="AM55" s="18">
        <f>SUM(AM16:AM54)</f>
        <v>126190</v>
      </c>
      <c r="AO55" s="18">
        <f>SUM(AO16:AO54)</f>
        <v>147396</v>
      </c>
      <c r="AP55" s="77"/>
      <c r="AQ55" s="78"/>
      <c r="AR55" s="18">
        <f>SUM(AR16:AR54)</f>
        <v>147396</v>
      </c>
      <c r="AT55" s="177">
        <f t="shared" si="1"/>
        <v>0.57320574807043101</v>
      </c>
      <c r="AU55" s="35"/>
      <c r="AV55" s="18">
        <f>SUM(AV16:AV54)</f>
        <v>107191</v>
      </c>
      <c r="AY55" s="316"/>
      <c r="AZ55" s="317" t="s">
        <v>155</v>
      </c>
      <c r="BB55" s="18">
        <f>SUM(BB16:BB54)</f>
        <v>147396</v>
      </c>
      <c r="BD55" s="17">
        <f t="shared" si="3"/>
        <v>0.26618400182929403</v>
      </c>
      <c r="BF55" s="18">
        <f>SUM(BF16:BF54)</f>
        <v>68574</v>
      </c>
      <c r="BG55" s="163"/>
      <c r="BH55" s="210"/>
      <c r="BI55" s="18">
        <f>SUM(BI16:BI54)</f>
        <v>147396</v>
      </c>
      <c r="BK55" s="17">
        <f>K55</f>
        <v>8.03979385086E-4</v>
      </c>
      <c r="BM55" s="18">
        <f>SUM(BM16:BM54)</f>
        <v>128</v>
      </c>
      <c r="BN55" s="77"/>
      <c r="BP55" s="14">
        <f>BT8</f>
        <v>48193.007624363512</v>
      </c>
      <c r="BR55" s="184">
        <f>Q55</f>
        <v>1.0000000000000018</v>
      </c>
      <c r="BT55" s="14">
        <f>SUM(BT16:BT54)</f>
        <v>48194</v>
      </c>
      <c r="BV55" s="17">
        <f>G55</f>
        <v>0.67292814969260695</v>
      </c>
      <c r="BX55" s="14">
        <f>SUM(BX16:BX54)</f>
        <v>33641</v>
      </c>
      <c r="BY55" s="77"/>
      <c r="CA55" s="36"/>
      <c r="CB55" s="35"/>
      <c r="CC55" s="15">
        <f>BX55</f>
        <v>33641</v>
      </c>
      <c r="CE55" s="189">
        <f>SUM(CE16:CE54)</f>
        <v>42076</v>
      </c>
      <c r="CF55" s="34"/>
      <c r="CG55" s="189">
        <f>SUM(CG16:CG54)</f>
        <v>42076</v>
      </c>
      <c r="CH55" s="34"/>
      <c r="CI55" s="178">
        <f>M55</f>
        <v>0.57320574807043101</v>
      </c>
      <c r="CJ55" s="34"/>
      <c r="CK55" s="189">
        <f>SUM(CK16:CK54)</f>
        <v>27411</v>
      </c>
      <c r="CL55" s="34"/>
      <c r="CM55" s="78"/>
      <c r="CN55" s="18">
        <f>SUM(CN16:CN54)</f>
        <v>42076</v>
      </c>
      <c r="CO55"/>
      <c r="CP55" s="17">
        <f>O55</f>
        <v>0.26618400182929403</v>
      </c>
      <c r="CQ55"/>
      <c r="CR55" s="18">
        <f>SUM(CR16:CR54)</f>
        <v>9094</v>
      </c>
      <c r="CS55" s="77"/>
      <c r="CU55" s="18">
        <f>SUM(CU16:CU54)</f>
        <v>42076</v>
      </c>
      <c r="CW55" s="17">
        <f t="shared" si="30"/>
        <v>8.03979385086E-4</v>
      </c>
      <c r="CY55" s="18">
        <f>SUM(CY16:CY54)</f>
        <v>30</v>
      </c>
      <c r="CZ55" s="77"/>
      <c r="DA55" s="77"/>
      <c r="DB55" s="32"/>
      <c r="DC55" s="33" t="s">
        <v>20</v>
      </c>
      <c r="DD55" s="179">
        <f>SUM(DD16:DD54)</f>
        <v>147396</v>
      </c>
      <c r="DE55" s="180">
        <f>SUM(DE16:DE54)</f>
        <v>107191</v>
      </c>
      <c r="DF55" s="181">
        <f>SUM(DF16:DF54)</f>
        <v>68574</v>
      </c>
      <c r="DG55" s="190">
        <f t="shared" ref="DG55:DM55" si="44">SUM(DG16:DG54)</f>
        <v>128</v>
      </c>
      <c r="DH55" s="399">
        <f t="shared" si="44"/>
        <v>48194</v>
      </c>
      <c r="DI55" s="399">
        <f t="shared" si="44"/>
        <v>33641</v>
      </c>
      <c r="DJ55" s="180">
        <f t="shared" si="44"/>
        <v>42076</v>
      </c>
      <c r="DK55" s="258">
        <f t="shared" si="44"/>
        <v>27411</v>
      </c>
      <c r="DL55" s="181">
        <f t="shared" si="44"/>
        <v>9094</v>
      </c>
      <c r="DM55" s="190">
        <f t="shared" si="44"/>
        <v>30</v>
      </c>
      <c r="DO55" s="77"/>
      <c r="DP55" s="32"/>
      <c r="DQ55" s="33" t="s">
        <v>20</v>
      </c>
      <c r="DR55" s="179">
        <f>SUM(DR16:DR54)</f>
        <v>189472</v>
      </c>
      <c r="DS55" s="180">
        <f>SUM(DS16:DS54)</f>
        <v>134602</v>
      </c>
      <c r="DT55" s="181">
        <f>SUM(DT16:DT54)</f>
        <v>77668</v>
      </c>
      <c r="DU55" s="190">
        <f>SUM(DU16:DU54)</f>
        <v>158</v>
      </c>
    </row>
    <row r="56" spans="2:125" ht="13.5" customHeight="1">
      <c r="B56" s="28" t="s">
        <v>349</v>
      </c>
      <c r="C56" s="29" t="s">
        <v>573</v>
      </c>
      <c r="D56" s="137"/>
      <c r="E56" s="137"/>
      <c r="F56" s="137"/>
      <c r="G56" s="137"/>
      <c r="H56" s="137"/>
      <c r="I56" s="200"/>
      <c r="J56" s="137"/>
      <c r="K56" s="137"/>
      <c r="L56" s="137"/>
      <c r="M56" s="137"/>
      <c r="N56" s="137"/>
      <c r="O56" s="137"/>
      <c r="P56" s="137"/>
      <c r="Q56" s="137"/>
      <c r="R56" t="s">
        <v>153</v>
      </c>
      <c r="T56" s="313"/>
      <c r="U56" s="314"/>
      <c r="Y56" s="200"/>
      <c r="Z56" s="59"/>
      <c r="AA56" s="77"/>
      <c r="AH56" s="313"/>
      <c r="AI56" s="314"/>
      <c r="AT56" s="36"/>
      <c r="AU56" s="34"/>
      <c r="AV56" s="34"/>
      <c r="AY56" s="313"/>
      <c r="AZ56" s="314"/>
      <c r="BT56" s="78"/>
      <c r="CA56" s="36"/>
      <c r="CB56" s="34"/>
      <c r="CC56" s="34"/>
      <c r="CH56" s="59"/>
      <c r="CJ56" s="59"/>
      <c r="CK56" s="34"/>
      <c r="CL56" s="34"/>
      <c r="CS56" s="34"/>
      <c r="CX56" s="34"/>
    </row>
    <row r="57" spans="2:125" ht="13.5" customHeight="1">
      <c r="B57" s="28" t="s">
        <v>350</v>
      </c>
      <c r="C57" s="29" t="s">
        <v>11</v>
      </c>
      <c r="D57" s="137"/>
      <c r="E57" s="137"/>
      <c r="F57" s="137"/>
      <c r="G57" s="137"/>
      <c r="H57" s="137"/>
      <c r="I57" s="200"/>
      <c r="J57" s="137"/>
      <c r="K57" s="137"/>
      <c r="L57" s="137"/>
      <c r="M57" s="137"/>
      <c r="N57" s="137"/>
      <c r="O57" s="137"/>
      <c r="P57" s="137"/>
      <c r="Q57" s="137"/>
      <c r="R57" t="s">
        <v>153</v>
      </c>
      <c r="T57" s="315"/>
      <c r="U57" s="137"/>
      <c r="Y57" s="200"/>
      <c r="Z57" s="59"/>
      <c r="AA57" s="77"/>
      <c r="AH57" s="315"/>
      <c r="AI57" s="137"/>
      <c r="AO57" s="304"/>
      <c r="AT57" s="36"/>
      <c r="AU57" s="34"/>
      <c r="AV57" s="34"/>
      <c r="AY57" s="315"/>
      <c r="AZ57" s="137"/>
      <c r="BC57" s="59"/>
      <c r="BD57" s="59"/>
      <c r="BE57" s="202"/>
      <c r="BF57" s="77"/>
      <c r="BG57" s="163"/>
      <c r="CA57" s="36"/>
      <c r="CB57" s="34"/>
      <c r="CC57" s="34"/>
      <c r="CK57" s="34"/>
      <c r="CL57" s="34"/>
      <c r="CS57" s="34"/>
      <c r="CX57" s="34"/>
      <c r="DE57" s="56"/>
      <c r="DS57" s="56"/>
      <c r="DT57" s="56" t="s">
        <v>92</v>
      </c>
    </row>
    <row r="58" spans="2:125" ht="13.5" customHeight="1">
      <c r="B58" s="28" t="s">
        <v>351</v>
      </c>
      <c r="C58" s="29" t="s">
        <v>12</v>
      </c>
      <c r="D58" s="137"/>
      <c r="E58" s="137"/>
      <c r="F58" s="137"/>
      <c r="G58" s="137"/>
      <c r="H58" s="137"/>
      <c r="I58" s="200"/>
      <c r="J58" s="137"/>
      <c r="K58" s="756" t="s">
        <v>156</v>
      </c>
      <c r="L58" s="756"/>
      <c r="M58" s="756"/>
      <c r="N58" s="756"/>
      <c r="O58" s="757">
        <f>'測定　建設投資'!O65:Q65</f>
        <v>0.70278833995921941</v>
      </c>
      <c r="P58" s="757"/>
      <c r="Q58" s="757"/>
      <c r="R58" t="s">
        <v>153</v>
      </c>
      <c r="T58" s="315"/>
      <c r="U58" s="137"/>
      <c r="Y58" s="200"/>
      <c r="Z58" s="59"/>
      <c r="AA58" s="77"/>
      <c r="AH58" s="315"/>
      <c r="AI58" s="137"/>
      <c r="AR58" s="198"/>
      <c r="AT58" s="36"/>
      <c r="AU58" s="34"/>
      <c r="AV58" s="34"/>
      <c r="AY58" s="315"/>
      <c r="AZ58" s="137"/>
      <c r="BC58" s="59"/>
      <c r="BD58" s="59"/>
      <c r="BE58" s="203"/>
      <c r="BF58" s="119"/>
      <c r="BG58" s="159"/>
      <c r="CA58" s="36"/>
      <c r="CB58" s="34"/>
      <c r="CC58" s="34"/>
      <c r="CE58" s="304"/>
      <c r="CK58" s="34"/>
      <c r="CL58" s="34"/>
      <c r="CS58" s="34"/>
      <c r="CX58" s="34"/>
      <c r="DD58" s="128"/>
      <c r="DE58" s="128"/>
      <c r="DJ58" s="128"/>
      <c r="DK58" s="128"/>
      <c r="DL58" s="128"/>
      <c r="DM58" s="128"/>
      <c r="DQ58"/>
      <c r="DR58" s="775" t="s">
        <v>287</v>
      </c>
      <c r="DS58" s="775" t="s">
        <v>265</v>
      </c>
      <c r="DT58" s="775" t="s">
        <v>266</v>
      </c>
      <c r="DU58" s="129"/>
    </row>
    <row r="59" spans="2:125">
      <c r="B59" s="28" t="s">
        <v>352</v>
      </c>
      <c r="C59" s="29" t="s">
        <v>13</v>
      </c>
      <c r="D59" s="137"/>
      <c r="E59" s="137"/>
      <c r="F59" s="137"/>
      <c r="G59" s="137"/>
      <c r="H59" s="137"/>
      <c r="I59" s="200"/>
      <c r="J59" s="137"/>
      <c r="K59" s="137"/>
      <c r="L59" s="137"/>
      <c r="M59" s="137"/>
      <c r="N59" s="137"/>
      <c r="O59" s="137"/>
      <c r="P59" s="137"/>
      <c r="Q59" s="137"/>
      <c r="R59" t="s">
        <v>153</v>
      </c>
      <c r="T59" s="315"/>
      <c r="U59" s="137"/>
      <c r="Y59" s="200"/>
      <c r="Z59" s="59"/>
      <c r="AA59" s="77"/>
      <c r="AH59" s="315"/>
      <c r="AI59" s="137"/>
      <c r="AT59" s="36"/>
      <c r="AU59" s="34"/>
      <c r="AV59" s="34"/>
      <c r="AY59" s="315"/>
      <c r="AZ59" s="137"/>
      <c r="BC59" s="59"/>
      <c r="BD59" s="59"/>
      <c r="BE59" s="202"/>
      <c r="BF59" s="77"/>
      <c r="BG59" s="163"/>
      <c r="CA59" s="36"/>
      <c r="CB59" s="34"/>
      <c r="CC59" s="34"/>
      <c r="CK59" s="34"/>
      <c r="CL59" s="34"/>
      <c r="CS59" s="34"/>
      <c r="CX59" s="34"/>
      <c r="DD59" s="128"/>
      <c r="DE59" s="128"/>
      <c r="DJ59" s="128"/>
      <c r="DK59" s="128"/>
      <c r="DL59" s="128"/>
      <c r="DM59" s="128"/>
      <c r="DQ59"/>
      <c r="DR59" s="776"/>
      <c r="DS59" s="776"/>
      <c r="DT59" s="776"/>
      <c r="DU59" s="129"/>
    </row>
    <row r="60" spans="2:125">
      <c r="B60" s="28" t="s">
        <v>353</v>
      </c>
      <c r="C60" s="312" t="s">
        <v>354</v>
      </c>
      <c r="D60" s="137"/>
      <c r="E60" s="137"/>
      <c r="F60" s="137"/>
      <c r="G60" s="137"/>
      <c r="H60" s="137"/>
      <c r="I60" s="200"/>
      <c r="J60" s="137"/>
      <c r="R60" t="s">
        <v>153</v>
      </c>
      <c r="T60" s="315"/>
      <c r="U60" s="137"/>
      <c r="Y60" s="200"/>
      <c r="Z60" s="59"/>
      <c r="AA60" s="77"/>
      <c r="AH60" s="315"/>
      <c r="AI60" s="137"/>
      <c r="AT60" s="36"/>
      <c r="AU60" s="34"/>
      <c r="AV60" s="34"/>
      <c r="AY60" s="315"/>
      <c r="AZ60" s="137"/>
      <c r="BC60" s="59"/>
      <c r="BD60" s="59"/>
      <c r="BE60" s="59"/>
      <c r="BF60" s="119"/>
      <c r="BG60" s="159"/>
      <c r="CA60" s="36"/>
      <c r="CB60" s="34"/>
      <c r="CC60" s="34"/>
      <c r="CK60" s="34"/>
      <c r="CL60" s="34"/>
      <c r="CS60" s="34"/>
      <c r="CX60" s="34"/>
      <c r="DD60" s="319"/>
      <c r="DE60" s="319"/>
      <c r="DJ60" s="318"/>
      <c r="DK60" s="114"/>
      <c r="DL60" s="318"/>
      <c r="DM60" s="114"/>
      <c r="DQ60"/>
      <c r="DR60" s="835">
        <f>DR55</f>
        <v>189472</v>
      </c>
      <c r="DS60" s="837">
        <f>W55</f>
        <v>200000</v>
      </c>
      <c r="DT60" s="839">
        <f>DR60/DS60</f>
        <v>0.94735999999999998</v>
      </c>
      <c r="DU60" s="321"/>
    </row>
    <row r="61" spans="2:125">
      <c r="B61" s="30" t="s">
        <v>355</v>
      </c>
      <c r="C61" s="31" t="s">
        <v>14</v>
      </c>
      <c r="D61" s="137"/>
      <c r="E61" s="137"/>
      <c r="F61" s="137"/>
      <c r="G61" s="137"/>
      <c r="H61" s="137"/>
      <c r="I61" s="200"/>
      <c r="J61" s="137"/>
      <c r="K61" s="137"/>
      <c r="L61" s="137"/>
      <c r="M61" s="137"/>
      <c r="N61" s="137"/>
      <c r="O61" s="137"/>
      <c r="P61" s="137"/>
      <c r="Q61" s="137"/>
      <c r="R61" t="s">
        <v>153</v>
      </c>
      <c r="T61" s="315"/>
      <c r="U61" s="137"/>
      <c r="Y61" s="200"/>
      <c r="Z61" s="59"/>
      <c r="AA61" s="77"/>
      <c r="AH61" s="315"/>
      <c r="AI61" s="137"/>
      <c r="AT61" s="36"/>
      <c r="AU61" s="34"/>
      <c r="AV61" s="34"/>
      <c r="AY61" s="315"/>
      <c r="AZ61" s="137"/>
      <c r="BC61" s="59"/>
      <c r="BD61" s="59"/>
      <c r="BE61" s="202"/>
      <c r="BF61" s="77"/>
      <c r="BG61" s="163"/>
      <c r="CA61" s="36"/>
      <c r="CB61" s="34"/>
      <c r="CC61" s="34"/>
      <c r="CK61" s="34"/>
      <c r="CL61" s="34"/>
      <c r="CS61" s="34"/>
      <c r="CX61" s="34"/>
      <c r="DD61" s="319"/>
      <c r="DE61" s="319"/>
      <c r="DJ61" s="114"/>
      <c r="DK61" s="114"/>
      <c r="DL61" s="114"/>
      <c r="DM61" s="114"/>
      <c r="DQ61"/>
      <c r="DR61" s="836"/>
      <c r="DS61" s="838"/>
      <c r="DT61" s="840"/>
      <c r="DU61" s="321"/>
    </row>
    <row r="62" spans="2:125">
      <c r="B62" s="30"/>
      <c r="C62" s="31" t="s">
        <v>15</v>
      </c>
      <c r="D62" s="137"/>
      <c r="E62" s="137"/>
      <c r="F62" s="137"/>
      <c r="G62" s="137"/>
      <c r="H62" s="137"/>
      <c r="I62" s="200"/>
      <c r="J62" s="137"/>
      <c r="K62" s="137"/>
      <c r="L62" s="137"/>
      <c r="M62" s="137"/>
      <c r="N62" s="137"/>
      <c r="O62" s="137"/>
      <c r="P62" s="137"/>
      <c r="Q62" s="137"/>
      <c r="R62" t="s">
        <v>153</v>
      </c>
      <c r="T62" s="315"/>
      <c r="U62" s="137"/>
      <c r="Y62" s="200"/>
      <c r="Z62" s="59"/>
      <c r="AA62" s="77"/>
      <c r="AH62" s="315"/>
      <c r="AI62" s="137"/>
      <c r="AT62" s="36"/>
      <c r="AU62" s="34"/>
      <c r="AV62" s="34"/>
      <c r="AY62" s="315"/>
      <c r="AZ62" s="137"/>
      <c r="CA62" s="36"/>
      <c r="CB62" s="34"/>
      <c r="CC62" s="34"/>
      <c r="CK62" s="34"/>
      <c r="CL62" s="34"/>
      <c r="CS62" s="34"/>
      <c r="CX62" s="34"/>
    </row>
    <row r="63" spans="2:125">
      <c r="B63" s="70"/>
      <c r="C63" s="192" t="s">
        <v>574</v>
      </c>
      <c r="I63" s="201"/>
      <c r="T63" s="59"/>
      <c r="U63" s="137"/>
      <c r="Y63" s="201"/>
      <c r="Z63" s="59"/>
      <c r="AA63" s="77"/>
      <c r="AH63" s="59"/>
      <c r="AI63" s="137"/>
      <c r="AY63" s="59"/>
      <c r="AZ63" s="137"/>
    </row>
    <row r="64" spans="2:125" ht="6" customHeight="1"/>
    <row r="66" spans="27:27">
      <c r="AA66" s="78"/>
    </row>
  </sheetData>
  <mergeCells count="55">
    <mergeCell ref="DR60:DR61"/>
    <mergeCell ref="DS60:DS61"/>
    <mergeCell ref="DT60:DT61"/>
    <mergeCell ref="DU14:DU15"/>
    <mergeCell ref="K58:N58"/>
    <mergeCell ref="O58:Q58"/>
    <mergeCell ref="DR58:DR59"/>
    <mergeCell ref="DS58:DS59"/>
    <mergeCell ref="DT58:DT59"/>
    <mergeCell ref="DK14:DK15"/>
    <mergeCell ref="DL14:DL15"/>
    <mergeCell ref="DM14:DM15"/>
    <mergeCell ref="DR14:DR15"/>
    <mergeCell ref="DS14:DS15"/>
    <mergeCell ref="DT14:DT15"/>
    <mergeCell ref="BT14:BT15"/>
    <mergeCell ref="CU12:CY12"/>
    <mergeCell ref="DD12:DG12"/>
    <mergeCell ref="DR12:DU12"/>
    <mergeCell ref="DD14:DD15"/>
    <mergeCell ref="DE14:DE15"/>
    <mergeCell ref="DF14:DF15"/>
    <mergeCell ref="DG14:DG15"/>
    <mergeCell ref="DJ14:DJ15"/>
    <mergeCell ref="B14:C15"/>
    <mergeCell ref="T14:U15"/>
    <mergeCell ref="AA14:AA15"/>
    <mergeCell ref="AH14:AI15"/>
    <mergeCell ref="AY14:AZ15"/>
    <mergeCell ref="CA10:CC10"/>
    <mergeCell ref="CN10:CP10"/>
    <mergeCell ref="E12:Q12"/>
    <mergeCell ref="W12:AE12"/>
    <mergeCell ref="AK12:AO12"/>
    <mergeCell ref="AR12:AV12"/>
    <mergeCell ref="BB12:BF12"/>
    <mergeCell ref="BI12:BM12"/>
    <mergeCell ref="BP12:BX12"/>
    <mergeCell ref="CA12:CE12"/>
    <mergeCell ref="CG12:CK12"/>
    <mergeCell ref="CN12:CR12"/>
    <mergeCell ref="BP8:BQ8"/>
    <mergeCell ref="BR8:BS8"/>
    <mergeCell ref="W10:Y10"/>
    <mergeCell ref="AK10:AN10"/>
    <mergeCell ref="AR10:AT10"/>
    <mergeCell ref="BB10:BD10"/>
    <mergeCell ref="BP10:BR10"/>
    <mergeCell ref="BP7:BQ7"/>
    <mergeCell ref="BR7:BS7"/>
    <mergeCell ref="BP2:BR2"/>
    <mergeCell ref="BP4:BS4"/>
    <mergeCell ref="E6:Q6"/>
    <mergeCell ref="BP6:BQ6"/>
    <mergeCell ref="BR6:BS6"/>
  </mergeCells>
  <phoneticPr fontId="6"/>
  <pageMargins left="0.35433070866141736" right="0.23622047244094491" top="0.55118110236220474" bottom="0.15748031496062992" header="0.51181102362204722" footer="0.19685039370078741"/>
  <pageSetup paperSize="9" scale="65" orientation="landscape" r:id="rId1"/>
  <headerFooter alignWithMargins="0"/>
  <colBreaks count="4" manualBreakCount="4">
    <brk id="32" max="64" man="1"/>
    <brk id="65" max="64" man="1"/>
    <brk id="90" max="64" man="1"/>
    <brk id="104" max="64"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45"/>
  <sheetViews>
    <sheetView showGridLines="0" zoomScale="80" zoomScaleNormal="80" workbookViewId="0">
      <selection activeCell="G11" sqref="G11"/>
    </sheetView>
  </sheetViews>
  <sheetFormatPr defaultRowHeight="13.5"/>
  <cols>
    <col min="1" max="1" width="3.625" customWidth="1"/>
    <col min="2" max="2" width="4.5" bestFit="1" customWidth="1"/>
    <col min="3" max="3" width="18.125" bestFit="1" customWidth="1"/>
    <col min="4" max="6" width="13.75" customWidth="1"/>
    <col min="21" max="21" width="8.5" customWidth="1"/>
    <col min="22" max="22" width="2.25" customWidth="1"/>
    <col min="24" max="24" width="3.125" customWidth="1"/>
  </cols>
  <sheetData>
    <row r="1" spans="2:6" ht="14.25">
      <c r="B1" s="57" t="s">
        <v>290</v>
      </c>
      <c r="C1" s="68"/>
    </row>
    <row r="3" spans="2:6">
      <c r="B3" s="68" t="s">
        <v>54</v>
      </c>
    </row>
    <row r="4" spans="2:6">
      <c r="F4" s="56" t="s">
        <v>42</v>
      </c>
    </row>
    <row r="5" spans="2:6" ht="17.100000000000001" customHeight="1">
      <c r="B5" s="54"/>
      <c r="C5" s="55"/>
      <c r="D5" s="49" t="s">
        <v>291</v>
      </c>
      <c r="E5" s="49" t="s">
        <v>289</v>
      </c>
      <c r="F5" s="50" t="s">
        <v>40</v>
      </c>
    </row>
    <row r="6" spans="2:6" ht="17.100000000000001" customHeight="1">
      <c r="B6" s="38" t="str">
        <f>'測定　機械設備投資'!B16</f>
        <v>01</v>
      </c>
      <c r="C6" s="39" t="str">
        <f>'測定　機械設備投資'!C16</f>
        <v>農業</v>
      </c>
      <c r="D6" s="40">
        <f>'測定　機械設備投資'!DD16</f>
        <v>204</v>
      </c>
      <c r="E6" s="51">
        <f>'測定　機械設備投資'!DJ16</f>
        <v>971</v>
      </c>
      <c r="F6" s="51">
        <f>SUM(D6:E6)</f>
        <v>1175</v>
      </c>
    </row>
    <row r="7" spans="2:6" ht="17.100000000000001" customHeight="1">
      <c r="B7" s="41" t="str">
        <f>'測定　機械設備投資'!B17</f>
        <v>02</v>
      </c>
      <c r="C7" s="42" t="str">
        <f>'測定　機械設備投資'!C17</f>
        <v>林業</v>
      </c>
      <c r="D7" s="43">
        <f>'測定　機械設備投資'!DD17</f>
        <v>30</v>
      </c>
      <c r="E7" s="52">
        <f>'測定　機械設備投資'!DJ17</f>
        <v>42</v>
      </c>
      <c r="F7" s="52">
        <f>SUM(D7:E7)</f>
        <v>72</v>
      </c>
    </row>
    <row r="8" spans="2:6" ht="17.100000000000001" customHeight="1">
      <c r="B8" s="41" t="str">
        <f>'測定　機械設備投資'!B18</f>
        <v>03</v>
      </c>
      <c r="C8" s="42" t="str">
        <f>'測定　機械設備投資'!C18</f>
        <v>漁業</v>
      </c>
      <c r="D8" s="43">
        <f>'測定　機械設備投資'!DD18</f>
        <v>12</v>
      </c>
      <c r="E8" s="52">
        <f>'測定　機械設備投資'!DJ18</f>
        <v>117</v>
      </c>
      <c r="F8" s="52">
        <f t="shared" ref="F8:F40" si="0">SUM(D8:E8)</f>
        <v>129</v>
      </c>
    </row>
    <row r="9" spans="2:6" ht="17.100000000000001" customHeight="1">
      <c r="B9" s="41" t="str">
        <f>'測定　機械設備投資'!B19</f>
        <v>06</v>
      </c>
      <c r="C9" s="42" t="str">
        <f>'測定　機械設備投資'!C19</f>
        <v>鉱業</v>
      </c>
      <c r="D9" s="43">
        <f>'測定　機械設備投資'!DD19</f>
        <v>68</v>
      </c>
      <c r="E9" s="52">
        <f>'測定　機械設備投資'!DJ19</f>
        <v>46</v>
      </c>
      <c r="F9" s="52">
        <f t="shared" si="0"/>
        <v>114</v>
      </c>
    </row>
    <row r="10" spans="2:6" ht="17.100000000000001" customHeight="1">
      <c r="B10" s="41" t="str">
        <f>'測定　機械設備投資'!B20</f>
        <v>11</v>
      </c>
      <c r="C10" s="42" t="str">
        <f>'測定　機械設備投資'!C20</f>
        <v>飲食料品</v>
      </c>
      <c r="D10" s="43">
        <f>'測定　機械設備投資'!DD20</f>
        <v>290</v>
      </c>
      <c r="E10" s="52">
        <f>'測定　機械設備投資'!DJ20</f>
        <v>2632</v>
      </c>
      <c r="F10" s="52">
        <f t="shared" si="0"/>
        <v>2922</v>
      </c>
    </row>
    <row r="11" spans="2:6" ht="17.100000000000001" customHeight="1">
      <c r="B11" s="41" t="str">
        <f>'測定　機械設備投資'!B21</f>
        <v>15</v>
      </c>
      <c r="C11" s="42" t="str">
        <f>'測定　機械設備投資'!C21</f>
        <v>繊維製品</v>
      </c>
      <c r="D11" s="43">
        <f>'測定　機械設備投資'!DD21</f>
        <v>13</v>
      </c>
      <c r="E11" s="52">
        <f>'測定　機械設備投資'!DJ21</f>
        <v>49</v>
      </c>
      <c r="F11" s="52">
        <f t="shared" si="0"/>
        <v>62</v>
      </c>
    </row>
    <row r="12" spans="2:6" ht="17.100000000000001" customHeight="1">
      <c r="B12" s="41" t="str">
        <f>'測定　機械設備投資'!B22</f>
        <v>16</v>
      </c>
      <c r="C12" s="42" t="str">
        <f>'測定　機械設備投資'!C22</f>
        <v>パルプ・紙・木製品</v>
      </c>
      <c r="D12" s="43">
        <f>'測定　機械設備投資'!DD22</f>
        <v>380</v>
      </c>
      <c r="E12" s="52">
        <f>'測定　機械設備投資'!DJ22</f>
        <v>93</v>
      </c>
      <c r="F12" s="52">
        <f t="shared" si="0"/>
        <v>473</v>
      </c>
    </row>
    <row r="13" spans="2:6" ht="17.100000000000001" customHeight="1">
      <c r="B13" s="41" t="str">
        <f>'測定　機械設備投資'!B23</f>
        <v>20</v>
      </c>
      <c r="C13" s="42" t="str">
        <f>'測定　機械設備投資'!C23</f>
        <v>化学製品</v>
      </c>
      <c r="D13" s="43">
        <f>'測定　機械設備投資'!DD23</f>
        <v>19</v>
      </c>
      <c r="E13" s="52">
        <f>'測定　機械設備投資'!DJ23</f>
        <v>52</v>
      </c>
      <c r="F13" s="52">
        <f t="shared" si="0"/>
        <v>71</v>
      </c>
    </row>
    <row r="14" spans="2:6" ht="17.100000000000001" customHeight="1">
      <c r="B14" s="41" t="str">
        <f>'測定　機械設備投資'!B24</f>
        <v>21</v>
      </c>
      <c r="C14" s="42" t="str">
        <f>'測定　機械設備投資'!C24</f>
        <v>石油・石炭製品</v>
      </c>
      <c r="D14" s="43">
        <f>'測定　機械設備投資'!DD24</f>
        <v>18</v>
      </c>
      <c r="E14" s="52">
        <f>'測定　機械設備投資'!DJ24</f>
        <v>33</v>
      </c>
      <c r="F14" s="52">
        <f t="shared" si="0"/>
        <v>51</v>
      </c>
    </row>
    <row r="15" spans="2:6" ht="17.100000000000001" customHeight="1">
      <c r="B15" s="41" t="str">
        <f>'測定　機械設備投資'!B25</f>
        <v>22</v>
      </c>
      <c r="C15" s="42" t="str">
        <f>'測定　機械設備投資'!C25</f>
        <v>プラスチック・ゴム製品</v>
      </c>
      <c r="D15" s="43">
        <f>'測定　機械設備投資'!DD25</f>
        <v>87</v>
      </c>
      <c r="E15" s="52">
        <f>'測定　機械設備投資'!DJ25</f>
        <v>43</v>
      </c>
      <c r="F15" s="52">
        <f t="shared" si="0"/>
        <v>130</v>
      </c>
    </row>
    <row r="16" spans="2:6" ht="17.100000000000001" customHeight="1">
      <c r="B16" s="41" t="str">
        <f>'測定　機械設備投資'!B26</f>
        <v>25</v>
      </c>
      <c r="C16" s="42" t="str">
        <f>'測定　機械設備投資'!C26</f>
        <v>窯業・土石製品</v>
      </c>
      <c r="D16" s="43">
        <f>'測定　機械設備投資'!DD26</f>
        <v>146</v>
      </c>
      <c r="E16" s="52">
        <f>'測定　機械設備投資'!DJ26</f>
        <v>28</v>
      </c>
      <c r="F16" s="52">
        <f t="shared" si="0"/>
        <v>174</v>
      </c>
    </row>
    <row r="17" spans="2:6" ht="17.100000000000001" customHeight="1">
      <c r="B17" s="41" t="str">
        <f>'測定　機械設備投資'!B27</f>
        <v>26</v>
      </c>
      <c r="C17" s="42" t="str">
        <f>'測定　機械設備投資'!C27</f>
        <v>鉄鋼</v>
      </c>
      <c r="D17" s="43">
        <f>'測定　機械設備投資'!DD27</f>
        <v>36</v>
      </c>
      <c r="E17" s="52">
        <f>'測定　機械設備投資'!DJ27</f>
        <v>1</v>
      </c>
      <c r="F17" s="52">
        <f t="shared" si="0"/>
        <v>37</v>
      </c>
    </row>
    <row r="18" spans="2:6" ht="17.100000000000001" customHeight="1">
      <c r="B18" s="41" t="str">
        <f>'測定　機械設備投資'!B28</f>
        <v>27</v>
      </c>
      <c r="C18" s="42" t="str">
        <f>'測定　機械設備投資'!C28</f>
        <v>非鉄金属</v>
      </c>
      <c r="D18" s="43">
        <f>'測定　機械設備投資'!DD28</f>
        <v>17</v>
      </c>
      <c r="E18" s="52">
        <f>'測定　機械設備投資'!DJ28</f>
        <v>2</v>
      </c>
      <c r="F18" s="52">
        <f t="shared" si="0"/>
        <v>19</v>
      </c>
    </row>
    <row r="19" spans="2:6" ht="17.100000000000001" customHeight="1">
      <c r="B19" s="41" t="str">
        <f>'測定　機械設備投資'!B29</f>
        <v>28</v>
      </c>
      <c r="C19" s="42" t="str">
        <f>'測定　機械設備投資'!C29</f>
        <v>金属製品</v>
      </c>
      <c r="D19" s="43">
        <f>'測定　機械設備投資'!DD29</f>
        <v>158</v>
      </c>
      <c r="E19" s="52">
        <f>'測定　機械設備投資'!DJ29</f>
        <v>21</v>
      </c>
      <c r="F19" s="52">
        <f t="shared" si="0"/>
        <v>179</v>
      </c>
    </row>
    <row r="20" spans="2:6" ht="17.100000000000001" customHeight="1">
      <c r="B20" s="41" t="str">
        <f>'測定　機械設備投資'!B30</f>
        <v>29</v>
      </c>
      <c r="C20" s="42" t="str">
        <f>'測定　機械設備投資'!C30</f>
        <v>はん用機械</v>
      </c>
      <c r="D20" s="43">
        <f>'測定　機械設備投資'!DD30</f>
        <v>222</v>
      </c>
      <c r="E20" s="52">
        <f>'測定　機械設備投資'!DJ30</f>
        <v>1</v>
      </c>
      <c r="F20" s="52">
        <f t="shared" si="0"/>
        <v>223</v>
      </c>
    </row>
    <row r="21" spans="2:6" ht="17.100000000000001" customHeight="1">
      <c r="B21" s="41" t="str">
        <f>'測定　機械設備投資'!B31</f>
        <v>30</v>
      </c>
      <c r="C21" s="42" t="str">
        <f>'測定　機械設備投資'!C31</f>
        <v>生産用機械</v>
      </c>
      <c r="D21" s="43">
        <f>'測定　機械設備投資'!DD31</f>
        <v>7467</v>
      </c>
      <c r="E21" s="52">
        <f>'測定　機械設備投資'!DJ31</f>
        <v>7</v>
      </c>
      <c r="F21" s="52">
        <f t="shared" si="0"/>
        <v>7474</v>
      </c>
    </row>
    <row r="22" spans="2:6" ht="17.100000000000001" customHeight="1">
      <c r="B22" s="41" t="str">
        <f>'測定　機械設備投資'!B32</f>
        <v>31</v>
      </c>
      <c r="C22" s="42" t="str">
        <f>'測定　機械設備投資'!C32</f>
        <v>業務用機械</v>
      </c>
      <c r="D22" s="43">
        <f>'測定　機械設備投資'!DD32</f>
        <v>271</v>
      </c>
      <c r="E22" s="52">
        <f>'測定　機械設備投資'!DJ32</f>
        <v>5</v>
      </c>
      <c r="F22" s="52">
        <f t="shared" si="0"/>
        <v>276</v>
      </c>
    </row>
    <row r="23" spans="2:6" ht="17.100000000000001" customHeight="1">
      <c r="B23" s="41" t="str">
        <f>'測定　機械設備投資'!B33</f>
        <v>32</v>
      </c>
      <c r="C23" s="42" t="str">
        <f>'測定　機械設備投資'!C33</f>
        <v>電子部品</v>
      </c>
      <c r="D23" s="43">
        <f>'測定　機械設備投資'!DD33</f>
        <v>614</v>
      </c>
      <c r="E23" s="52">
        <f>'測定　機械設備投資'!DJ33</f>
        <v>57</v>
      </c>
      <c r="F23" s="52">
        <f t="shared" si="0"/>
        <v>671</v>
      </c>
    </row>
    <row r="24" spans="2:6" ht="17.100000000000001" customHeight="1">
      <c r="B24" s="41" t="str">
        <f>'測定　機械設備投資'!B34</f>
        <v>33</v>
      </c>
      <c r="C24" s="42" t="str">
        <f>'測定　機械設備投資'!C34</f>
        <v>電気機械</v>
      </c>
      <c r="D24" s="43">
        <f>'測定　機械設備投資'!DD34</f>
        <v>4971</v>
      </c>
      <c r="E24" s="52">
        <f>'測定　機械設備投資'!DJ34</f>
        <v>101</v>
      </c>
      <c r="F24" s="52">
        <f t="shared" si="0"/>
        <v>5072</v>
      </c>
    </row>
    <row r="25" spans="2:6" ht="17.100000000000001" customHeight="1">
      <c r="B25" s="41" t="str">
        <f>'測定　機械設備投資'!B35</f>
        <v>34</v>
      </c>
      <c r="C25" s="42" t="str">
        <f>'測定　機械設備投資'!C35</f>
        <v>情報通信機器</v>
      </c>
      <c r="D25" s="43">
        <f>'測定　機械設備投資'!DD35</f>
        <v>877</v>
      </c>
      <c r="E25" s="52">
        <f>'測定　機械設備投資'!DJ35</f>
        <v>95</v>
      </c>
      <c r="F25" s="52">
        <f t="shared" si="0"/>
        <v>972</v>
      </c>
    </row>
    <row r="26" spans="2:6" ht="17.100000000000001" customHeight="1">
      <c r="B26" s="41" t="str">
        <f>'測定　機械設備投資'!B36</f>
        <v>35</v>
      </c>
      <c r="C26" s="42" t="str">
        <f>'測定　機械設備投資'!C36</f>
        <v>輸送機械</v>
      </c>
      <c r="D26" s="43">
        <f>'測定　機械設備投資'!DD36</f>
        <v>128</v>
      </c>
      <c r="E26" s="52">
        <f>'測定　機械設備投資'!DJ36</f>
        <v>73</v>
      </c>
      <c r="F26" s="52">
        <f t="shared" si="0"/>
        <v>201</v>
      </c>
    </row>
    <row r="27" spans="2:6" ht="17.100000000000001" customHeight="1">
      <c r="B27" s="41" t="str">
        <f>'測定　機械設備投資'!B37</f>
        <v>39</v>
      </c>
      <c r="C27" s="42" t="str">
        <f>'測定　機械設備投資'!C37</f>
        <v>その他の製造工業製品</v>
      </c>
      <c r="D27" s="43">
        <f>'測定　機械設備投資'!DD37</f>
        <v>525</v>
      </c>
      <c r="E27" s="52">
        <f>'測定　機械設備投資'!DJ37</f>
        <v>166</v>
      </c>
      <c r="F27" s="52">
        <f t="shared" si="0"/>
        <v>691</v>
      </c>
    </row>
    <row r="28" spans="2:6" ht="17.100000000000001" customHeight="1">
      <c r="B28" s="41" t="str">
        <f>'測定　機械設備投資'!B38</f>
        <v>41</v>
      </c>
      <c r="C28" s="42" t="str">
        <f>'測定　機械設備投資'!C38</f>
        <v>建設</v>
      </c>
      <c r="D28" s="43">
        <f>'測定　機械設備投資'!DD38</f>
        <v>640</v>
      </c>
      <c r="E28" s="52">
        <f>'測定　機械設備投資'!DJ38</f>
        <v>230</v>
      </c>
      <c r="F28" s="52">
        <f t="shared" si="0"/>
        <v>870</v>
      </c>
    </row>
    <row r="29" spans="2:6" ht="17.100000000000001" customHeight="1">
      <c r="B29" s="41" t="str">
        <f>'測定　機械設備投資'!B39</f>
        <v>46</v>
      </c>
      <c r="C29" s="42" t="str">
        <f>'測定　機械設備投資'!C39</f>
        <v>電力・ガス・熱供給</v>
      </c>
      <c r="D29" s="43">
        <f>'測定　機械設備投資'!DD39</f>
        <v>1418</v>
      </c>
      <c r="E29" s="52">
        <f>'測定　機械設備投資'!DJ39</f>
        <v>999</v>
      </c>
      <c r="F29" s="52">
        <f t="shared" si="0"/>
        <v>2417</v>
      </c>
    </row>
    <row r="30" spans="2:6" ht="17.100000000000001" customHeight="1">
      <c r="B30" s="41" t="str">
        <f>'測定　機械設備投資'!B40</f>
        <v>47</v>
      </c>
      <c r="C30" s="42" t="str">
        <f>'測定　機械設備投資'!C40</f>
        <v>水道</v>
      </c>
      <c r="D30" s="43">
        <f>'測定　機械設備投資'!DD40</f>
        <v>801</v>
      </c>
      <c r="E30" s="52">
        <f>'測定　機械設備投資'!DJ40</f>
        <v>461</v>
      </c>
      <c r="F30" s="52">
        <f t="shared" si="0"/>
        <v>1262</v>
      </c>
    </row>
    <row r="31" spans="2:6" ht="17.100000000000001" customHeight="1">
      <c r="B31" s="41" t="str">
        <f>'測定　機械設備投資'!B41</f>
        <v>48</v>
      </c>
      <c r="C31" s="42" t="str">
        <f>'測定　機械設備投資'!C41</f>
        <v>廃棄物処理</v>
      </c>
      <c r="D31" s="43">
        <f>'測定　機械設備投資'!DD41</f>
        <v>371</v>
      </c>
      <c r="E31" s="52">
        <f>'測定　機械設備投資'!DJ41</f>
        <v>168</v>
      </c>
      <c r="F31" s="52">
        <f t="shared" si="0"/>
        <v>539</v>
      </c>
    </row>
    <row r="32" spans="2:6" ht="17.100000000000001" customHeight="1">
      <c r="B32" s="41" t="str">
        <f>'測定　機械設備投資'!B42</f>
        <v>51</v>
      </c>
      <c r="C32" s="42" t="str">
        <f>'測定　機械設備投資'!C42</f>
        <v>商業</v>
      </c>
      <c r="D32" s="43">
        <f>'測定　機械設備投資'!DD42</f>
        <v>7536</v>
      </c>
      <c r="E32" s="52">
        <f>'測定　機械設備投資'!DJ42</f>
        <v>5742</v>
      </c>
      <c r="F32" s="52">
        <f t="shared" si="0"/>
        <v>13278</v>
      </c>
    </row>
    <row r="33" spans="2:6" ht="17.100000000000001" customHeight="1">
      <c r="B33" s="41" t="str">
        <f>'測定　機械設備投資'!B43</f>
        <v>53</v>
      </c>
      <c r="C33" s="42" t="str">
        <f>'測定　機械設備投資'!C43</f>
        <v>金融・保険</v>
      </c>
      <c r="D33" s="43">
        <f>'測定　機械設備投資'!DD43</f>
        <v>1147</v>
      </c>
      <c r="E33" s="52">
        <f>'測定　機械設備投資'!DJ43</f>
        <v>3318</v>
      </c>
      <c r="F33" s="52">
        <f t="shared" si="0"/>
        <v>4465</v>
      </c>
    </row>
    <row r="34" spans="2:6" ht="17.100000000000001" customHeight="1">
      <c r="B34" s="41" t="str">
        <f>'測定　機械設備投資'!B44</f>
        <v>55</v>
      </c>
      <c r="C34" s="42" t="str">
        <f>'測定　機械設備投資'!C44</f>
        <v>不動産</v>
      </c>
      <c r="D34" s="43">
        <f>'測定　機械設備投資'!DD44</f>
        <v>261</v>
      </c>
      <c r="E34" s="52">
        <f>'測定　機械設備投資'!DJ44</f>
        <v>10016</v>
      </c>
      <c r="F34" s="52">
        <f t="shared" si="0"/>
        <v>10277</v>
      </c>
    </row>
    <row r="35" spans="2:6" ht="17.100000000000001" customHeight="1">
      <c r="B35" s="41" t="str">
        <f>'測定　機械設備投資'!B45</f>
        <v>57</v>
      </c>
      <c r="C35" s="42" t="str">
        <f>'測定　機械設備投資'!C45</f>
        <v>運輸・郵便</v>
      </c>
      <c r="D35" s="43">
        <f>'測定　機械設備投資'!DD45</f>
        <v>3409</v>
      </c>
      <c r="E35" s="52">
        <f>'測定　機械設備投資'!DJ45</f>
        <v>2439</v>
      </c>
      <c r="F35" s="52">
        <f t="shared" si="0"/>
        <v>5848</v>
      </c>
    </row>
    <row r="36" spans="2:6" ht="17.100000000000001" customHeight="1">
      <c r="B36" s="41" t="str">
        <f>'測定　機械設備投資'!B46</f>
        <v>59</v>
      </c>
      <c r="C36" s="42" t="str">
        <f>'測定　機械設備投資'!C46</f>
        <v>情報通信</v>
      </c>
      <c r="D36" s="43">
        <f>'測定　機械設備投資'!DD46</f>
        <v>14950</v>
      </c>
      <c r="E36" s="52">
        <f>'測定　機械設備投資'!DJ46</f>
        <v>1980</v>
      </c>
      <c r="F36" s="52">
        <f t="shared" si="0"/>
        <v>16930</v>
      </c>
    </row>
    <row r="37" spans="2:6" ht="17.100000000000001" customHeight="1">
      <c r="B37" s="41" t="str">
        <f>'測定　機械設備投資'!B47</f>
        <v>61</v>
      </c>
      <c r="C37" s="42" t="str">
        <f>'測定　機械設備投資'!C47</f>
        <v>公務</v>
      </c>
      <c r="D37" s="43">
        <f>'測定　機械設備投資'!DD47</f>
        <v>119</v>
      </c>
      <c r="E37" s="52">
        <f>'測定　機械設備投資'!DJ47</f>
        <v>216</v>
      </c>
      <c r="F37" s="52">
        <f t="shared" si="0"/>
        <v>335</v>
      </c>
    </row>
    <row r="38" spans="2:6" ht="17.100000000000001" customHeight="1">
      <c r="B38" s="41" t="str">
        <f>'測定　機械設備投資'!B48</f>
        <v>63</v>
      </c>
      <c r="C38" s="42" t="str">
        <f>'測定　機械設備投資'!C48</f>
        <v>教育・研究</v>
      </c>
      <c r="D38" s="43">
        <f>'測定　機械設備投資'!DD48</f>
        <v>91910</v>
      </c>
      <c r="E38" s="52">
        <f>'測定　機械設備投資'!DJ48</f>
        <v>1149</v>
      </c>
      <c r="F38" s="52">
        <f t="shared" si="0"/>
        <v>93059</v>
      </c>
    </row>
    <row r="39" spans="2:6" ht="17.100000000000001" customHeight="1">
      <c r="B39" s="41" t="str">
        <f>'測定　機械設備投資'!B49</f>
        <v>64</v>
      </c>
      <c r="C39" s="42" t="str">
        <f>'測定　機械設備投資'!C49</f>
        <v>医療・福祉</v>
      </c>
      <c r="D39" s="43">
        <f>'測定　機械設備投資'!DD49</f>
        <v>28</v>
      </c>
      <c r="E39" s="52">
        <f>'測定　機械設備投資'!DJ49</f>
        <v>3031</v>
      </c>
      <c r="F39" s="52">
        <f t="shared" si="0"/>
        <v>3059</v>
      </c>
    </row>
    <row r="40" spans="2:6" ht="17.100000000000001" customHeight="1">
      <c r="B40" s="41" t="str">
        <f>'測定　機械設備投資'!B50</f>
        <v>65</v>
      </c>
      <c r="C40" s="42" t="str">
        <f>'測定　機械設備投資'!C50</f>
        <v>他に分類されない会員制団体</v>
      </c>
      <c r="D40" s="43">
        <f>'測定　機械設備投資'!DD50</f>
        <v>286</v>
      </c>
      <c r="E40" s="52">
        <f>'測定　機械設備投資'!DJ50</f>
        <v>577</v>
      </c>
      <c r="F40" s="52">
        <f t="shared" si="0"/>
        <v>863</v>
      </c>
    </row>
    <row r="41" spans="2:6" ht="17.100000000000001" customHeight="1">
      <c r="B41" s="41" t="str">
        <f>'測定　機械設備投資'!B51</f>
        <v>66</v>
      </c>
      <c r="C41" s="42" t="str">
        <f>'測定　機械設備投資'!C51</f>
        <v>対事業所サービス</v>
      </c>
      <c r="D41" s="43">
        <f>'測定　機械設備投資'!DD51</f>
        <v>6911</v>
      </c>
      <c r="E41" s="52">
        <f>'測定　機械設備投資'!DJ51</f>
        <v>2127</v>
      </c>
      <c r="F41" s="52">
        <f>SUM(D41:E41)</f>
        <v>9038</v>
      </c>
    </row>
    <row r="42" spans="2:6" ht="17.100000000000001" customHeight="1">
      <c r="B42" s="41" t="str">
        <f>'測定　機械設備投資'!B52</f>
        <v>67</v>
      </c>
      <c r="C42" s="42" t="str">
        <f>'測定　機械設備投資'!C52</f>
        <v>対個人サービス</v>
      </c>
      <c r="D42" s="43">
        <f>'測定　機械設備投資'!DD52</f>
        <v>276</v>
      </c>
      <c r="E42" s="52">
        <f>'測定　機械設備投資'!DJ52</f>
        <v>4824</v>
      </c>
      <c r="F42" s="52">
        <f>SUM(D42:E42)</f>
        <v>5100</v>
      </c>
    </row>
    <row r="43" spans="2:6" ht="17.100000000000001" customHeight="1">
      <c r="B43" s="41" t="str">
        <f>'測定　機械設備投資'!B53</f>
        <v>68</v>
      </c>
      <c r="C43" s="42" t="str">
        <f>'測定　機械設備投資'!C53</f>
        <v>事務用品</v>
      </c>
      <c r="D43" s="43">
        <f>'測定　機械設備投資'!DD53</f>
        <v>268</v>
      </c>
      <c r="E43" s="52">
        <f>'測定　機械設備投資'!DJ53</f>
        <v>65</v>
      </c>
      <c r="F43" s="52">
        <f>SUM(D43:E43)</f>
        <v>333</v>
      </c>
    </row>
    <row r="44" spans="2:6" ht="17.100000000000001" customHeight="1">
      <c r="B44" s="44" t="str">
        <f>'測定　機械設備投資'!B54</f>
        <v>69</v>
      </c>
      <c r="C44" s="45" t="str">
        <f>'測定　機械設備投資'!C54</f>
        <v>分類不明</v>
      </c>
      <c r="D44" s="46">
        <f>'測定　機械設備投資'!DD54</f>
        <v>512</v>
      </c>
      <c r="E44" s="53">
        <f>'測定　機械設備投資'!DJ54</f>
        <v>99</v>
      </c>
      <c r="F44" s="53">
        <f>SUM(D44:E44)</f>
        <v>611</v>
      </c>
    </row>
    <row r="45" spans="2:6" ht="17.100000000000001" customHeight="1">
      <c r="B45" s="47"/>
      <c r="C45" s="48" t="s">
        <v>20</v>
      </c>
      <c r="D45" s="46">
        <f>SUM(D6:D44)</f>
        <v>147396</v>
      </c>
      <c r="E45" s="46">
        <f>SUM(E6:E44)</f>
        <v>42076</v>
      </c>
      <c r="F45" s="46">
        <f>SUM(F6:F44)</f>
        <v>189472</v>
      </c>
    </row>
  </sheetData>
  <phoneticPr fontId="6"/>
  <printOptions horizontalCentered="1"/>
  <pageMargins left="0.39370078740157483" right="0.39370078740157483" top="0.98425196850393704" bottom="0.59055118110236227" header="0" footer="0.19685039370078741"/>
  <pageSetup paperSize="9" scale="65" orientation="landscape" r:id="rId1"/>
  <headerFooter alignWithMargins="0">
    <oddFooter>&amp;R&amp;"ＭＳ Ｐ明朝,標準"&amp;F　&amp;D</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election activeCell="S10" sqref="S10"/>
    </sheetView>
  </sheetViews>
  <sheetFormatPr defaultRowHeight="13.5"/>
  <cols>
    <col min="14" max="14" width="2.625" customWidth="1"/>
  </cols>
  <sheetData/>
  <phoneticPr fontId="6"/>
  <pageMargins left="0.70866141732283472" right="0.70866141732283472" top="0.74803149606299213" bottom="0.74803149606299213" header="0.31496062992125984" footer="0.31496062992125984"/>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46"/>
  <sheetViews>
    <sheetView showGridLines="0" zoomScale="85" zoomScaleNormal="85" workbookViewId="0">
      <selection activeCell="Q38" sqref="Q38"/>
    </sheetView>
  </sheetViews>
  <sheetFormatPr defaultRowHeight="13.5"/>
  <cols>
    <col min="1" max="1" width="1.125" customWidth="1"/>
    <col min="2" max="2" width="4.125" customWidth="1"/>
    <col min="3" max="3" width="19.625" customWidth="1"/>
    <col min="5" max="5" width="5.75" customWidth="1"/>
    <col min="6" max="6" width="9.5" bestFit="1" customWidth="1"/>
    <col min="7" max="7" width="5.5" customWidth="1"/>
    <col min="9" max="9" width="7.625" customWidth="1"/>
    <col min="10" max="10" width="11.375" customWidth="1"/>
    <col min="11" max="11" width="3" customWidth="1"/>
    <col min="12" max="12" width="10.625" bestFit="1" customWidth="1"/>
    <col min="13" max="13" width="3.125" customWidth="1"/>
    <col min="14" max="14" width="10.625" bestFit="1" customWidth="1"/>
    <col min="15" max="15" width="1.75" customWidth="1"/>
    <col min="17" max="17" width="13.875" bestFit="1" customWidth="1"/>
  </cols>
  <sheetData>
    <row r="1" spans="2:17" ht="6" customHeight="1"/>
    <row r="2" spans="2:17" ht="17.25">
      <c r="B2" s="303" t="s">
        <v>551</v>
      </c>
      <c r="C2" s="303"/>
    </row>
    <row r="4" spans="2:17">
      <c r="B4" s="60"/>
      <c r="C4" s="69"/>
      <c r="D4" s="841" t="s">
        <v>74</v>
      </c>
      <c r="E4" s="842"/>
      <c r="F4" s="842"/>
      <c r="G4" s="842"/>
      <c r="H4" s="843"/>
      <c r="J4" s="841" t="s">
        <v>208</v>
      </c>
      <c r="K4" s="842"/>
      <c r="L4" s="842"/>
      <c r="M4" s="842"/>
      <c r="N4" s="843"/>
    </row>
    <row r="5" spans="2:17">
      <c r="B5" s="229"/>
      <c r="C5" s="230"/>
      <c r="D5" s="225">
        <v>1</v>
      </c>
      <c r="E5" s="225"/>
      <c r="F5" s="225">
        <v>33</v>
      </c>
      <c r="G5" s="225"/>
      <c r="H5" s="226">
        <v>69</v>
      </c>
      <c r="J5" s="844">
        <v>33</v>
      </c>
      <c r="K5" s="845"/>
      <c r="L5" s="845"/>
      <c r="M5" s="845"/>
      <c r="N5" s="846"/>
    </row>
    <row r="6" spans="2:17">
      <c r="B6" s="3"/>
      <c r="C6" s="4"/>
      <c r="D6" s="227" t="s">
        <v>0</v>
      </c>
      <c r="E6" s="227"/>
      <c r="F6" s="227" t="s">
        <v>32</v>
      </c>
      <c r="G6" s="227"/>
      <c r="H6" s="228" t="s">
        <v>9</v>
      </c>
      <c r="J6" s="847" t="s">
        <v>207</v>
      </c>
      <c r="K6" s="848"/>
      <c r="L6" s="848"/>
      <c r="M6" s="848"/>
      <c r="N6" s="849"/>
    </row>
    <row r="7" spans="2:17">
      <c r="B7" s="699" t="str">
        <f>'測定　建設投資'!B16</f>
        <v>01</v>
      </c>
      <c r="C7" s="700" t="str">
        <f>'測定　建設投資'!C16</f>
        <v>農業</v>
      </c>
      <c r="D7" s="7">
        <v>1.1236348229822022</v>
      </c>
      <c r="E7" s="222" t="s">
        <v>210</v>
      </c>
      <c r="F7" s="7">
        <v>3.0303441931904616E-5</v>
      </c>
      <c r="G7" s="222" t="s">
        <v>209</v>
      </c>
      <c r="H7" s="8">
        <v>3.9846679843173191E-4</v>
      </c>
      <c r="J7" s="232">
        <f>ROUND(L7/N7,6)</f>
        <v>2.9E-5</v>
      </c>
      <c r="K7" s="233" t="s">
        <v>158</v>
      </c>
      <c r="L7" s="234">
        <f>F7</f>
        <v>3.0303441931904616E-5</v>
      </c>
      <c r="M7" s="233" t="s">
        <v>206</v>
      </c>
      <c r="N7" s="235">
        <f>$L$25</f>
        <v>1.0312584606603648</v>
      </c>
      <c r="Q7" s="231"/>
    </row>
    <row r="8" spans="2:17">
      <c r="B8" s="5" t="str">
        <f>'測定　建設投資'!B17</f>
        <v>02</v>
      </c>
      <c r="C8" s="324" t="str">
        <f>'測定　建設投資'!C17</f>
        <v>林業</v>
      </c>
      <c r="D8" s="7">
        <v>4.2656871121175984E-4</v>
      </c>
      <c r="E8" s="223" t="s">
        <v>209</v>
      </c>
      <c r="F8" s="7">
        <v>1.2601776291999877E-4</v>
      </c>
      <c r="G8" s="223" t="s">
        <v>209</v>
      </c>
      <c r="H8" s="8">
        <v>6.9587506189766165E-5</v>
      </c>
      <c r="J8" s="236">
        <f>ROUND(L8/N8,6)</f>
        <v>1.22E-4</v>
      </c>
      <c r="K8" s="143" t="s">
        <v>158</v>
      </c>
      <c r="L8" s="36">
        <f t="shared" ref="L8:L45" si="0">F8</f>
        <v>1.2601776291999877E-4</v>
      </c>
      <c r="M8" s="143" t="s">
        <v>206</v>
      </c>
      <c r="N8" s="237">
        <f t="shared" ref="N8:N45" si="1">$L$25</f>
        <v>1.0312584606603648</v>
      </c>
      <c r="Q8" s="231"/>
    </row>
    <row r="9" spans="2:17">
      <c r="B9" s="5" t="str">
        <f>'測定　建設投資'!B18</f>
        <v>03</v>
      </c>
      <c r="C9" s="324" t="str">
        <f>'測定　建設投資'!C18</f>
        <v>漁業</v>
      </c>
      <c r="D9" s="7">
        <v>2.4000122374779687E-3</v>
      </c>
      <c r="E9" s="223" t="s">
        <v>209</v>
      </c>
      <c r="F9" s="7">
        <v>2.3536655116549648E-6</v>
      </c>
      <c r="G9" s="223" t="s">
        <v>209</v>
      </c>
      <c r="H9" s="8">
        <v>4.1309336590843963E-5</v>
      </c>
      <c r="J9" s="236">
        <f>ROUND(L9/N9,6)</f>
        <v>1.9999999999999999E-6</v>
      </c>
      <c r="K9" s="143" t="s">
        <v>158</v>
      </c>
      <c r="L9" s="36">
        <f t="shared" si="0"/>
        <v>2.3536655116549648E-6</v>
      </c>
      <c r="M9" s="143" t="s">
        <v>206</v>
      </c>
      <c r="N9" s="237">
        <f t="shared" si="1"/>
        <v>1.0312584606603648</v>
      </c>
      <c r="Q9" s="231"/>
    </row>
    <row r="10" spans="2:17">
      <c r="B10" s="5" t="str">
        <f>'測定　建設投資'!B19</f>
        <v>06</v>
      </c>
      <c r="C10" s="324" t="str">
        <f>'測定　建設投資'!C19</f>
        <v>鉱業</v>
      </c>
      <c r="D10" s="7">
        <v>4.199129943883735E-4</v>
      </c>
      <c r="E10" s="223" t="s">
        <v>209</v>
      </c>
      <c r="F10" s="7">
        <v>6.6958950391737577E-4</v>
      </c>
      <c r="G10" s="223" t="s">
        <v>209</v>
      </c>
      <c r="H10" s="8">
        <v>3.747995322248776E-4</v>
      </c>
      <c r="J10" s="236">
        <f t="shared" ref="J10:J45" si="2">ROUND(L10/N10,6)</f>
        <v>6.4899999999999995E-4</v>
      </c>
      <c r="K10" s="143" t="s">
        <v>158</v>
      </c>
      <c r="L10" s="36">
        <f t="shared" si="0"/>
        <v>6.6958950391737577E-4</v>
      </c>
      <c r="M10" s="143" t="s">
        <v>206</v>
      </c>
      <c r="N10" s="237">
        <f t="shared" si="1"/>
        <v>1.0312584606603648</v>
      </c>
      <c r="Q10" s="231"/>
    </row>
    <row r="11" spans="2:17">
      <c r="B11" s="5" t="str">
        <f>'測定　建設投資'!B20</f>
        <v>11</v>
      </c>
      <c r="C11" s="324" t="str">
        <f>'測定　建設投資'!C20</f>
        <v>飲食料品</v>
      </c>
      <c r="D11" s="7">
        <v>0.11767635665550592</v>
      </c>
      <c r="E11" s="223" t="s">
        <v>209</v>
      </c>
      <c r="F11" s="7">
        <v>3.5014911007704916E-5</v>
      </c>
      <c r="G11" s="223" t="s">
        <v>209</v>
      </c>
      <c r="H11" s="8">
        <v>1.5836732115834355E-3</v>
      </c>
      <c r="J11" s="236">
        <f t="shared" si="2"/>
        <v>3.4E-5</v>
      </c>
      <c r="K11" s="143" t="s">
        <v>158</v>
      </c>
      <c r="L11" s="36">
        <f t="shared" si="0"/>
        <v>3.5014911007704916E-5</v>
      </c>
      <c r="M11" s="143" t="s">
        <v>206</v>
      </c>
      <c r="N11" s="237">
        <f t="shared" si="1"/>
        <v>1.0312584606603648</v>
      </c>
      <c r="Q11" s="231"/>
    </row>
    <row r="12" spans="2:17">
      <c r="B12" s="5" t="str">
        <f>'測定　建設投資'!B21</f>
        <v>15</v>
      </c>
      <c r="C12" s="324" t="str">
        <f>'測定　建設投資'!C21</f>
        <v>繊維製品</v>
      </c>
      <c r="D12" s="7">
        <v>1.9778776344828476E-4</v>
      </c>
      <c r="E12" s="223" t="s">
        <v>209</v>
      </c>
      <c r="F12" s="7">
        <v>1.0292888635702876E-4</v>
      </c>
      <c r="G12" s="223" t="s">
        <v>209</v>
      </c>
      <c r="H12" s="8">
        <v>1.1322115684406462E-4</v>
      </c>
      <c r="J12" s="236">
        <f t="shared" si="2"/>
        <v>1E-4</v>
      </c>
      <c r="K12" s="143" t="s">
        <v>158</v>
      </c>
      <c r="L12" s="36">
        <f t="shared" si="0"/>
        <v>1.0292888635702876E-4</v>
      </c>
      <c r="M12" s="143" t="s">
        <v>206</v>
      </c>
      <c r="N12" s="237">
        <f t="shared" si="1"/>
        <v>1.0312584606603648</v>
      </c>
      <c r="Q12" s="231"/>
    </row>
    <row r="13" spans="2:17">
      <c r="B13" s="5" t="str">
        <f>'測定　建設投資'!B22</f>
        <v>16</v>
      </c>
      <c r="C13" s="324" t="str">
        <f>'測定　建設投資'!C22</f>
        <v>パルプ・紙・木製品</v>
      </c>
      <c r="D13" s="7">
        <v>5.1746360839278185E-3</v>
      </c>
      <c r="E13" s="223" t="s">
        <v>209</v>
      </c>
      <c r="F13" s="7">
        <v>2.0701055899498095E-3</v>
      </c>
      <c r="G13" s="223" t="s">
        <v>209</v>
      </c>
      <c r="H13" s="8">
        <v>1.0862768864097758E-3</v>
      </c>
      <c r="J13" s="236">
        <f t="shared" si="2"/>
        <v>2.0070000000000001E-3</v>
      </c>
      <c r="K13" s="143" t="s">
        <v>158</v>
      </c>
      <c r="L13" s="36">
        <f t="shared" si="0"/>
        <v>2.0701055899498095E-3</v>
      </c>
      <c r="M13" s="143" t="s">
        <v>206</v>
      </c>
      <c r="N13" s="237">
        <f t="shared" si="1"/>
        <v>1.0312584606603648</v>
      </c>
      <c r="Q13" s="231"/>
    </row>
    <row r="14" spans="2:17">
      <c r="B14" s="5" t="str">
        <f>'測定　建設投資'!B23</f>
        <v>20</v>
      </c>
      <c r="C14" s="324" t="str">
        <f>'測定　建設投資'!C23</f>
        <v>化学製品</v>
      </c>
      <c r="D14" s="7">
        <v>2.7177151561989825E-3</v>
      </c>
      <c r="E14" s="223" t="s">
        <v>209</v>
      </c>
      <c r="F14" s="7">
        <v>4.675121501620203E-4</v>
      </c>
      <c r="G14" s="223" t="s">
        <v>209</v>
      </c>
      <c r="H14" s="8">
        <v>4.5085930563167639E-4</v>
      </c>
      <c r="J14" s="236">
        <f t="shared" si="2"/>
        <v>4.5300000000000001E-4</v>
      </c>
      <c r="K14" s="143" t="s">
        <v>158</v>
      </c>
      <c r="L14" s="36">
        <f t="shared" si="0"/>
        <v>4.675121501620203E-4</v>
      </c>
      <c r="M14" s="143" t="s">
        <v>206</v>
      </c>
      <c r="N14" s="237">
        <f t="shared" si="1"/>
        <v>1.0312584606603648</v>
      </c>
      <c r="Q14" s="231"/>
    </row>
    <row r="15" spans="2:17">
      <c r="B15" s="5" t="str">
        <f>'測定　建設投資'!B24</f>
        <v>21</v>
      </c>
      <c r="C15" s="324" t="str">
        <f>'測定　建設投資'!C24</f>
        <v>石油・石炭製品</v>
      </c>
      <c r="D15" s="7">
        <v>2.7436632110021793E-4</v>
      </c>
      <c r="E15" s="223" t="s">
        <v>209</v>
      </c>
      <c r="F15" s="7">
        <v>1.0649256272809258E-4</v>
      </c>
      <c r="G15" s="223" t="s">
        <v>209</v>
      </c>
      <c r="H15" s="8">
        <v>6.8019861631707628E-4</v>
      </c>
      <c r="J15" s="236">
        <f t="shared" si="2"/>
        <v>1.03E-4</v>
      </c>
      <c r="K15" s="143" t="s">
        <v>158</v>
      </c>
      <c r="L15" s="36">
        <f t="shared" si="0"/>
        <v>1.0649256272809258E-4</v>
      </c>
      <c r="M15" s="143" t="s">
        <v>206</v>
      </c>
      <c r="N15" s="237">
        <f t="shared" si="1"/>
        <v>1.0312584606603648</v>
      </c>
      <c r="Q15" s="231"/>
    </row>
    <row r="16" spans="2:17">
      <c r="B16" s="5" t="str">
        <f>'測定　建設投資'!B25</f>
        <v>22</v>
      </c>
      <c r="C16" s="324" t="str">
        <f>'測定　建設投資'!C25</f>
        <v>プラスチック・ゴム製品</v>
      </c>
      <c r="D16" s="7">
        <v>1.0196610445254639E-3</v>
      </c>
      <c r="E16" s="223" t="s">
        <v>209</v>
      </c>
      <c r="F16" s="7">
        <v>3.4829194788857272E-3</v>
      </c>
      <c r="G16" s="223" t="s">
        <v>209</v>
      </c>
      <c r="H16" s="8">
        <v>7.3174628121297112E-4</v>
      </c>
      <c r="J16" s="236">
        <f t="shared" si="2"/>
        <v>3.3769999999999998E-3</v>
      </c>
      <c r="K16" s="143" t="s">
        <v>158</v>
      </c>
      <c r="L16" s="36">
        <f t="shared" si="0"/>
        <v>3.4829194788857272E-3</v>
      </c>
      <c r="M16" s="143" t="s">
        <v>206</v>
      </c>
      <c r="N16" s="237">
        <f t="shared" si="1"/>
        <v>1.0312584606603648</v>
      </c>
      <c r="Q16" s="231"/>
    </row>
    <row r="17" spans="2:17">
      <c r="B17" s="5" t="str">
        <f>'測定　建設投資'!B26</f>
        <v>25</v>
      </c>
      <c r="C17" s="324" t="str">
        <f>'測定　建設投資'!C26</f>
        <v>窯業・土石製品</v>
      </c>
      <c r="D17" s="7">
        <v>1.3309698363429957E-3</v>
      </c>
      <c r="E17" s="223" t="s">
        <v>209</v>
      </c>
      <c r="F17" s="7">
        <v>4.8677681292302226E-3</v>
      </c>
      <c r="G17" s="223" t="s">
        <v>209</v>
      </c>
      <c r="H17" s="8">
        <v>2.0607158290887459E-3</v>
      </c>
      <c r="J17" s="236">
        <f t="shared" si="2"/>
        <v>4.7200000000000002E-3</v>
      </c>
      <c r="K17" s="143" t="s">
        <v>158</v>
      </c>
      <c r="L17" s="36">
        <f t="shared" si="0"/>
        <v>4.8677681292302226E-3</v>
      </c>
      <c r="M17" s="143" t="s">
        <v>206</v>
      </c>
      <c r="N17" s="237">
        <f t="shared" si="1"/>
        <v>1.0312584606603648</v>
      </c>
      <c r="Q17" s="231"/>
    </row>
    <row r="18" spans="2:17">
      <c r="B18" s="5" t="str">
        <f>'測定　建設投資'!B27</f>
        <v>26</v>
      </c>
      <c r="C18" s="324" t="str">
        <f>'測定　建設投資'!C27</f>
        <v>鉄鋼</v>
      </c>
      <c r="D18" s="7">
        <v>7.016178930806429E-6</v>
      </c>
      <c r="E18" s="223" t="s">
        <v>209</v>
      </c>
      <c r="F18" s="7">
        <v>1.9777361175109514E-3</v>
      </c>
      <c r="G18" s="223" t="s">
        <v>209</v>
      </c>
      <c r="H18" s="8">
        <v>1.4084882422143473E-4</v>
      </c>
      <c r="J18" s="236">
        <f t="shared" si="2"/>
        <v>1.918E-3</v>
      </c>
      <c r="K18" s="143" t="s">
        <v>158</v>
      </c>
      <c r="L18" s="36">
        <f t="shared" si="0"/>
        <v>1.9777361175109514E-3</v>
      </c>
      <c r="M18" s="143" t="s">
        <v>206</v>
      </c>
      <c r="N18" s="237">
        <f t="shared" si="1"/>
        <v>1.0312584606603648</v>
      </c>
      <c r="Q18" s="231"/>
    </row>
    <row r="19" spans="2:17">
      <c r="B19" s="5" t="str">
        <f>'測定　建設投資'!B28</f>
        <v>27</v>
      </c>
      <c r="C19" s="324" t="str">
        <f>'測定　建設投資'!C28</f>
        <v>非鉄金属</v>
      </c>
      <c r="D19" s="7">
        <v>5.5289248681193348E-6</v>
      </c>
      <c r="E19" s="223" t="s">
        <v>209</v>
      </c>
      <c r="F19" s="7">
        <v>1.8306819256216581E-3</v>
      </c>
      <c r="G19" s="223" t="s">
        <v>209</v>
      </c>
      <c r="H19" s="8">
        <v>8.8646178914972144E-5</v>
      </c>
      <c r="J19" s="236">
        <f t="shared" si="2"/>
        <v>1.7750000000000001E-3</v>
      </c>
      <c r="K19" s="143" t="s">
        <v>158</v>
      </c>
      <c r="L19" s="36">
        <f t="shared" si="0"/>
        <v>1.8306819256216581E-3</v>
      </c>
      <c r="M19" s="143" t="s">
        <v>206</v>
      </c>
      <c r="N19" s="237">
        <f t="shared" si="1"/>
        <v>1.0312584606603648</v>
      </c>
      <c r="Q19" s="231"/>
    </row>
    <row r="20" spans="2:17">
      <c r="B20" s="5" t="str">
        <f>'測定　建設投資'!B29</f>
        <v>28</v>
      </c>
      <c r="C20" s="324" t="str">
        <f>'測定　建設投資'!C29</f>
        <v>金属製品</v>
      </c>
      <c r="D20" s="7">
        <v>4.1864848348228181E-4</v>
      </c>
      <c r="E20" s="223" t="s">
        <v>209</v>
      </c>
      <c r="F20" s="7">
        <v>5.5728144534378356E-3</v>
      </c>
      <c r="G20" s="223" t="s">
        <v>209</v>
      </c>
      <c r="H20" s="8">
        <v>1.0834496469014502E-3</v>
      </c>
      <c r="J20" s="236">
        <f t="shared" si="2"/>
        <v>5.4039999999999999E-3</v>
      </c>
      <c r="K20" s="143" t="s">
        <v>158</v>
      </c>
      <c r="L20" s="36">
        <f t="shared" si="0"/>
        <v>5.5728144534378356E-3</v>
      </c>
      <c r="M20" s="143" t="s">
        <v>206</v>
      </c>
      <c r="N20" s="237">
        <f t="shared" si="1"/>
        <v>1.0312584606603648</v>
      </c>
      <c r="Q20" s="231"/>
    </row>
    <row r="21" spans="2:17">
      <c r="B21" s="5" t="str">
        <f>'測定　建設投資'!B30</f>
        <v>29</v>
      </c>
      <c r="C21" s="324" t="str">
        <f>'測定　建設投資'!C30</f>
        <v>はん用機械</v>
      </c>
      <c r="D21" s="7">
        <v>5.6283479097089378E-6</v>
      </c>
      <c r="E21" s="223" t="s">
        <v>209</v>
      </c>
      <c r="F21" s="381">
        <v>9.2219426774858956E-4</v>
      </c>
      <c r="G21" s="223" t="s">
        <v>209</v>
      </c>
      <c r="H21" s="8">
        <v>1.344069139548071E-5</v>
      </c>
      <c r="J21" s="383">
        <f t="shared" si="2"/>
        <v>8.9400000000000005E-4</v>
      </c>
      <c r="K21" s="384" t="s">
        <v>158</v>
      </c>
      <c r="L21" s="385">
        <f t="shared" si="0"/>
        <v>9.2219426774858956E-4</v>
      </c>
      <c r="M21" s="384" t="s">
        <v>206</v>
      </c>
      <c r="N21" s="386">
        <f t="shared" si="1"/>
        <v>1.0312584606603648</v>
      </c>
      <c r="Q21" s="231"/>
    </row>
    <row r="22" spans="2:17">
      <c r="B22" s="5" t="str">
        <f>'測定　建設投資'!B31</f>
        <v>30</v>
      </c>
      <c r="C22" s="324" t="str">
        <f>'測定　建設投資'!C31</f>
        <v>生産用機械</v>
      </c>
      <c r="D22" s="7">
        <v>6.1078392207488099E-5</v>
      </c>
      <c r="E22" s="223" t="s">
        <v>209</v>
      </c>
      <c r="F22" s="7">
        <v>9.2282512107410609E-4</v>
      </c>
      <c r="G22" s="223" t="s">
        <v>209</v>
      </c>
      <c r="H22" s="8">
        <v>1.3105574020806602E-4</v>
      </c>
      <c r="J22" s="236">
        <f>ROUND(L22/N22,6)</f>
        <v>8.9499999999999996E-4</v>
      </c>
      <c r="K22" s="143" t="s">
        <v>158</v>
      </c>
      <c r="L22" s="36">
        <f>F22</f>
        <v>9.2282512107410609E-4</v>
      </c>
      <c r="M22" s="143" t="s">
        <v>206</v>
      </c>
      <c r="N22" s="237">
        <f t="shared" si="1"/>
        <v>1.0312584606603648</v>
      </c>
      <c r="Q22" s="231"/>
    </row>
    <row r="23" spans="2:17">
      <c r="B23" s="5" t="str">
        <f>'測定　建設投資'!B32</f>
        <v>31</v>
      </c>
      <c r="C23" s="324" t="str">
        <f>'測定　建設投資'!C32</f>
        <v>業務用機械</v>
      </c>
      <c r="D23" s="7">
        <v>2.1876646071109279E-5</v>
      </c>
      <c r="E23" s="223" t="s">
        <v>209</v>
      </c>
      <c r="F23" s="7">
        <v>1.7229961629059785E-5</v>
      </c>
      <c r="G23" s="223" t="s">
        <v>209</v>
      </c>
      <c r="H23" s="8">
        <v>5.1713323851408673E-5</v>
      </c>
      <c r="J23" s="236">
        <f>ROUND(L23/N23,6)</f>
        <v>1.7E-5</v>
      </c>
      <c r="K23" s="143" t="s">
        <v>158</v>
      </c>
      <c r="L23" s="36">
        <f>F23</f>
        <v>1.7229961629059785E-5</v>
      </c>
      <c r="M23" s="143" t="s">
        <v>206</v>
      </c>
      <c r="N23" s="237">
        <f t="shared" si="1"/>
        <v>1.0312584606603648</v>
      </c>
      <c r="Q23" s="231"/>
    </row>
    <row r="24" spans="2:17" ht="14.25" thickBot="1">
      <c r="B24" s="5" t="str">
        <f>'測定　建設投資'!B33</f>
        <v>32</v>
      </c>
      <c r="C24" s="324" t="str">
        <f>'測定　建設投資'!C33</f>
        <v>電子部品</v>
      </c>
      <c r="D24" s="7">
        <v>1.4818413377865638E-4</v>
      </c>
      <c r="E24" s="223" t="s">
        <v>209</v>
      </c>
      <c r="F24" s="7">
        <v>4.7690271292180224E-2</v>
      </c>
      <c r="G24" s="223" t="s">
        <v>209</v>
      </c>
      <c r="H24" s="8">
        <v>6.306780122338929E-4</v>
      </c>
      <c r="J24" s="236">
        <f t="shared" si="2"/>
        <v>4.6245000000000001E-2</v>
      </c>
      <c r="K24" s="143" t="s">
        <v>158</v>
      </c>
      <c r="L24" s="36">
        <f t="shared" si="0"/>
        <v>4.7690271292180224E-2</v>
      </c>
      <c r="M24" s="143" t="s">
        <v>206</v>
      </c>
      <c r="N24" s="237">
        <f t="shared" si="1"/>
        <v>1.0312584606603648</v>
      </c>
      <c r="Q24" s="231"/>
    </row>
    <row r="25" spans="2:17" ht="15" thickTop="1" thickBot="1">
      <c r="B25" s="5" t="str">
        <f>'測定　建設投資'!B34</f>
        <v>33</v>
      </c>
      <c r="C25" s="324" t="str">
        <f>'測定　建設投資'!C34</f>
        <v>電気機械</v>
      </c>
      <c r="D25" s="7">
        <v>4.6607935615647724E-5</v>
      </c>
      <c r="E25" s="223" t="s">
        <v>209</v>
      </c>
      <c r="F25" s="382">
        <v>1.0312584606603648</v>
      </c>
      <c r="G25" s="223" t="s">
        <v>209</v>
      </c>
      <c r="H25" s="8">
        <v>3.2299105547797482E-4</v>
      </c>
      <c r="J25" s="387">
        <f t="shared" si="2"/>
        <v>1</v>
      </c>
      <c r="K25" s="388" t="s">
        <v>158</v>
      </c>
      <c r="L25" s="389">
        <f>F25</f>
        <v>1.0312584606603648</v>
      </c>
      <c r="M25" s="388" t="s">
        <v>206</v>
      </c>
      <c r="N25" s="390">
        <f>$L$25</f>
        <v>1.0312584606603648</v>
      </c>
      <c r="Q25" s="231"/>
    </row>
    <row r="26" spans="2:17" ht="14.25" thickTop="1">
      <c r="B26" s="5" t="str">
        <f>'測定　建設投資'!B35</f>
        <v>34</v>
      </c>
      <c r="C26" s="324" t="str">
        <f>'測定　建設投資'!C35</f>
        <v>情報通信機器</v>
      </c>
      <c r="D26" s="7">
        <v>1.0005225833154353E-5</v>
      </c>
      <c r="E26" s="223" t="s">
        <v>209</v>
      </c>
      <c r="F26" s="7">
        <v>1.8111161127375521E-5</v>
      </c>
      <c r="G26" s="223" t="s">
        <v>209</v>
      </c>
      <c r="H26" s="8">
        <v>6.9324964041238185E-5</v>
      </c>
      <c r="J26" s="236">
        <f t="shared" si="2"/>
        <v>1.8E-5</v>
      </c>
      <c r="K26" s="143" t="s">
        <v>158</v>
      </c>
      <c r="L26" s="36">
        <f t="shared" si="0"/>
        <v>1.8111161127375521E-5</v>
      </c>
      <c r="M26" s="143" t="s">
        <v>206</v>
      </c>
      <c r="N26" s="237">
        <f t="shared" si="1"/>
        <v>1.0312584606603648</v>
      </c>
      <c r="Q26" s="231"/>
    </row>
    <row r="27" spans="2:17">
      <c r="B27" s="5" t="str">
        <f>'測定　建設投資'!B36</f>
        <v>35</v>
      </c>
      <c r="C27" s="324" t="str">
        <f>'測定　建設投資'!C36</f>
        <v>輸送機械</v>
      </c>
      <c r="D27" s="7">
        <v>9.5352989429206594E-5</v>
      </c>
      <c r="E27" s="223" t="s">
        <v>209</v>
      </c>
      <c r="F27" s="7">
        <v>9.046732603578737E-5</v>
      </c>
      <c r="G27" s="223" t="s">
        <v>209</v>
      </c>
      <c r="H27" s="8">
        <v>2.1620888171654164E-4</v>
      </c>
      <c r="J27" s="236">
        <f t="shared" si="2"/>
        <v>8.7999999999999998E-5</v>
      </c>
      <c r="K27" s="143" t="s">
        <v>158</v>
      </c>
      <c r="L27" s="36">
        <f t="shared" si="0"/>
        <v>9.046732603578737E-5</v>
      </c>
      <c r="M27" s="143" t="s">
        <v>206</v>
      </c>
      <c r="N27" s="237">
        <f t="shared" si="1"/>
        <v>1.0312584606603648</v>
      </c>
      <c r="Q27" s="231"/>
    </row>
    <row r="28" spans="2:17">
      <c r="B28" s="5" t="str">
        <f>'測定　建設投資'!B37</f>
        <v>39</v>
      </c>
      <c r="C28" s="324" t="str">
        <f>'測定　建設投資'!C37</f>
        <v>その他の製造工業製品</v>
      </c>
      <c r="D28" s="7">
        <v>7.9149599198937619E-4</v>
      </c>
      <c r="E28" s="223" t="s">
        <v>209</v>
      </c>
      <c r="F28" s="7">
        <v>8.448082414458329E-4</v>
      </c>
      <c r="G28" s="223" t="s">
        <v>209</v>
      </c>
      <c r="H28" s="8">
        <v>1.272033458219518E-3</v>
      </c>
      <c r="J28" s="236">
        <f t="shared" si="2"/>
        <v>8.1899999999999996E-4</v>
      </c>
      <c r="K28" s="143" t="s">
        <v>158</v>
      </c>
      <c r="L28" s="36">
        <f t="shared" si="0"/>
        <v>8.448082414458329E-4</v>
      </c>
      <c r="M28" s="143" t="s">
        <v>206</v>
      </c>
      <c r="N28" s="237">
        <f t="shared" si="1"/>
        <v>1.0312584606603648</v>
      </c>
      <c r="Q28" s="231"/>
    </row>
    <row r="29" spans="2:17">
      <c r="B29" s="5" t="str">
        <f>'測定　建設投資'!B38</f>
        <v>41</v>
      </c>
      <c r="C29" s="324" t="str">
        <f>'測定　建設投資'!C38</f>
        <v>建設</v>
      </c>
      <c r="D29" s="7">
        <v>2.809444985015808E-3</v>
      </c>
      <c r="E29" s="223" t="s">
        <v>209</v>
      </c>
      <c r="F29" s="7">
        <v>2.785656301601614E-3</v>
      </c>
      <c r="G29" s="223" t="s">
        <v>209</v>
      </c>
      <c r="H29" s="8">
        <v>2.8009030046496704E-3</v>
      </c>
      <c r="J29" s="236">
        <f t="shared" si="2"/>
        <v>2.7009999999999998E-3</v>
      </c>
      <c r="K29" s="143" t="s">
        <v>158</v>
      </c>
      <c r="L29" s="36">
        <f t="shared" si="0"/>
        <v>2.785656301601614E-3</v>
      </c>
      <c r="M29" s="143" t="s">
        <v>206</v>
      </c>
      <c r="N29" s="237">
        <f t="shared" si="1"/>
        <v>1.0312584606603648</v>
      </c>
      <c r="Q29" s="231"/>
    </row>
    <row r="30" spans="2:17">
      <c r="B30" s="5" t="str">
        <f>'測定　建設投資'!B39</f>
        <v>46</v>
      </c>
      <c r="C30" s="324" t="str">
        <f>'測定　建設投資'!C39</f>
        <v>電力・ガス・熱供給</v>
      </c>
      <c r="D30" s="7">
        <v>7.8564577037893851E-3</v>
      </c>
      <c r="E30" s="223" t="s">
        <v>209</v>
      </c>
      <c r="F30" s="7">
        <v>9.0124423988546237E-3</v>
      </c>
      <c r="G30" s="223" t="s">
        <v>209</v>
      </c>
      <c r="H30" s="8">
        <v>5.6323485868518767E-3</v>
      </c>
      <c r="J30" s="236">
        <f t="shared" si="2"/>
        <v>8.7390000000000002E-3</v>
      </c>
      <c r="K30" s="143" t="s">
        <v>158</v>
      </c>
      <c r="L30" s="36">
        <f t="shared" si="0"/>
        <v>9.0124423988546237E-3</v>
      </c>
      <c r="M30" s="143" t="s">
        <v>206</v>
      </c>
      <c r="N30" s="237">
        <f t="shared" si="1"/>
        <v>1.0312584606603648</v>
      </c>
      <c r="Q30" s="231"/>
    </row>
    <row r="31" spans="2:17">
      <c r="B31" s="5" t="str">
        <f>'測定　建設投資'!B40</f>
        <v>47</v>
      </c>
      <c r="C31" s="324" t="str">
        <f>'測定　建設投資'!C40</f>
        <v>水道</v>
      </c>
      <c r="D31" s="7">
        <v>1.5042207889933859E-3</v>
      </c>
      <c r="E31" s="223" t="s">
        <v>209</v>
      </c>
      <c r="F31" s="7">
        <v>6.3793218276792917E-4</v>
      </c>
      <c r="G31" s="223" t="s">
        <v>209</v>
      </c>
      <c r="H31" s="8">
        <v>2.9752148600377805E-3</v>
      </c>
      <c r="J31" s="236">
        <f t="shared" si="2"/>
        <v>6.1899999999999998E-4</v>
      </c>
      <c r="K31" s="143" t="s">
        <v>158</v>
      </c>
      <c r="L31" s="36">
        <f t="shared" si="0"/>
        <v>6.3793218276792917E-4</v>
      </c>
      <c r="M31" s="143" t="s">
        <v>206</v>
      </c>
      <c r="N31" s="237">
        <f t="shared" si="1"/>
        <v>1.0312584606603648</v>
      </c>
      <c r="Q31" s="231"/>
    </row>
    <row r="32" spans="2:17">
      <c r="B32" s="5" t="str">
        <f>'測定　建設投資'!B41</f>
        <v>48</v>
      </c>
      <c r="C32" s="324" t="str">
        <f>'測定　建設投資'!C41</f>
        <v>廃棄物処理</v>
      </c>
      <c r="D32" s="7">
        <v>7.996216040732808E-4</v>
      </c>
      <c r="E32" s="223" t="s">
        <v>209</v>
      </c>
      <c r="F32" s="7">
        <v>5.1152213987456033E-4</v>
      </c>
      <c r="G32" s="223" t="s">
        <v>209</v>
      </c>
      <c r="H32" s="8">
        <v>1.4231031288487248E-2</v>
      </c>
      <c r="J32" s="236">
        <f t="shared" si="2"/>
        <v>4.9600000000000002E-4</v>
      </c>
      <c r="K32" s="143" t="s">
        <v>158</v>
      </c>
      <c r="L32" s="36">
        <f t="shared" si="0"/>
        <v>5.1152213987456033E-4</v>
      </c>
      <c r="M32" s="143" t="s">
        <v>206</v>
      </c>
      <c r="N32" s="237">
        <f t="shared" si="1"/>
        <v>1.0312584606603648</v>
      </c>
      <c r="Q32" s="231"/>
    </row>
    <row r="33" spans="2:17">
      <c r="B33" s="5" t="str">
        <f>'測定　建設投資'!B42</f>
        <v>51</v>
      </c>
      <c r="C33" s="324" t="str">
        <f>'測定　建設投資'!C42</f>
        <v>商業</v>
      </c>
      <c r="D33" s="7">
        <v>5.42651546452039E-2</v>
      </c>
      <c r="E33" s="223" t="s">
        <v>209</v>
      </c>
      <c r="F33" s="7">
        <v>3.9879272297196053E-2</v>
      </c>
      <c r="G33" s="223" t="s">
        <v>209</v>
      </c>
      <c r="H33" s="8">
        <v>1.3166160575645767E-2</v>
      </c>
      <c r="J33" s="236">
        <f t="shared" si="2"/>
        <v>3.8670000000000003E-2</v>
      </c>
      <c r="K33" s="143" t="s">
        <v>158</v>
      </c>
      <c r="L33" s="36">
        <f t="shared" si="0"/>
        <v>3.9879272297196053E-2</v>
      </c>
      <c r="M33" s="143" t="s">
        <v>206</v>
      </c>
      <c r="N33" s="237">
        <f t="shared" si="1"/>
        <v>1.0312584606603648</v>
      </c>
      <c r="Q33" s="231"/>
    </row>
    <row r="34" spans="2:17">
      <c r="B34" s="5" t="str">
        <f>'測定　建設投資'!B43</f>
        <v>53</v>
      </c>
      <c r="C34" s="324" t="str">
        <f>'測定　建設投資'!C43</f>
        <v>金融・保険</v>
      </c>
      <c r="D34" s="7">
        <v>7.0364092151720854E-3</v>
      </c>
      <c r="E34" s="223" t="s">
        <v>209</v>
      </c>
      <c r="F34" s="7">
        <v>6.6632316644235209E-3</v>
      </c>
      <c r="G34" s="223" t="s">
        <v>209</v>
      </c>
      <c r="H34" s="8">
        <v>1.0316326949926341E-2</v>
      </c>
      <c r="J34" s="236">
        <f t="shared" si="2"/>
        <v>6.4609999999999997E-3</v>
      </c>
      <c r="K34" s="143" t="s">
        <v>158</v>
      </c>
      <c r="L34" s="36">
        <f t="shared" si="0"/>
        <v>6.6632316644235209E-3</v>
      </c>
      <c r="M34" s="143" t="s">
        <v>206</v>
      </c>
      <c r="N34" s="237">
        <f t="shared" si="1"/>
        <v>1.0312584606603648</v>
      </c>
      <c r="Q34" s="231"/>
    </row>
    <row r="35" spans="2:17">
      <c r="B35" s="5" t="str">
        <f>'測定　建設投資'!B44</f>
        <v>55</v>
      </c>
      <c r="C35" s="324" t="str">
        <f>'測定　建設投資'!C44</f>
        <v>不動産</v>
      </c>
      <c r="D35" s="7">
        <v>1.7076120015930135E-3</v>
      </c>
      <c r="E35" s="223" t="s">
        <v>209</v>
      </c>
      <c r="F35" s="7">
        <v>1.3327655597905612E-3</v>
      </c>
      <c r="G35" s="223" t="s">
        <v>209</v>
      </c>
      <c r="H35" s="8">
        <v>1.1170244816859996E-2</v>
      </c>
      <c r="J35" s="236">
        <f t="shared" si="2"/>
        <v>1.292E-3</v>
      </c>
      <c r="K35" s="143" t="s">
        <v>158</v>
      </c>
      <c r="L35" s="36">
        <f t="shared" si="0"/>
        <v>1.3327655597905612E-3</v>
      </c>
      <c r="M35" s="143" t="s">
        <v>206</v>
      </c>
      <c r="N35" s="237">
        <f t="shared" si="1"/>
        <v>1.0312584606603648</v>
      </c>
      <c r="Q35" s="231"/>
    </row>
    <row r="36" spans="2:17">
      <c r="B36" s="5" t="str">
        <f>'測定　建設投資'!B45</f>
        <v>57</v>
      </c>
      <c r="C36" s="324" t="str">
        <f>'測定　建設投資'!C45</f>
        <v>運輸・郵便</v>
      </c>
      <c r="D36" s="7">
        <v>5.8337711967540319E-2</v>
      </c>
      <c r="E36" s="223" t="s">
        <v>209</v>
      </c>
      <c r="F36" s="7">
        <v>2.0241536742271627E-2</v>
      </c>
      <c r="G36" s="223" t="s">
        <v>209</v>
      </c>
      <c r="H36" s="8">
        <v>7.2999057854629082E-2</v>
      </c>
      <c r="J36" s="236">
        <f t="shared" si="2"/>
        <v>1.9628E-2</v>
      </c>
      <c r="K36" s="143" t="s">
        <v>158</v>
      </c>
      <c r="L36" s="36">
        <f t="shared" si="0"/>
        <v>2.0241536742271627E-2</v>
      </c>
      <c r="M36" s="143" t="s">
        <v>206</v>
      </c>
      <c r="N36" s="237">
        <f t="shared" si="1"/>
        <v>1.0312584606603648</v>
      </c>
      <c r="Q36" s="231"/>
    </row>
    <row r="37" spans="2:17">
      <c r="B37" s="5" t="str">
        <f>'測定　建設投資'!B46</f>
        <v>59</v>
      </c>
      <c r="C37" s="324" t="str">
        <f>'測定　建設投資'!C46</f>
        <v>情報通信</v>
      </c>
      <c r="D37" s="7">
        <v>5.181632664841531E-3</v>
      </c>
      <c r="E37" s="223" t="s">
        <v>209</v>
      </c>
      <c r="F37" s="7">
        <v>1.2826759034204289E-2</v>
      </c>
      <c r="G37" s="223" t="s">
        <v>209</v>
      </c>
      <c r="H37" s="8">
        <v>4.996940698366855E-2</v>
      </c>
      <c r="J37" s="236">
        <f t="shared" si="2"/>
        <v>1.2437999999999999E-2</v>
      </c>
      <c r="K37" s="143" t="s">
        <v>158</v>
      </c>
      <c r="L37" s="36">
        <f t="shared" si="0"/>
        <v>1.2826759034204289E-2</v>
      </c>
      <c r="M37" s="143" t="s">
        <v>206</v>
      </c>
      <c r="N37" s="237">
        <f t="shared" si="1"/>
        <v>1.0312584606603648</v>
      </c>
      <c r="Q37" s="231"/>
    </row>
    <row r="38" spans="2:17">
      <c r="B38" s="5" t="str">
        <f>'測定　建設投資'!B47</f>
        <v>61</v>
      </c>
      <c r="C38" s="324" t="str">
        <f>'測定　建設投資'!C47</f>
        <v>公務</v>
      </c>
      <c r="D38" s="7">
        <v>4.7554281344023913E-4</v>
      </c>
      <c r="E38" s="223" t="s">
        <v>209</v>
      </c>
      <c r="F38" s="7">
        <v>5.60404152408129E-4</v>
      </c>
      <c r="G38" s="223" t="s">
        <v>209</v>
      </c>
      <c r="H38" s="8">
        <v>0.23221899106388705</v>
      </c>
      <c r="J38" s="236">
        <f t="shared" si="2"/>
        <v>5.4299999999999997E-4</v>
      </c>
      <c r="K38" s="143" t="s">
        <v>158</v>
      </c>
      <c r="L38" s="36">
        <f t="shared" si="0"/>
        <v>5.60404152408129E-4</v>
      </c>
      <c r="M38" s="143" t="s">
        <v>206</v>
      </c>
      <c r="N38" s="237">
        <f t="shared" si="1"/>
        <v>1.0312584606603648</v>
      </c>
      <c r="Q38" s="231"/>
    </row>
    <row r="39" spans="2:17">
      <c r="B39" s="5" t="str">
        <f>'測定　建設投資'!B48</f>
        <v>63</v>
      </c>
      <c r="C39" s="324" t="str">
        <f>'測定　建設投資'!C48</f>
        <v>教育・研究</v>
      </c>
      <c r="D39" s="7">
        <v>1.2550217572892034E-4</v>
      </c>
      <c r="E39" s="223" t="s">
        <v>209</v>
      </c>
      <c r="F39" s="7">
        <v>8.2564226168375249E-4</v>
      </c>
      <c r="G39" s="223" t="s">
        <v>209</v>
      </c>
      <c r="H39" s="8">
        <v>4.6447609321858299E-4</v>
      </c>
      <c r="J39" s="236">
        <f t="shared" si="2"/>
        <v>8.0099999999999995E-4</v>
      </c>
      <c r="K39" s="143" t="s">
        <v>158</v>
      </c>
      <c r="L39" s="36">
        <f t="shared" si="0"/>
        <v>8.2564226168375249E-4</v>
      </c>
      <c r="M39" s="143" t="s">
        <v>206</v>
      </c>
      <c r="N39" s="237">
        <f t="shared" si="1"/>
        <v>1.0312584606603648</v>
      </c>
      <c r="Q39" s="231"/>
    </row>
    <row r="40" spans="2:17">
      <c r="B40" s="5" t="str">
        <f>'測定　建設投資'!B49</f>
        <v>64</v>
      </c>
      <c r="C40" s="324" t="str">
        <f>'測定　建設投資'!C49</f>
        <v>医療・福祉</v>
      </c>
      <c r="D40" s="7">
        <v>3.8421768137932515E-4</v>
      </c>
      <c r="E40" s="223" t="s">
        <v>209</v>
      </c>
      <c r="F40" s="7">
        <v>6.1283091074064579E-5</v>
      </c>
      <c r="G40" s="223" t="s">
        <v>209</v>
      </c>
      <c r="H40" s="8">
        <v>2.761161056624536E-3</v>
      </c>
      <c r="J40" s="236">
        <f t="shared" si="2"/>
        <v>5.8999999999999998E-5</v>
      </c>
      <c r="K40" s="143" t="s">
        <v>158</v>
      </c>
      <c r="L40" s="36">
        <f t="shared" si="0"/>
        <v>6.1283091074064579E-5</v>
      </c>
      <c r="M40" s="143" t="s">
        <v>206</v>
      </c>
      <c r="N40" s="237">
        <f t="shared" si="1"/>
        <v>1.0312584606603648</v>
      </c>
      <c r="Q40" s="231"/>
    </row>
    <row r="41" spans="2:17">
      <c r="B41" s="5" t="str">
        <f>'測定　建設投資'!B50</f>
        <v>65</v>
      </c>
      <c r="C41" s="324" t="str">
        <f>'測定　建設投資'!C50</f>
        <v>他に分類されない会員制団体</v>
      </c>
      <c r="D41" s="7">
        <v>8.007562356063232E-4</v>
      </c>
      <c r="E41" s="223" t="s">
        <v>209</v>
      </c>
      <c r="F41" s="7">
        <v>1.7010362940344044E-3</v>
      </c>
      <c r="G41" s="223" t="s">
        <v>209</v>
      </c>
      <c r="H41" s="8">
        <v>8.317593314202152E-3</v>
      </c>
      <c r="J41" s="236">
        <f t="shared" si="2"/>
        <v>1.6490000000000001E-3</v>
      </c>
      <c r="K41" s="143" t="s">
        <v>158</v>
      </c>
      <c r="L41" s="36">
        <f t="shared" si="0"/>
        <v>1.7010362940344044E-3</v>
      </c>
      <c r="M41" s="143" t="s">
        <v>206</v>
      </c>
      <c r="N41" s="237">
        <f t="shared" si="1"/>
        <v>1.0312584606603648</v>
      </c>
      <c r="Q41" s="231"/>
    </row>
    <row r="42" spans="2:17">
      <c r="B42" s="5" t="str">
        <f>'測定　建設投資'!B51</f>
        <v>66</v>
      </c>
      <c r="C42" s="324" t="str">
        <f>'測定　建設投資'!C51</f>
        <v>対事業所サービス</v>
      </c>
      <c r="D42" s="7">
        <v>2.1377680432476176E-2</v>
      </c>
      <c r="E42" s="223" t="s">
        <v>209</v>
      </c>
      <c r="F42" s="7">
        <v>3.3281678929544943E-2</v>
      </c>
      <c r="G42" s="223" t="s">
        <v>209</v>
      </c>
      <c r="H42" s="8">
        <v>4.6906370431744421E-2</v>
      </c>
      <c r="J42" s="236">
        <f>ROUND(L42/N42,6)</f>
        <v>3.2273000000000003E-2</v>
      </c>
      <c r="K42" s="143" t="s">
        <v>541</v>
      </c>
      <c r="L42" s="36">
        <f>F42</f>
        <v>3.3281678929544943E-2</v>
      </c>
      <c r="M42" s="143" t="s">
        <v>542</v>
      </c>
      <c r="N42" s="237">
        <f t="shared" si="1"/>
        <v>1.0312584606603648</v>
      </c>
      <c r="Q42" s="231"/>
    </row>
    <row r="43" spans="2:17">
      <c r="B43" s="5" t="str">
        <f>'測定　建設投資'!B52</f>
        <v>67</v>
      </c>
      <c r="C43" s="324" t="str">
        <f>'測定　建設投資'!C52</f>
        <v>対個人サービス</v>
      </c>
      <c r="D43" s="7">
        <v>1.6069297193779878E-4</v>
      </c>
      <c r="E43" s="223" t="s">
        <v>209</v>
      </c>
      <c r="F43" s="7">
        <v>1.9961491656704392E-4</v>
      </c>
      <c r="G43" s="223" t="s">
        <v>209</v>
      </c>
      <c r="H43" s="8">
        <v>1.5785890447904958E-3</v>
      </c>
      <c r="J43" s="236">
        <f>ROUND(L43/N43,6)</f>
        <v>1.94E-4</v>
      </c>
      <c r="K43" s="143" t="s">
        <v>541</v>
      </c>
      <c r="L43" s="36">
        <f>F43</f>
        <v>1.9961491656704392E-4</v>
      </c>
      <c r="M43" s="143" t="s">
        <v>542</v>
      </c>
      <c r="N43" s="237">
        <f t="shared" si="1"/>
        <v>1.0312584606603648</v>
      </c>
      <c r="Q43" s="231"/>
    </row>
    <row r="44" spans="2:17">
      <c r="B44" s="5" t="str">
        <f>'測定　建設投資'!B53</f>
        <v>68</v>
      </c>
      <c r="C44" s="324" t="str">
        <f>'測定　建設投資'!C53</f>
        <v>事務用品</v>
      </c>
      <c r="D44" s="7">
        <v>1.0553495652175053E-3</v>
      </c>
      <c r="E44" s="223" t="s">
        <v>209</v>
      </c>
      <c r="F44" s="7">
        <v>9.6011707450244861E-4</v>
      </c>
      <c r="G44" s="223" t="s">
        <v>209</v>
      </c>
      <c r="H44" s="8">
        <v>1.3110843005950629E-3</v>
      </c>
      <c r="J44" s="236">
        <f>ROUND(L44/N44,6)</f>
        <v>9.3099999999999997E-4</v>
      </c>
      <c r="K44" s="143" t="s">
        <v>541</v>
      </c>
      <c r="L44" s="36">
        <f>F44</f>
        <v>9.6011707450244861E-4</v>
      </c>
      <c r="M44" s="143" t="s">
        <v>542</v>
      </c>
      <c r="N44" s="237">
        <f t="shared" si="1"/>
        <v>1.0312584606603648</v>
      </c>
      <c r="Q44" s="231"/>
    </row>
    <row r="45" spans="2:17">
      <c r="B45" s="6" t="str">
        <f>'測定　建設投資'!B54</f>
        <v>69</v>
      </c>
      <c r="C45" s="325" t="str">
        <f>'測定　建設投資'!C54</f>
        <v>分類不明</v>
      </c>
      <c r="D45" s="9">
        <v>2.0494282689129746E-3</v>
      </c>
      <c r="E45" s="224" t="s">
        <v>209</v>
      </c>
      <c r="F45" s="9">
        <v>2.415151863304872E-3</v>
      </c>
      <c r="G45" s="224" t="s">
        <v>209</v>
      </c>
      <c r="H45" s="10">
        <v>1.0007851058074866</v>
      </c>
      <c r="J45" s="238">
        <f t="shared" si="2"/>
        <v>2.3419999999999999E-3</v>
      </c>
      <c r="K45" s="239" t="s">
        <v>158</v>
      </c>
      <c r="L45" s="240">
        <f t="shared" si="0"/>
        <v>2.415151863304872E-3</v>
      </c>
      <c r="M45" s="239" t="s">
        <v>206</v>
      </c>
      <c r="N45" s="241">
        <f t="shared" si="1"/>
        <v>1.0312584606603648</v>
      </c>
      <c r="Q45" s="231"/>
    </row>
    <row r="46" spans="2:17" ht="5.25" customHeight="1">
      <c r="Q46" s="231"/>
    </row>
  </sheetData>
  <mergeCells count="4">
    <mergeCell ref="D4:H4"/>
    <mergeCell ref="J4:N4"/>
    <mergeCell ref="J5:N5"/>
    <mergeCell ref="J6:N6"/>
  </mergeCells>
  <phoneticPr fontId="6"/>
  <pageMargins left="0.74803149606299213" right="0.26" top="0.98425196850393704" bottom="0.98425196850393704" header="0.51181102362204722" footer="0.51181102362204722"/>
  <pageSetup paperSize="9" scale="85"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66"/>
  <sheetViews>
    <sheetView showGridLines="0" zoomScale="90" zoomScaleNormal="90" workbookViewId="0">
      <selection activeCell="B12" sqref="B12"/>
    </sheetView>
  </sheetViews>
  <sheetFormatPr defaultRowHeight="13.5"/>
  <cols>
    <col min="1" max="1" width="1.25" customWidth="1"/>
    <col min="2" max="2" width="4.5" bestFit="1" customWidth="1"/>
    <col min="3" max="3" width="21.125" customWidth="1"/>
    <col min="4" max="4" width="1.125" customWidth="1"/>
    <col min="5" max="5" width="10.625" customWidth="1"/>
    <col min="6" max="6" width="1.625" customWidth="1"/>
    <col min="7" max="7" width="9.25" customWidth="1"/>
    <col min="8" max="8" width="1.125" customWidth="1"/>
    <col min="9" max="9" width="9.25" customWidth="1"/>
    <col min="10" max="10" width="1.125" customWidth="1"/>
    <col min="11" max="11" width="9.25" customWidth="1"/>
    <col min="12" max="12" width="1.25" customWidth="1"/>
    <col min="13" max="13" width="8.125" customWidth="1"/>
    <col min="14" max="14" width="1.625" customWidth="1"/>
    <col min="15" max="15" width="7.75" customWidth="1"/>
    <col min="16" max="16" width="1.125" customWidth="1"/>
    <col min="17" max="17" width="8.625" customWidth="1"/>
    <col min="18" max="19" width="1.125" customWidth="1"/>
    <col min="20" max="20" width="10.625" customWidth="1"/>
    <col min="21" max="21" width="4.875" customWidth="1"/>
    <col min="22" max="22" width="10.75" customWidth="1"/>
    <col min="23" max="23" width="1.625" customWidth="1"/>
    <col min="24" max="24" width="1.25" customWidth="1"/>
    <col min="25" max="25" width="4.5" bestFit="1" customWidth="1"/>
    <col min="26" max="26" width="21.125" customWidth="1"/>
    <col min="27" max="27" width="1.75" customWidth="1"/>
    <col min="28" max="28" width="9.125" customWidth="1"/>
    <col min="29" max="29" width="2.75" style="16" customWidth="1"/>
    <col min="30" max="30" width="9.375" customWidth="1"/>
    <col min="31" max="31" width="2.875" style="16" customWidth="1"/>
    <col min="33" max="33" width="0.875" customWidth="1"/>
    <col min="34" max="34" width="1" customWidth="1"/>
    <col min="35" max="35" width="10.25" customWidth="1"/>
    <col min="36" max="36" width="2.625" customWidth="1"/>
    <col min="37" max="37" width="11.625" customWidth="1"/>
    <col min="38" max="38" width="2.625" customWidth="1"/>
    <col min="39" max="39" width="11.625" customWidth="1"/>
    <col min="40" max="41" width="1" customWidth="1"/>
    <col min="42" max="42" width="4.5" bestFit="1" customWidth="1"/>
    <col min="43" max="43" width="21.125" customWidth="1"/>
    <col min="44" max="44" width="1.75" customWidth="1"/>
    <col min="45" max="45" width="10.625" customWidth="1"/>
    <col min="46" max="46" width="2.625" customWidth="1"/>
    <col min="47" max="47" width="10.625" customWidth="1"/>
    <col min="48" max="48" width="2.625" customWidth="1"/>
    <col min="49" max="49" width="10.625" customWidth="1"/>
    <col min="50" max="51" width="0.75" style="62" customWidth="1"/>
    <col min="52" max="52" width="10.625" customWidth="1"/>
    <col min="53" max="53" width="2.625" customWidth="1"/>
    <col min="54" max="54" width="10.625" customWidth="1"/>
    <col min="55" max="55" width="2.625" customWidth="1"/>
    <col min="56" max="56" width="10.625" customWidth="1"/>
    <col min="57" max="58" width="1.125" customWidth="1"/>
    <col min="60" max="60" width="1.5" customWidth="1"/>
    <col min="61" max="61" width="10.625" customWidth="1"/>
    <col min="62" max="62" width="1.25" customWidth="1"/>
    <col min="63" max="63" width="10.625" customWidth="1"/>
    <col min="64" max="64" width="2.625" customWidth="1"/>
    <col min="65" max="65" width="10.625" customWidth="1"/>
    <col min="66" max="66" width="2.625" customWidth="1"/>
    <col min="67" max="67" width="10.625" customWidth="1"/>
    <col min="68" max="68" width="1.25" customWidth="1"/>
    <col min="69" max="69" width="1.5" customWidth="1"/>
    <col min="70" max="70" width="11.625" customWidth="1"/>
    <col min="71" max="71" width="2.625" customWidth="1"/>
    <col min="72" max="72" width="11.625" customWidth="1"/>
    <col min="73" max="73" width="2.625" customWidth="1"/>
    <col min="74" max="74" width="10.625" customWidth="1"/>
    <col min="75" max="75" width="1.5" customWidth="1"/>
    <col min="76" max="76" width="10.625" customWidth="1"/>
    <col min="77" max="77" width="3.125" customWidth="1"/>
    <col min="78" max="78" width="10.625" customWidth="1"/>
    <col min="79" max="79" width="2.5" customWidth="1"/>
    <col min="80" max="80" width="11.625" customWidth="1"/>
    <col min="81" max="82" width="1" customWidth="1"/>
    <col min="83" max="83" width="10.625" customWidth="1"/>
    <col min="84" max="84" width="3.375" style="59" customWidth="1"/>
    <col min="85" max="85" width="10.625" customWidth="1"/>
    <col min="86" max="86" width="3.25" style="59" customWidth="1"/>
    <col min="87" max="87" width="10.625" customWidth="1"/>
    <col min="88" max="88" width="1.125" customWidth="1"/>
    <col min="89" max="89" width="1.25" customWidth="1"/>
    <col min="90" max="90" width="10.625" customWidth="1"/>
    <col min="91" max="91" width="2.625" customWidth="1"/>
    <col min="92" max="92" width="10.625" customWidth="1"/>
    <col min="93" max="93" width="2.5" customWidth="1"/>
    <col min="94" max="94" width="10.25" customWidth="1"/>
    <col min="95" max="95" width="1.875" customWidth="1"/>
    <col min="96" max="96" width="0.625" customWidth="1"/>
    <col min="97" max="97" width="3.75" customWidth="1"/>
    <col min="98" max="98" width="19.625" style="59" customWidth="1"/>
    <col min="99" max="101" width="8.75" customWidth="1"/>
    <col min="102" max="102" width="7" customWidth="1"/>
    <col min="103" max="105" width="8.75" customWidth="1"/>
    <col min="108" max="108" width="7" customWidth="1"/>
    <col min="109" max="110" width="0.75" customWidth="1"/>
    <col min="111" max="111" width="3.75" customWidth="1"/>
    <col min="112" max="112" width="19.625" style="59" customWidth="1"/>
    <col min="113" max="116" width="12.5" customWidth="1"/>
    <col min="117" max="117" width="0.875" customWidth="1"/>
  </cols>
  <sheetData>
    <row r="1" spans="1:116" ht="5.25" customHeight="1" thickBot="1"/>
    <row r="2" spans="1:116" ht="15.75" customHeight="1" thickTop="1" thickBot="1">
      <c r="BG2" s="786" t="s">
        <v>93</v>
      </c>
      <c r="BH2" s="787"/>
      <c r="BI2" s="788"/>
    </row>
    <row r="3" spans="1:116" ht="5.25" customHeight="1" thickTop="1" thickBot="1"/>
    <row r="4" spans="1:116" ht="15.75" customHeight="1" thickTop="1" thickBot="1">
      <c r="BG4" s="783" t="s">
        <v>94</v>
      </c>
      <c r="BH4" s="784"/>
      <c r="BI4" s="784"/>
      <c r="BJ4" s="785"/>
    </row>
    <row r="5" spans="1:116" ht="5.25" customHeight="1" thickTop="1"/>
    <row r="6" spans="1:116" ht="56.25" customHeight="1">
      <c r="E6" s="221" t="s">
        <v>607</v>
      </c>
      <c r="BG6" s="769" t="s">
        <v>186</v>
      </c>
      <c r="BH6" s="770"/>
      <c r="BI6" s="769" t="s">
        <v>98</v>
      </c>
      <c r="BJ6" s="770"/>
      <c r="BK6" s="490" t="s">
        <v>99</v>
      </c>
    </row>
    <row r="7" spans="1:116" ht="16.5" customHeight="1">
      <c r="BG7" s="790" t="s">
        <v>51</v>
      </c>
      <c r="BH7" s="791"/>
      <c r="BI7" s="790" t="s">
        <v>218</v>
      </c>
      <c r="BJ7" s="791"/>
      <c r="BK7" s="118" t="s">
        <v>225</v>
      </c>
      <c r="BV7" s="304"/>
    </row>
    <row r="8" spans="1:116" ht="18.75" customHeight="1">
      <c r="BG8" s="792">
        <f>AW55</f>
        <v>61030</v>
      </c>
      <c r="BH8" s="792"/>
      <c r="BI8" s="793">
        <f>O58</f>
        <v>0.70278833995921941</v>
      </c>
      <c r="BJ8" s="793"/>
      <c r="BK8" s="18">
        <f>ROUND(BG8*BI8,0)</f>
        <v>42891</v>
      </c>
    </row>
    <row r="9" spans="1:116" ht="5.25" customHeight="1" thickBot="1">
      <c r="CF9"/>
      <c r="CH9"/>
    </row>
    <row r="10" spans="1:116" ht="18.75" thickTop="1" thickBot="1">
      <c r="B10" s="303" t="s">
        <v>552</v>
      </c>
      <c r="Y10" s="303" t="s">
        <v>553</v>
      </c>
      <c r="AB10" s="786" t="s">
        <v>197</v>
      </c>
      <c r="AC10" s="787"/>
      <c r="AD10" s="787"/>
      <c r="AE10" s="788"/>
      <c r="AP10" s="303" t="s">
        <v>294</v>
      </c>
      <c r="AS10" s="786" t="s">
        <v>197</v>
      </c>
      <c r="AT10" s="787"/>
      <c r="AU10" s="787"/>
      <c r="AV10" s="788"/>
      <c r="AZ10" s="498"/>
      <c r="BA10" s="498"/>
      <c r="BB10" s="498"/>
      <c r="BG10" s="789"/>
      <c r="BH10" s="789"/>
      <c r="BI10" s="789"/>
      <c r="BR10" s="786" t="s">
        <v>93</v>
      </c>
      <c r="BS10" s="787"/>
      <c r="BT10" s="788"/>
      <c r="CE10" s="786" t="s">
        <v>93</v>
      </c>
      <c r="CF10" s="787"/>
      <c r="CG10" s="788"/>
      <c r="CH10"/>
      <c r="CL10" s="498"/>
      <c r="CM10" s="498"/>
      <c r="CN10" s="498"/>
      <c r="CS10" s="303" t="s">
        <v>554</v>
      </c>
      <c r="DD10" s="56" t="s">
        <v>262</v>
      </c>
      <c r="DG10" s="322" t="s">
        <v>555</v>
      </c>
      <c r="DL10" s="453" t="s">
        <v>262</v>
      </c>
    </row>
    <row r="11" spans="1:116" ht="5.25" customHeight="1" thickTop="1" thickBot="1">
      <c r="CF11"/>
      <c r="CH11"/>
    </row>
    <row r="12" spans="1:116" ht="15" thickTop="1" thickBot="1">
      <c r="E12" s="783" t="s">
        <v>105</v>
      </c>
      <c r="F12" s="784"/>
      <c r="G12" s="784"/>
      <c r="H12" s="784"/>
      <c r="I12" s="784"/>
      <c r="J12" s="784"/>
      <c r="K12" s="784"/>
      <c r="L12" s="784"/>
      <c r="M12" s="784"/>
      <c r="N12" s="784"/>
      <c r="O12" s="784"/>
      <c r="P12" s="784"/>
      <c r="Q12" s="785"/>
      <c r="R12" s="326"/>
      <c r="S12" s="133"/>
      <c r="T12" s="133"/>
      <c r="U12" s="133"/>
      <c r="V12" s="133"/>
      <c r="W12" s="133"/>
      <c r="AA12" s="119"/>
      <c r="AB12" s="780" t="s">
        <v>196</v>
      </c>
      <c r="AC12" s="781"/>
      <c r="AD12" s="781"/>
      <c r="AE12" s="781"/>
      <c r="AF12" s="782"/>
      <c r="AG12" s="119"/>
      <c r="AI12" s="780" t="s">
        <v>111</v>
      </c>
      <c r="AJ12" s="781"/>
      <c r="AK12" s="781"/>
      <c r="AL12" s="781"/>
      <c r="AM12" s="782"/>
      <c r="AR12" s="119"/>
      <c r="AS12" s="780" t="s">
        <v>112</v>
      </c>
      <c r="AT12" s="781"/>
      <c r="AU12" s="781"/>
      <c r="AV12" s="781"/>
      <c r="AW12" s="782"/>
      <c r="AX12" s="204"/>
      <c r="AZ12" s="780" t="s">
        <v>113</v>
      </c>
      <c r="BA12" s="781"/>
      <c r="BB12" s="781"/>
      <c r="BC12" s="781"/>
      <c r="BD12" s="782"/>
      <c r="BE12" s="119"/>
      <c r="BG12" s="780" t="s">
        <v>114</v>
      </c>
      <c r="BH12" s="781"/>
      <c r="BI12" s="781"/>
      <c r="BJ12" s="781"/>
      <c r="BK12" s="781"/>
      <c r="BL12" s="781"/>
      <c r="BM12" s="781"/>
      <c r="BN12" s="781"/>
      <c r="BO12" s="782"/>
      <c r="BP12" s="119"/>
      <c r="BR12" s="780" t="s">
        <v>110</v>
      </c>
      <c r="BS12" s="781"/>
      <c r="BT12" s="781"/>
      <c r="BU12" s="781"/>
      <c r="BV12" s="782"/>
      <c r="BW12" s="119"/>
      <c r="BX12" s="780" t="s">
        <v>111</v>
      </c>
      <c r="BY12" s="781"/>
      <c r="BZ12" s="781"/>
      <c r="CA12" s="781"/>
      <c r="CB12" s="782"/>
      <c r="CC12" s="119"/>
      <c r="CD12" s="119"/>
      <c r="CE12" s="780" t="s">
        <v>112</v>
      </c>
      <c r="CF12" s="781"/>
      <c r="CG12" s="781"/>
      <c r="CH12" s="781"/>
      <c r="CI12" s="782"/>
      <c r="CJ12" s="119"/>
      <c r="CL12" s="780" t="s">
        <v>113</v>
      </c>
      <c r="CM12" s="781"/>
      <c r="CN12" s="781"/>
      <c r="CO12" s="781"/>
      <c r="CP12" s="782"/>
      <c r="CQ12" s="119"/>
      <c r="CR12" s="119"/>
      <c r="CS12" s="116"/>
      <c r="CT12" s="117"/>
      <c r="CU12" s="777" t="s">
        <v>286</v>
      </c>
      <c r="CV12" s="778"/>
      <c r="CW12" s="778"/>
      <c r="CX12" s="779"/>
      <c r="CY12" s="497"/>
      <c r="CZ12" s="497"/>
      <c r="DA12" s="400" t="s">
        <v>191</v>
      </c>
      <c r="DB12" s="400"/>
      <c r="DC12" s="400"/>
      <c r="DD12" s="401"/>
      <c r="DE12" s="119"/>
      <c r="DF12" s="119"/>
      <c r="DG12" s="116"/>
      <c r="DH12" s="117"/>
      <c r="DI12" s="777" t="s">
        <v>192</v>
      </c>
      <c r="DJ12" s="778"/>
      <c r="DK12" s="778"/>
      <c r="DL12" s="779"/>
    </row>
    <row r="13" spans="1:116" ht="8.25" customHeight="1" thickTop="1">
      <c r="T13" s="498"/>
      <c r="AG13" s="24"/>
      <c r="AI13" s="24"/>
      <c r="AJ13" s="23"/>
      <c r="AK13" s="23"/>
      <c r="AL13" s="23"/>
      <c r="AM13" s="23"/>
      <c r="AS13" s="120"/>
      <c r="AT13" s="121"/>
      <c r="AU13" s="120"/>
      <c r="AW13" s="24"/>
      <c r="AX13" s="205"/>
      <c r="AZ13" s="120"/>
      <c r="BA13" s="121"/>
      <c r="BB13" s="120"/>
      <c r="BD13" s="24"/>
      <c r="BE13" s="24"/>
      <c r="BI13" s="24"/>
      <c r="BK13" s="24"/>
      <c r="BM13" s="24"/>
      <c r="BO13" s="24"/>
      <c r="BP13" s="24"/>
      <c r="BQ13" s="23"/>
      <c r="BR13" s="23"/>
      <c r="BS13" s="23"/>
      <c r="BT13" s="23"/>
      <c r="BV13" s="122"/>
      <c r="BW13" s="122"/>
      <c r="BX13" s="24"/>
      <c r="BY13" s="24"/>
      <c r="BZ13" s="24"/>
      <c r="CA13" s="24"/>
      <c r="CB13" s="23"/>
      <c r="CC13" s="23"/>
      <c r="CE13" s="120"/>
      <c r="CF13" s="121"/>
      <c r="CG13" s="120"/>
      <c r="CH13"/>
      <c r="CI13" s="24"/>
      <c r="CJ13" s="24"/>
      <c r="CL13" s="120"/>
      <c r="CM13" s="121"/>
      <c r="CN13" s="120"/>
      <c r="CP13" s="24"/>
      <c r="CQ13" s="24"/>
      <c r="CR13" s="24"/>
      <c r="CS13" s="123"/>
      <c r="CT13" s="124"/>
      <c r="CU13" s="125"/>
      <c r="CV13" s="59"/>
      <c r="CW13" s="59"/>
      <c r="CX13" s="320"/>
      <c r="CY13" s="402"/>
      <c r="CZ13" s="403"/>
      <c r="DA13" s="125"/>
      <c r="DB13" s="59"/>
      <c r="DC13" s="59"/>
      <c r="DD13" s="320"/>
      <c r="DE13" s="24"/>
      <c r="DF13" s="24"/>
      <c r="DG13" s="123"/>
      <c r="DH13" s="124"/>
      <c r="DI13" s="125"/>
      <c r="DJ13" s="59"/>
      <c r="DK13" s="59"/>
      <c r="DL13" s="320"/>
    </row>
    <row r="14" spans="1:116" s="127" customFormat="1" ht="53.25" customHeight="1">
      <c r="B14" s="769"/>
      <c r="C14" s="770"/>
      <c r="E14" s="499" t="s">
        <v>250</v>
      </c>
      <c r="F14" s="114"/>
      <c r="G14" s="199" t="s">
        <v>120</v>
      </c>
      <c r="H14" s="211"/>
      <c r="I14" s="199" t="s">
        <v>543</v>
      </c>
      <c r="J14" s="211"/>
      <c r="K14" s="499" t="s">
        <v>252</v>
      </c>
      <c r="M14" s="495" t="s">
        <v>253</v>
      </c>
      <c r="O14" s="495" t="s">
        <v>254</v>
      </c>
      <c r="P14" s="25"/>
      <c r="Q14" s="495" t="s">
        <v>255</v>
      </c>
      <c r="T14" s="495" t="s">
        <v>608</v>
      </c>
      <c r="V14" s="490" t="s">
        <v>193</v>
      </c>
      <c r="W14" s="114"/>
      <c r="Y14" s="769"/>
      <c r="Z14" s="770"/>
      <c r="AB14" s="493" t="s">
        <v>293</v>
      </c>
      <c r="AD14" s="499" t="s">
        <v>300</v>
      </c>
      <c r="AF14" s="850" t="s">
        <v>292</v>
      </c>
      <c r="AG14" s="128"/>
      <c r="AI14" s="495" t="s">
        <v>91</v>
      </c>
      <c r="AJ14" s="25"/>
      <c r="AK14" s="495" t="s">
        <v>253</v>
      </c>
      <c r="AL14" s="25"/>
      <c r="AM14" s="495" t="s">
        <v>276</v>
      </c>
      <c r="AP14" s="769"/>
      <c r="AQ14" s="770"/>
      <c r="AS14" s="495" t="s">
        <v>91</v>
      </c>
      <c r="AU14" s="495" t="s">
        <v>254</v>
      </c>
      <c r="AW14" s="495" t="s">
        <v>130</v>
      </c>
      <c r="AX14" s="206"/>
      <c r="AY14" s="207"/>
      <c r="AZ14" s="495" t="s">
        <v>91</v>
      </c>
      <c r="BB14" s="493" t="s">
        <v>298</v>
      </c>
      <c r="BD14" s="495" t="s">
        <v>277</v>
      </c>
      <c r="BE14" s="128"/>
      <c r="BG14" s="490" t="s">
        <v>99</v>
      </c>
      <c r="BI14" s="495" t="s">
        <v>43</v>
      </c>
      <c r="BK14" s="775" t="s">
        <v>200</v>
      </c>
      <c r="BM14" s="495" t="s">
        <v>120</v>
      </c>
      <c r="BO14" s="495" t="s">
        <v>128</v>
      </c>
      <c r="BP14" s="128"/>
      <c r="BQ14" s="25"/>
      <c r="BR14" s="490" t="s">
        <v>119</v>
      </c>
      <c r="BS14" s="25"/>
      <c r="BT14" s="495" t="s">
        <v>128</v>
      </c>
      <c r="BV14" s="495" t="s">
        <v>91</v>
      </c>
      <c r="BW14" s="128"/>
      <c r="BX14" s="495" t="s">
        <v>91</v>
      </c>
      <c r="BY14" s="128"/>
      <c r="BZ14" s="495" t="s">
        <v>121</v>
      </c>
      <c r="CA14" s="128"/>
      <c r="CB14" s="495" t="s">
        <v>129</v>
      </c>
      <c r="CC14" s="128"/>
      <c r="CE14" s="495" t="s">
        <v>91</v>
      </c>
      <c r="CG14" s="495" t="s">
        <v>122</v>
      </c>
      <c r="CI14" s="495" t="s">
        <v>130</v>
      </c>
      <c r="CJ14" s="128"/>
      <c r="CL14" s="495" t="s">
        <v>91</v>
      </c>
      <c r="CN14" s="493" t="s">
        <v>295</v>
      </c>
      <c r="CP14" s="495" t="s">
        <v>126</v>
      </c>
      <c r="CQ14" s="128"/>
      <c r="CR14" s="128"/>
      <c r="CS14" s="129"/>
      <c r="CT14" s="130"/>
      <c r="CU14" s="825" t="s">
        <v>91</v>
      </c>
      <c r="CV14" s="827" t="s">
        <v>132</v>
      </c>
      <c r="CW14" s="829" t="s">
        <v>90</v>
      </c>
      <c r="CX14" s="831" t="s">
        <v>277</v>
      </c>
      <c r="CY14" s="852" t="s">
        <v>549</v>
      </c>
      <c r="CZ14" s="852" t="s">
        <v>550</v>
      </c>
      <c r="DA14" s="825" t="s">
        <v>91</v>
      </c>
      <c r="DB14" s="827" t="s">
        <v>132</v>
      </c>
      <c r="DC14" s="829" t="s">
        <v>90</v>
      </c>
      <c r="DD14" s="831" t="s">
        <v>277</v>
      </c>
      <c r="DE14" s="128"/>
      <c r="DF14" s="128"/>
      <c r="DG14" s="129"/>
      <c r="DH14" s="130"/>
      <c r="DI14" s="825" t="s">
        <v>91</v>
      </c>
      <c r="DJ14" s="827" t="s">
        <v>132</v>
      </c>
      <c r="DK14" s="829" t="s">
        <v>90</v>
      </c>
      <c r="DL14" s="831" t="s">
        <v>277</v>
      </c>
    </row>
    <row r="15" spans="1:116" s="131" customFormat="1" ht="14.25" customHeight="1">
      <c r="A15" s="491"/>
      <c r="B15" s="771"/>
      <c r="C15" s="772"/>
      <c r="E15" s="132" t="s">
        <v>133</v>
      </c>
      <c r="F15" s="133"/>
      <c r="G15" s="305" t="s">
        <v>134</v>
      </c>
      <c r="H15" s="212"/>
      <c r="I15" s="305" t="s">
        <v>195</v>
      </c>
      <c r="J15" s="212"/>
      <c r="K15" s="132" t="s">
        <v>136</v>
      </c>
      <c r="M15" s="132" t="s">
        <v>137</v>
      </c>
      <c r="O15" s="132" t="s">
        <v>138</v>
      </c>
      <c r="Q15" s="132" t="s">
        <v>217</v>
      </c>
      <c r="T15" s="496" t="s">
        <v>194</v>
      </c>
      <c r="V15" s="132" t="s">
        <v>135</v>
      </c>
      <c r="W15" s="133"/>
      <c r="X15" s="491"/>
      <c r="Y15" s="771"/>
      <c r="Z15" s="772"/>
      <c r="AB15" s="494" t="s">
        <v>58</v>
      </c>
      <c r="AD15" s="134" t="s">
        <v>195</v>
      </c>
      <c r="AF15" s="851"/>
      <c r="AG15" s="128"/>
      <c r="AI15" s="496" t="s">
        <v>59</v>
      </c>
      <c r="AJ15" s="25"/>
      <c r="AK15" s="132" t="s">
        <v>137</v>
      </c>
      <c r="AL15" s="25"/>
      <c r="AM15" s="496" t="s">
        <v>198</v>
      </c>
      <c r="AP15" s="824"/>
      <c r="AQ15" s="772"/>
      <c r="AS15" s="496" t="s">
        <v>59</v>
      </c>
      <c r="AU15" s="132" t="s">
        <v>138</v>
      </c>
      <c r="AW15" s="134" t="s">
        <v>199</v>
      </c>
      <c r="AX15" s="208"/>
      <c r="AY15" s="209"/>
      <c r="AZ15" s="496" t="s">
        <v>59</v>
      </c>
      <c r="BB15" s="132" t="s">
        <v>136</v>
      </c>
      <c r="BD15" s="134" t="s">
        <v>296</v>
      </c>
      <c r="BE15" s="498"/>
      <c r="BG15" s="134" t="s">
        <v>52</v>
      </c>
      <c r="BI15" s="132" t="s">
        <v>139</v>
      </c>
      <c r="BK15" s="776"/>
      <c r="BM15" s="496" t="s">
        <v>134</v>
      </c>
      <c r="BO15" s="496" t="s">
        <v>201</v>
      </c>
      <c r="BP15" s="128"/>
      <c r="BQ15" s="25"/>
      <c r="BR15" s="132" t="s">
        <v>133</v>
      </c>
      <c r="BS15" s="25"/>
      <c r="BT15" s="496" t="s">
        <v>50</v>
      </c>
      <c r="BV15" s="134" t="s">
        <v>202</v>
      </c>
      <c r="BW15" s="509"/>
      <c r="BX15" s="220" t="s">
        <v>205</v>
      </c>
      <c r="BY15" s="498"/>
      <c r="BZ15" s="135" t="s">
        <v>137</v>
      </c>
      <c r="CA15" s="128"/>
      <c r="CB15" s="135" t="s">
        <v>203</v>
      </c>
      <c r="CC15" s="128"/>
      <c r="CE15" s="220" t="s">
        <v>205</v>
      </c>
      <c r="CG15" s="132" t="s">
        <v>138</v>
      </c>
      <c r="CI15" s="134" t="s">
        <v>204</v>
      </c>
      <c r="CJ15" s="498"/>
      <c r="CL15" s="220" t="s">
        <v>205</v>
      </c>
      <c r="CN15" s="132" t="s">
        <v>136</v>
      </c>
      <c r="CP15" s="134" t="s">
        <v>297</v>
      </c>
      <c r="CQ15" s="498"/>
      <c r="CR15" s="498"/>
      <c r="CS15" s="492"/>
      <c r="CT15" s="136"/>
      <c r="CU15" s="826"/>
      <c r="CV15" s="828"/>
      <c r="CW15" s="830"/>
      <c r="CX15" s="832"/>
      <c r="CY15" s="851"/>
      <c r="CZ15" s="851"/>
      <c r="DA15" s="826"/>
      <c r="DB15" s="828"/>
      <c r="DC15" s="830"/>
      <c r="DD15" s="832"/>
      <c r="DE15" s="498"/>
      <c r="DF15" s="498"/>
      <c r="DG15" s="492"/>
      <c r="DH15" s="136"/>
      <c r="DI15" s="826"/>
      <c r="DJ15" s="828"/>
      <c r="DK15" s="830"/>
      <c r="DL15" s="832"/>
    </row>
    <row r="16" spans="1:116">
      <c r="B16" s="26" t="str">
        <f>'測定　建設投資'!B16</f>
        <v>01</v>
      </c>
      <c r="C16" s="327" t="str">
        <f>'測定　建設投資'!C16</f>
        <v>農業</v>
      </c>
      <c r="D16" s="137"/>
      <c r="E16" s="138"/>
      <c r="F16" s="137"/>
      <c r="G16" s="194">
        <f>'測定　建設投資'!G16</f>
        <v>0.60127559187037904</v>
      </c>
      <c r="H16" s="213"/>
      <c r="I16" s="194">
        <v>2.9E-5</v>
      </c>
      <c r="J16" s="213"/>
      <c r="K16" s="139">
        <f>'測定　建設投資'!K16</f>
        <v>1.4609509469910001E-3</v>
      </c>
      <c r="L16" s="137"/>
      <c r="M16" s="139">
        <f>'測定　建設投資'!M16</f>
        <v>0.39820864382341498</v>
      </c>
      <c r="N16" s="137"/>
      <c r="O16" s="139">
        <f>'測定　建設投資'!O16</f>
        <v>0.13081311587173999</v>
      </c>
      <c r="P16" s="137"/>
      <c r="Q16" s="139">
        <f>'測定　建設投資'!Q16</f>
        <v>1.0284820694855576E-2</v>
      </c>
      <c r="R16" t="s">
        <v>153</v>
      </c>
      <c r="T16" s="215">
        <v>3.0303441931904616E-5</v>
      </c>
      <c r="U16" s="16"/>
      <c r="V16" s="139">
        <f>ROUND(T16/$T$34,6)</f>
        <v>2.9E-5</v>
      </c>
      <c r="W16" s="200"/>
      <c r="Y16" s="26" t="str">
        <f>B16</f>
        <v>01</v>
      </c>
      <c r="Z16" s="327" t="str">
        <f>C16</f>
        <v>農業</v>
      </c>
      <c r="AB16" s="12"/>
      <c r="AD16" s="142">
        <f t="shared" ref="AD16" si="0">V16</f>
        <v>2.9E-5</v>
      </c>
      <c r="AE16" s="16" t="s">
        <v>158</v>
      </c>
      <c r="AF16" s="12">
        <f>ROUND($AB$34*AD16,0)</f>
        <v>7</v>
      </c>
      <c r="AG16" s="77"/>
      <c r="AH16" s="78"/>
      <c r="AI16" s="141">
        <f t="shared" ref="AI16:AI54" si="1">AF16</f>
        <v>7</v>
      </c>
      <c r="AJ16" s="143" t="s">
        <v>157</v>
      </c>
      <c r="AK16" s="144">
        <f t="shared" ref="AK16:AK55" si="2">M16</f>
        <v>0.39820864382341498</v>
      </c>
      <c r="AL16" s="145" t="s">
        <v>158</v>
      </c>
      <c r="AM16" s="19">
        <f>ROUND(AI16*AK16,0)</f>
        <v>3</v>
      </c>
      <c r="AP16" s="26" t="str">
        <f>B16</f>
        <v>01</v>
      </c>
      <c r="AQ16" s="327" t="str">
        <f>C16</f>
        <v>農業</v>
      </c>
      <c r="AS16" s="12">
        <f t="shared" ref="AS16:AS54" si="3">AF16</f>
        <v>7</v>
      </c>
      <c r="AT16" s="143" t="s">
        <v>157</v>
      </c>
      <c r="AU16" s="142">
        <f t="shared" ref="AU16:AU55" si="4">O16</f>
        <v>0.13081311587173999</v>
      </c>
      <c r="AV16" s="145" t="s">
        <v>158</v>
      </c>
      <c r="AW16" s="12">
        <f>ROUND(AS16*AU16,0)</f>
        <v>1</v>
      </c>
      <c r="AX16" s="163"/>
      <c r="AY16" s="210"/>
      <c r="AZ16" s="12">
        <f t="shared" ref="AZ16:AZ54" si="5">AF16</f>
        <v>7</v>
      </c>
      <c r="BA16" s="143" t="s">
        <v>157</v>
      </c>
      <c r="BB16" s="142">
        <f t="shared" ref="BB16:BB55" si="6">K16</f>
        <v>1.4609509469910001E-3</v>
      </c>
      <c r="BC16" s="145" t="s">
        <v>158</v>
      </c>
      <c r="BD16" s="12">
        <f>ROUND(AZ16*BB16,0)</f>
        <v>0</v>
      </c>
      <c r="BE16" s="77"/>
      <c r="BG16" s="12"/>
      <c r="BI16" s="139">
        <f t="shared" ref="BI16:BI54" si="7">Q16</f>
        <v>1.0284820694855576E-2</v>
      </c>
      <c r="BK16" s="12">
        <f>ROUND($BG$55*BI16,0)</f>
        <v>441</v>
      </c>
      <c r="BL16" s="16" t="s">
        <v>157</v>
      </c>
      <c r="BM16" s="142">
        <f t="shared" ref="BM16:BM55" si="8">G16</f>
        <v>0.60127559187037904</v>
      </c>
      <c r="BN16" s="16" t="s">
        <v>158</v>
      </c>
      <c r="BO16" s="12">
        <f>ROUND(BK16*BM16,0)</f>
        <v>265</v>
      </c>
      <c r="BP16" s="77"/>
      <c r="BQ16" s="36"/>
      <c r="BR16" s="138"/>
      <c r="BS16" s="34"/>
      <c r="BT16" s="19">
        <f>BO16</f>
        <v>265</v>
      </c>
      <c r="BV16" s="19">
        <f t="array" ref="BV16:BV54">ROUND(MMULT(逆行列係数!D7:AP45,'測定　操業後'!BT16:BT54),0)</f>
        <v>864</v>
      </c>
      <c r="BW16" s="20"/>
      <c r="BX16" s="19">
        <f>BV16</f>
        <v>864</v>
      </c>
      <c r="BY16" s="145" t="s">
        <v>157</v>
      </c>
      <c r="BZ16" s="146">
        <f t="shared" ref="BZ16:BZ55" si="9">M16</f>
        <v>0.39820864382341498</v>
      </c>
      <c r="CA16" s="145" t="s">
        <v>158</v>
      </c>
      <c r="CB16" s="19">
        <f>ROUND(BX16*BZ16,0)</f>
        <v>344</v>
      </c>
      <c r="CC16" s="34"/>
      <c r="CD16" s="78"/>
      <c r="CE16" s="12">
        <f t="shared" ref="CE16:CE54" si="10">BV16</f>
        <v>864</v>
      </c>
      <c r="CF16" s="143" t="s">
        <v>157</v>
      </c>
      <c r="CG16" s="142">
        <f t="shared" ref="CG16:CG55" si="11">O16</f>
        <v>0.13081311587173999</v>
      </c>
      <c r="CH16" s="145" t="s">
        <v>158</v>
      </c>
      <c r="CI16" s="12">
        <f>ROUND(CE16*CG16,0)</f>
        <v>113</v>
      </c>
      <c r="CJ16" s="77"/>
      <c r="CL16" s="12">
        <f>BV16</f>
        <v>864</v>
      </c>
      <c r="CM16" s="143" t="s">
        <v>157</v>
      </c>
      <c r="CN16" s="142">
        <f t="shared" ref="CN16:CN55" si="12">K16</f>
        <v>1.4609509469910001E-3</v>
      </c>
      <c r="CO16" s="145" t="s">
        <v>158</v>
      </c>
      <c r="CP16" s="12">
        <f>ROUND(CL16*CN16,0)</f>
        <v>1</v>
      </c>
      <c r="CQ16" s="77"/>
      <c r="CR16" s="77"/>
      <c r="CS16" s="26" t="str">
        <f>B16</f>
        <v>01</v>
      </c>
      <c r="CT16" s="327" t="str">
        <f>C16</f>
        <v>農業</v>
      </c>
      <c r="CU16" s="147">
        <f>AF16</f>
        <v>7</v>
      </c>
      <c r="CV16" s="148">
        <f t="shared" ref="CV16:CV54" si="13">AM16</f>
        <v>3</v>
      </c>
      <c r="CW16" s="34">
        <f t="shared" ref="CW16:CW54" si="14">AW16</f>
        <v>1</v>
      </c>
      <c r="CX16" s="149">
        <f t="shared" ref="CX16:CX54" si="15">BD16</f>
        <v>0</v>
      </c>
      <c r="CY16" s="34">
        <f>BK16</f>
        <v>441</v>
      </c>
      <c r="CZ16" s="20">
        <f>BO16</f>
        <v>265</v>
      </c>
      <c r="DA16" s="147">
        <f t="shared" ref="DA16:DA54" si="16">BV16</f>
        <v>864</v>
      </c>
      <c r="DB16" s="148">
        <f t="shared" ref="DB16:DB54" si="17">CB16</f>
        <v>344</v>
      </c>
      <c r="DC16" s="34">
        <f t="shared" ref="DC16:DC54" si="18">CI16</f>
        <v>113</v>
      </c>
      <c r="DD16" s="149">
        <f t="shared" ref="DD16:DD54" si="19">CP16</f>
        <v>1</v>
      </c>
      <c r="DE16" s="77"/>
      <c r="DF16" s="77"/>
      <c r="DG16" s="26" t="str">
        <f>B16</f>
        <v>01</v>
      </c>
      <c r="DH16" s="327" t="str">
        <f>C16</f>
        <v>農業</v>
      </c>
      <c r="DI16" s="147">
        <f>CU16+DA16</f>
        <v>871</v>
      </c>
      <c r="DJ16" s="148">
        <f>CV16+DB16</f>
        <v>347</v>
      </c>
      <c r="DK16" s="34">
        <f>CW16+DC16</f>
        <v>114</v>
      </c>
      <c r="DL16" s="149">
        <f>CX16+DD16</f>
        <v>1</v>
      </c>
    </row>
    <row r="17" spans="2:116" ht="13.5" customHeight="1">
      <c r="B17" s="28" t="str">
        <f>'測定　建設投資'!B17</f>
        <v>02</v>
      </c>
      <c r="C17" s="312" t="str">
        <f>'測定　建設投資'!C17</f>
        <v>林業</v>
      </c>
      <c r="D17" s="137"/>
      <c r="E17" s="150"/>
      <c r="F17" s="137"/>
      <c r="G17" s="195">
        <f>'測定　建設投資'!G17</f>
        <v>0.93309501776686599</v>
      </c>
      <c r="H17" s="213"/>
      <c r="I17" s="195">
        <v>1.22E-4</v>
      </c>
      <c r="J17" s="213"/>
      <c r="K17" s="151">
        <f>'測定　建設投資'!K17</f>
        <v>1.05226202202E-3</v>
      </c>
      <c r="L17" s="137"/>
      <c r="M17" s="151">
        <f>'測定　建設投資'!M17</f>
        <v>0.50079187837060302</v>
      </c>
      <c r="N17" s="137"/>
      <c r="O17" s="151">
        <f>'測定　建設投資'!O17</f>
        <v>0.12648013965145599</v>
      </c>
      <c r="P17" s="137"/>
      <c r="Q17" s="151">
        <f>'測定　建設投資'!Q17</f>
        <v>5.6247798742986327E-4</v>
      </c>
      <c r="R17" t="s">
        <v>153</v>
      </c>
      <c r="T17" s="216">
        <v>1.2601776291999877E-4</v>
      </c>
      <c r="U17" s="16"/>
      <c r="V17" s="151">
        <f t="shared" ref="V17:V54" si="20">ROUND(T17/$T$34,6)</f>
        <v>1.22E-4</v>
      </c>
      <c r="W17" s="200"/>
      <c r="Y17" s="28" t="str">
        <f t="shared" ref="Y17:Z54" si="21">B17</f>
        <v>02</v>
      </c>
      <c r="Z17" s="312" t="str">
        <f t="shared" si="21"/>
        <v>林業</v>
      </c>
      <c r="AB17" s="13"/>
      <c r="AD17" s="154">
        <f>V17</f>
        <v>1.22E-4</v>
      </c>
      <c r="AE17" s="16" t="s">
        <v>158</v>
      </c>
      <c r="AF17" s="13">
        <f t="shared" ref="AF17:AF54" si="22">ROUND($AB$34*AD17,0)</f>
        <v>31</v>
      </c>
      <c r="AG17" s="77"/>
      <c r="AH17" s="78"/>
      <c r="AI17" s="13">
        <f t="shared" si="1"/>
        <v>31</v>
      </c>
      <c r="AJ17" s="143" t="s">
        <v>157</v>
      </c>
      <c r="AK17" s="155">
        <f t="shared" si="2"/>
        <v>0.50079187837060302</v>
      </c>
      <c r="AL17" s="145" t="s">
        <v>158</v>
      </c>
      <c r="AM17" s="20">
        <f>ROUND(AI17*AK17,0)</f>
        <v>16</v>
      </c>
      <c r="AP17" s="28" t="str">
        <f t="shared" ref="AP17:AQ54" si="23">B17</f>
        <v>02</v>
      </c>
      <c r="AQ17" s="312" t="str">
        <f t="shared" si="23"/>
        <v>林業</v>
      </c>
      <c r="AS17" s="13">
        <f t="shared" si="3"/>
        <v>31</v>
      </c>
      <c r="AT17" s="143" t="s">
        <v>157</v>
      </c>
      <c r="AU17" s="154">
        <f t="shared" si="4"/>
        <v>0.12648013965145599</v>
      </c>
      <c r="AV17" s="145" t="s">
        <v>158</v>
      </c>
      <c r="AW17" s="13">
        <f t="shared" ref="AW17:AW54" si="24">ROUND(AS17*AU17,0)</f>
        <v>4</v>
      </c>
      <c r="AX17" s="163"/>
      <c r="AY17" s="210"/>
      <c r="AZ17" s="13">
        <f t="shared" si="5"/>
        <v>31</v>
      </c>
      <c r="BA17" s="143" t="s">
        <v>157</v>
      </c>
      <c r="BB17" s="154">
        <f t="shared" si="6"/>
        <v>1.05226202202E-3</v>
      </c>
      <c r="BC17" s="145" t="s">
        <v>158</v>
      </c>
      <c r="BD17" s="13">
        <f>ROUND(AZ17*BB17,0)</f>
        <v>0</v>
      </c>
      <c r="BE17" s="77"/>
      <c r="BG17" s="13"/>
      <c r="BI17" s="151">
        <f t="shared" si="7"/>
        <v>5.6247798742986327E-4</v>
      </c>
      <c r="BK17" s="13">
        <f>ROUND($BG$55*BI17,0)</f>
        <v>24</v>
      </c>
      <c r="BL17" s="16" t="s">
        <v>157</v>
      </c>
      <c r="BM17" s="154">
        <f t="shared" si="8"/>
        <v>0.93309501776686599</v>
      </c>
      <c r="BN17" s="16" t="s">
        <v>158</v>
      </c>
      <c r="BO17" s="13">
        <f t="shared" ref="BO17:BO54" si="25">ROUND(BK17*BM17,0)</f>
        <v>22</v>
      </c>
      <c r="BP17" s="77"/>
      <c r="BQ17" s="36"/>
      <c r="BR17" s="150"/>
      <c r="BS17" s="34"/>
      <c r="BT17" s="20">
        <f t="shared" ref="BT17:BT55" si="26">BO17</f>
        <v>22</v>
      </c>
      <c r="BV17" s="20">
        <v>37</v>
      </c>
      <c r="BW17" s="20"/>
      <c r="BX17" s="20">
        <f t="shared" ref="BX17:BX54" si="27">BV17</f>
        <v>37</v>
      </c>
      <c r="BY17" s="145" t="s">
        <v>157</v>
      </c>
      <c r="BZ17" s="156">
        <f t="shared" si="9"/>
        <v>0.50079187837060302</v>
      </c>
      <c r="CA17" s="145" t="s">
        <v>158</v>
      </c>
      <c r="CB17" s="20">
        <f t="shared" ref="CB17:CB54" si="28">ROUND(BX17*BZ17,0)</f>
        <v>19</v>
      </c>
      <c r="CC17" s="34"/>
      <c r="CD17" s="78"/>
      <c r="CE17" s="13">
        <f t="shared" si="10"/>
        <v>37</v>
      </c>
      <c r="CF17" s="143" t="s">
        <v>157</v>
      </c>
      <c r="CG17" s="154">
        <f t="shared" si="11"/>
        <v>0.12648013965145599</v>
      </c>
      <c r="CH17" s="145" t="s">
        <v>158</v>
      </c>
      <c r="CI17" s="13">
        <f t="shared" ref="CI17:CI54" si="29">ROUND(CE17*CG17,0)</f>
        <v>5</v>
      </c>
      <c r="CJ17" s="77"/>
      <c r="CL17" s="13">
        <f t="shared" ref="CL17:CL54" si="30">BV17</f>
        <v>37</v>
      </c>
      <c r="CM17" s="143" t="s">
        <v>157</v>
      </c>
      <c r="CN17" s="154">
        <f t="shared" si="12"/>
        <v>1.05226202202E-3</v>
      </c>
      <c r="CO17" s="145" t="s">
        <v>158</v>
      </c>
      <c r="CP17" s="13">
        <f>ROUND(CL17*CN17,0)</f>
        <v>0</v>
      </c>
      <c r="CQ17" s="77"/>
      <c r="CR17" s="77"/>
      <c r="CS17" s="28" t="str">
        <f t="shared" ref="CS17:CT54" si="31">B17</f>
        <v>02</v>
      </c>
      <c r="CT17" s="312" t="str">
        <f t="shared" si="31"/>
        <v>林業</v>
      </c>
      <c r="CU17" s="147">
        <f t="shared" ref="CU17:CU54" si="32">AF17</f>
        <v>31</v>
      </c>
      <c r="CV17" s="148">
        <f t="shared" si="13"/>
        <v>16</v>
      </c>
      <c r="CW17" s="34">
        <f t="shared" si="14"/>
        <v>4</v>
      </c>
      <c r="CX17" s="149">
        <f t="shared" si="15"/>
        <v>0</v>
      </c>
      <c r="CY17" s="34">
        <f t="shared" ref="CY17:CY54" si="33">BK17</f>
        <v>24</v>
      </c>
      <c r="CZ17" s="20">
        <f t="shared" ref="CZ17:CZ54" si="34">BO17</f>
        <v>22</v>
      </c>
      <c r="DA17" s="147">
        <f t="shared" si="16"/>
        <v>37</v>
      </c>
      <c r="DB17" s="148">
        <f t="shared" si="17"/>
        <v>19</v>
      </c>
      <c r="DC17" s="34">
        <f t="shared" si="18"/>
        <v>5</v>
      </c>
      <c r="DD17" s="149">
        <f t="shared" si="19"/>
        <v>0</v>
      </c>
      <c r="DE17" s="77"/>
      <c r="DF17" s="77"/>
      <c r="DG17" s="28" t="str">
        <f t="shared" ref="DG17:DH54" si="35">B17</f>
        <v>02</v>
      </c>
      <c r="DH17" s="312" t="str">
        <f t="shared" si="35"/>
        <v>林業</v>
      </c>
      <c r="DI17" s="147">
        <f t="shared" ref="DI17:DL54" si="36">CU17+DA17</f>
        <v>68</v>
      </c>
      <c r="DJ17" s="148">
        <f>CV17+DB17</f>
        <v>35</v>
      </c>
      <c r="DK17" s="34">
        <f t="shared" si="36"/>
        <v>9</v>
      </c>
      <c r="DL17" s="149">
        <f t="shared" si="36"/>
        <v>0</v>
      </c>
    </row>
    <row r="18" spans="2:116">
      <c r="B18" s="28" t="str">
        <f>'測定　建設投資'!B18</f>
        <v>03</v>
      </c>
      <c r="C18" s="312" t="str">
        <f>'測定　建設投資'!C18</f>
        <v>漁業</v>
      </c>
      <c r="D18" s="137"/>
      <c r="E18" s="150"/>
      <c r="F18" s="137"/>
      <c r="G18" s="195">
        <f>'測定　建設投資'!G18</f>
        <v>0.77339566814176497</v>
      </c>
      <c r="H18" s="213"/>
      <c r="I18" s="195">
        <v>1.9999999999999999E-6</v>
      </c>
      <c r="J18" s="213"/>
      <c r="K18" s="151">
        <f>'測定　建設投資'!K18</f>
        <v>6.7660171969100003E-4</v>
      </c>
      <c r="L18" s="137"/>
      <c r="M18" s="151">
        <f>'測定　建設投資'!M18</f>
        <v>0.49453713386409998</v>
      </c>
      <c r="N18" s="137"/>
      <c r="O18" s="151">
        <f>'測定　建設投資'!O18</f>
        <v>0.11380736376462899</v>
      </c>
      <c r="P18" s="137"/>
      <c r="Q18" s="151">
        <f>'測定　建設投資'!Q18</f>
        <v>1.1330217662501542E-3</v>
      </c>
      <c r="R18" t="s">
        <v>153</v>
      </c>
      <c r="T18" s="216">
        <v>2.3536655116549648E-6</v>
      </c>
      <c r="U18" s="16"/>
      <c r="V18" s="151">
        <f t="shared" si="20"/>
        <v>1.9999999999999999E-6</v>
      </c>
      <c r="W18" s="200"/>
      <c r="Y18" s="28" t="str">
        <f t="shared" si="21"/>
        <v>03</v>
      </c>
      <c r="Z18" s="312" t="str">
        <f t="shared" si="21"/>
        <v>漁業</v>
      </c>
      <c r="AB18" s="13"/>
      <c r="AD18" s="154">
        <f t="shared" ref="AD18:AD54" si="37">V18</f>
        <v>1.9999999999999999E-6</v>
      </c>
      <c r="AE18" s="16" t="s">
        <v>158</v>
      </c>
      <c r="AF18" s="13">
        <f t="shared" si="22"/>
        <v>1</v>
      </c>
      <c r="AG18" s="77"/>
      <c r="AH18" s="78"/>
      <c r="AI18" s="13">
        <f t="shared" si="1"/>
        <v>1</v>
      </c>
      <c r="AJ18" s="143" t="s">
        <v>157</v>
      </c>
      <c r="AK18" s="155">
        <f t="shared" si="2"/>
        <v>0.49453713386409998</v>
      </c>
      <c r="AL18" s="145" t="s">
        <v>158</v>
      </c>
      <c r="AM18" s="20">
        <f>ROUND(AI18*AK18,0)</f>
        <v>0</v>
      </c>
      <c r="AP18" s="28" t="str">
        <f t="shared" si="23"/>
        <v>03</v>
      </c>
      <c r="AQ18" s="312" t="str">
        <f t="shared" si="23"/>
        <v>漁業</v>
      </c>
      <c r="AS18" s="13">
        <f t="shared" si="3"/>
        <v>1</v>
      </c>
      <c r="AT18" s="143" t="s">
        <v>157</v>
      </c>
      <c r="AU18" s="154">
        <f t="shared" si="4"/>
        <v>0.11380736376462899</v>
      </c>
      <c r="AV18" s="145" t="s">
        <v>158</v>
      </c>
      <c r="AW18" s="13">
        <f t="shared" si="24"/>
        <v>0</v>
      </c>
      <c r="AX18" s="163"/>
      <c r="AY18" s="210"/>
      <c r="AZ18" s="13">
        <f t="shared" si="5"/>
        <v>1</v>
      </c>
      <c r="BA18" s="143" t="s">
        <v>157</v>
      </c>
      <c r="BB18" s="154">
        <f t="shared" si="6"/>
        <v>6.7660171969100003E-4</v>
      </c>
      <c r="BC18" s="145" t="s">
        <v>158</v>
      </c>
      <c r="BD18" s="13">
        <f t="shared" ref="BD18:BD53" si="38">ROUND(AZ18*BB18,0)</f>
        <v>0</v>
      </c>
      <c r="BE18" s="77"/>
      <c r="BG18" s="13"/>
      <c r="BI18" s="151">
        <f t="shared" si="7"/>
        <v>1.1330217662501542E-3</v>
      </c>
      <c r="BK18" s="13">
        <f t="shared" ref="BK18:BK54" si="39">ROUND($BG$55*BI18,0)</f>
        <v>49</v>
      </c>
      <c r="BL18" s="16" t="s">
        <v>157</v>
      </c>
      <c r="BM18" s="154">
        <f t="shared" si="8"/>
        <v>0.77339566814176497</v>
      </c>
      <c r="BN18" s="16" t="s">
        <v>158</v>
      </c>
      <c r="BO18" s="13">
        <f t="shared" si="25"/>
        <v>38</v>
      </c>
      <c r="BP18" s="77"/>
      <c r="BQ18" s="36"/>
      <c r="BR18" s="150"/>
      <c r="BS18" s="34"/>
      <c r="BT18" s="20">
        <f t="shared" si="26"/>
        <v>38</v>
      </c>
      <c r="BV18" s="20">
        <v>104</v>
      </c>
      <c r="BW18" s="20"/>
      <c r="BX18" s="20">
        <f t="shared" si="27"/>
        <v>104</v>
      </c>
      <c r="BY18" s="145" t="s">
        <v>157</v>
      </c>
      <c r="BZ18" s="156">
        <f t="shared" si="9"/>
        <v>0.49453713386409998</v>
      </c>
      <c r="CA18" s="145" t="s">
        <v>158</v>
      </c>
      <c r="CB18" s="20">
        <f t="shared" si="28"/>
        <v>51</v>
      </c>
      <c r="CC18" s="34"/>
      <c r="CD18" s="78"/>
      <c r="CE18" s="13">
        <f t="shared" si="10"/>
        <v>104</v>
      </c>
      <c r="CF18" s="143" t="s">
        <v>157</v>
      </c>
      <c r="CG18" s="154">
        <f t="shared" si="11"/>
        <v>0.11380736376462899</v>
      </c>
      <c r="CH18" s="145" t="s">
        <v>158</v>
      </c>
      <c r="CI18" s="13">
        <f t="shared" si="29"/>
        <v>12</v>
      </c>
      <c r="CJ18" s="77"/>
      <c r="CL18" s="13">
        <f t="shared" si="30"/>
        <v>104</v>
      </c>
      <c r="CM18" s="143" t="s">
        <v>157</v>
      </c>
      <c r="CN18" s="154">
        <f t="shared" si="12"/>
        <v>6.7660171969100003E-4</v>
      </c>
      <c r="CO18" s="145" t="s">
        <v>158</v>
      </c>
      <c r="CP18" s="13">
        <f t="shared" ref="CP18:CP53" si="40">ROUND(CL18*CN18,0)</f>
        <v>0</v>
      </c>
      <c r="CQ18" s="77"/>
      <c r="CR18" s="77"/>
      <c r="CS18" s="28" t="str">
        <f t="shared" si="31"/>
        <v>03</v>
      </c>
      <c r="CT18" s="312" t="str">
        <f t="shared" si="31"/>
        <v>漁業</v>
      </c>
      <c r="CU18" s="147">
        <f t="shared" si="32"/>
        <v>1</v>
      </c>
      <c r="CV18" s="148">
        <f t="shared" si="13"/>
        <v>0</v>
      </c>
      <c r="CW18" s="34">
        <f t="shared" si="14"/>
        <v>0</v>
      </c>
      <c r="CX18" s="149">
        <f t="shared" si="15"/>
        <v>0</v>
      </c>
      <c r="CY18" s="34">
        <f t="shared" si="33"/>
        <v>49</v>
      </c>
      <c r="CZ18" s="20">
        <f t="shared" si="34"/>
        <v>38</v>
      </c>
      <c r="DA18" s="147">
        <f t="shared" si="16"/>
        <v>104</v>
      </c>
      <c r="DB18" s="148">
        <f t="shared" si="17"/>
        <v>51</v>
      </c>
      <c r="DC18" s="34">
        <f t="shared" si="18"/>
        <v>12</v>
      </c>
      <c r="DD18" s="149">
        <f t="shared" si="19"/>
        <v>0</v>
      </c>
      <c r="DE18" s="77"/>
      <c r="DF18" s="77"/>
      <c r="DG18" s="28" t="str">
        <f t="shared" si="35"/>
        <v>03</v>
      </c>
      <c r="DH18" s="312" t="str">
        <f t="shared" si="35"/>
        <v>漁業</v>
      </c>
      <c r="DI18" s="147">
        <f t="shared" si="36"/>
        <v>105</v>
      </c>
      <c r="DJ18" s="148">
        <f t="shared" si="36"/>
        <v>51</v>
      </c>
      <c r="DK18" s="34">
        <f t="shared" si="36"/>
        <v>12</v>
      </c>
      <c r="DL18" s="149">
        <f t="shared" si="36"/>
        <v>0</v>
      </c>
    </row>
    <row r="19" spans="2:116" ht="13.5" customHeight="1">
      <c r="B19" s="28" t="str">
        <f>'測定　建設投資'!B19</f>
        <v>06</v>
      </c>
      <c r="C19" s="312" t="str">
        <f>'測定　建設投資'!C19</f>
        <v>鉱業</v>
      </c>
      <c r="D19" s="137"/>
      <c r="E19" s="150"/>
      <c r="F19" s="137"/>
      <c r="G19" s="195">
        <f>'測定　建設投資'!G19</f>
        <v>0.29204794021144698</v>
      </c>
      <c r="H19" s="213"/>
      <c r="I19" s="195">
        <v>6.4899999999999995E-4</v>
      </c>
      <c r="J19" s="213"/>
      <c r="K19" s="151">
        <f>'測定　建設投資'!K19</f>
        <v>2.1773297926599999E-4</v>
      </c>
      <c r="L19" s="137"/>
      <c r="M19" s="151">
        <f>'測定　建設投資'!M19</f>
        <v>0.57675895166880997</v>
      </c>
      <c r="N19" s="137"/>
      <c r="O19" s="151">
        <f>'測定　建設投資'!O19</f>
        <v>9.0940250220333002E-2</v>
      </c>
      <c r="P19" s="137"/>
      <c r="Q19" s="151">
        <f>'測定　建設投資'!Q19</f>
        <v>1.132577919498179E-7</v>
      </c>
      <c r="R19" t="s">
        <v>153</v>
      </c>
      <c r="T19" s="216">
        <v>6.6958950391737577E-4</v>
      </c>
      <c r="U19" s="16"/>
      <c r="V19" s="151">
        <f t="shared" si="20"/>
        <v>6.4899999999999995E-4</v>
      </c>
      <c r="W19" s="200"/>
      <c r="Y19" s="28" t="str">
        <f t="shared" si="21"/>
        <v>06</v>
      </c>
      <c r="Z19" s="312" t="str">
        <f t="shared" si="21"/>
        <v>鉱業</v>
      </c>
      <c r="AB19" s="13"/>
      <c r="AD19" s="154">
        <f t="shared" si="37"/>
        <v>6.4899999999999995E-4</v>
      </c>
      <c r="AE19" s="16" t="s">
        <v>158</v>
      </c>
      <c r="AF19" s="13">
        <f t="shared" si="22"/>
        <v>162</v>
      </c>
      <c r="AG19" s="77"/>
      <c r="AH19" s="78"/>
      <c r="AI19" s="13">
        <f t="shared" si="1"/>
        <v>162</v>
      </c>
      <c r="AJ19" s="143" t="s">
        <v>157</v>
      </c>
      <c r="AK19" s="155">
        <f t="shared" si="2"/>
        <v>0.57675895166880997</v>
      </c>
      <c r="AL19" s="145" t="s">
        <v>158</v>
      </c>
      <c r="AM19" s="20">
        <f t="shared" ref="AM19:AM54" si="41">ROUND(AI19*AK19,0)</f>
        <v>93</v>
      </c>
      <c r="AP19" s="28" t="str">
        <f t="shared" si="23"/>
        <v>06</v>
      </c>
      <c r="AQ19" s="312" t="str">
        <f t="shared" si="23"/>
        <v>鉱業</v>
      </c>
      <c r="AS19" s="13">
        <f t="shared" si="3"/>
        <v>162</v>
      </c>
      <c r="AT19" s="143" t="s">
        <v>157</v>
      </c>
      <c r="AU19" s="154">
        <f t="shared" si="4"/>
        <v>9.0940250220333002E-2</v>
      </c>
      <c r="AV19" s="145" t="s">
        <v>158</v>
      </c>
      <c r="AW19" s="13">
        <f t="shared" si="24"/>
        <v>15</v>
      </c>
      <c r="AX19" s="163"/>
      <c r="AY19" s="210"/>
      <c r="AZ19" s="13">
        <f t="shared" si="5"/>
        <v>162</v>
      </c>
      <c r="BA19" s="143" t="s">
        <v>157</v>
      </c>
      <c r="BB19" s="154">
        <f t="shared" si="6"/>
        <v>2.1773297926599999E-4</v>
      </c>
      <c r="BC19" s="145" t="s">
        <v>158</v>
      </c>
      <c r="BD19" s="13">
        <f t="shared" si="38"/>
        <v>0</v>
      </c>
      <c r="BE19" s="77"/>
      <c r="BG19" s="13"/>
      <c r="BI19" s="151">
        <f t="shared" si="7"/>
        <v>1.132577919498179E-7</v>
      </c>
      <c r="BK19" s="13">
        <f t="shared" si="39"/>
        <v>0</v>
      </c>
      <c r="BL19" s="16" t="s">
        <v>157</v>
      </c>
      <c r="BM19" s="154">
        <f t="shared" si="8"/>
        <v>0.29204794021144698</v>
      </c>
      <c r="BN19" s="16" t="s">
        <v>158</v>
      </c>
      <c r="BO19" s="13">
        <f t="shared" si="25"/>
        <v>0</v>
      </c>
      <c r="BP19" s="77"/>
      <c r="BQ19" s="36"/>
      <c r="BR19" s="150"/>
      <c r="BS19" s="34"/>
      <c r="BT19" s="20">
        <f t="shared" si="26"/>
        <v>0</v>
      </c>
      <c r="BV19" s="20">
        <v>41</v>
      </c>
      <c r="BW19" s="20"/>
      <c r="BX19" s="20">
        <f t="shared" si="27"/>
        <v>41</v>
      </c>
      <c r="BY19" s="145" t="s">
        <v>157</v>
      </c>
      <c r="BZ19" s="156">
        <f t="shared" si="9"/>
        <v>0.57675895166880997</v>
      </c>
      <c r="CA19" s="145" t="s">
        <v>158</v>
      </c>
      <c r="CB19" s="20">
        <f t="shared" si="28"/>
        <v>24</v>
      </c>
      <c r="CC19" s="34"/>
      <c r="CD19" s="78"/>
      <c r="CE19" s="13">
        <f t="shared" si="10"/>
        <v>41</v>
      </c>
      <c r="CF19" s="143" t="s">
        <v>157</v>
      </c>
      <c r="CG19" s="154">
        <f t="shared" si="11"/>
        <v>9.0940250220333002E-2</v>
      </c>
      <c r="CH19" s="145" t="s">
        <v>158</v>
      </c>
      <c r="CI19" s="13">
        <f t="shared" si="29"/>
        <v>4</v>
      </c>
      <c r="CJ19" s="77"/>
      <c r="CL19" s="13">
        <f t="shared" si="30"/>
        <v>41</v>
      </c>
      <c r="CM19" s="143" t="s">
        <v>157</v>
      </c>
      <c r="CN19" s="154">
        <f t="shared" si="12"/>
        <v>2.1773297926599999E-4</v>
      </c>
      <c r="CO19" s="145" t="s">
        <v>158</v>
      </c>
      <c r="CP19" s="13">
        <f t="shared" si="40"/>
        <v>0</v>
      </c>
      <c r="CQ19" s="77"/>
      <c r="CR19" s="77"/>
      <c r="CS19" s="28" t="str">
        <f t="shared" si="31"/>
        <v>06</v>
      </c>
      <c r="CT19" s="312" t="str">
        <f t="shared" si="31"/>
        <v>鉱業</v>
      </c>
      <c r="CU19" s="147">
        <f t="shared" si="32"/>
        <v>162</v>
      </c>
      <c r="CV19" s="148">
        <f t="shared" si="13"/>
        <v>93</v>
      </c>
      <c r="CW19" s="34">
        <f t="shared" si="14"/>
        <v>15</v>
      </c>
      <c r="CX19" s="149">
        <f t="shared" si="15"/>
        <v>0</v>
      </c>
      <c r="CY19" s="34">
        <f t="shared" si="33"/>
        <v>0</v>
      </c>
      <c r="CZ19" s="20">
        <f t="shared" si="34"/>
        <v>0</v>
      </c>
      <c r="DA19" s="147">
        <f t="shared" si="16"/>
        <v>41</v>
      </c>
      <c r="DB19" s="148">
        <f t="shared" si="17"/>
        <v>24</v>
      </c>
      <c r="DC19" s="34">
        <f t="shared" si="18"/>
        <v>4</v>
      </c>
      <c r="DD19" s="149">
        <f t="shared" si="19"/>
        <v>0</v>
      </c>
      <c r="DE19" s="77"/>
      <c r="DF19" s="77"/>
      <c r="DG19" s="28" t="str">
        <f t="shared" si="35"/>
        <v>06</v>
      </c>
      <c r="DH19" s="312" t="str">
        <f t="shared" si="35"/>
        <v>鉱業</v>
      </c>
      <c r="DI19" s="147">
        <f t="shared" si="36"/>
        <v>203</v>
      </c>
      <c r="DJ19" s="148">
        <f t="shared" si="36"/>
        <v>117</v>
      </c>
      <c r="DK19" s="34">
        <f t="shared" si="36"/>
        <v>19</v>
      </c>
      <c r="DL19" s="149">
        <f t="shared" si="36"/>
        <v>0</v>
      </c>
    </row>
    <row r="20" spans="2:116">
      <c r="B20" s="28" t="str">
        <f>'測定　建設投資'!B20</f>
        <v>11</v>
      </c>
      <c r="C20" s="312" t="str">
        <f>'測定　建設投資'!C20</f>
        <v>飲食料品</v>
      </c>
      <c r="D20" s="137"/>
      <c r="E20" s="150"/>
      <c r="F20" s="137"/>
      <c r="G20" s="195">
        <f>'測定　建設投資'!G20</f>
        <v>0.44676038127800699</v>
      </c>
      <c r="H20" s="213"/>
      <c r="I20" s="195">
        <v>3.4E-5</v>
      </c>
      <c r="J20" s="213"/>
      <c r="K20" s="151">
        <f>'測定　建設投資'!K20</f>
        <v>2.9291102192099998E-4</v>
      </c>
      <c r="L20" s="137"/>
      <c r="M20" s="151">
        <f>'測定　建設投資'!M20</f>
        <v>0.29423733326565099</v>
      </c>
      <c r="N20" s="137"/>
      <c r="O20" s="151">
        <f>'測定　建設投資'!O20</f>
        <v>8.2666864855893002E-2</v>
      </c>
      <c r="P20" s="137"/>
      <c r="Q20" s="151">
        <f>'測定　建設投資'!Q20</f>
        <v>9.5424590299120871E-2</v>
      </c>
      <c r="R20" t="s">
        <v>153</v>
      </c>
      <c r="T20" s="216">
        <v>3.5014911007704916E-5</v>
      </c>
      <c r="U20" s="16"/>
      <c r="V20" s="151">
        <f t="shared" si="20"/>
        <v>3.4E-5</v>
      </c>
      <c r="W20" s="200"/>
      <c r="Y20" s="28" t="str">
        <f t="shared" si="21"/>
        <v>11</v>
      </c>
      <c r="Z20" s="312" t="str">
        <f t="shared" si="21"/>
        <v>飲食料品</v>
      </c>
      <c r="AB20" s="13"/>
      <c r="AD20" s="154">
        <f t="shared" si="37"/>
        <v>3.4E-5</v>
      </c>
      <c r="AE20" s="16" t="s">
        <v>158</v>
      </c>
      <c r="AF20" s="13">
        <f t="shared" si="22"/>
        <v>9</v>
      </c>
      <c r="AG20" s="77"/>
      <c r="AH20" s="78"/>
      <c r="AI20" s="13">
        <f t="shared" si="1"/>
        <v>9</v>
      </c>
      <c r="AJ20" s="143" t="s">
        <v>157</v>
      </c>
      <c r="AK20" s="155">
        <f t="shared" si="2"/>
        <v>0.29423733326565099</v>
      </c>
      <c r="AL20" s="145" t="s">
        <v>158</v>
      </c>
      <c r="AM20" s="20">
        <f t="shared" si="41"/>
        <v>3</v>
      </c>
      <c r="AP20" s="28" t="str">
        <f t="shared" si="23"/>
        <v>11</v>
      </c>
      <c r="AQ20" s="312" t="str">
        <f t="shared" si="23"/>
        <v>飲食料品</v>
      </c>
      <c r="AS20" s="13">
        <f t="shared" si="3"/>
        <v>9</v>
      </c>
      <c r="AT20" s="143" t="s">
        <v>157</v>
      </c>
      <c r="AU20" s="154">
        <f t="shared" si="4"/>
        <v>8.2666864855893002E-2</v>
      </c>
      <c r="AV20" s="145" t="s">
        <v>158</v>
      </c>
      <c r="AW20" s="13">
        <f t="shared" si="24"/>
        <v>1</v>
      </c>
      <c r="AX20" s="163"/>
      <c r="AY20" s="210"/>
      <c r="AZ20" s="13">
        <f t="shared" si="5"/>
        <v>9</v>
      </c>
      <c r="BA20" s="143" t="s">
        <v>157</v>
      </c>
      <c r="BB20" s="154">
        <f t="shared" si="6"/>
        <v>2.9291102192099998E-4</v>
      </c>
      <c r="BC20" s="145" t="s">
        <v>158</v>
      </c>
      <c r="BD20" s="13">
        <f t="shared" si="38"/>
        <v>0</v>
      </c>
      <c r="BE20" s="77"/>
      <c r="BG20" s="13"/>
      <c r="BI20" s="151">
        <f t="shared" si="7"/>
        <v>9.5424590299120871E-2</v>
      </c>
      <c r="BK20" s="13">
        <f t="shared" si="39"/>
        <v>4093</v>
      </c>
      <c r="BL20" s="16" t="s">
        <v>157</v>
      </c>
      <c r="BM20" s="154">
        <f t="shared" si="8"/>
        <v>0.44676038127800699</v>
      </c>
      <c r="BN20" s="16" t="s">
        <v>158</v>
      </c>
      <c r="BO20" s="13">
        <f t="shared" si="25"/>
        <v>1829</v>
      </c>
      <c r="BP20" s="77"/>
      <c r="BQ20" s="36"/>
      <c r="BR20" s="150"/>
      <c r="BS20" s="34"/>
      <c r="BT20" s="20">
        <f t="shared" si="26"/>
        <v>1829</v>
      </c>
      <c r="BV20" s="20">
        <v>2343</v>
      </c>
      <c r="BW20" s="20"/>
      <c r="BX20" s="20">
        <f t="shared" si="27"/>
        <v>2343</v>
      </c>
      <c r="BY20" s="145" t="s">
        <v>157</v>
      </c>
      <c r="BZ20" s="156">
        <f t="shared" si="9"/>
        <v>0.29423733326565099</v>
      </c>
      <c r="CA20" s="145" t="s">
        <v>158</v>
      </c>
      <c r="CB20" s="20">
        <f t="shared" si="28"/>
        <v>689</v>
      </c>
      <c r="CC20" s="34"/>
      <c r="CD20" s="78"/>
      <c r="CE20" s="13">
        <f t="shared" si="10"/>
        <v>2343</v>
      </c>
      <c r="CF20" s="143" t="s">
        <v>157</v>
      </c>
      <c r="CG20" s="154">
        <f t="shared" si="11"/>
        <v>8.2666864855893002E-2</v>
      </c>
      <c r="CH20" s="145" t="s">
        <v>158</v>
      </c>
      <c r="CI20" s="13">
        <f t="shared" si="29"/>
        <v>194</v>
      </c>
      <c r="CJ20" s="77"/>
      <c r="CL20" s="13">
        <f t="shared" si="30"/>
        <v>2343</v>
      </c>
      <c r="CM20" s="143" t="s">
        <v>157</v>
      </c>
      <c r="CN20" s="154">
        <f t="shared" si="12"/>
        <v>2.9291102192099998E-4</v>
      </c>
      <c r="CO20" s="145" t="s">
        <v>158</v>
      </c>
      <c r="CP20" s="13">
        <f t="shared" si="40"/>
        <v>1</v>
      </c>
      <c r="CQ20" s="77"/>
      <c r="CR20" s="77"/>
      <c r="CS20" s="28" t="str">
        <f t="shared" si="31"/>
        <v>11</v>
      </c>
      <c r="CT20" s="312" t="str">
        <f t="shared" si="31"/>
        <v>飲食料品</v>
      </c>
      <c r="CU20" s="147">
        <f t="shared" si="32"/>
        <v>9</v>
      </c>
      <c r="CV20" s="148">
        <f t="shared" si="13"/>
        <v>3</v>
      </c>
      <c r="CW20" s="34">
        <f t="shared" si="14"/>
        <v>1</v>
      </c>
      <c r="CX20" s="149">
        <f t="shared" si="15"/>
        <v>0</v>
      </c>
      <c r="CY20" s="34">
        <f t="shared" si="33"/>
        <v>4093</v>
      </c>
      <c r="CZ20" s="20">
        <f t="shared" si="34"/>
        <v>1829</v>
      </c>
      <c r="DA20" s="147">
        <f t="shared" si="16"/>
        <v>2343</v>
      </c>
      <c r="DB20" s="148">
        <f t="shared" si="17"/>
        <v>689</v>
      </c>
      <c r="DC20" s="34">
        <f t="shared" si="18"/>
        <v>194</v>
      </c>
      <c r="DD20" s="149">
        <f t="shared" si="19"/>
        <v>1</v>
      </c>
      <c r="DE20" s="77"/>
      <c r="DF20" s="77"/>
      <c r="DG20" s="28" t="str">
        <f t="shared" si="35"/>
        <v>11</v>
      </c>
      <c r="DH20" s="312" t="str">
        <f t="shared" si="35"/>
        <v>飲食料品</v>
      </c>
      <c r="DI20" s="147">
        <f t="shared" si="36"/>
        <v>2352</v>
      </c>
      <c r="DJ20" s="148">
        <f t="shared" si="36"/>
        <v>692</v>
      </c>
      <c r="DK20" s="34">
        <f t="shared" si="36"/>
        <v>195</v>
      </c>
      <c r="DL20" s="149">
        <f t="shared" si="36"/>
        <v>1</v>
      </c>
    </row>
    <row r="21" spans="2:116" ht="13.5" customHeight="1">
      <c r="B21" s="28" t="str">
        <f>'測定　建設投資'!B21</f>
        <v>15</v>
      </c>
      <c r="C21" s="312" t="str">
        <f>'測定　建設投資'!C21</f>
        <v>繊維製品</v>
      </c>
      <c r="D21" s="137"/>
      <c r="E21" s="150"/>
      <c r="F21" s="137"/>
      <c r="G21" s="195">
        <f>'測定　建設投資'!G21</f>
        <v>5.9451725511211001E-2</v>
      </c>
      <c r="H21" s="213"/>
      <c r="I21" s="195">
        <v>1E-4</v>
      </c>
      <c r="J21" s="213"/>
      <c r="K21" s="151">
        <f>'測定　建設投資'!K21</f>
        <v>1.6936436699509999E-3</v>
      </c>
      <c r="L21" s="137"/>
      <c r="M21" s="151">
        <f>'測定　建設投資'!M21</f>
        <v>0.40210739587685401</v>
      </c>
      <c r="N21" s="137"/>
      <c r="O21" s="151">
        <f>'測定　建設投資'!O21</f>
        <v>0.23800590304451499</v>
      </c>
      <c r="P21" s="137"/>
      <c r="Q21" s="151">
        <f>'測定　建設投資'!Q21</f>
        <v>1.4773000468887638E-2</v>
      </c>
      <c r="R21" t="s">
        <v>153</v>
      </c>
      <c r="T21" s="216">
        <v>1.0292888635702876E-4</v>
      </c>
      <c r="U21" s="16"/>
      <c r="V21" s="151">
        <f t="shared" si="20"/>
        <v>1E-4</v>
      </c>
      <c r="W21" s="200"/>
      <c r="Y21" s="28" t="str">
        <f t="shared" si="21"/>
        <v>15</v>
      </c>
      <c r="Z21" s="312" t="str">
        <f t="shared" si="21"/>
        <v>繊維製品</v>
      </c>
      <c r="AB21" s="13"/>
      <c r="AD21" s="154">
        <f t="shared" si="37"/>
        <v>1E-4</v>
      </c>
      <c r="AE21" s="16" t="s">
        <v>158</v>
      </c>
      <c r="AF21" s="13">
        <f t="shared" si="22"/>
        <v>25</v>
      </c>
      <c r="AG21" s="77"/>
      <c r="AH21" s="78"/>
      <c r="AI21" s="13">
        <f t="shared" si="1"/>
        <v>25</v>
      </c>
      <c r="AJ21" s="143" t="s">
        <v>157</v>
      </c>
      <c r="AK21" s="155">
        <f t="shared" si="2"/>
        <v>0.40210739587685401</v>
      </c>
      <c r="AL21" s="145" t="s">
        <v>158</v>
      </c>
      <c r="AM21" s="20">
        <f t="shared" si="41"/>
        <v>10</v>
      </c>
      <c r="AP21" s="28" t="str">
        <f t="shared" si="23"/>
        <v>15</v>
      </c>
      <c r="AQ21" s="312" t="str">
        <f t="shared" si="23"/>
        <v>繊維製品</v>
      </c>
      <c r="AS21" s="13">
        <f t="shared" si="3"/>
        <v>25</v>
      </c>
      <c r="AT21" s="143" t="s">
        <v>157</v>
      </c>
      <c r="AU21" s="154">
        <f t="shared" si="4"/>
        <v>0.23800590304451499</v>
      </c>
      <c r="AV21" s="145" t="s">
        <v>158</v>
      </c>
      <c r="AW21" s="13">
        <f t="shared" si="24"/>
        <v>6</v>
      </c>
      <c r="AX21" s="163"/>
      <c r="AY21" s="210"/>
      <c r="AZ21" s="13">
        <f t="shared" si="5"/>
        <v>25</v>
      </c>
      <c r="BA21" s="143" t="s">
        <v>157</v>
      </c>
      <c r="BB21" s="154">
        <f t="shared" si="6"/>
        <v>1.6936436699509999E-3</v>
      </c>
      <c r="BC21" s="145" t="s">
        <v>158</v>
      </c>
      <c r="BD21" s="13">
        <f t="shared" si="38"/>
        <v>0</v>
      </c>
      <c r="BE21" s="77"/>
      <c r="BG21" s="13"/>
      <c r="BI21" s="151">
        <f t="shared" si="7"/>
        <v>1.4773000468887638E-2</v>
      </c>
      <c r="BK21" s="13">
        <f t="shared" si="39"/>
        <v>634</v>
      </c>
      <c r="BL21" s="16" t="s">
        <v>157</v>
      </c>
      <c r="BM21" s="154">
        <f t="shared" si="8"/>
        <v>5.9451725511211001E-2</v>
      </c>
      <c r="BN21" s="16" t="s">
        <v>158</v>
      </c>
      <c r="BO21" s="13">
        <f t="shared" si="25"/>
        <v>38</v>
      </c>
      <c r="BP21" s="77"/>
      <c r="BQ21" s="36"/>
      <c r="BR21" s="150"/>
      <c r="BS21" s="34"/>
      <c r="BT21" s="20">
        <f t="shared" si="26"/>
        <v>38</v>
      </c>
      <c r="BV21" s="20">
        <v>44</v>
      </c>
      <c r="BW21" s="20"/>
      <c r="BX21" s="20">
        <f t="shared" si="27"/>
        <v>44</v>
      </c>
      <c r="BY21" s="145" t="s">
        <v>157</v>
      </c>
      <c r="BZ21" s="156">
        <f t="shared" si="9"/>
        <v>0.40210739587685401</v>
      </c>
      <c r="CA21" s="145" t="s">
        <v>158</v>
      </c>
      <c r="CB21" s="20">
        <f t="shared" si="28"/>
        <v>18</v>
      </c>
      <c r="CC21" s="34"/>
      <c r="CD21" s="78"/>
      <c r="CE21" s="13">
        <f t="shared" si="10"/>
        <v>44</v>
      </c>
      <c r="CF21" s="143" t="s">
        <v>157</v>
      </c>
      <c r="CG21" s="154">
        <f t="shared" si="11"/>
        <v>0.23800590304451499</v>
      </c>
      <c r="CH21" s="145" t="s">
        <v>158</v>
      </c>
      <c r="CI21" s="13">
        <f t="shared" si="29"/>
        <v>10</v>
      </c>
      <c r="CJ21" s="77"/>
      <c r="CL21" s="13">
        <f t="shared" si="30"/>
        <v>44</v>
      </c>
      <c r="CM21" s="143" t="s">
        <v>157</v>
      </c>
      <c r="CN21" s="154">
        <f t="shared" si="12"/>
        <v>1.6936436699509999E-3</v>
      </c>
      <c r="CO21" s="145" t="s">
        <v>158</v>
      </c>
      <c r="CP21" s="13">
        <f t="shared" si="40"/>
        <v>0</v>
      </c>
      <c r="CQ21" s="77"/>
      <c r="CR21" s="77"/>
      <c r="CS21" s="28" t="str">
        <f t="shared" si="31"/>
        <v>15</v>
      </c>
      <c r="CT21" s="312" t="str">
        <f t="shared" si="31"/>
        <v>繊維製品</v>
      </c>
      <c r="CU21" s="147">
        <f t="shared" si="32"/>
        <v>25</v>
      </c>
      <c r="CV21" s="148">
        <f t="shared" si="13"/>
        <v>10</v>
      </c>
      <c r="CW21" s="34">
        <f t="shared" si="14"/>
        <v>6</v>
      </c>
      <c r="CX21" s="149">
        <f t="shared" si="15"/>
        <v>0</v>
      </c>
      <c r="CY21" s="34">
        <f t="shared" si="33"/>
        <v>634</v>
      </c>
      <c r="CZ21" s="20">
        <f t="shared" si="34"/>
        <v>38</v>
      </c>
      <c r="DA21" s="147">
        <f t="shared" si="16"/>
        <v>44</v>
      </c>
      <c r="DB21" s="148">
        <f t="shared" si="17"/>
        <v>18</v>
      </c>
      <c r="DC21" s="34">
        <f t="shared" si="18"/>
        <v>10</v>
      </c>
      <c r="DD21" s="149">
        <f t="shared" si="19"/>
        <v>0</v>
      </c>
      <c r="DE21" s="77"/>
      <c r="DF21" s="77"/>
      <c r="DG21" s="28" t="str">
        <f t="shared" si="35"/>
        <v>15</v>
      </c>
      <c r="DH21" s="312" t="str">
        <f t="shared" si="35"/>
        <v>繊維製品</v>
      </c>
      <c r="DI21" s="147">
        <f t="shared" si="36"/>
        <v>69</v>
      </c>
      <c r="DJ21" s="148">
        <f t="shared" si="36"/>
        <v>28</v>
      </c>
      <c r="DK21" s="34">
        <f t="shared" si="36"/>
        <v>16</v>
      </c>
      <c r="DL21" s="149">
        <f t="shared" si="36"/>
        <v>0</v>
      </c>
    </row>
    <row r="22" spans="2:116">
      <c r="B22" s="28" t="str">
        <f>'測定　建設投資'!B22</f>
        <v>16</v>
      </c>
      <c r="C22" s="312" t="str">
        <f>'測定　建設投資'!C22</f>
        <v>パルプ・紙・木製品</v>
      </c>
      <c r="D22" s="137"/>
      <c r="E22" s="150"/>
      <c r="F22" s="137"/>
      <c r="G22" s="195">
        <f>'測定　建設投資'!G22</f>
        <v>0.26718967614602801</v>
      </c>
      <c r="H22" s="213"/>
      <c r="I22" s="195">
        <v>2.0070000000000001E-3</v>
      </c>
      <c r="J22" s="213"/>
      <c r="K22" s="151">
        <f>'測定　建設投資'!K22</f>
        <v>5.6092677473899995E-4</v>
      </c>
      <c r="L22" s="137"/>
      <c r="M22" s="151">
        <f>'測定　建設投資'!M22</f>
        <v>0.31931469180621203</v>
      </c>
      <c r="N22" s="137"/>
      <c r="O22" s="151">
        <f>'測定　建設投資'!O22</f>
        <v>9.7852190155267998E-2</v>
      </c>
      <c r="P22" s="137"/>
      <c r="Q22" s="151">
        <f>'測定　建設投資'!Q22</f>
        <v>1.1383846757427787E-3</v>
      </c>
      <c r="R22" t="s">
        <v>153</v>
      </c>
      <c r="T22" s="216">
        <v>2.0701055899498095E-3</v>
      </c>
      <c r="U22" s="16"/>
      <c r="V22" s="151">
        <f t="shared" si="20"/>
        <v>2.0070000000000001E-3</v>
      </c>
      <c r="W22" s="200"/>
      <c r="Y22" s="28" t="str">
        <f t="shared" si="21"/>
        <v>16</v>
      </c>
      <c r="Z22" s="312" t="str">
        <f t="shared" si="21"/>
        <v>パルプ・紙・木製品</v>
      </c>
      <c r="AB22" s="13"/>
      <c r="AD22" s="154">
        <f t="shared" si="37"/>
        <v>2.0070000000000001E-3</v>
      </c>
      <c r="AE22" s="16" t="s">
        <v>158</v>
      </c>
      <c r="AF22" s="13">
        <f t="shared" si="22"/>
        <v>502</v>
      </c>
      <c r="AG22" s="77"/>
      <c r="AH22" s="78"/>
      <c r="AI22" s="13">
        <f t="shared" si="1"/>
        <v>502</v>
      </c>
      <c r="AJ22" s="143" t="s">
        <v>157</v>
      </c>
      <c r="AK22" s="155">
        <f t="shared" si="2"/>
        <v>0.31931469180621203</v>
      </c>
      <c r="AL22" s="145" t="s">
        <v>158</v>
      </c>
      <c r="AM22" s="20">
        <f t="shared" si="41"/>
        <v>160</v>
      </c>
      <c r="AP22" s="28" t="str">
        <f t="shared" si="23"/>
        <v>16</v>
      </c>
      <c r="AQ22" s="312" t="str">
        <f t="shared" si="23"/>
        <v>パルプ・紙・木製品</v>
      </c>
      <c r="AS22" s="13">
        <f t="shared" si="3"/>
        <v>502</v>
      </c>
      <c r="AT22" s="143" t="s">
        <v>157</v>
      </c>
      <c r="AU22" s="154">
        <f t="shared" si="4"/>
        <v>9.7852190155267998E-2</v>
      </c>
      <c r="AV22" s="145" t="s">
        <v>158</v>
      </c>
      <c r="AW22" s="13">
        <f t="shared" si="24"/>
        <v>49</v>
      </c>
      <c r="AX22" s="163"/>
      <c r="AY22" s="210"/>
      <c r="AZ22" s="13">
        <f t="shared" si="5"/>
        <v>502</v>
      </c>
      <c r="BA22" s="143" t="s">
        <v>157</v>
      </c>
      <c r="BB22" s="154">
        <f t="shared" si="6"/>
        <v>5.6092677473899995E-4</v>
      </c>
      <c r="BC22" s="145" t="s">
        <v>158</v>
      </c>
      <c r="BD22" s="13">
        <f t="shared" si="38"/>
        <v>0</v>
      </c>
      <c r="BE22" s="77"/>
      <c r="BG22" s="13"/>
      <c r="BI22" s="151">
        <f t="shared" si="7"/>
        <v>1.1383846757427787E-3</v>
      </c>
      <c r="BK22" s="13">
        <f t="shared" si="39"/>
        <v>49</v>
      </c>
      <c r="BL22" s="16" t="s">
        <v>157</v>
      </c>
      <c r="BM22" s="154">
        <f t="shared" si="8"/>
        <v>0.26718967614602801</v>
      </c>
      <c r="BN22" s="16" t="s">
        <v>158</v>
      </c>
      <c r="BO22" s="13">
        <f t="shared" si="25"/>
        <v>13</v>
      </c>
      <c r="BP22" s="77"/>
      <c r="BQ22" s="36"/>
      <c r="BR22" s="150"/>
      <c r="BS22" s="34"/>
      <c r="BT22" s="20">
        <f t="shared" si="26"/>
        <v>13</v>
      </c>
      <c r="BV22" s="20">
        <v>82</v>
      </c>
      <c r="BW22" s="20"/>
      <c r="BX22" s="20">
        <f t="shared" si="27"/>
        <v>82</v>
      </c>
      <c r="BY22" s="145" t="s">
        <v>157</v>
      </c>
      <c r="BZ22" s="156">
        <f t="shared" si="9"/>
        <v>0.31931469180621203</v>
      </c>
      <c r="CA22" s="145" t="s">
        <v>158</v>
      </c>
      <c r="CB22" s="20">
        <f t="shared" si="28"/>
        <v>26</v>
      </c>
      <c r="CC22" s="34"/>
      <c r="CD22" s="78"/>
      <c r="CE22" s="13">
        <f t="shared" si="10"/>
        <v>82</v>
      </c>
      <c r="CF22" s="143" t="s">
        <v>157</v>
      </c>
      <c r="CG22" s="154">
        <f t="shared" si="11"/>
        <v>9.7852190155267998E-2</v>
      </c>
      <c r="CH22" s="145" t="s">
        <v>158</v>
      </c>
      <c r="CI22" s="13">
        <f t="shared" si="29"/>
        <v>8</v>
      </c>
      <c r="CJ22" s="77"/>
      <c r="CL22" s="13">
        <f t="shared" si="30"/>
        <v>82</v>
      </c>
      <c r="CM22" s="143" t="s">
        <v>157</v>
      </c>
      <c r="CN22" s="154">
        <f t="shared" si="12"/>
        <v>5.6092677473899995E-4</v>
      </c>
      <c r="CO22" s="145" t="s">
        <v>158</v>
      </c>
      <c r="CP22" s="13">
        <f t="shared" si="40"/>
        <v>0</v>
      </c>
      <c r="CQ22" s="77"/>
      <c r="CR22" s="77"/>
      <c r="CS22" s="28" t="str">
        <f t="shared" si="31"/>
        <v>16</v>
      </c>
      <c r="CT22" s="312" t="str">
        <f t="shared" si="31"/>
        <v>パルプ・紙・木製品</v>
      </c>
      <c r="CU22" s="147">
        <f t="shared" si="32"/>
        <v>502</v>
      </c>
      <c r="CV22" s="148">
        <f t="shared" si="13"/>
        <v>160</v>
      </c>
      <c r="CW22" s="34">
        <f t="shared" si="14"/>
        <v>49</v>
      </c>
      <c r="CX22" s="149">
        <f t="shared" si="15"/>
        <v>0</v>
      </c>
      <c r="CY22" s="34">
        <f t="shared" si="33"/>
        <v>49</v>
      </c>
      <c r="CZ22" s="20">
        <f t="shared" si="34"/>
        <v>13</v>
      </c>
      <c r="DA22" s="147">
        <f t="shared" si="16"/>
        <v>82</v>
      </c>
      <c r="DB22" s="148">
        <f t="shared" si="17"/>
        <v>26</v>
      </c>
      <c r="DC22" s="34">
        <f t="shared" si="18"/>
        <v>8</v>
      </c>
      <c r="DD22" s="149">
        <f t="shared" si="19"/>
        <v>0</v>
      </c>
      <c r="DE22" s="77"/>
      <c r="DF22" s="77"/>
      <c r="DG22" s="28" t="str">
        <f t="shared" si="35"/>
        <v>16</v>
      </c>
      <c r="DH22" s="312" t="str">
        <f t="shared" si="35"/>
        <v>パルプ・紙・木製品</v>
      </c>
      <c r="DI22" s="147">
        <f t="shared" si="36"/>
        <v>584</v>
      </c>
      <c r="DJ22" s="148">
        <f t="shared" si="36"/>
        <v>186</v>
      </c>
      <c r="DK22" s="34">
        <f t="shared" si="36"/>
        <v>57</v>
      </c>
      <c r="DL22" s="149">
        <f t="shared" si="36"/>
        <v>0</v>
      </c>
    </row>
    <row r="23" spans="2:116" ht="13.5" customHeight="1">
      <c r="B23" s="28" t="str">
        <f>'測定　建設投資'!B23</f>
        <v>20</v>
      </c>
      <c r="C23" s="312" t="str">
        <f>'測定　建設投資'!C23</f>
        <v>化学製品</v>
      </c>
      <c r="D23" s="137"/>
      <c r="E23" s="150"/>
      <c r="F23" s="137"/>
      <c r="G23" s="195">
        <f>'測定　建設投資'!G23</f>
        <v>5.3193266384468002E-2</v>
      </c>
      <c r="H23" s="213"/>
      <c r="I23" s="195">
        <v>4.5300000000000001E-4</v>
      </c>
      <c r="J23" s="213"/>
      <c r="K23" s="151">
        <f>'測定　建設投資'!K23</f>
        <v>2.22149667066E-4</v>
      </c>
      <c r="L23" s="137"/>
      <c r="M23" s="151">
        <f>'測定　建設投資'!M23</f>
        <v>0.35527985404294199</v>
      </c>
      <c r="N23" s="137"/>
      <c r="O23" s="151">
        <f>'測定　建設投資'!O23</f>
        <v>7.9702646671499996E-2</v>
      </c>
      <c r="P23" s="137"/>
      <c r="Q23" s="151">
        <f>'測定　建設投資'!Q23</f>
        <v>8.7823948660060384E-3</v>
      </c>
      <c r="R23" t="s">
        <v>153</v>
      </c>
      <c r="T23" s="216">
        <v>4.675121501620203E-4</v>
      </c>
      <c r="U23" s="16"/>
      <c r="V23" s="151">
        <f t="shared" si="20"/>
        <v>4.5300000000000001E-4</v>
      </c>
      <c r="W23" s="200"/>
      <c r="Y23" s="28" t="str">
        <f t="shared" si="21"/>
        <v>20</v>
      </c>
      <c r="Z23" s="312" t="str">
        <f t="shared" si="21"/>
        <v>化学製品</v>
      </c>
      <c r="AB23" s="13"/>
      <c r="AD23" s="154">
        <f t="shared" si="37"/>
        <v>4.5300000000000001E-4</v>
      </c>
      <c r="AE23" s="16" t="s">
        <v>158</v>
      </c>
      <c r="AF23" s="13">
        <f t="shared" si="22"/>
        <v>113</v>
      </c>
      <c r="AG23" s="77"/>
      <c r="AH23" s="78"/>
      <c r="AI23" s="13">
        <f t="shared" si="1"/>
        <v>113</v>
      </c>
      <c r="AJ23" s="143" t="s">
        <v>157</v>
      </c>
      <c r="AK23" s="155">
        <f t="shared" si="2"/>
        <v>0.35527985404294199</v>
      </c>
      <c r="AL23" s="145" t="s">
        <v>158</v>
      </c>
      <c r="AM23" s="20">
        <f t="shared" si="41"/>
        <v>40</v>
      </c>
      <c r="AP23" s="28" t="str">
        <f t="shared" si="23"/>
        <v>20</v>
      </c>
      <c r="AQ23" s="312" t="str">
        <f t="shared" si="23"/>
        <v>化学製品</v>
      </c>
      <c r="AS23" s="13">
        <f t="shared" si="3"/>
        <v>113</v>
      </c>
      <c r="AT23" s="143" t="s">
        <v>157</v>
      </c>
      <c r="AU23" s="154">
        <f t="shared" si="4"/>
        <v>7.9702646671499996E-2</v>
      </c>
      <c r="AV23" s="145" t="s">
        <v>158</v>
      </c>
      <c r="AW23" s="13">
        <f t="shared" si="24"/>
        <v>9</v>
      </c>
      <c r="AX23" s="163"/>
      <c r="AY23" s="210"/>
      <c r="AZ23" s="13">
        <f t="shared" si="5"/>
        <v>113</v>
      </c>
      <c r="BA23" s="143" t="s">
        <v>157</v>
      </c>
      <c r="BB23" s="154">
        <f t="shared" si="6"/>
        <v>2.22149667066E-4</v>
      </c>
      <c r="BC23" s="145" t="s">
        <v>158</v>
      </c>
      <c r="BD23" s="13">
        <f t="shared" si="38"/>
        <v>0</v>
      </c>
      <c r="BE23" s="77"/>
      <c r="BG23" s="13"/>
      <c r="BI23" s="151">
        <f t="shared" si="7"/>
        <v>8.7823948660060384E-3</v>
      </c>
      <c r="BK23" s="13">
        <f t="shared" si="39"/>
        <v>377</v>
      </c>
      <c r="BL23" s="16" t="s">
        <v>157</v>
      </c>
      <c r="BM23" s="154">
        <f t="shared" si="8"/>
        <v>5.3193266384468002E-2</v>
      </c>
      <c r="BN23" s="16" t="s">
        <v>158</v>
      </c>
      <c r="BO23" s="13">
        <f t="shared" si="25"/>
        <v>20</v>
      </c>
      <c r="BP23" s="77"/>
      <c r="BQ23" s="36"/>
      <c r="BR23" s="150"/>
      <c r="BS23" s="34"/>
      <c r="BT23" s="20">
        <f t="shared" si="26"/>
        <v>20</v>
      </c>
      <c r="BV23" s="20">
        <v>45</v>
      </c>
      <c r="BW23" s="20"/>
      <c r="BX23" s="20">
        <f t="shared" si="27"/>
        <v>45</v>
      </c>
      <c r="BY23" s="145" t="s">
        <v>157</v>
      </c>
      <c r="BZ23" s="156">
        <f t="shared" si="9"/>
        <v>0.35527985404294199</v>
      </c>
      <c r="CA23" s="145" t="s">
        <v>158</v>
      </c>
      <c r="CB23" s="20">
        <f t="shared" si="28"/>
        <v>16</v>
      </c>
      <c r="CC23" s="34"/>
      <c r="CD23" s="78"/>
      <c r="CE23" s="13">
        <f t="shared" si="10"/>
        <v>45</v>
      </c>
      <c r="CF23" s="143" t="s">
        <v>157</v>
      </c>
      <c r="CG23" s="154">
        <f t="shared" si="11"/>
        <v>7.9702646671499996E-2</v>
      </c>
      <c r="CH23" s="145" t="s">
        <v>158</v>
      </c>
      <c r="CI23" s="13">
        <f t="shared" si="29"/>
        <v>4</v>
      </c>
      <c r="CJ23" s="77"/>
      <c r="CL23" s="13">
        <f t="shared" si="30"/>
        <v>45</v>
      </c>
      <c r="CM23" s="143" t="s">
        <v>157</v>
      </c>
      <c r="CN23" s="154">
        <f t="shared" si="12"/>
        <v>2.22149667066E-4</v>
      </c>
      <c r="CO23" s="145" t="s">
        <v>158</v>
      </c>
      <c r="CP23" s="13">
        <f t="shared" si="40"/>
        <v>0</v>
      </c>
      <c r="CQ23" s="77"/>
      <c r="CR23" s="77"/>
      <c r="CS23" s="28" t="str">
        <f t="shared" si="31"/>
        <v>20</v>
      </c>
      <c r="CT23" s="312" t="str">
        <f t="shared" si="31"/>
        <v>化学製品</v>
      </c>
      <c r="CU23" s="147">
        <f t="shared" si="32"/>
        <v>113</v>
      </c>
      <c r="CV23" s="148">
        <f t="shared" si="13"/>
        <v>40</v>
      </c>
      <c r="CW23" s="34">
        <f t="shared" si="14"/>
        <v>9</v>
      </c>
      <c r="CX23" s="149">
        <f t="shared" si="15"/>
        <v>0</v>
      </c>
      <c r="CY23" s="34">
        <f t="shared" si="33"/>
        <v>377</v>
      </c>
      <c r="CZ23" s="20">
        <f t="shared" si="34"/>
        <v>20</v>
      </c>
      <c r="DA23" s="147">
        <f t="shared" si="16"/>
        <v>45</v>
      </c>
      <c r="DB23" s="148">
        <f t="shared" si="17"/>
        <v>16</v>
      </c>
      <c r="DC23" s="34">
        <f t="shared" si="18"/>
        <v>4</v>
      </c>
      <c r="DD23" s="149">
        <f t="shared" si="19"/>
        <v>0</v>
      </c>
      <c r="DE23" s="77"/>
      <c r="DF23" s="77"/>
      <c r="DG23" s="28" t="str">
        <f t="shared" si="35"/>
        <v>20</v>
      </c>
      <c r="DH23" s="312" t="str">
        <f t="shared" si="35"/>
        <v>化学製品</v>
      </c>
      <c r="DI23" s="147">
        <f t="shared" si="36"/>
        <v>158</v>
      </c>
      <c r="DJ23" s="148">
        <f t="shared" si="36"/>
        <v>56</v>
      </c>
      <c r="DK23" s="34">
        <f t="shared" si="36"/>
        <v>13</v>
      </c>
      <c r="DL23" s="149">
        <f t="shared" si="36"/>
        <v>0</v>
      </c>
    </row>
    <row r="24" spans="2:116">
      <c r="B24" s="28" t="str">
        <f>'測定　建設投資'!B24</f>
        <v>21</v>
      </c>
      <c r="C24" s="312" t="str">
        <f>'測定　建設投資'!C24</f>
        <v>石油・石炭製品</v>
      </c>
      <c r="D24" s="137"/>
      <c r="E24" s="150"/>
      <c r="F24" s="137"/>
      <c r="G24" s="195">
        <f>'測定　建設投資'!G24</f>
        <v>2.3124969731681998E-2</v>
      </c>
      <c r="H24" s="213"/>
      <c r="I24" s="195">
        <v>1.03E-4</v>
      </c>
      <c r="J24" s="213"/>
      <c r="K24" s="151">
        <f>'測定　建設投資'!K24</f>
        <v>1.73770615905E-4</v>
      </c>
      <c r="L24" s="137"/>
      <c r="M24" s="151">
        <f>'測定　建設投資'!M24</f>
        <v>0.36746979660235402</v>
      </c>
      <c r="N24" s="137"/>
      <c r="O24" s="151">
        <f>'測定　建設投資'!O24</f>
        <v>5.7081066573071E-2</v>
      </c>
      <c r="P24" s="137"/>
      <c r="Q24" s="151">
        <f>'測定　建設投資'!Q24</f>
        <v>2.0641293778651412E-2</v>
      </c>
      <c r="R24" t="s">
        <v>153</v>
      </c>
      <c r="T24" s="216">
        <v>1.0649256272809258E-4</v>
      </c>
      <c r="U24" s="16"/>
      <c r="V24" s="151">
        <f t="shared" si="20"/>
        <v>1.03E-4</v>
      </c>
      <c r="W24" s="200"/>
      <c r="Y24" s="28" t="str">
        <f t="shared" si="21"/>
        <v>21</v>
      </c>
      <c r="Z24" s="312" t="str">
        <f t="shared" si="21"/>
        <v>石油・石炭製品</v>
      </c>
      <c r="AB24" s="13"/>
      <c r="AD24" s="154">
        <f t="shared" si="37"/>
        <v>1.03E-4</v>
      </c>
      <c r="AE24" s="16" t="s">
        <v>158</v>
      </c>
      <c r="AF24" s="13">
        <f t="shared" si="22"/>
        <v>26</v>
      </c>
      <c r="AG24" s="77"/>
      <c r="AH24" s="78"/>
      <c r="AI24" s="13">
        <f t="shared" si="1"/>
        <v>26</v>
      </c>
      <c r="AJ24" s="143" t="s">
        <v>157</v>
      </c>
      <c r="AK24" s="155">
        <f t="shared" si="2"/>
        <v>0.36746979660235402</v>
      </c>
      <c r="AL24" s="145" t="s">
        <v>158</v>
      </c>
      <c r="AM24" s="20">
        <f t="shared" si="41"/>
        <v>10</v>
      </c>
      <c r="AP24" s="28" t="str">
        <f t="shared" si="23"/>
        <v>21</v>
      </c>
      <c r="AQ24" s="312" t="str">
        <f t="shared" si="23"/>
        <v>石油・石炭製品</v>
      </c>
      <c r="AS24" s="13">
        <f t="shared" si="3"/>
        <v>26</v>
      </c>
      <c r="AT24" s="143" t="s">
        <v>157</v>
      </c>
      <c r="AU24" s="154">
        <f t="shared" si="4"/>
        <v>5.7081066573071E-2</v>
      </c>
      <c r="AV24" s="145" t="s">
        <v>158</v>
      </c>
      <c r="AW24" s="13">
        <f t="shared" si="24"/>
        <v>1</v>
      </c>
      <c r="AX24" s="163"/>
      <c r="AY24" s="210"/>
      <c r="AZ24" s="13">
        <f t="shared" si="5"/>
        <v>26</v>
      </c>
      <c r="BA24" s="143" t="s">
        <v>157</v>
      </c>
      <c r="BB24" s="154">
        <f t="shared" si="6"/>
        <v>1.73770615905E-4</v>
      </c>
      <c r="BC24" s="145" t="s">
        <v>158</v>
      </c>
      <c r="BD24" s="13">
        <f t="shared" si="38"/>
        <v>0</v>
      </c>
      <c r="BE24" s="77"/>
      <c r="BG24" s="13"/>
      <c r="BI24" s="151">
        <f t="shared" si="7"/>
        <v>2.0641293778651412E-2</v>
      </c>
      <c r="BK24" s="13">
        <f t="shared" si="39"/>
        <v>885</v>
      </c>
      <c r="BL24" s="16" t="s">
        <v>157</v>
      </c>
      <c r="BM24" s="154">
        <f t="shared" si="8"/>
        <v>2.3124969731681998E-2</v>
      </c>
      <c r="BN24" s="16" t="s">
        <v>158</v>
      </c>
      <c r="BO24" s="13">
        <f t="shared" si="25"/>
        <v>20</v>
      </c>
      <c r="BP24" s="77"/>
      <c r="BQ24" s="36"/>
      <c r="BR24" s="150"/>
      <c r="BS24" s="34"/>
      <c r="BT24" s="20">
        <f t="shared" si="26"/>
        <v>20</v>
      </c>
      <c r="BV24" s="20">
        <v>29</v>
      </c>
      <c r="BW24" s="20"/>
      <c r="BX24" s="20">
        <f t="shared" si="27"/>
        <v>29</v>
      </c>
      <c r="BY24" s="145" t="s">
        <v>157</v>
      </c>
      <c r="BZ24" s="156">
        <f t="shared" si="9"/>
        <v>0.36746979660235402</v>
      </c>
      <c r="CA24" s="145" t="s">
        <v>158</v>
      </c>
      <c r="CB24" s="20">
        <f t="shared" si="28"/>
        <v>11</v>
      </c>
      <c r="CC24" s="34"/>
      <c r="CD24" s="78"/>
      <c r="CE24" s="13">
        <f t="shared" si="10"/>
        <v>29</v>
      </c>
      <c r="CF24" s="143" t="s">
        <v>157</v>
      </c>
      <c r="CG24" s="154">
        <f t="shared" si="11"/>
        <v>5.7081066573071E-2</v>
      </c>
      <c r="CH24" s="145" t="s">
        <v>158</v>
      </c>
      <c r="CI24" s="13">
        <f t="shared" si="29"/>
        <v>2</v>
      </c>
      <c r="CJ24" s="77"/>
      <c r="CL24" s="13">
        <f t="shared" si="30"/>
        <v>29</v>
      </c>
      <c r="CM24" s="143" t="s">
        <v>157</v>
      </c>
      <c r="CN24" s="154">
        <f t="shared" si="12"/>
        <v>1.73770615905E-4</v>
      </c>
      <c r="CO24" s="145" t="s">
        <v>158</v>
      </c>
      <c r="CP24" s="13">
        <f t="shared" si="40"/>
        <v>0</v>
      </c>
      <c r="CQ24" s="77"/>
      <c r="CR24" s="77"/>
      <c r="CS24" s="28" t="str">
        <f t="shared" si="31"/>
        <v>21</v>
      </c>
      <c r="CT24" s="312" t="str">
        <f t="shared" si="31"/>
        <v>石油・石炭製品</v>
      </c>
      <c r="CU24" s="147">
        <f t="shared" si="32"/>
        <v>26</v>
      </c>
      <c r="CV24" s="148">
        <f t="shared" si="13"/>
        <v>10</v>
      </c>
      <c r="CW24" s="34">
        <f t="shared" si="14"/>
        <v>1</v>
      </c>
      <c r="CX24" s="149">
        <f t="shared" si="15"/>
        <v>0</v>
      </c>
      <c r="CY24" s="34">
        <f t="shared" si="33"/>
        <v>885</v>
      </c>
      <c r="CZ24" s="20">
        <f t="shared" si="34"/>
        <v>20</v>
      </c>
      <c r="DA24" s="147">
        <f t="shared" si="16"/>
        <v>29</v>
      </c>
      <c r="DB24" s="148">
        <f t="shared" si="17"/>
        <v>11</v>
      </c>
      <c r="DC24" s="34">
        <f t="shared" si="18"/>
        <v>2</v>
      </c>
      <c r="DD24" s="149">
        <f t="shared" si="19"/>
        <v>0</v>
      </c>
      <c r="DE24" s="77"/>
      <c r="DF24" s="77"/>
      <c r="DG24" s="28" t="str">
        <f t="shared" si="35"/>
        <v>21</v>
      </c>
      <c r="DH24" s="312" t="str">
        <f t="shared" si="35"/>
        <v>石油・石炭製品</v>
      </c>
      <c r="DI24" s="147">
        <f t="shared" si="36"/>
        <v>55</v>
      </c>
      <c r="DJ24" s="148">
        <f t="shared" si="36"/>
        <v>21</v>
      </c>
      <c r="DK24" s="34">
        <f t="shared" si="36"/>
        <v>3</v>
      </c>
      <c r="DL24" s="149">
        <f t="shared" si="36"/>
        <v>0</v>
      </c>
    </row>
    <row r="25" spans="2:116" ht="13.5" customHeight="1">
      <c r="B25" s="28" t="str">
        <f>'測定　建設投資'!B25</f>
        <v>22</v>
      </c>
      <c r="C25" s="312" t="str">
        <f>'測定　建設投資'!C25</f>
        <v>プラスチック・ゴム製品</v>
      </c>
      <c r="D25" s="137"/>
      <c r="E25" s="150"/>
      <c r="F25" s="137"/>
      <c r="G25" s="195">
        <f>'測定　建設投資'!G25</f>
        <v>0.124054438681095</v>
      </c>
      <c r="H25" s="213"/>
      <c r="I25" s="195">
        <v>3.3769999999999998E-3</v>
      </c>
      <c r="J25" s="213"/>
      <c r="K25" s="151">
        <f>'測定　建設投資'!K25</f>
        <v>6.3857787914399998E-4</v>
      </c>
      <c r="L25" s="137"/>
      <c r="M25" s="151">
        <f>'測定　建設投資'!M25</f>
        <v>0.36059780104591399</v>
      </c>
      <c r="N25" s="137"/>
      <c r="O25" s="151">
        <f>'測定　建設投資'!O25</f>
        <v>0.18297524016863601</v>
      </c>
      <c r="P25" s="137"/>
      <c r="Q25" s="151">
        <f>'測定　建設投資'!Q25</f>
        <v>3.0801986994696967E-3</v>
      </c>
      <c r="R25" t="s">
        <v>153</v>
      </c>
      <c r="T25" s="216">
        <v>3.4829194788857272E-3</v>
      </c>
      <c r="U25" s="16"/>
      <c r="V25" s="151">
        <f t="shared" si="20"/>
        <v>3.3769999999999998E-3</v>
      </c>
      <c r="W25" s="200"/>
      <c r="Y25" s="28" t="str">
        <f t="shared" si="21"/>
        <v>22</v>
      </c>
      <c r="Z25" s="312" t="str">
        <f t="shared" si="21"/>
        <v>プラスチック・ゴム製品</v>
      </c>
      <c r="AB25" s="13"/>
      <c r="AD25" s="154">
        <f t="shared" si="37"/>
        <v>3.3769999999999998E-3</v>
      </c>
      <c r="AE25" s="16" t="s">
        <v>158</v>
      </c>
      <c r="AF25" s="13">
        <f t="shared" si="22"/>
        <v>844</v>
      </c>
      <c r="AG25" s="77"/>
      <c r="AH25" s="78"/>
      <c r="AI25" s="13">
        <f t="shared" si="1"/>
        <v>844</v>
      </c>
      <c r="AJ25" s="143" t="s">
        <v>157</v>
      </c>
      <c r="AK25" s="155">
        <f t="shared" si="2"/>
        <v>0.36059780104591399</v>
      </c>
      <c r="AL25" s="145" t="s">
        <v>158</v>
      </c>
      <c r="AM25" s="20">
        <f t="shared" si="41"/>
        <v>304</v>
      </c>
      <c r="AP25" s="28" t="str">
        <f t="shared" si="23"/>
        <v>22</v>
      </c>
      <c r="AQ25" s="312" t="str">
        <f t="shared" si="23"/>
        <v>プラスチック・ゴム製品</v>
      </c>
      <c r="AS25" s="13">
        <f t="shared" si="3"/>
        <v>844</v>
      </c>
      <c r="AT25" s="143" t="s">
        <v>157</v>
      </c>
      <c r="AU25" s="154">
        <f t="shared" si="4"/>
        <v>0.18297524016863601</v>
      </c>
      <c r="AV25" s="145" t="s">
        <v>158</v>
      </c>
      <c r="AW25" s="13">
        <f t="shared" si="24"/>
        <v>154</v>
      </c>
      <c r="AX25" s="163"/>
      <c r="AY25" s="210"/>
      <c r="AZ25" s="13">
        <f t="shared" si="5"/>
        <v>844</v>
      </c>
      <c r="BA25" s="143" t="s">
        <v>157</v>
      </c>
      <c r="BB25" s="154">
        <f t="shared" si="6"/>
        <v>6.3857787914399998E-4</v>
      </c>
      <c r="BC25" s="145" t="s">
        <v>158</v>
      </c>
      <c r="BD25" s="13">
        <f t="shared" si="38"/>
        <v>1</v>
      </c>
      <c r="BE25" s="77"/>
      <c r="BG25" s="13"/>
      <c r="BI25" s="151">
        <f t="shared" si="7"/>
        <v>3.0801986994696967E-3</v>
      </c>
      <c r="BK25" s="13">
        <f t="shared" si="39"/>
        <v>132</v>
      </c>
      <c r="BL25" s="16" t="s">
        <v>157</v>
      </c>
      <c r="BM25" s="154">
        <f t="shared" si="8"/>
        <v>0.124054438681095</v>
      </c>
      <c r="BN25" s="16" t="s">
        <v>158</v>
      </c>
      <c r="BO25" s="13">
        <f t="shared" si="25"/>
        <v>16</v>
      </c>
      <c r="BP25" s="77"/>
      <c r="BQ25" s="36"/>
      <c r="BR25" s="150"/>
      <c r="BS25" s="34"/>
      <c r="BT25" s="20">
        <f t="shared" si="26"/>
        <v>16</v>
      </c>
      <c r="BV25" s="20">
        <v>38</v>
      </c>
      <c r="BW25" s="20"/>
      <c r="BX25" s="20">
        <f t="shared" si="27"/>
        <v>38</v>
      </c>
      <c r="BY25" s="145" t="s">
        <v>157</v>
      </c>
      <c r="BZ25" s="156">
        <f t="shared" si="9"/>
        <v>0.36059780104591399</v>
      </c>
      <c r="CA25" s="145" t="s">
        <v>158</v>
      </c>
      <c r="CB25" s="20">
        <f t="shared" si="28"/>
        <v>14</v>
      </c>
      <c r="CC25" s="34"/>
      <c r="CD25" s="78"/>
      <c r="CE25" s="13">
        <f t="shared" si="10"/>
        <v>38</v>
      </c>
      <c r="CF25" s="143" t="s">
        <v>157</v>
      </c>
      <c r="CG25" s="154">
        <f t="shared" si="11"/>
        <v>0.18297524016863601</v>
      </c>
      <c r="CH25" s="145" t="s">
        <v>158</v>
      </c>
      <c r="CI25" s="13">
        <f t="shared" si="29"/>
        <v>7</v>
      </c>
      <c r="CJ25" s="77"/>
      <c r="CL25" s="13">
        <f t="shared" si="30"/>
        <v>38</v>
      </c>
      <c r="CM25" s="143" t="s">
        <v>157</v>
      </c>
      <c r="CN25" s="154">
        <f t="shared" si="12"/>
        <v>6.3857787914399998E-4</v>
      </c>
      <c r="CO25" s="145" t="s">
        <v>158</v>
      </c>
      <c r="CP25" s="13">
        <f t="shared" si="40"/>
        <v>0</v>
      </c>
      <c r="CQ25" s="77"/>
      <c r="CR25" s="77"/>
      <c r="CS25" s="28" t="str">
        <f t="shared" si="31"/>
        <v>22</v>
      </c>
      <c r="CT25" s="312" t="str">
        <f t="shared" si="31"/>
        <v>プラスチック・ゴム製品</v>
      </c>
      <c r="CU25" s="147">
        <f t="shared" si="32"/>
        <v>844</v>
      </c>
      <c r="CV25" s="148">
        <f t="shared" si="13"/>
        <v>304</v>
      </c>
      <c r="CW25" s="34">
        <f t="shared" si="14"/>
        <v>154</v>
      </c>
      <c r="CX25" s="149">
        <f t="shared" si="15"/>
        <v>1</v>
      </c>
      <c r="CY25" s="34">
        <f t="shared" si="33"/>
        <v>132</v>
      </c>
      <c r="CZ25" s="20">
        <f t="shared" si="34"/>
        <v>16</v>
      </c>
      <c r="DA25" s="147">
        <f t="shared" si="16"/>
        <v>38</v>
      </c>
      <c r="DB25" s="148">
        <f t="shared" si="17"/>
        <v>14</v>
      </c>
      <c r="DC25" s="34">
        <f t="shared" si="18"/>
        <v>7</v>
      </c>
      <c r="DD25" s="149">
        <f t="shared" si="19"/>
        <v>0</v>
      </c>
      <c r="DE25" s="77"/>
      <c r="DF25" s="77"/>
      <c r="DG25" s="28" t="str">
        <f t="shared" si="35"/>
        <v>22</v>
      </c>
      <c r="DH25" s="312" t="str">
        <f t="shared" si="35"/>
        <v>プラスチック・ゴム製品</v>
      </c>
      <c r="DI25" s="147">
        <f t="shared" si="36"/>
        <v>882</v>
      </c>
      <c r="DJ25" s="148">
        <f t="shared" si="36"/>
        <v>318</v>
      </c>
      <c r="DK25" s="34">
        <f t="shared" si="36"/>
        <v>161</v>
      </c>
      <c r="DL25" s="149">
        <f t="shared" si="36"/>
        <v>1</v>
      </c>
    </row>
    <row r="26" spans="2:116">
      <c r="B26" s="28" t="str">
        <f>'測定　建設投資'!B26</f>
        <v>25</v>
      </c>
      <c r="C26" s="312" t="str">
        <f>'測定　建設投資'!C26</f>
        <v>窯業・土石製品</v>
      </c>
      <c r="D26" s="137"/>
      <c r="E26" s="150"/>
      <c r="F26" s="137"/>
      <c r="G26" s="195">
        <f>'測定　建設投資'!G26</f>
        <v>0.41948091155409201</v>
      </c>
      <c r="H26" s="213"/>
      <c r="I26" s="195">
        <v>4.7200000000000002E-3</v>
      </c>
      <c r="J26" s="213"/>
      <c r="K26" s="151">
        <f>'測定　建設投資'!K26</f>
        <v>4.8057742347699998E-4</v>
      </c>
      <c r="L26" s="137"/>
      <c r="M26" s="151">
        <f>'測定　建設投資'!M26</f>
        <v>0.477153166645644</v>
      </c>
      <c r="N26" s="137"/>
      <c r="O26" s="151">
        <f>'測定　建設投資'!O26</f>
        <v>0.21250796919510101</v>
      </c>
      <c r="P26" s="137"/>
      <c r="Q26" s="151">
        <f>'測定　建設投資'!Q26</f>
        <v>4.5041705498249809E-4</v>
      </c>
      <c r="R26" t="s">
        <v>153</v>
      </c>
      <c r="T26" s="216">
        <v>4.8677681292302226E-3</v>
      </c>
      <c r="U26" s="16"/>
      <c r="V26" s="151">
        <f t="shared" si="20"/>
        <v>4.7200000000000002E-3</v>
      </c>
      <c r="W26" s="200"/>
      <c r="Y26" s="28" t="str">
        <f t="shared" si="21"/>
        <v>25</v>
      </c>
      <c r="Z26" s="312" t="str">
        <f t="shared" si="21"/>
        <v>窯業・土石製品</v>
      </c>
      <c r="AB26" s="13"/>
      <c r="AD26" s="154">
        <f t="shared" si="37"/>
        <v>4.7200000000000002E-3</v>
      </c>
      <c r="AE26" s="16" t="s">
        <v>158</v>
      </c>
      <c r="AF26" s="13">
        <f t="shared" si="22"/>
        <v>1180</v>
      </c>
      <c r="AG26" s="77"/>
      <c r="AH26" s="78"/>
      <c r="AI26" s="13">
        <f t="shared" si="1"/>
        <v>1180</v>
      </c>
      <c r="AJ26" s="143" t="s">
        <v>157</v>
      </c>
      <c r="AK26" s="155">
        <f t="shared" si="2"/>
        <v>0.477153166645644</v>
      </c>
      <c r="AL26" s="145" t="s">
        <v>158</v>
      </c>
      <c r="AM26" s="20">
        <f t="shared" si="41"/>
        <v>563</v>
      </c>
      <c r="AP26" s="28" t="str">
        <f t="shared" si="23"/>
        <v>25</v>
      </c>
      <c r="AQ26" s="312" t="str">
        <f t="shared" si="23"/>
        <v>窯業・土石製品</v>
      </c>
      <c r="AS26" s="13">
        <f t="shared" si="3"/>
        <v>1180</v>
      </c>
      <c r="AT26" s="143" t="s">
        <v>157</v>
      </c>
      <c r="AU26" s="154">
        <f t="shared" si="4"/>
        <v>0.21250796919510101</v>
      </c>
      <c r="AV26" s="145" t="s">
        <v>158</v>
      </c>
      <c r="AW26" s="13">
        <f t="shared" si="24"/>
        <v>251</v>
      </c>
      <c r="AX26" s="163"/>
      <c r="AY26" s="210"/>
      <c r="AZ26" s="13">
        <f t="shared" si="5"/>
        <v>1180</v>
      </c>
      <c r="BA26" s="143" t="s">
        <v>157</v>
      </c>
      <c r="BB26" s="154">
        <f t="shared" si="6"/>
        <v>4.8057742347699998E-4</v>
      </c>
      <c r="BC26" s="145" t="s">
        <v>158</v>
      </c>
      <c r="BD26" s="13">
        <f t="shared" si="38"/>
        <v>1</v>
      </c>
      <c r="BE26" s="77"/>
      <c r="BG26" s="13"/>
      <c r="BI26" s="151">
        <f t="shared" si="7"/>
        <v>4.5041705498249809E-4</v>
      </c>
      <c r="BK26" s="13">
        <f t="shared" si="39"/>
        <v>19</v>
      </c>
      <c r="BL26" s="16" t="s">
        <v>157</v>
      </c>
      <c r="BM26" s="154">
        <f t="shared" si="8"/>
        <v>0.41948091155409201</v>
      </c>
      <c r="BN26" s="16" t="s">
        <v>158</v>
      </c>
      <c r="BO26" s="13">
        <f t="shared" si="25"/>
        <v>8</v>
      </c>
      <c r="BP26" s="77"/>
      <c r="BQ26" s="36"/>
      <c r="BR26" s="150"/>
      <c r="BS26" s="34"/>
      <c r="BT26" s="20">
        <f t="shared" si="26"/>
        <v>8</v>
      </c>
      <c r="BV26" s="20">
        <v>25</v>
      </c>
      <c r="BW26" s="20"/>
      <c r="BX26" s="20">
        <f t="shared" si="27"/>
        <v>25</v>
      </c>
      <c r="BY26" s="145" t="s">
        <v>157</v>
      </c>
      <c r="BZ26" s="156">
        <f t="shared" si="9"/>
        <v>0.477153166645644</v>
      </c>
      <c r="CA26" s="145" t="s">
        <v>158</v>
      </c>
      <c r="CB26" s="20">
        <f t="shared" si="28"/>
        <v>12</v>
      </c>
      <c r="CC26" s="34"/>
      <c r="CD26" s="78"/>
      <c r="CE26" s="13">
        <f t="shared" si="10"/>
        <v>25</v>
      </c>
      <c r="CF26" s="143" t="s">
        <v>157</v>
      </c>
      <c r="CG26" s="154">
        <f t="shared" si="11"/>
        <v>0.21250796919510101</v>
      </c>
      <c r="CH26" s="145" t="s">
        <v>158</v>
      </c>
      <c r="CI26" s="13">
        <f t="shared" si="29"/>
        <v>5</v>
      </c>
      <c r="CJ26" s="77"/>
      <c r="CL26" s="13">
        <f t="shared" si="30"/>
        <v>25</v>
      </c>
      <c r="CM26" s="143" t="s">
        <v>157</v>
      </c>
      <c r="CN26" s="154">
        <f t="shared" si="12"/>
        <v>4.8057742347699998E-4</v>
      </c>
      <c r="CO26" s="145" t="s">
        <v>158</v>
      </c>
      <c r="CP26" s="13">
        <f t="shared" si="40"/>
        <v>0</v>
      </c>
      <c r="CQ26" s="77"/>
      <c r="CR26" s="77"/>
      <c r="CS26" s="28" t="str">
        <f t="shared" si="31"/>
        <v>25</v>
      </c>
      <c r="CT26" s="312" t="str">
        <f t="shared" si="31"/>
        <v>窯業・土石製品</v>
      </c>
      <c r="CU26" s="147">
        <f t="shared" si="32"/>
        <v>1180</v>
      </c>
      <c r="CV26" s="148">
        <f t="shared" si="13"/>
        <v>563</v>
      </c>
      <c r="CW26" s="34">
        <f t="shared" si="14"/>
        <v>251</v>
      </c>
      <c r="CX26" s="149">
        <f t="shared" si="15"/>
        <v>1</v>
      </c>
      <c r="CY26" s="34">
        <f t="shared" si="33"/>
        <v>19</v>
      </c>
      <c r="CZ26" s="20">
        <f t="shared" si="34"/>
        <v>8</v>
      </c>
      <c r="DA26" s="147">
        <f t="shared" si="16"/>
        <v>25</v>
      </c>
      <c r="DB26" s="148">
        <f t="shared" si="17"/>
        <v>12</v>
      </c>
      <c r="DC26" s="34">
        <f t="shared" si="18"/>
        <v>5</v>
      </c>
      <c r="DD26" s="149">
        <f t="shared" si="19"/>
        <v>0</v>
      </c>
      <c r="DE26" s="77"/>
      <c r="DF26" s="77"/>
      <c r="DG26" s="28" t="str">
        <f t="shared" si="35"/>
        <v>25</v>
      </c>
      <c r="DH26" s="312" t="str">
        <f t="shared" si="35"/>
        <v>窯業・土石製品</v>
      </c>
      <c r="DI26" s="147">
        <f t="shared" si="36"/>
        <v>1205</v>
      </c>
      <c r="DJ26" s="148">
        <f t="shared" si="36"/>
        <v>575</v>
      </c>
      <c r="DK26" s="34">
        <f t="shared" si="36"/>
        <v>256</v>
      </c>
      <c r="DL26" s="149">
        <f t="shared" si="36"/>
        <v>1</v>
      </c>
    </row>
    <row r="27" spans="2:116">
      <c r="B27" s="28" t="str">
        <f>'測定　建設投資'!B27</f>
        <v>26</v>
      </c>
      <c r="C27" s="312" t="str">
        <f>'測定　建設投資'!C27</f>
        <v>鉄鋼</v>
      </c>
      <c r="D27" s="137"/>
      <c r="E27" s="150"/>
      <c r="F27" s="137"/>
      <c r="G27" s="195">
        <f>'測定　建設投資'!G27</f>
        <v>2.7499123087670999E-2</v>
      </c>
      <c r="H27" s="213"/>
      <c r="I27" s="195">
        <v>1.918E-3</v>
      </c>
      <c r="J27" s="213"/>
      <c r="K27" s="151">
        <f>'測定　建設投資'!K27</f>
        <v>3.32339671286E-4</v>
      </c>
      <c r="L27" s="137"/>
      <c r="M27" s="151">
        <f>'測定　建設投資'!M27</f>
        <v>0.26802690944247498</v>
      </c>
      <c r="N27" s="137"/>
      <c r="O27" s="151">
        <f>'測定　建設投資'!O27</f>
        <v>5.9421661832635003E-2</v>
      </c>
      <c r="P27" s="137"/>
      <c r="Q27" s="151">
        <f>'測定　建設投資'!Q27</f>
        <v>0</v>
      </c>
      <c r="R27" t="s">
        <v>153</v>
      </c>
      <c r="T27" s="216">
        <v>1.9777361175109514E-3</v>
      </c>
      <c r="U27" s="16"/>
      <c r="V27" s="151">
        <f t="shared" si="20"/>
        <v>1.918E-3</v>
      </c>
      <c r="W27" s="200"/>
      <c r="Y27" s="28" t="str">
        <f t="shared" si="21"/>
        <v>26</v>
      </c>
      <c r="Z27" s="312" t="str">
        <f t="shared" si="21"/>
        <v>鉄鋼</v>
      </c>
      <c r="AB27" s="13"/>
      <c r="AD27" s="154">
        <f t="shared" si="37"/>
        <v>1.918E-3</v>
      </c>
      <c r="AE27" s="16" t="s">
        <v>158</v>
      </c>
      <c r="AF27" s="13">
        <f t="shared" si="22"/>
        <v>480</v>
      </c>
      <c r="AG27" s="77"/>
      <c r="AH27" s="78"/>
      <c r="AI27" s="13">
        <f t="shared" si="1"/>
        <v>480</v>
      </c>
      <c r="AJ27" s="143" t="s">
        <v>157</v>
      </c>
      <c r="AK27" s="155">
        <f t="shared" si="2"/>
        <v>0.26802690944247498</v>
      </c>
      <c r="AL27" s="145" t="s">
        <v>158</v>
      </c>
      <c r="AM27" s="20">
        <f t="shared" si="41"/>
        <v>129</v>
      </c>
      <c r="AP27" s="28" t="str">
        <f t="shared" si="23"/>
        <v>26</v>
      </c>
      <c r="AQ27" s="312" t="str">
        <f t="shared" si="23"/>
        <v>鉄鋼</v>
      </c>
      <c r="AS27" s="13">
        <f t="shared" si="3"/>
        <v>480</v>
      </c>
      <c r="AT27" s="143" t="s">
        <v>157</v>
      </c>
      <c r="AU27" s="154">
        <f t="shared" si="4"/>
        <v>5.9421661832635003E-2</v>
      </c>
      <c r="AV27" s="145" t="s">
        <v>158</v>
      </c>
      <c r="AW27" s="13">
        <f t="shared" si="24"/>
        <v>29</v>
      </c>
      <c r="AX27" s="163"/>
      <c r="AY27" s="210"/>
      <c r="AZ27" s="13">
        <f t="shared" si="5"/>
        <v>480</v>
      </c>
      <c r="BA27" s="143" t="s">
        <v>157</v>
      </c>
      <c r="BB27" s="154">
        <f t="shared" si="6"/>
        <v>3.32339671286E-4</v>
      </c>
      <c r="BC27" s="145" t="s">
        <v>158</v>
      </c>
      <c r="BD27" s="13">
        <f t="shared" si="38"/>
        <v>0</v>
      </c>
      <c r="BE27" s="77"/>
      <c r="BG27" s="13"/>
      <c r="BI27" s="151">
        <f t="shared" si="7"/>
        <v>0</v>
      </c>
      <c r="BK27" s="13">
        <f t="shared" si="39"/>
        <v>0</v>
      </c>
      <c r="BL27" s="16" t="s">
        <v>157</v>
      </c>
      <c r="BM27" s="154">
        <f t="shared" si="8"/>
        <v>2.7499123087670999E-2</v>
      </c>
      <c r="BN27" s="16" t="s">
        <v>158</v>
      </c>
      <c r="BO27" s="13">
        <f t="shared" si="25"/>
        <v>0</v>
      </c>
      <c r="BP27" s="77"/>
      <c r="BQ27" s="36"/>
      <c r="BR27" s="150"/>
      <c r="BS27" s="34"/>
      <c r="BT27" s="20">
        <f t="shared" si="26"/>
        <v>0</v>
      </c>
      <c r="BV27" s="20">
        <v>1</v>
      </c>
      <c r="BW27" s="20"/>
      <c r="BX27" s="20">
        <f t="shared" si="27"/>
        <v>1</v>
      </c>
      <c r="BY27" s="145" t="s">
        <v>157</v>
      </c>
      <c r="BZ27" s="156">
        <f t="shared" si="9"/>
        <v>0.26802690944247498</v>
      </c>
      <c r="CA27" s="145" t="s">
        <v>158</v>
      </c>
      <c r="CB27" s="20">
        <f t="shared" si="28"/>
        <v>0</v>
      </c>
      <c r="CC27" s="34"/>
      <c r="CD27" s="78"/>
      <c r="CE27" s="13">
        <f t="shared" si="10"/>
        <v>1</v>
      </c>
      <c r="CF27" s="143" t="s">
        <v>157</v>
      </c>
      <c r="CG27" s="154">
        <f t="shared" si="11"/>
        <v>5.9421661832635003E-2</v>
      </c>
      <c r="CH27" s="145" t="s">
        <v>158</v>
      </c>
      <c r="CI27" s="13">
        <f t="shared" si="29"/>
        <v>0</v>
      </c>
      <c r="CJ27" s="77"/>
      <c r="CL27" s="13">
        <f t="shared" si="30"/>
        <v>1</v>
      </c>
      <c r="CM27" s="143" t="s">
        <v>157</v>
      </c>
      <c r="CN27" s="154">
        <f t="shared" si="12"/>
        <v>3.32339671286E-4</v>
      </c>
      <c r="CO27" s="145" t="s">
        <v>158</v>
      </c>
      <c r="CP27" s="13">
        <f t="shared" si="40"/>
        <v>0</v>
      </c>
      <c r="CQ27" s="77"/>
      <c r="CR27" s="77"/>
      <c r="CS27" s="28" t="str">
        <f t="shared" si="31"/>
        <v>26</v>
      </c>
      <c r="CT27" s="312" t="str">
        <f t="shared" si="31"/>
        <v>鉄鋼</v>
      </c>
      <c r="CU27" s="147">
        <f t="shared" si="32"/>
        <v>480</v>
      </c>
      <c r="CV27" s="148">
        <f t="shared" si="13"/>
        <v>129</v>
      </c>
      <c r="CW27" s="34">
        <f t="shared" si="14"/>
        <v>29</v>
      </c>
      <c r="CX27" s="149">
        <f t="shared" si="15"/>
        <v>0</v>
      </c>
      <c r="CY27" s="34">
        <f t="shared" si="33"/>
        <v>0</v>
      </c>
      <c r="CZ27" s="20">
        <f t="shared" si="34"/>
        <v>0</v>
      </c>
      <c r="DA27" s="147">
        <f t="shared" si="16"/>
        <v>1</v>
      </c>
      <c r="DB27" s="148">
        <f t="shared" si="17"/>
        <v>0</v>
      </c>
      <c r="DC27" s="34">
        <f t="shared" si="18"/>
        <v>0</v>
      </c>
      <c r="DD27" s="149">
        <f t="shared" si="19"/>
        <v>0</v>
      </c>
      <c r="DE27" s="77"/>
      <c r="DF27" s="77"/>
      <c r="DG27" s="28" t="str">
        <f t="shared" si="35"/>
        <v>26</v>
      </c>
      <c r="DH27" s="312" t="str">
        <f t="shared" si="35"/>
        <v>鉄鋼</v>
      </c>
      <c r="DI27" s="147">
        <f t="shared" si="36"/>
        <v>481</v>
      </c>
      <c r="DJ27" s="148">
        <f t="shared" si="36"/>
        <v>129</v>
      </c>
      <c r="DK27" s="34">
        <f t="shared" si="36"/>
        <v>29</v>
      </c>
      <c r="DL27" s="149">
        <f t="shared" si="36"/>
        <v>0</v>
      </c>
    </row>
    <row r="28" spans="2:116">
      <c r="B28" s="28" t="str">
        <f>'測定　建設投資'!B28</f>
        <v>27</v>
      </c>
      <c r="C28" s="312" t="str">
        <f>'測定　建設投資'!C28</f>
        <v>非鉄金属</v>
      </c>
      <c r="D28" s="137"/>
      <c r="E28" s="37"/>
      <c r="F28" s="157"/>
      <c r="G28" s="195">
        <f>'測定　建設投資'!G28</f>
        <v>2.2549494630007001E-2</v>
      </c>
      <c r="H28" s="214"/>
      <c r="I28" s="197">
        <v>1.7750000000000001E-3</v>
      </c>
      <c r="J28" s="214"/>
      <c r="K28" s="151">
        <f>'測定　建設投資'!K28</f>
        <v>5.5349944208000003E-5</v>
      </c>
      <c r="L28" s="137"/>
      <c r="M28" s="151">
        <f>'測定　建設投資'!M28</f>
        <v>0.36062442179076099</v>
      </c>
      <c r="N28" s="137"/>
      <c r="O28" s="151">
        <f>'測定　建設投資'!O28</f>
        <v>3.1465745593981999E-2</v>
      </c>
      <c r="P28" s="137"/>
      <c r="Q28" s="151">
        <f>'測定　建設投資'!Q28</f>
        <v>6.2152815126470843E-4</v>
      </c>
      <c r="R28" t="s">
        <v>153</v>
      </c>
      <c r="T28" s="216">
        <v>1.8306819256216581E-3</v>
      </c>
      <c r="U28" s="16"/>
      <c r="V28" s="151">
        <f t="shared" si="20"/>
        <v>1.7750000000000001E-3</v>
      </c>
      <c r="W28" s="200"/>
      <c r="Y28" s="28" t="str">
        <f t="shared" si="21"/>
        <v>27</v>
      </c>
      <c r="Z28" s="312" t="str">
        <f t="shared" si="21"/>
        <v>非鉄金属</v>
      </c>
      <c r="AB28" s="13"/>
      <c r="AD28" s="154">
        <f t="shared" si="37"/>
        <v>1.7750000000000001E-3</v>
      </c>
      <c r="AE28" s="16" t="s">
        <v>158</v>
      </c>
      <c r="AF28" s="13">
        <f t="shared" si="22"/>
        <v>444</v>
      </c>
      <c r="AG28" s="77"/>
      <c r="AH28" s="78"/>
      <c r="AI28" s="13">
        <f t="shared" si="1"/>
        <v>444</v>
      </c>
      <c r="AJ28" s="143" t="s">
        <v>157</v>
      </c>
      <c r="AK28" s="155">
        <f t="shared" si="2"/>
        <v>0.36062442179076099</v>
      </c>
      <c r="AL28" s="145" t="s">
        <v>158</v>
      </c>
      <c r="AM28" s="20">
        <f t="shared" si="41"/>
        <v>160</v>
      </c>
      <c r="AP28" s="28" t="str">
        <f t="shared" si="23"/>
        <v>27</v>
      </c>
      <c r="AQ28" s="312" t="str">
        <f t="shared" si="23"/>
        <v>非鉄金属</v>
      </c>
      <c r="AS28" s="13">
        <f t="shared" si="3"/>
        <v>444</v>
      </c>
      <c r="AT28" s="143" t="s">
        <v>157</v>
      </c>
      <c r="AU28" s="154">
        <f t="shared" si="4"/>
        <v>3.1465745593981999E-2</v>
      </c>
      <c r="AV28" s="145" t="s">
        <v>158</v>
      </c>
      <c r="AW28" s="13">
        <f t="shared" si="24"/>
        <v>14</v>
      </c>
      <c r="AX28" s="163"/>
      <c r="AY28" s="210"/>
      <c r="AZ28" s="13">
        <f t="shared" si="5"/>
        <v>444</v>
      </c>
      <c r="BA28" s="143" t="s">
        <v>157</v>
      </c>
      <c r="BB28" s="154">
        <f t="shared" si="6"/>
        <v>5.5349944208000003E-5</v>
      </c>
      <c r="BC28" s="145" t="s">
        <v>158</v>
      </c>
      <c r="BD28" s="13">
        <f t="shared" si="38"/>
        <v>0</v>
      </c>
      <c r="BE28" s="77"/>
      <c r="BG28" s="13"/>
      <c r="BI28" s="151">
        <f t="shared" si="7"/>
        <v>6.2152815126470843E-4</v>
      </c>
      <c r="BK28" s="13">
        <f t="shared" si="39"/>
        <v>27</v>
      </c>
      <c r="BL28" s="16" t="s">
        <v>157</v>
      </c>
      <c r="BM28" s="154">
        <f t="shared" si="8"/>
        <v>2.2549494630007001E-2</v>
      </c>
      <c r="BN28" s="16" t="s">
        <v>158</v>
      </c>
      <c r="BO28" s="13">
        <f t="shared" si="25"/>
        <v>1</v>
      </c>
      <c r="BP28" s="77"/>
      <c r="BQ28" s="36"/>
      <c r="BR28" s="37"/>
      <c r="BS28" s="34"/>
      <c r="BT28" s="20">
        <f t="shared" si="26"/>
        <v>1</v>
      </c>
      <c r="BV28" s="20">
        <v>2</v>
      </c>
      <c r="BW28" s="20"/>
      <c r="BX28" s="20">
        <f t="shared" si="27"/>
        <v>2</v>
      </c>
      <c r="BY28" s="145" t="s">
        <v>157</v>
      </c>
      <c r="BZ28" s="156">
        <f t="shared" si="9"/>
        <v>0.36062442179076099</v>
      </c>
      <c r="CA28" s="145" t="s">
        <v>158</v>
      </c>
      <c r="CB28" s="20">
        <f t="shared" si="28"/>
        <v>1</v>
      </c>
      <c r="CC28" s="34"/>
      <c r="CD28" s="78"/>
      <c r="CE28" s="13">
        <f t="shared" si="10"/>
        <v>2</v>
      </c>
      <c r="CF28" s="143" t="s">
        <v>157</v>
      </c>
      <c r="CG28" s="154">
        <f t="shared" si="11"/>
        <v>3.1465745593981999E-2</v>
      </c>
      <c r="CH28" s="145" t="s">
        <v>158</v>
      </c>
      <c r="CI28" s="13">
        <f t="shared" si="29"/>
        <v>0</v>
      </c>
      <c r="CJ28" s="77"/>
      <c r="CL28" s="13">
        <f t="shared" si="30"/>
        <v>2</v>
      </c>
      <c r="CM28" s="143" t="s">
        <v>157</v>
      </c>
      <c r="CN28" s="154">
        <f t="shared" si="12"/>
        <v>5.5349944208000003E-5</v>
      </c>
      <c r="CO28" s="145" t="s">
        <v>158</v>
      </c>
      <c r="CP28" s="13">
        <f t="shared" si="40"/>
        <v>0</v>
      </c>
      <c r="CQ28" s="77"/>
      <c r="CR28" s="77"/>
      <c r="CS28" s="28" t="str">
        <f t="shared" si="31"/>
        <v>27</v>
      </c>
      <c r="CT28" s="312" t="str">
        <f t="shared" si="31"/>
        <v>非鉄金属</v>
      </c>
      <c r="CU28" s="147">
        <f t="shared" si="32"/>
        <v>444</v>
      </c>
      <c r="CV28" s="148">
        <f t="shared" si="13"/>
        <v>160</v>
      </c>
      <c r="CW28" s="34">
        <f t="shared" si="14"/>
        <v>14</v>
      </c>
      <c r="CX28" s="149">
        <f t="shared" si="15"/>
        <v>0</v>
      </c>
      <c r="CY28" s="34">
        <f t="shared" si="33"/>
        <v>27</v>
      </c>
      <c r="CZ28" s="20">
        <f t="shared" si="34"/>
        <v>1</v>
      </c>
      <c r="DA28" s="147">
        <f t="shared" si="16"/>
        <v>2</v>
      </c>
      <c r="DB28" s="148">
        <f t="shared" si="17"/>
        <v>1</v>
      </c>
      <c r="DC28" s="34">
        <f t="shared" si="18"/>
        <v>0</v>
      </c>
      <c r="DD28" s="149">
        <f t="shared" si="19"/>
        <v>0</v>
      </c>
      <c r="DE28" s="77"/>
      <c r="DF28" s="77"/>
      <c r="DG28" s="28" t="str">
        <f t="shared" si="35"/>
        <v>27</v>
      </c>
      <c r="DH28" s="312" t="str">
        <f t="shared" si="35"/>
        <v>非鉄金属</v>
      </c>
      <c r="DI28" s="147">
        <f t="shared" si="36"/>
        <v>446</v>
      </c>
      <c r="DJ28" s="148">
        <f t="shared" si="36"/>
        <v>161</v>
      </c>
      <c r="DK28" s="34">
        <f t="shared" si="36"/>
        <v>14</v>
      </c>
      <c r="DL28" s="149">
        <f t="shared" si="36"/>
        <v>0</v>
      </c>
    </row>
    <row r="29" spans="2:116">
      <c r="B29" s="28" t="str">
        <f>'測定　建設投資'!B29</f>
        <v>28</v>
      </c>
      <c r="C29" s="312" t="str">
        <f>'測定　建設投資'!C29</f>
        <v>金属製品</v>
      </c>
      <c r="D29" s="137"/>
      <c r="E29" s="37"/>
      <c r="F29" s="157"/>
      <c r="G29" s="195">
        <f>'測定　建設投資'!G29</f>
        <v>0.15620050399556501</v>
      </c>
      <c r="H29" s="214"/>
      <c r="I29" s="197">
        <v>5.4039999999999999E-3</v>
      </c>
      <c r="J29" s="214"/>
      <c r="K29" s="151">
        <f>'測定　建設投資'!K29</f>
        <v>7.2553897180800003E-4</v>
      </c>
      <c r="L29" s="137"/>
      <c r="M29" s="151">
        <f>'測定　建設投資'!M29</f>
        <v>0.46227465981825899</v>
      </c>
      <c r="N29" s="137"/>
      <c r="O29" s="151">
        <f>'測定　建設投資'!O29</f>
        <v>0.24623261482365</v>
      </c>
      <c r="P29" s="137"/>
      <c r="Q29" s="151">
        <f>'測定　建設投資'!Q29</f>
        <v>9.4895336637968288E-4</v>
      </c>
      <c r="R29" t="s">
        <v>153</v>
      </c>
      <c r="T29" s="216">
        <v>5.5728144534378356E-3</v>
      </c>
      <c r="U29" s="16"/>
      <c r="V29" s="151">
        <f t="shared" si="20"/>
        <v>5.4039999999999999E-3</v>
      </c>
      <c r="W29" s="200"/>
      <c r="Y29" s="28" t="str">
        <f t="shared" si="21"/>
        <v>28</v>
      </c>
      <c r="Z29" s="312" t="str">
        <f t="shared" si="21"/>
        <v>金属製品</v>
      </c>
      <c r="AB29" s="13"/>
      <c r="AD29" s="154">
        <f t="shared" si="37"/>
        <v>5.4039999999999999E-3</v>
      </c>
      <c r="AE29" s="16" t="s">
        <v>158</v>
      </c>
      <c r="AF29" s="13">
        <f t="shared" si="22"/>
        <v>1351</v>
      </c>
      <c r="AG29" s="77"/>
      <c r="AH29" s="78"/>
      <c r="AI29" s="13">
        <f t="shared" si="1"/>
        <v>1351</v>
      </c>
      <c r="AJ29" s="143" t="s">
        <v>157</v>
      </c>
      <c r="AK29" s="155">
        <f t="shared" si="2"/>
        <v>0.46227465981825899</v>
      </c>
      <c r="AL29" s="145" t="s">
        <v>158</v>
      </c>
      <c r="AM29" s="20">
        <f t="shared" si="41"/>
        <v>625</v>
      </c>
      <c r="AP29" s="28" t="str">
        <f t="shared" si="23"/>
        <v>28</v>
      </c>
      <c r="AQ29" s="312" t="str">
        <f t="shared" si="23"/>
        <v>金属製品</v>
      </c>
      <c r="AS29" s="13">
        <f t="shared" si="3"/>
        <v>1351</v>
      </c>
      <c r="AT29" s="143" t="s">
        <v>157</v>
      </c>
      <c r="AU29" s="154">
        <f t="shared" si="4"/>
        <v>0.24623261482365</v>
      </c>
      <c r="AV29" s="145" t="s">
        <v>158</v>
      </c>
      <c r="AW29" s="13">
        <f t="shared" si="24"/>
        <v>333</v>
      </c>
      <c r="AX29" s="163"/>
      <c r="AY29" s="210"/>
      <c r="AZ29" s="13">
        <f t="shared" si="5"/>
        <v>1351</v>
      </c>
      <c r="BA29" s="143" t="s">
        <v>157</v>
      </c>
      <c r="BB29" s="154">
        <f t="shared" si="6"/>
        <v>7.2553897180800003E-4</v>
      </c>
      <c r="BC29" s="145" t="s">
        <v>158</v>
      </c>
      <c r="BD29" s="13">
        <f t="shared" si="38"/>
        <v>1</v>
      </c>
      <c r="BE29" s="77"/>
      <c r="BG29" s="13"/>
      <c r="BI29" s="151">
        <f t="shared" si="7"/>
        <v>9.4895336637968288E-4</v>
      </c>
      <c r="BK29" s="13">
        <f t="shared" si="39"/>
        <v>41</v>
      </c>
      <c r="BL29" s="16" t="s">
        <v>157</v>
      </c>
      <c r="BM29" s="154">
        <f t="shared" si="8"/>
        <v>0.15620050399556501</v>
      </c>
      <c r="BN29" s="16" t="s">
        <v>158</v>
      </c>
      <c r="BO29" s="13">
        <f t="shared" si="25"/>
        <v>6</v>
      </c>
      <c r="BP29" s="77"/>
      <c r="BQ29" s="36"/>
      <c r="BR29" s="37"/>
      <c r="BS29" s="145" t="s">
        <v>157</v>
      </c>
      <c r="BT29" s="20">
        <f t="shared" si="26"/>
        <v>6</v>
      </c>
      <c r="BU29" s="16" t="s">
        <v>158</v>
      </c>
      <c r="BV29" s="20">
        <v>19</v>
      </c>
      <c r="BW29" s="20"/>
      <c r="BX29" s="20">
        <f t="shared" si="27"/>
        <v>19</v>
      </c>
      <c r="BY29" s="145" t="s">
        <v>157</v>
      </c>
      <c r="BZ29" s="156">
        <f t="shared" si="9"/>
        <v>0.46227465981825899</v>
      </c>
      <c r="CA29" s="145" t="s">
        <v>158</v>
      </c>
      <c r="CB29" s="20">
        <f t="shared" si="28"/>
        <v>9</v>
      </c>
      <c r="CC29" s="34"/>
      <c r="CD29" s="78"/>
      <c r="CE29" s="13">
        <f t="shared" si="10"/>
        <v>19</v>
      </c>
      <c r="CF29" s="143" t="s">
        <v>157</v>
      </c>
      <c r="CG29" s="154">
        <f t="shared" si="11"/>
        <v>0.24623261482365</v>
      </c>
      <c r="CH29" s="145" t="s">
        <v>158</v>
      </c>
      <c r="CI29" s="13">
        <f t="shared" si="29"/>
        <v>5</v>
      </c>
      <c r="CJ29" s="77"/>
      <c r="CL29" s="13">
        <f t="shared" si="30"/>
        <v>19</v>
      </c>
      <c r="CM29" s="143" t="s">
        <v>157</v>
      </c>
      <c r="CN29" s="154">
        <f t="shared" si="12"/>
        <v>7.2553897180800003E-4</v>
      </c>
      <c r="CO29" s="145" t="s">
        <v>158</v>
      </c>
      <c r="CP29" s="13">
        <f t="shared" si="40"/>
        <v>0</v>
      </c>
      <c r="CQ29" s="77"/>
      <c r="CR29" s="77"/>
      <c r="CS29" s="28" t="str">
        <f t="shared" si="31"/>
        <v>28</v>
      </c>
      <c r="CT29" s="312" t="str">
        <f t="shared" si="31"/>
        <v>金属製品</v>
      </c>
      <c r="CU29" s="147">
        <f t="shared" si="32"/>
        <v>1351</v>
      </c>
      <c r="CV29" s="148">
        <f t="shared" si="13"/>
        <v>625</v>
      </c>
      <c r="CW29" s="34">
        <f t="shared" si="14"/>
        <v>333</v>
      </c>
      <c r="CX29" s="149">
        <f t="shared" si="15"/>
        <v>1</v>
      </c>
      <c r="CY29" s="34">
        <f t="shared" si="33"/>
        <v>41</v>
      </c>
      <c r="CZ29" s="20">
        <f t="shared" si="34"/>
        <v>6</v>
      </c>
      <c r="DA29" s="147">
        <f t="shared" si="16"/>
        <v>19</v>
      </c>
      <c r="DB29" s="148">
        <f t="shared" si="17"/>
        <v>9</v>
      </c>
      <c r="DC29" s="34">
        <f t="shared" si="18"/>
        <v>5</v>
      </c>
      <c r="DD29" s="149">
        <f t="shared" si="19"/>
        <v>0</v>
      </c>
      <c r="DE29" s="77"/>
      <c r="DF29" s="77"/>
      <c r="DG29" s="28" t="str">
        <f t="shared" si="35"/>
        <v>28</v>
      </c>
      <c r="DH29" s="312" t="str">
        <f t="shared" si="35"/>
        <v>金属製品</v>
      </c>
      <c r="DI29" s="147">
        <f t="shared" si="36"/>
        <v>1370</v>
      </c>
      <c r="DJ29" s="148">
        <f t="shared" si="36"/>
        <v>634</v>
      </c>
      <c r="DK29" s="34">
        <f t="shared" si="36"/>
        <v>338</v>
      </c>
      <c r="DL29" s="149">
        <f t="shared" si="36"/>
        <v>1</v>
      </c>
    </row>
    <row r="30" spans="2:116">
      <c r="B30" s="28" t="str">
        <f>'測定　建設投資'!B30</f>
        <v>29</v>
      </c>
      <c r="C30" s="312" t="str">
        <f>'測定　建設投資'!C30</f>
        <v>はん用機械</v>
      </c>
      <c r="D30" s="137"/>
      <c r="E30" s="37" t="s">
        <v>606</v>
      </c>
      <c r="F30" s="137"/>
      <c r="G30" s="195">
        <f>'測定　建設投資'!G30</f>
        <v>3.4094325492248001E-2</v>
      </c>
      <c r="H30" s="213"/>
      <c r="I30" s="195">
        <v>8.9400000000000005E-4</v>
      </c>
      <c r="J30" s="213"/>
      <c r="K30" s="151">
        <f>'測定　建設投資'!K30</f>
        <v>9.1533502198199996E-4</v>
      </c>
      <c r="L30" s="137"/>
      <c r="M30" s="151">
        <f>'測定　建設投資'!M30</f>
        <v>0.44042362922142703</v>
      </c>
      <c r="N30" s="137"/>
      <c r="O30" s="151">
        <f>'測定　建設投資'!O30</f>
        <v>0.22034291118675201</v>
      </c>
      <c r="P30" s="137"/>
      <c r="Q30" s="151">
        <f>'測定　建設投資'!Q30</f>
        <v>4.8820230315376142E-5</v>
      </c>
      <c r="R30" t="s">
        <v>153</v>
      </c>
      <c r="T30" s="391">
        <v>9.2219426774858956E-4</v>
      </c>
      <c r="U30" s="16"/>
      <c r="V30" s="151">
        <f t="shared" si="20"/>
        <v>8.9400000000000005E-4</v>
      </c>
      <c r="W30" s="200"/>
      <c r="Y30" s="28" t="str">
        <f t="shared" si="21"/>
        <v>29</v>
      </c>
      <c r="Z30" s="312" t="str">
        <f t="shared" si="21"/>
        <v>はん用機械</v>
      </c>
      <c r="AB30" s="13"/>
      <c r="AD30" s="154">
        <f t="shared" si="37"/>
        <v>8.9400000000000005E-4</v>
      </c>
      <c r="AE30" s="16" t="s">
        <v>158</v>
      </c>
      <c r="AF30" s="13">
        <f t="shared" si="22"/>
        <v>224</v>
      </c>
      <c r="AG30" s="77"/>
      <c r="AH30" s="78"/>
      <c r="AI30" s="13">
        <f t="shared" si="1"/>
        <v>224</v>
      </c>
      <c r="AJ30" s="143" t="s">
        <v>157</v>
      </c>
      <c r="AK30" s="155">
        <f t="shared" si="2"/>
        <v>0.44042362922142703</v>
      </c>
      <c r="AL30" s="145" t="s">
        <v>158</v>
      </c>
      <c r="AM30" s="20">
        <f t="shared" si="41"/>
        <v>99</v>
      </c>
      <c r="AP30" s="28" t="str">
        <f t="shared" si="23"/>
        <v>29</v>
      </c>
      <c r="AQ30" s="312" t="str">
        <f t="shared" si="23"/>
        <v>はん用機械</v>
      </c>
      <c r="AS30" s="13">
        <f t="shared" si="3"/>
        <v>224</v>
      </c>
      <c r="AT30" s="143" t="s">
        <v>157</v>
      </c>
      <c r="AU30" s="154">
        <f t="shared" si="4"/>
        <v>0.22034291118675201</v>
      </c>
      <c r="AV30" s="145" t="s">
        <v>158</v>
      </c>
      <c r="AW30" s="13">
        <f t="shared" si="24"/>
        <v>49</v>
      </c>
      <c r="AX30" s="163"/>
      <c r="AY30" s="210"/>
      <c r="AZ30" s="13">
        <f t="shared" si="5"/>
        <v>224</v>
      </c>
      <c r="BA30" s="143" t="s">
        <v>157</v>
      </c>
      <c r="BB30" s="154">
        <f t="shared" si="6"/>
        <v>9.1533502198199996E-4</v>
      </c>
      <c r="BC30" s="145" t="s">
        <v>158</v>
      </c>
      <c r="BD30" s="13">
        <f t="shared" si="38"/>
        <v>0</v>
      </c>
      <c r="BE30" s="77"/>
      <c r="BG30" s="13"/>
      <c r="BI30" s="151">
        <f t="shared" si="7"/>
        <v>4.8820230315376142E-5</v>
      </c>
      <c r="BK30" s="13">
        <f t="shared" si="39"/>
        <v>2</v>
      </c>
      <c r="BL30" s="16" t="s">
        <v>157</v>
      </c>
      <c r="BM30" s="154">
        <f t="shared" si="8"/>
        <v>3.4094325492248001E-2</v>
      </c>
      <c r="BN30" s="16" t="s">
        <v>158</v>
      </c>
      <c r="BO30" s="13">
        <f t="shared" si="25"/>
        <v>0</v>
      </c>
      <c r="BP30" s="77"/>
      <c r="BQ30" s="36"/>
      <c r="BR30" s="37" t="s">
        <v>567</v>
      </c>
      <c r="BS30" s="34"/>
      <c r="BT30" s="20">
        <f t="shared" si="26"/>
        <v>0</v>
      </c>
      <c r="BV30" s="20">
        <v>1</v>
      </c>
      <c r="BW30" s="20"/>
      <c r="BX30" s="20">
        <f t="shared" si="27"/>
        <v>1</v>
      </c>
      <c r="BY30" s="145" t="s">
        <v>157</v>
      </c>
      <c r="BZ30" s="156">
        <f t="shared" si="9"/>
        <v>0.44042362922142703</v>
      </c>
      <c r="CA30" s="145" t="s">
        <v>158</v>
      </c>
      <c r="CB30" s="20">
        <f t="shared" si="28"/>
        <v>0</v>
      </c>
      <c r="CC30" s="34"/>
      <c r="CD30" s="78"/>
      <c r="CE30" s="13">
        <f t="shared" si="10"/>
        <v>1</v>
      </c>
      <c r="CF30" s="143" t="s">
        <v>157</v>
      </c>
      <c r="CG30" s="154">
        <f t="shared" si="11"/>
        <v>0.22034291118675201</v>
      </c>
      <c r="CH30" s="145" t="s">
        <v>158</v>
      </c>
      <c r="CI30" s="13">
        <f t="shared" si="29"/>
        <v>0</v>
      </c>
      <c r="CJ30" s="77"/>
      <c r="CL30" s="13">
        <f t="shared" si="30"/>
        <v>1</v>
      </c>
      <c r="CM30" s="143" t="s">
        <v>157</v>
      </c>
      <c r="CN30" s="154">
        <f t="shared" si="12"/>
        <v>9.1533502198199996E-4</v>
      </c>
      <c r="CO30" s="145" t="s">
        <v>158</v>
      </c>
      <c r="CP30" s="13">
        <f t="shared" si="40"/>
        <v>0</v>
      </c>
      <c r="CQ30" s="77"/>
      <c r="CR30" s="77"/>
      <c r="CS30" s="28" t="str">
        <f t="shared" si="31"/>
        <v>29</v>
      </c>
      <c r="CT30" s="312" t="str">
        <f t="shared" si="31"/>
        <v>はん用機械</v>
      </c>
      <c r="CU30" s="147">
        <f t="shared" si="32"/>
        <v>224</v>
      </c>
      <c r="CV30" s="148">
        <f t="shared" si="13"/>
        <v>99</v>
      </c>
      <c r="CW30" s="34">
        <f t="shared" si="14"/>
        <v>49</v>
      </c>
      <c r="CX30" s="149">
        <f t="shared" si="15"/>
        <v>0</v>
      </c>
      <c r="CY30" s="34">
        <f t="shared" si="33"/>
        <v>2</v>
      </c>
      <c r="CZ30" s="20">
        <f t="shared" si="34"/>
        <v>0</v>
      </c>
      <c r="DA30" s="147">
        <f t="shared" si="16"/>
        <v>1</v>
      </c>
      <c r="DB30" s="148">
        <f t="shared" si="17"/>
        <v>0</v>
      </c>
      <c r="DC30" s="34">
        <f t="shared" si="18"/>
        <v>0</v>
      </c>
      <c r="DD30" s="149">
        <f t="shared" si="19"/>
        <v>0</v>
      </c>
      <c r="DE30" s="77"/>
      <c r="DF30" s="77"/>
      <c r="DG30" s="28" t="str">
        <f t="shared" si="35"/>
        <v>29</v>
      </c>
      <c r="DH30" s="312" t="str">
        <f t="shared" si="35"/>
        <v>はん用機械</v>
      </c>
      <c r="DI30" s="147">
        <f t="shared" si="36"/>
        <v>225</v>
      </c>
      <c r="DJ30" s="148">
        <f t="shared" si="36"/>
        <v>99</v>
      </c>
      <c r="DK30" s="34">
        <f t="shared" si="36"/>
        <v>49</v>
      </c>
      <c r="DL30" s="149">
        <f t="shared" si="36"/>
        <v>0</v>
      </c>
    </row>
    <row r="31" spans="2:116">
      <c r="B31" s="28" t="str">
        <f>'測定　建設投資'!B31</f>
        <v>30</v>
      </c>
      <c r="C31" s="312" t="str">
        <f>'測定　建設投資'!C31</f>
        <v>生産用機械</v>
      </c>
      <c r="D31" s="137"/>
      <c r="E31" s="37" t="s">
        <v>39</v>
      </c>
      <c r="F31" s="137"/>
      <c r="G31" s="195">
        <f>'測定　建設投資'!G31</f>
        <v>0.34053281152756298</v>
      </c>
      <c r="H31" s="213"/>
      <c r="I31" s="195">
        <v>8.9499999999999996E-4</v>
      </c>
      <c r="J31" s="213"/>
      <c r="K31" s="151">
        <f>'測定　建設投資'!K31</f>
        <v>4.6683048771799999E-4</v>
      </c>
      <c r="L31" s="137"/>
      <c r="M31" s="151">
        <f>'測定　建設投資'!M31</f>
        <v>0.49819548178649098</v>
      </c>
      <c r="N31" s="137"/>
      <c r="O31" s="151">
        <f>'測定　建設投資'!O31</f>
        <v>0.177685056366089</v>
      </c>
      <c r="P31" s="137"/>
      <c r="Q31" s="151">
        <f>'測定　建設投資'!Q31</f>
        <v>4.0099380345238896E-5</v>
      </c>
      <c r="T31" s="216">
        <v>9.2282512107410609E-4</v>
      </c>
      <c r="U31" s="16"/>
      <c r="V31" s="151">
        <f t="shared" si="20"/>
        <v>8.9499999999999996E-4</v>
      </c>
      <c r="W31" s="200"/>
      <c r="Y31" s="28" t="str">
        <f t="shared" si="21"/>
        <v>30</v>
      </c>
      <c r="Z31" s="312" t="str">
        <f t="shared" si="21"/>
        <v>生産用機械</v>
      </c>
      <c r="AB31" s="13"/>
      <c r="AD31" s="154">
        <f t="shared" si="37"/>
        <v>8.9499999999999996E-4</v>
      </c>
      <c r="AE31" s="16" t="s">
        <v>158</v>
      </c>
      <c r="AF31" s="13">
        <f t="shared" si="22"/>
        <v>224</v>
      </c>
      <c r="AG31" s="77"/>
      <c r="AH31" s="78"/>
      <c r="AI31" s="13">
        <f>AF31</f>
        <v>224</v>
      </c>
      <c r="AJ31" s="143" t="s">
        <v>157</v>
      </c>
      <c r="AK31" s="155">
        <f>M31</f>
        <v>0.49819548178649098</v>
      </c>
      <c r="AL31" s="145" t="s">
        <v>158</v>
      </c>
      <c r="AM31" s="20">
        <f>ROUND(AI31*AK31,0)</f>
        <v>112</v>
      </c>
      <c r="AP31" s="28" t="str">
        <f t="shared" si="23"/>
        <v>30</v>
      </c>
      <c r="AQ31" s="312" t="str">
        <f t="shared" si="23"/>
        <v>生産用機械</v>
      </c>
      <c r="AS31" s="13">
        <f>AF31</f>
        <v>224</v>
      </c>
      <c r="AT31" s="143" t="s">
        <v>157</v>
      </c>
      <c r="AU31" s="154">
        <f>O31</f>
        <v>0.177685056366089</v>
      </c>
      <c r="AV31" s="145" t="s">
        <v>158</v>
      </c>
      <c r="AW31" s="13">
        <f>ROUND(AS31*AU31,0)</f>
        <v>40</v>
      </c>
      <c r="AX31" s="163"/>
      <c r="AY31" s="210"/>
      <c r="AZ31" s="13">
        <f>AF31</f>
        <v>224</v>
      </c>
      <c r="BA31" s="143" t="s">
        <v>157</v>
      </c>
      <c r="BB31" s="154">
        <f>K31</f>
        <v>4.6683048771799999E-4</v>
      </c>
      <c r="BC31" s="145" t="s">
        <v>158</v>
      </c>
      <c r="BD31" s="13">
        <f t="shared" si="38"/>
        <v>0</v>
      </c>
      <c r="BE31" s="77"/>
      <c r="BG31" s="13"/>
      <c r="BI31" s="151">
        <f>Q31</f>
        <v>4.0099380345238896E-5</v>
      </c>
      <c r="BK31" s="13">
        <f t="shared" si="39"/>
        <v>2</v>
      </c>
      <c r="BL31" s="16" t="s">
        <v>157</v>
      </c>
      <c r="BM31" s="154">
        <f>G31</f>
        <v>0.34053281152756298</v>
      </c>
      <c r="BN31" s="16" t="s">
        <v>158</v>
      </c>
      <c r="BO31" s="13">
        <f>ROUND(BK31*BM31,0)</f>
        <v>1</v>
      </c>
      <c r="BP31" s="77"/>
      <c r="BQ31" s="36"/>
      <c r="BR31" s="37" t="s">
        <v>39</v>
      </c>
      <c r="BS31" s="34"/>
      <c r="BT31" s="20">
        <f>BO31</f>
        <v>1</v>
      </c>
      <c r="BV31" s="20">
        <v>6</v>
      </c>
      <c r="BW31" s="20"/>
      <c r="BX31" s="20">
        <f>BV31</f>
        <v>6</v>
      </c>
      <c r="BY31" s="145" t="s">
        <v>157</v>
      </c>
      <c r="BZ31" s="156">
        <f>M31</f>
        <v>0.49819548178649098</v>
      </c>
      <c r="CA31" s="145" t="s">
        <v>158</v>
      </c>
      <c r="CB31" s="20">
        <f>ROUND(BX31*BZ31,0)</f>
        <v>3</v>
      </c>
      <c r="CC31" s="34"/>
      <c r="CD31" s="78"/>
      <c r="CE31" s="13">
        <f>BV31</f>
        <v>6</v>
      </c>
      <c r="CF31" s="143" t="s">
        <v>157</v>
      </c>
      <c r="CG31" s="154">
        <f>O31</f>
        <v>0.177685056366089</v>
      </c>
      <c r="CH31" s="145" t="s">
        <v>158</v>
      </c>
      <c r="CI31" s="13">
        <f>ROUND(CE31*CG31,0)</f>
        <v>1</v>
      </c>
      <c r="CJ31" s="77"/>
      <c r="CL31" s="13">
        <f>BV31</f>
        <v>6</v>
      </c>
      <c r="CM31" s="143" t="s">
        <v>157</v>
      </c>
      <c r="CN31" s="154">
        <f>K31</f>
        <v>4.6683048771799999E-4</v>
      </c>
      <c r="CO31" s="145" t="s">
        <v>158</v>
      </c>
      <c r="CP31" s="13">
        <f t="shared" si="40"/>
        <v>0</v>
      </c>
      <c r="CQ31" s="77"/>
      <c r="CR31" s="77"/>
      <c r="CS31" s="28" t="str">
        <f t="shared" si="31"/>
        <v>30</v>
      </c>
      <c r="CT31" s="312" t="str">
        <f t="shared" si="31"/>
        <v>生産用機械</v>
      </c>
      <c r="CU31" s="147">
        <f>AF31</f>
        <v>224</v>
      </c>
      <c r="CV31" s="148">
        <f>AM31</f>
        <v>112</v>
      </c>
      <c r="CW31" s="34">
        <f>AW31</f>
        <v>40</v>
      </c>
      <c r="CX31" s="149">
        <f>BD31</f>
        <v>0</v>
      </c>
      <c r="CY31" s="34">
        <f t="shared" si="33"/>
        <v>2</v>
      </c>
      <c r="CZ31" s="20">
        <f t="shared" si="34"/>
        <v>1</v>
      </c>
      <c r="DA31" s="147">
        <f>BV31</f>
        <v>6</v>
      </c>
      <c r="DB31" s="148">
        <f>CB31</f>
        <v>3</v>
      </c>
      <c r="DC31" s="34">
        <f>CI31</f>
        <v>1</v>
      </c>
      <c r="DD31" s="149">
        <f>CP31</f>
        <v>0</v>
      </c>
      <c r="DE31" s="77"/>
      <c r="DF31" s="77"/>
      <c r="DG31" s="28" t="str">
        <f t="shared" si="35"/>
        <v>30</v>
      </c>
      <c r="DH31" s="312" t="str">
        <f t="shared" si="35"/>
        <v>生産用機械</v>
      </c>
      <c r="DI31" s="147">
        <f t="shared" si="36"/>
        <v>230</v>
      </c>
      <c r="DJ31" s="148">
        <f t="shared" si="36"/>
        <v>115</v>
      </c>
      <c r="DK31" s="34">
        <f t="shared" si="36"/>
        <v>41</v>
      </c>
      <c r="DL31" s="149">
        <f t="shared" si="36"/>
        <v>0</v>
      </c>
    </row>
    <row r="32" spans="2:116">
      <c r="B32" s="28" t="str">
        <f>'測定　建設投資'!B32</f>
        <v>31</v>
      </c>
      <c r="C32" s="312" t="str">
        <f>'測定　建設投資'!C32</f>
        <v>業務用機械</v>
      </c>
      <c r="D32" s="137"/>
      <c r="E32" s="150"/>
      <c r="F32" s="137"/>
      <c r="G32" s="195">
        <f>'測定　建設投資'!G32</f>
        <v>6.3354226010696998E-2</v>
      </c>
      <c r="H32" s="213"/>
      <c r="I32" s="195">
        <v>1.7E-5</v>
      </c>
      <c r="J32" s="213"/>
      <c r="K32" s="151">
        <f>'測定　建設投資'!K32</f>
        <v>3.9424319234100002E-4</v>
      </c>
      <c r="L32" s="137"/>
      <c r="M32" s="151">
        <f>'測定　建設投資'!M32</f>
        <v>0.45349537299905501</v>
      </c>
      <c r="N32" s="137"/>
      <c r="O32" s="151">
        <f>'測定　建設投資'!O32</f>
        <v>0.19146077815892701</v>
      </c>
      <c r="P32" s="137"/>
      <c r="Q32" s="151">
        <f>'測定　建設投資'!Q32</f>
        <v>3.6513699876727099E-4</v>
      </c>
      <c r="T32" s="216">
        <v>1.7229961629059785E-5</v>
      </c>
      <c r="U32" s="16"/>
      <c r="V32" s="151">
        <f t="shared" si="20"/>
        <v>1.7E-5</v>
      </c>
      <c r="W32" s="200"/>
      <c r="Y32" s="28" t="str">
        <f t="shared" si="21"/>
        <v>31</v>
      </c>
      <c r="Z32" s="312" t="str">
        <f t="shared" si="21"/>
        <v>業務用機械</v>
      </c>
      <c r="AB32" s="13"/>
      <c r="AD32" s="154">
        <f t="shared" si="37"/>
        <v>1.7E-5</v>
      </c>
      <c r="AE32" s="16" t="s">
        <v>158</v>
      </c>
      <c r="AF32" s="13">
        <f t="shared" si="22"/>
        <v>4</v>
      </c>
      <c r="AG32" s="77"/>
      <c r="AH32" s="78"/>
      <c r="AI32" s="13">
        <f>AF32</f>
        <v>4</v>
      </c>
      <c r="AJ32" s="143" t="s">
        <v>157</v>
      </c>
      <c r="AK32" s="155">
        <f>M32</f>
        <v>0.45349537299905501</v>
      </c>
      <c r="AL32" s="145" t="s">
        <v>158</v>
      </c>
      <c r="AM32" s="20">
        <f>ROUND(AI32*AK32,0)</f>
        <v>2</v>
      </c>
      <c r="AP32" s="28" t="str">
        <f t="shared" si="23"/>
        <v>31</v>
      </c>
      <c r="AQ32" s="312" t="str">
        <f t="shared" si="23"/>
        <v>業務用機械</v>
      </c>
      <c r="AS32" s="13">
        <f>AF32</f>
        <v>4</v>
      </c>
      <c r="AT32" s="143" t="s">
        <v>157</v>
      </c>
      <c r="AU32" s="154">
        <f>O32</f>
        <v>0.19146077815892701</v>
      </c>
      <c r="AV32" s="145" t="s">
        <v>158</v>
      </c>
      <c r="AW32" s="13">
        <f>ROUND(AS32*AU32,0)</f>
        <v>1</v>
      </c>
      <c r="AX32" s="163"/>
      <c r="AY32" s="210"/>
      <c r="AZ32" s="13">
        <f>AF32</f>
        <v>4</v>
      </c>
      <c r="BA32" s="143" t="s">
        <v>157</v>
      </c>
      <c r="BB32" s="154">
        <f>K32</f>
        <v>3.9424319234100002E-4</v>
      </c>
      <c r="BC32" s="145" t="s">
        <v>158</v>
      </c>
      <c r="BD32" s="13">
        <f t="shared" si="38"/>
        <v>0</v>
      </c>
      <c r="BE32" s="77"/>
      <c r="BG32" s="13"/>
      <c r="BI32" s="151">
        <f>Q32</f>
        <v>3.6513699876727099E-4</v>
      </c>
      <c r="BK32" s="13">
        <f t="shared" si="39"/>
        <v>16</v>
      </c>
      <c r="BL32" s="16" t="s">
        <v>157</v>
      </c>
      <c r="BM32" s="154">
        <f>G32</f>
        <v>6.3354226010696998E-2</v>
      </c>
      <c r="BN32" s="16" t="s">
        <v>158</v>
      </c>
      <c r="BO32" s="13">
        <f>ROUND(BK32*BM32,0)</f>
        <v>1</v>
      </c>
      <c r="BP32" s="77"/>
      <c r="BQ32" s="36"/>
      <c r="BR32" s="37"/>
      <c r="BS32" s="34"/>
      <c r="BT32" s="20">
        <f>BO32</f>
        <v>1</v>
      </c>
      <c r="BV32" s="20">
        <v>4</v>
      </c>
      <c r="BW32" s="20"/>
      <c r="BX32" s="20">
        <f>BV32</f>
        <v>4</v>
      </c>
      <c r="BY32" s="145" t="s">
        <v>157</v>
      </c>
      <c r="BZ32" s="156">
        <f>M32</f>
        <v>0.45349537299905501</v>
      </c>
      <c r="CA32" s="145" t="s">
        <v>158</v>
      </c>
      <c r="CB32" s="20">
        <f>ROUND(BX32*BZ32,0)</f>
        <v>2</v>
      </c>
      <c r="CC32" s="34"/>
      <c r="CD32" s="78"/>
      <c r="CE32" s="13">
        <f>BV32</f>
        <v>4</v>
      </c>
      <c r="CF32" s="143" t="s">
        <v>157</v>
      </c>
      <c r="CG32" s="154">
        <f>O32</f>
        <v>0.19146077815892701</v>
      </c>
      <c r="CH32" s="145" t="s">
        <v>158</v>
      </c>
      <c r="CI32" s="13">
        <f>ROUND(CE32*CG32,0)</f>
        <v>1</v>
      </c>
      <c r="CJ32" s="77"/>
      <c r="CL32" s="13">
        <f>BV32</f>
        <v>4</v>
      </c>
      <c r="CM32" s="143" t="s">
        <v>157</v>
      </c>
      <c r="CN32" s="154">
        <f>K32</f>
        <v>3.9424319234100002E-4</v>
      </c>
      <c r="CO32" s="145" t="s">
        <v>158</v>
      </c>
      <c r="CP32" s="13">
        <f t="shared" si="40"/>
        <v>0</v>
      </c>
      <c r="CQ32" s="77"/>
      <c r="CR32" s="77"/>
      <c r="CS32" s="28" t="str">
        <f t="shared" si="31"/>
        <v>31</v>
      </c>
      <c r="CT32" s="312" t="str">
        <f t="shared" si="31"/>
        <v>業務用機械</v>
      </c>
      <c r="CU32" s="147">
        <f>AF32</f>
        <v>4</v>
      </c>
      <c r="CV32" s="148">
        <f>AM32</f>
        <v>2</v>
      </c>
      <c r="CW32" s="34">
        <f>AW32</f>
        <v>1</v>
      </c>
      <c r="CX32" s="149">
        <f>BD32</f>
        <v>0</v>
      </c>
      <c r="CY32" s="34">
        <f t="shared" si="33"/>
        <v>16</v>
      </c>
      <c r="CZ32" s="20">
        <f t="shared" si="34"/>
        <v>1</v>
      </c>
      <c r="DA32" s="147">
        <f>BV32</f>
        <v>4</v>
      </c>
      <c r="DB32" s="148">
        <f>CB32</f>
        <v>2</v>
      </c>
      <c r="DC32" s="34">
        <f>CI32</f>
        <v>1</v>
      </c>
      <c r="DD32" s="149">
        <f>CP32</f>
        <v>0</v>
      </c>
      <c r="DE32" s="77"/>
      <c r="DF32" s="77"/>
      <c r="DG32" s="28" t="str">
        <f t="shared" si="35"/>
        <v>31</v>
      </c>
      <c r="DH32" s="312" t="str">
        <f t="shared" si="35"/>
        <v>業務用機械</v>
      </c>
      <c r="DI32" s="147">
        <f t="shared" si="36"/>
        <v>8</v>
      </c>
      <c r="DJ32" s="148">
        <f t="shared" si="36"/>
        <v>4</v>
      </c>
      <c r="DK32" s="34">
        <f t="shared" si="36"/>
        <v>2</v>
      </c>
      <c r="DL32" s="149">
        <f t="shared" si="36"/>
        <v>0</v>
      </c>
    </row>
    <row r="33" spans="2:116">
      <c r="B33" s="28" t="str">
        <f>'測定　建設投資'!B33</f>
        <v>32</v>
      </c>
      <c r="C33" s="312" t="str">
        <f>'測定　建設投資'!C33</f>
        <v>電子部品</v>
      </c>
      <c r="D33" s="137"/>
      <c r="E33" s="150"/>
      <c r="F33" s="137"/>
      <c r="G33" s="195">
        <f>'測定　建設投資'!G33</f>
        <v>0.51648961089103096</v>
      </c>
      <c r="H33" s="213"/>
      <c r="I33" s="195">
        <v>4.6245000000000001E-2</v>
      </c>
      <c r="J33" s="213"/>
      <c r="K33" s="151">
        <f>'測定　建設投資'!K33</f>
        <v>4.4892140290699999E-4</v>
      </c>
      <c r="L33" s="137"/>
      <c r="M33" s="151">
        <f>'測定　建設投資'!M33</f>
        <v>0.37584073952539698</v>
      </c>
      <c r="N33" s="137"/>
      <c r="O33" s="151">
        <f>'測定　建設投資'!O33</f>
        <v>0.23116828026519801</v>
      </c>
      <c r="P33" s="137"/>
      <c r="Q33" s="151">
        <f>'測定　建設投資'!Q33</f>
        <v>5.3456453327922694E-4</v>
      </c>
      <c r="R33" t="s">
        <v>153</v>
      </c>
      <c r="T33" s="216">
        <v>4.7690271292180224E-2</v>
      </c>
      <c r="U33" s="16"/>
      <c r="V33" s="151">
        <f t="shared" si="20"/>
        <v>4.6245000000000001E-2</v>
      </c>
      <c r="W33" s="200"/>
      <c r="Y33" s="28" t="str">
        <f t="shared" si="21"/>
        <v>32</v>
      </c>
      <c r="Z33" s="312" t="str">
        <f t="shared" si="21"/>
        <v>電子部品</v>
      </c>
      <c r="AB33" s="13"/>
      <c r="AD33" s="154">
        <f t="shared" si="37"/>
        <v>4.6245000000000001E-2</v>
      </c>
      <c r="AE33" s="16" t="s">
        <v>158</v>
      </c>
      <c r="AF33" s="13">
        <f t="shared" si="22"/>
        <v>11561</v>
      </c>
      <c r="AG33" s="77"/>
      <c r="AH33" s="78"/>
      <c r="AI33" s="13">
        <f t="shared" si="1"/>
        <v>11561</v>
      </c>
      <c r="AJ33" s="143" t="s">
        <v>157</v>
      </c>
      <c r="AK33" s="155">
        <f t="shared" si="2"/>
        <v>0.37584073952539698</v>
      </c>
      <c r="AL33" s="145" t="s">
        <v>158</v>
      </c>
      <c r="AM33" s="20">
        <f t="shared" si="41"/>
        <v>4345</v>
      </c>
      <c r="AP33" s="28" t="str">
        <f t="shared" si="23"/>
        <v>32</v>
      </c>
      <c r="AQ33" s="312" t="str">
        <f t="shared" si="23"/>
        <v>電子部品</v>
      </c>
      <c r="AS33" s="13">
        <f t="shared" si="3"/>
        <v>11561</v>
      </c>
      <c r="AT33" s="143" t="s">
        <v>157</v>
      </c>
      <c r="AU33" s="154">
        <f t="shared" si="4"/>
        <v>0.23116828026519801</v>
      </c>
      <c r="AV33" s="145" t="s">
        <v>158</v>
      </c>
      <c r="AW33" s="13">
        <f t="shared" si="24"/>
        <v>2673</v>
      </c>
      <c r="AX33" s="163"/>
      <c r="AY33" s="210"/>
      <c r="AZ33" s="13">
        <f t="shared" si="5"/>
        <v>11561</v>
      </c>
      <c r="BA33" s="143" t="s">
        <v>157</v>
      </c>
      <c r="BB33" s="154">
        <f t="shared" si="6"/>
        <v>4.4892140290699999E-4</v>
      </c>
      <c r="BC33" s="145" t="s">
        <v>158</v>
      </c>
      <c r="BD33" s="13">
        <f t="shared" si="38"/>
        <v>5</v>
      </c>
      <c r="BE33" s="77"/>
      <c r="BG33" s="13"/>
      <c r="BI33" s="151">
        <f t="shared" si="7"/>
        <v>5.3456453327922694E-4</v>
      </c>
      <c r="BK33" s="13">
        <f t="shared" si="39"/>
        <v>23</v>
      </c>
      <c r="BL33" s="16" t="s">
        <v>157</v>
      </c>
      <c r="BM33" s="154">
        <f t="shared" si="8"/>
        <v>0.51648961089103096</v>
      </c>
      <c r="BN33" s="16" t="s">
        <v>158</v>
      </c>
      <c r="BO33" s="13">
        <f t="shared" si="25"/>
        <v>12</v>
      </c>
      <c r="BP33" s="77"/>
      <c r="BQ33" s="36"/>
      <c r="BR33" s="150"/>
      <c r="BS33" s="34"/>
      <c r="BT33" s="20">
        <f t="shared" si="26"/>
        <v>12</v>
      </c>
      <c r="BV33" s="20">
        <v>51</v>
      </c>
      <c r="BW33" s="20"/>
      <c r="BX33" s="20">
        <f t="shared" si="27"/>
        <v>51</v>
      </c>
      <c r="BY33" s="145" t="s">
        <v>157</v>
      </c>
      <c r="BZ33" s="156">
        <f t="shared" si="9"/>
        <v>0.37584073952539698</v>
      </c>
      <c r="CA33" s="145" t="s">
        <v>158</v>
      </c>
      <c r="CB33" s="20">
        <f t="shared" si="28"/>
        <v>19</v>
      </c>
      <c r="CC33" s="34"/>
      <c r="CD33" s="78"/>
      <c r="CE33" s="13">
        <f t="shared" si="10"/>
        <v>51</v>
      </c>
      <c r="CF33" s="143" t="s">
        <v>157</v>
      </c>
      <c r="CG33" s="154">
        <f t="shared" si="11"/>
        <v>0.23116828026519801</v>
      </c>
      <c r="CH33" s="145" t="s">
        <v>158</v>
      </c>
      <c r="CI33" s="13">
        <f t="shared" si="29"/>
        <v>12</v>
      </c>
      <c r="CJ33" s="77"/>
      <c r="CL33" s="13">
        <f t="shared" si="30"/>
        <v>51</v>
      </c>
      <c r="CM33" s="143" t="s">
        <v>157</v>
      </c>
      <c r="CN33" s="154">
        <f t="shared" si="12"/>
        <v>4.4892140290699999E-4</v>
      </c>
      <c r="CO33" s="145" t="s">
        <v>158</v>
      </c>
      <c r="CP33" s="13">
        <f t="shared" si="40"/>
        <v>0</v>
      </c>
      <c r="CQ33" s="77"/>
      <c r="CR33" s="77"/>
      <c r="CS33" s="28" t="str">
        <f t="shared" si="31"/>
        <v>32</v>
      </c>
      <c r="CT33" s="312" t="str">
        <f t="shared" si="31"/>
        <v>電子部品</v>
      </c>
      <c r="CU33" s="147">
        <f t="shared" si="32"/>
        <v>11561</v>
      </c>
      <c r="CV33" s="148">
        <f t="shared" si="13"/>
        <v>4345</v>
      </c>
      <c r="CW33" s="34">
        <f t="shared" si="14"/>
        <v>2673</v>
      </c>
      <c r="CX33" s="149">
        <f t="shared" si="15"/>
        <v>5</v>
      </c>
      <c r="CY33" s="34">
        <f t="shared" si="33"/>
        <v>23</v>
      </c>
      <c r="CZ33" s="20">
        <f t="shared" si="34"/>
        <v>12</v>
      </c>
      <c r="DA33" s="147">
        <f t="shared" si="16"/>
        <v>51</v>
      </c>
      <c r="DB33" s="148">
        <f t="shared" si="17"/>
        <v>19</v>
      </c>
      <c r="DC33" s="34">
        <f t="shared" si="18"/>
        <v>12</v>
      </c>
      <c r="DD33" s="149">
        <f t="shared" si="19"/>
        <v>0</v>
      </c>
      <c r="DE33" s="77"/>
      <c r="DF33" s="77"/>
      <c r="DG33" s="28" t="str">
        <f t="shared" si="35"/>
        <v>32</v>
      </c>
      <c r="DH33" s="312" t="str">
        <f t="shared" si="35"/>
        <v>電子部品</v>
      </c>
      <c r="DI33" s="147">
        <f t="shared" si="36"/>
        <v>11612</v>
      </c>
      <c r="DJ33" s="148">
        <f t="shared" si="36"/>
        <v>4364</v>
      </c>
      <c r="DK33" s="34">
        <f t="shared" si="36"/>
        <v>2685</v>
      </c>
      <c r="DL33" s="149">
        <f t="shared" si="36"/>
        <v>5</v>
      </c>
    </row>
    <row r="34" spans="2:116">
      <c r="B34" s="28" t="str">
        <f>'測定　建設投資'!B34</f>
        <v>33</v>
      </c>
      <c r="C34" s="312" t="str">
        <f>'測定　建設投資'!C34</f>
        <v>電気機械</v>
      </c>
      <c r="D34" s="137"/>
      <c r="E34" s="150"/>
      <c r="F34" s="137"/>
      <c r="G34" s="195">
        <f>'測定　建設投資'!G34</f>
        <v>0.17556310095125699</v>
      </c>
      <c r="H34" s="213"/>
      <c r="I34" s="195">
        <v>1</v>
      </c>
      <c r="J34" s="213"/>
      <c r="K34" s="151">
        <f>'測定　建設投資'!K34</f>
        <v>3.67026252213E-4</v>
      </c>
      <c r="L34" s="137"/>
      <c r="M34" s="151">
        <f>'測定　建設投資'!M34</f>
        <v>0.35211505936034898</v>
      </c>
      <c r="N34" s="137"/>
      <c r="O34" s="151">
        <f>'測定　建設投資'!O34</f>
        <v>0.194769265713437</v>
      </c>
      <c r="P34" s="137"/>
      <c r="Q34" s="151">
        <f>'測定　建設投資'!Q34</f>
        <v>1.1036044322854838E-2</v>
      </c>
      <c r="R34" t="s">
        <v>153</v>
      </c>
      <c r="T34" s="392">
        <v>1.0312584606603648</v>
      </c>
      <c r="U34" s="16"/>
      <c r="V34" s="151">
        <f t="shared" si="20"/>
        <v>1</v>
      </c>
      <c r="W34" s="200"/>
      <c r="Y34" s="28" t="str">
        <f t="shared" si="21"/>
        <v>33</v>
      </c>
      <c r="Z34" s="312" t="str">
        <f t="shared" si="21"/>
        <v>電気機械</v>
      </c>
      <c r="AB34" s="13">
        <v>250000</v>
      </c>
      <c r="AD34" s="154">
        <f t="shared" si="37"/>
        <v>1</v>
      </c>
      <c r="AE34" s="16" t="s">
        <v>158</v>
      </c>
      <c r="AF34" s="13">
        <f t="shared" si="22"/>
        <v>250000</v>
      </c>
      <c r="AG34" s="77"/>
      <c r="AH34" s="78"/>
      <c r="AI34" s="13">
        <f t="shared" si="1"/>
        <v>250000</v>
      </c>
      <c r="AJ34" s="143" t="s">
        <v>157</v>
      </c>
      <c r="AK34" s="155">
        <f t="shared" si="2"/>
        <v>0.35211505936034898</v>
      </c>
      <c r="AL34" s="145" t="s">
        <v>158</v>
      </c>
      <c r="AM34" s="20">
        <f t="shared" si="41"/>
        <v>88029</v>
      </c>
      <c r="AP34" s="28" t="str">
        <f t="shared" si="23"/>
        <v>33</v>
      </c>
      <c r="AQ34" s="312" t="str">
        <f t="shared" si="23"/>
        <v>電気機械</v>
      </c>
      <c r="AS34" s="13">
        <f t="shared" si="3"/>
        <v>250000</v>
      </c>
      <c r="AT34" s="143" t="s">
        <v>157</v>
      </c>
      <c r="AU34" s="154">
        <f t="shared" si="4"/>
        <v>0.194769265713437</v>
      </c>
      <c r="AV34" s="145" t="s">
        <v>158</v>
      </c>
      <c r="AW34" s="13">
        <f t="shared" si="24"/>
        <v>48692</v>
      </c>
      <c r="AX34" s="163"/>
      <c r="AY34" s="210"/>
      <c r="AZ34" s="13">
        <f t="shared" si="5"/>
        <v>250000</v>
      </c>
      <c r="BA34" s="143" t="s">
        <v>157</v>
      </c>
      <c r="BB34" s="154">
        <f t="shared" si="6"/>
        <v>3.67026252213E-4</v>
      </c>
      <c r="BC34" s="145" t="s">
        <v>158</v>
      </c>
      <c r="BD34" s="13">
        <f t="shared" si="38"/>
        <v>92</v>
      </c>
      <c r="BE34" s="77"/>
      <c r="BG34" s="13"/>
      <c r="BI34" s="151">
        <f t="shared" si="7"/>
        <v>1.1036044322854838E-2</v>
      </c>
      <c r="BK34" s="13">
        <f t="shared" si="39"/>
        <v>473</v>
      </c>
      <c r="BL34" s="16" t="s">
        <v>157</v>
      </c>
      <c r="BM34" s="154">
        <f t="shared" si="8"/>
        <v>0.17556310095125699</v>
      </c>
      <c r="BN34" s="16" t="s">
        <v>158</v>
      </c>
      <c r="BO34" s="13">
        <f t="shared" si="25"/>
        <v>83</v>
      </c>
      <c r="BP34" s="77"/>
      <c r="BQ34" s="36"/>
      <c r="BR34" s="150"/>
      <c r="BS34" s="34"/>
      <c r="BT34" s="20">
        <f t="shared" si="26"/>
        <v>83</v>
      </c>
      <c r="BV34" s="20">
        <v>90</v>
      </c>
      <c r="BW34" s="20"/>
      <c r="BX34" s="20">
        <f t="shared" si="27"/>
        <v>90</v>
      </c>
      <c r="BY34" s="145" t="s">
        <v>157</v>
      </c>
      <c r="BZ34" s="156">
        <f t="shared" si="9"/>
        <v>0.35211505936034898</v>
      </c>
      <c r="CA34" s="145" t="s">
        <v>158</v>
      </c>
      <c r="CB34" s="20">
        <f t="shared" si="28"/>
        <v>32</v>
      </c>
      <c r="CC34" s="34"/>
      <c r="CD34" s="78"/>
      <c r="CE34" s="13">
        <f t="shared" si="10"/>
        <v>90</v>
      </c>
      <c r="CF34" s="143" t="s">
        <v>157</v>
      </c>
      <c r="CG34" s="154">
        <f t="shared" si="11"/>
        <v>0.194769265713437</v>
      </c>
      <c r="CH34" s="145" t="s">
        <v>158</v>
      </c>
      <c r="CI34" s="13">
        <f t="shared" si="29"/>
        <v>18</v>
      </c>
      <c r="CJ34" s="77"/>
      <c r="CL34" s="13">
        <f t="shared" si="30"/>
        <v>90</v>
      </c>
      <c r="CM34" s="143" t="s">
        <v>157</v>
      </c>
      <c r="CN34" s="154">
        <f t="shared" si="12"/>
        <v>3.67026252213E-4</v>
      </c>
      <c r="CO34" s="145" t="s">
        <v>158</v>
      </c>
      <c r="CP34" s="13">
        <f t="shared" si="40"/>
        <v>0</v>
      </c>
      <c r="CQ34" s="77"/>
      <c r="CR34" s="77"/>
      <c r="CS34" s="28" t="str">
        <f t="shared" si="31"/>
        <v>33</v>
      </c>
      <c r="CT34" s="312" t="str">
        <f t="shared" si="31"/>
        <v>電気機械</v>
      </c>
      <c r="CU34" s="147">
        <f t="shared" si="32"/>
        <v>250000</v>
      </c>
      <c r="CV34" s="148">
        <f t="shared" si="13"/>
        <v>88029</v>
      </c>
      <c r="CW34" s="34">
        <f t="shared" si="14"/>
        <v>48692</v>
      </c>
      <c r="CX34" s="149">
        <f t="shared" si="15"/>
        <v>92</v>
      </c>
      <c r="CY34" s="34">
        <f t="shared" si="33"/>
        <v>473</v>
      </c>
      <c r="CZ34" s="20">
        <f t="shared" si="34"/>
        <v>83</v>
      </c>
      <c r="DA34" s="147">
        <f t="shared" si="16"/>
        <v>90</v>
      </c>
      <c r="DB34" s="148">
        <f t="shared" si="17"/>
        <v>32</v>
      </c>
      <c r="DC34" s="34">
        <f t="shared" si="18"/>
        <v>18</v>
      </c>
      <c r="DD34" s="149">
        <f t="shared" si="19"/>
        <v>0</v>
      </c>
      <c r="DE34" s="77"/>
      <c r="DF34" s="77"/>
      <c r="DG34" s="28" t="str">
        <f t="shared" si="35"/>
        <v>33</v>
      </c>
      <c r="DH34" s="312" t="str">
        <f t="shared" si="35"/>
        <v>電気機械</v>
      </c>
      <c r="DI34" s="147">
        <f t="shared" si="36"/>
        <v>250090</v>
      </c>
      <c r="DJ34" s="148">
        <f t="shared" si="36"/>
        <v>88061</v>
      </c>
      <c r="DK34" s="34">
        <f t="shared" si="36"/>
        <v>48710</v>
      </c>
      <c r="DL34" s="149">
        <f t="shared" si="36"/>
        <v>92</v>
      </c>
    </row>
    <row r="35" spans="2:116">
      <c r="B35" s="28" t="str">
        <f>'測定　建設投資'!B35</f>
        <v>34</v>
      </c>
      <c r="C35" s="312" t="str">
        <f>'測定　建設投資'!C35</f>
        <v>情報通信機器</v>
      </c>
      <c r="D35" s="137"/>
      <c r="E35" s="150"/>
      <c r="F35" s="137"/>
      <c r="G35" s="195">
        <f>'測定　建設投資'!G35</f>
        <v>0.175966635832529</v>
      </c>
      <c r="H35" s="213"/>
      <c r="I35" s="195">
        <v>1.8E-5</v>
      </c>
      <c r="J35" s="213"/>
      <c r="K35" s="151">
        <f>'測定　建設投資'!K35</f>
        <v>3.4462726939999999E-4</v>
      </c>
      <c r="L35" s="137"/>
      <c r="M35" s="151">
        <f>'測定　建設投資'!M35</f>
        <v>0.324624812651574</v>
      </c>
      <c r="N35" s="137"/>
      <c r="O35" s="151">
        <f>'測定　建設投資'!O35</f>
        <v>0.20958114991200899</v>
      </c>
      <c r="P35" s="137"/>
      <c r="Q35" s="151">
        <f>'測定　建設投資'!Q35</f>
        <v>1.0997392805632958E-2</v>
      </c>
      <c r="R35" t="s">
        <v>153</v>
      </c>
      <c r="T35" s="216">
        <v>1.8111161127375521E-5</v>
      </c>
      <c r="U35" s="16"/>
      <c r="V35" s="151">
        <f t="shared" si="20"/>
        <v>1.8E-5</v>
      </c>
      <c r="W35" s="200"/>
      <c r="Y35" s="28" t="str">
        <f t="shared" si="21"/>
        <v>34</v>
      </c>
      <c r="Z35" s="312" t="str">
        <f t="shared" si="21"/>
        <v>情報通信機器</v>
      </c>
      <c r="AB35" s="13"/>
      <c r="AD35" s="154">
        <f t="shared" si="37"/>
        <v>1.8E-5</v>
      </c>
      <c r="AE35" s="16" t="s">
        <v>158</v>
      </c>
      <c r="AF35" s="13">
        <f t="shared" si="22"/>
        <v>5</v>
      </c>
      <c r="AG35" s="77"/>
      <c r="AH35" s="78"/>
      <c r="AI35" s="13">
        <f t="shared" si="1"/>
        <v>5</v>
      </c>
      <c r="AJ35" s="143" t="s">
        <v>157</v>
      </c>
      <c r="AK35" s="155">
        <f t="shared" si="2"/>
        <v>0.324624812651574</v>
      </c>
      <c r="AL35" s="145" t="s">
        <v>158</v>
      </c>
      <c r="AM35" s="20">
        <f t="shared" si="41"/>
        <v>2</v>
      </c>
      <c r="AP35" s="28" t="str">
        <f t="shared" si="23"/>
        <v>34</v>
      </c>
      <c r="AQ35" s="312" t="str">
        <f t="shared" si="23"/>
        <v>情報通信機器</v>
      </c>
      <c r="AS35" s="13">
        <f t="shared" si="3"/>
        <v>5</v>
      </c>
      <c r="AT35" s="143" t="s">
        <v>157</v>
      </c>
      <c r="AU35" s="154">
        <f t="shared" si="4"/>
        <v>0.20958114991200899</v>
      </c>
      <c r="AV35" s="145" t="s">
        <v>158</v>
      </c>
      <c r="AW35" s="13">
        <f t="shared" si="24"/>
        <v>1</v>
      </c>
      <c r="AX35" s="163"/>
      <c r="AY35" s="210"/>
      <c r="AZ35" s="13">
        <f t="shared" si="5"/>
        <v>5</v>
      </c>
      <c r="BA35" s="143" t="s">
        <v>157</v>
      </c>
      <c r="BB35" s="154">
        <f t="shared" si="6"/>
        <v>3.4462726939999999E-4</v>
      </c>
      <c r="BC35" s="145" t="s">
        <v>158</v>
      </c>
      <c r="BD35" s="13">
        <f t="shared" si="38"/>
        <v>0</v>
      </c>
      <c r="BE35" s="77"/>
      <c r="BG35" s="13"/>
      <c r="BI35" s="151">
        <f t="shared" si="7"/>
        <v>1.0997392805632958E-2</v>
      </c>
      <c r="BK35" s="13">
        <f t="shared" si="39"/>
        <v>472</v>
      </c>
      <c r="BL35" s="16" t="s">
        <v>157</v>
      </c>
      <c r="BM35" s="154">
        <f t="shared" si="8"/>
        <v>0.175966635832529</v>
      </c>
      <c r="BN35" s="16" t="s">
        <v>158</v>
      </c>
      <c r="BO35" s="13">
        <f t="shared" si="25"/>
        <v>83</v>
      </c>
      <c r="BP35" s="77"/>
      <c r="BQ35" s="36"/>
      <c r="BR35" s="150"/>
      <c r="BS35" s="34"/>
      <c r="BT35" s="20">
        <f t="shared" si="26"/>
        <v>83</v>
      </c>
      <c r="BV35" s="20">
        <v>85</v>
      </c>
      <c r="BW35" s="20"/>
      <c r="BX35" s="20">
        <f t="shared" si="27"/>
        <v>85</v>
      </c>
      <c r="BY35" s="145" t="s">
        <v>157</v>
      </c>
      <c r="BZ35" s="156">
        <f t="shared" si="9"/>
        <v>0.324624812651574</v>
      </c>
      <c r="CA35" s="145" t="s">
        <v>158</v>
      </c>
      <c r="CB35" s="20">
        <f t="shared" si="28"/>
        <v>28</v>
      </c>
      <c r="CC35" s="34"/>
      <c r="CD35" s="78"/>
      <c r="CE35" s="13">
        <f t="shared" si="10"/>
        <v>85</v>
      </c>
      <c r="CF35" s="143" t="s">
        <v>157</v>
      </c>
      <c r="CG35" s="154">
        <f t="shared" si="11"/>
        <v>0.20958114991200899</v>
      </c>
      <c r="CH35" s="145" t="s">
        <v>158</v>
      </c>
      <c r="CI35" s="13">
        <f t="shared" si="29"/>
        <v>18</v>
      </c>
      <c r="CJ35" s="77"/>
      <c r="CL35" s="13">
        <f t="shared" si="30"/>
        <v>85</v>
      </c>
      <c r="CM35" s="143" t="s">
        <v>157</v>
      </c>
      <c r="CN35" s="154">
        <f t="shared" si="12"/>
        <v>3.4462726939999999E-4</v>
      </c>
      <c r="CO35" s="145" t="s">
        <v>158</v>
      </c>
      <c r="CP35" s="13">
        <f t="shared" si="40"/>
        <v>0</v>
      </c>
      <c r="CQ35" s="77"/>
      <c r="CR35" s="77"/>
      <c r="CS35" s="28" t="str">
        <f t="shared" si="31"/>
        <v>34</v>
      </c>
      <c r="CT35" s="312" t="str">
        <f t="shared" si="31"/>
        <v>情報通信機器</v>
      </c>
      <c r="CU35" s="147">
        <f t="shared" si="32"/>
        <v>5</v>
      </c>
      <c r="CV35" s="148">
        <f t="shared" si="13"/>
        <v>2</v>
      </c>
      <c r="CW35" s="34">
        <f t="shared" si="14"/>
        <v>1</v>
      </c>
      <c r="CX35" s="149">
        <f t="shared" si="15"/>
        <v>0</v>
      </c>
      <c r="CY35" s="34">
        <f t="shared" si="33"/>
        <v>472</v>
      </c>
      <c r="CZ35" s="20">
        <f t="shared" si="34"/>
        <v>83</v>
      </c>
      <c r="DA35" s="147">
        <f t="shared" si="16"/>
        <v>85</v>
      </c>
      <c r="DB35" s="148">
        <f t="shared" si="17"/>
        <v>28</v>
      </c>
      <c r="DC35" s="34">
        <f t="shared" si="18"/>
        <v>18</v>
      </c>
      <c r="DD35" s="149">
        <f t="shared" si="19"/>
        <v>0</v>
      </c>
      <c r="DE35" s="77"/>
      <c r="DF35" s="77"/>
      <c r="DG35" s="28" t="str">
        <f t="shared" si="35"/>
        <v>34</v>
      </c>
      <c r="DH35" s="312" t="str">
        <f t="shared" si="35"/>
        <v>情報通信機器</v>
      </c>
      <c r="DI35" s="147">
        <f t="shared" si="36"/>
        <v>90</v>
      </c>
      <c r="DJ35" s="148">
        <f t="shared" si="36"/>
        <v>30</v>
      </c>
      <c r="DK35" s="34">
        <f t="shared" si="36"/>
        <v>19</v>
      </c>
      <c r="DL35" s="149">
        <f t="shared" si="36"/>
        <v>0</v>
      </c>
    </row>
    <row r="36" spans="2:116" s="62" customFormat="1">
      <c r="B36" s="28" t="str">
        <f>'測定　建設投資'!B36</f>
        <v>35</v>
      </c>
      <c r="C36" s="312" t="str">
        <f>'測定　建設投資'!C36</f>
        <v>輸送機械</v>
      </c>
      <c r="D36" s="137"/>
      <c r="E36" s="150"/>
      <c r="F36" s="137"/>
      <c r="G36" s="195">
        <f>'測定　建設投資'!G36</f>
        <v>5.3286411862269997E-2</v>
      </c>
      <c r="H36" s="213"/>
      <c r="I36" s="195">
        <v>8.7999999999999998E-5</v>
      </c>
      <c r="J36" s="213"/>
      <c r="K36" s="151">
        <f>'測定　建設投資'!K36</f>
        <v>5.8892610453999995E-4</v>
      </c>
      <c r="L36" s="137"/>
      <c r="M36" s="151">
        <f>'測定　建設投資'!M36</f>
        <v>0.29469429890190701</v>
      </c>
      <c r="N36" s="137"/>
      <c r="O36" s="151">
        <f>'測定　建設投資'!O36</f>
        <v>0.138565954318946</v>
      </c>
      <c r="P36" s="137"/>
      <c r="Q36" s="151">
        <f>'測定　建設投資'!Q36</f>
        <v>2.5344087885108418E-2</v>
      </c>
      <c r="R36" s="62" t="s">
        <v>153</v>
      </c>
      <c r="T36" s="216">
        <v>9.046732603578737E-5</v>
      </c>
      <c r="U36" s="159"/>
      <c r="V36" s="151">
        <f t="shared" si="20"/>
        <v>8.7999999999999998E-5</v>
      </c>
      <c r="W36" s="200"/>
      <c r="Y36" s="28" t="str">
        <f t="shared" si="21"/>
        <v>35</v>
      </c>
      <c r="Z36" s="312" t="str">
        <f t="shared" si="21"/>
        <v>輸送機械</v>
      </c>
      <c r="AA36"/>
      <c r="AB36" s="158"/>
      <c r="AC36" s="159"/>
      <c r="AD36" s="162">
        <f t="shared" si="37"/>
        <v>8.7999999999999998E-5</v>
      </c>
      <c r="AE36" s="16" t="s">
        <v>158</v>
      </c>
      <c r="AF36" s="158">
        <f t="shared" si="22"/>
        <v>22</v>
      </c>
      <c r="AG36" s="163"/>
      <c r="AH36" s="78"/>
      <c r="AI36" s="158">
        <f t="shared" si="1"/>
        <v>22</v>
      </c>
      <c r="AJ36" s="164" t="s">
        <v>157</v>
      </c>
      <c r="AK36" s="165">
        <f t="shared" si="2"/>
        <v>0.29469429890190701</v>
      </c>
      <c r="AL36" s="166" t="s">
        <v>158</v>
      </c>
      <c r="AM36" s="167">
        <f t="shared" si="41"/>
        <v>6</v>
      </c>
      <c r="AP36" s="28" t="str">
        <f t="shared" si="23"/>
        <v>35</v>
      </c>
      <c r="AQ36" s="312" t="str">
        <f t="shared" si="23"/>
        <v>輸送機械</v>
      </c>
      <c r="AR36"/>
      <c r="AS36" s="158">
        <f t="shared" si="3"/>
        <v>22</v>
      </c>
      <c r="AT36" s="164" t="s">
        <v>157</v>
      </c>
      <c r="AU36" s="162">
        <f t="shared" si="4"/>
        <v>0.138565954318946</v>
      </c>
      <c r="AV36" s="166" t="s">
        <v>158</v>
      </c>
      <c r="AW36" s="158">
        <f t="shared" si="24"/>
        <v>3</v>
      </c>
      <c r="AX36" s="163"/>
      <c r="AY36" s="210"/>
      <c r="AZ36" s="158">
        <f t="shared" si="5"/>
        <v>22</v>
      </c>
      <c r="BA36" s="164" t="s">
        <v>157</v>
      </c>
      <c r="BB36" s="162">
        <f t="shared" si="6"/>
        <v>5.8892610453999995E-4</v>
      </c>
      <c r="BC36" s="166" t="s">
        <v>158</v>
      </c>
      <c r="BD36" s="13">
        <f t="shared" si="38"/>
        <v>0</v>
      </c>
      <c r="BE36" s="163"/>
      <c r="BG36" s="158"/>
      <c r="BI36" s="151">
        <f t="shared" si="7"/>
        <v>2.5344087885108418E-2</v>
      </c>
      <c r="BK36" s="158">
        <f t="shared" si="39"/>
        <v>1087</v>
      </c>
      <c r="BL36" s="159" t="s">
        <v>157</v>
      </c>
      <c r="BM36" s="162">
        <f t="shared" si="8"/>
        <v>5.3286411862269997E-2</v>
      </c>
      <c r="BN36" s="159" t="s">
        <v>158</v>
      </c>
      <c r="BO36" s="158">
        <f t="shared" si="25"/>
        <v>58</v>
      </c>
      <c r="BP36" s="163"/>
      <c r="BQ36" s="168"/>
      <c r="BR36" s="150"/>
      <c r="BS36" s="169"/>
      <c r="BT36" s="167">
        <f t="shared" si="26"/>
        <v>58</v>
      </c>
      <c r="BV36" s="167">
        <v>65</v>
      </c>
      <c r="BW36" s="167"/>
      <c r="BX36" s="167">
        <f t="shared" si="27"/>
        <v>65</v>
      </c>
      <c r="BY36" s="166" t="s">
        <v>157</v>
      </c>
      <c r="BZ36" s="170">
        <f t="shared" si="9"/>
        <v>0.29469429890190701</v>
      </c>
      <c r="CA36" s="166" t="s">
        <v>158</v>
      </c>
      <c r="CB36" s="167">
        <f t="shared" si="28"/>
        <v>19</v>
      </c>
      <c r="CC36" s="169"/>
      <c r="CD36" s="78"/>
      <c r="CE36" s="158">
        <f t="shared" si="10"/>
        <v>65</v>
      </c>
      <c r="CF36" s="164" t="s">
        <v>157</v>
      </c>
      <c r="CG36" s="162">
        <f t="shared" si="11"/>
        <v>0.138565954318946</v>
      </c>
      <c r="CH36" s="166" t="s">
        <v>158</v>
      </c>
      <c r="CI36" s="158">
        <f t="shared" si="29"/>
        <v>9</v>
      </c>
      <c r="CJ36" s="163"/>
      <c r="CL36" s="158">
        <f t="shared" si="30"/>
        <v>65</v>
      </c>
      <c r="CM36" s="164" t="s">
        <v>157</v>
      </c>
      <c r="CN36" s="162">
        <f t="shared" si="12"/>
        <v>5.8892610453999995E-4</v>
      </c>
      <c r="CO36" s="166" t="s">
        <v>158</v>
      </c>
      <c r="CP36" s="13">
        <f t="shared" si="40"/>
        <v>0</v>
      </c>
      <c r="CQ36" s="163"/>
      <c r="CR36" s="163"/>
      <c r="CS36" s="28" t="str">
        <f t="shared" si="31"/>
        <v>35</v>
      </c>
      <c r="CT36" s="312" t="str">
        <f t="shared" si="31"/>
        <v>輸送機械</v>
      </c>
      <c r="CU36" s="171">
        <f t="shared" si="32"/>
        <v>22</v>
      </c>
      <c r="CV36" s="172">
        <f t="shared" si="13"/>
        <v>6</v>
      </c>
      <c r="CW36" s="169">
        <f t="shared" si="14"/>
        <v>3</v>
      </c>
      <c r="CX36" s="173">
        <f t="shared" si="15"/>
        <v>0</v>
      </c>
      <c r="CY36" s="169">
        <f t="shared" si="33"/>
        <v>1087</v>
      </c>
      <c r="CZ36" s="167">
        <f t="shared" si="34"/>
        <v>58</v>
      </c>
      <c r="DA36" s="171">
        <f t="shared" si="16"/>
        <v>65</v>
      </c>
      <c r="DB36" s="172">
        <f t="shared" si="17"/>
        <v>19</v>
      </c>
      <c r="DC36" s="169">
        <f t="shared" si="18"/>
        <v>9</v>
      </c>
      <c r="DD36" s="173">
        <f t="shared" si="19"/>
        <v>0</v>
      </c>
      <c r="DE36" s="163"/>
      <c r="DF36" s="163"/>
      <c r="DG36" s="28" t="str">
        <f t="shared" si="35"/>
        <v>35</v>
      </c>
      <c r="DH36" s="312" t="str">
        <f t="shared" si="35"/>
        <v>輸送機械</v>
      </c>
      <c r="DI36" s="171">
        <f t="shared" si="36"/>
        <v>87</v>
      </c>
      <c r="DJ36" s="172">
        <f t="shared" si="36"/>
        <v>25</v>
      </c>
      <c r="DK36" s="169">
        <f t="shared" si="36"/>
        <v>12</v>
      </c>
      <c r="DL36" s="173">
        <f t="shared" si="36"/>
        <v>0</v>
      </c>
    </row>
    <row r="37" spans="2:116">
      <c r="B37" s="28" t="str">
        <f>'測定　建設投資'!B37</f>
        <v>39</v>
      </c>
      <c r="C37" s="312" t="str">
        <f>'測定　建設投資'!C37</f>
        <v>その他の製造工業製品</v>
      </c>
      <c r="D37" s="137"/>
      <c r="E37" s="150"/>
      <c r="F37" s="137"/>
      <c r="G37" s="195">
        <f>'測定　建設投資'!G37</f>
        <v>0.22189418618189599</v>
      </c>
      <c r="H37" s="213"/>
      <c r="I37" s="195">
        <v>8.1899999999999996E-4</v>
      </c>
      <c r="J37" s="213"/>
      <c r="K37" s="151">
        <f>'測定　建設投資'!K37</f>
        <v>9.6593843906399995E-4</v>
      </c>
      <c r="L37" s="137"/>
      <c r="M37" s="151">
        <f>'測定　建設投資'!M37</f>
        <v>0.44488705354849001</v>
      </c>
      <c r="N37" s="137"/>
      <c r="O37" s="151">
        <f>'測定　建設投資'!O37</f>
        <v>0.202380206055394</v>
      </c>
      <c r="P37" s="137"/>
      <c r="Q37" s="151">
        <f>'測定　建設投資'!Q37</f>
        <v>9.8830738801395177E-3</v>
      </c>
      <c r="R37" t="s">
        <v>153</v>
      </c>
      <c r="T37" s="216">
        <v>8.448082414458329E-4</v>
      </c>
      <c r="U37" s="16"/>
      <c r="V37" s="151">
        <f t="shared" si="20"/>
        <v>8.1899999999999996E-4</v>
      </c>
      <c r="W37" s="200"/>
      <c r="Y37" s="28" t="str">
        <f t="shared" si="21"/>
        <v>39</v>
      </c>
      <c r="Z37" s="312" t="str">
        <f t="shared" si="21"/>
        <v>その他の製造工業製品</v>
      </c>
      <c r="AB37" s="13"/>
      <c r="AD37" s="154">
        <f t="shared" si="37"/>
        <v>8.1899999999999996E-4</v>
      </c>
      <c r="AE37" s="16" t="s">
        <v>158</v>
      </c>
      <c r="AF37" s="13">
        <f t="shared" si="22"/>
        <v>205</v>
      </c>
      <c r="AG37" s="77"/>
      <c r="AH37" s="78"/>
      <c r="AI37" s="13">
        <f t="shared" si="1"/>
        <v>205</v>
      </c>
      <c r="AJ37" s="143" t="s">
        <v>157</v>
      </c>
      <c r="AK37" s="155">
        <f t="shared" si="2"/>
        <v>0.44488705354849001</v>
      </c>
      <c r="AL37" s="145" t="s">
        <v>158</v>
      </c>
      <c r="AM37" s="20">
        <f t="shared" si="41"/>
        <v>91</v>
      </c>
      <c r="AP37" s="28" t="str">
        <f t="shared" si="23"/>
        <v>39</v>
      </c>
      <c r="AQ37" s="312" t="str">
        <f t="shared" si="23"/>
        <v>その他の製造工業製品</v>
      </c>
      <c r="AS37" s="13">
        <f t="shared" si="3"/>
        <v>205</v>
      </c>
      <c r="AT37" s="143" t="s">
        <v>157</v>
      </c>
      <c r="AU37" s="154">
        <f t="shared" si="4"/>
        <v>0.202380206055394</v>
      </c>
      <c r="AV37" s="145" t="s">
        <v>158</v>
      </c>
      <c r="AW37" s="13">
        <f t="shared" si="24"/>
        <v>41</v>
      </c>
      <c r="AX37" s="163"/>
      <c r="AY37" s="210"/>
      <c r="AZ37" s="13">
        <f t="shared" si="5"/>
        <v>205</v>
      </c>
      <c r="BA37" s="143" t="s">
        <v>157</v>
      </c>
      <c r="BB37" s="154">
        <f t="shared" si="6"/>
        <v>9.6593843906399995E-4</v>
      </c>
      <c r="BC37" s="145" t="s">
        <v>158</v>
      </c>
      <c r="BD37" s="13">
        <f t="shared" si="38"/>
        <v>0</v>
      </c>
      <c r="BE37" s="77"/>
      <c r="BG37" s="13"/>
      <c r="BI37" s="151">
        <f t="shared" si="7"/>
        <v>9.8830738801395177E-3</v>
      </c>
      <c r="BK37" s="13">
        <f t="shared" si="39"/>
        <v>424</v>
      </c>
      <c r="BL37" s="16" t="s">
        <v>157</v>
      </c>
      <c r="BM37" s="154">
        <f t="shared" si="8"/>
        <v>0.22189418618189599</v>
      </c>
      <c r="BN37" s="16" t="s">
        <v>158</v>
      </c>
      <c r="BO37" s="13">
        <f t="shared" si="25"/>
        <v>94</v>
      </c>
      <c r="BP37" s="77"/>
      <c r="BQ37" s="36"/>
      <c r="BR37" s="150"/>
      <c r="BS37" s="34"/>
      <c r="BT37" s="20">
        <f t="shared" si="26"/>
        <v>94</v>
      </c>
      <c r="BV37" s="20">
        <v>147</v>
      </c>
      <c r="BW37" s="20"/>
      <c r="BX37" s="20">
        <f t="shared" si="27"/>
        <v>147</v>
      </c>
      <c r="BY37" s="145" t="s">
        <v>157</v>
      </c>
      <c r="BZ37" s="156">
        <f t="shared" si="9"/>
        <v>0.44488705354849001</v>
      </c>
      <c r="CA37" s="145" t="s">
        <v>158</v>
      </c>
      <c r="CB37" s="20">
        <f t="shared" si="28"/>
        <v>65</v>
      </c>
      <c r="CC37" s="34"/>
      <c r="CD37" s="78"/>
      <c r="CE37" s="13">
        <f t="shared" si="10"/>
        <v>147</v>
      </c>
      <c r="CF37" s="143" t="s">
        <v>157</v>
      </c>
      <c r="CG37" s="154">
        <f t="shared" si="11"/>
        <v>0.202380206055394</v>
      </c>
      <c r="CH37" s="145" t="s">
        <v>158</v>
      </c>
      <c r="CI37" s="13">
        <f t="shared" si="29"/>
        <v>30</v>
      </c>
      <c r="CJ37" s="77"/>
      <c r="CL37" s="13">
        <f t="shared" si="30"/>
        <v>147</v>
      </c>
      <c r="CM37" s="143" t="s">
        <v>157</v>
      </c>
      <c r="CN37" s="154">
        <f t="shared" si="12"/>
        <v>9.6593843906399995E-4</v>
      </c>
      <c r="CO37" s="145" t="s">
        <v>158</v>
      </c>
      <c r="CP37" s="13">
        <f t="shared" si="40"/>
        <v>0</v>
      </c>
      <c r="CQ37" s="77"/>
      <c r="CR37" s="77"/>
      <c r="CS37" s="28" t="str">
        <f t="shared" si="31"/>
        <v>39</v>
      </c>
      <c r="CT37" s="312" t="str">
        <f t="shared" si="31"/>
        <v>その他の製造工業製品</v>
      </c>
      <c r="CU37" s="147">
        <f t="shared" si="32"/>
        <v>205</v>
      </c>
      <c r="CV37" s="148">
        <f t="shared" si="13"/>
        <v>91</v>
      </c>
      <c r="CW37" s="34">
        <f t="shared" si="14"/>
        <v>41</v>
      </c>
      <c r="CX37" s="149">
        <f t="shared" si="15"/>
        <v>0</v>
      </c>
      <c r="CY37" s="34">
        <f t="shared" si="33"/>
        <v>424</v>
      </c>
      <c r="CZ37" s="20">
        <f t="shared" si="34"/>
        <v>94</v>
      </c>
      <c r="DA37" s="147">
        <f t="shared" si="16"/>
        <v>147</v>
      </c>
      <c r="DB37" s="148">
        <f t="shared" si="17"/>
        <v>65</v>
      </c>
      <c r="DC37" s="34">
        <f t="shared" si="18"/>
        <v>30</v>
      </c>
      <c r="DD37" s="149">
        <f t="shared" si="19"/>
        <v>0</v>
      </c>
      <c r="DE37" s="77"/>
      <c r="DF37" s="77"/>
      <c r="DG37" s="28" t="str">
        <f t="shared" si="35"/>
        <v>39</v>
      </c>
      <c r="DH37" s="312" t="str">
        <f t="shared" si="35"/>
        <v>その他の製造工業製品</v>
      </c>
      <c r="DI37" s="147">
        <f t="shared" si="36"/>
        <v>352</v>
      </c>
      <c r="DJ37" s="148">
        <f t="shared" si="36"/>
        <v>156</v>
      </c>
      <c r="DK37" s="34">
        <f t="shared" si="36"/>
        <v>71</v>
      </c>
      <c r="DL37" s="149">
        <f t="shared" si="36"/>
        <v>0</v>
      </c>
    </row>
    <row r="38" spans="2:116">
      <c r="B38" s="28" t="str">
        <f>'測定　建設投資'!B38</f>
        <v>41</v>
      </c>
      <c r="C38" s="312" t="str">
        <f>'測定　建設投資'!C38</f>
        <v>建設</v>
      </c>
      <c r="D38" s="137"/>
      <c r="E38" s="150"/>
      <c r="F38" s="137"/>
      <c r="G38" s="195">
        <f>'測定　建設投資'!G38</f>
        <v>0.99985391042320904</v>
      </c>
      <c r="H38" s="213"/>
      <c r="I38" s="195">
        <v>2.7009999999999998E-3</v>
      </c>
      <c r="J38" s="213"/>
      <c r="K38" s="151">
        <f>'測定　建設投資'!K38</f>
        <v>8.79279124578E-4</v>
      </c>
      <c r="L38" s="137"/>
      <c r="M38" s="151">
        <f>'測定　建設投資'!M38</f>
        <v>0.48747409554836901</v>
      </c>
      <c r="N38" s="137"/>
      <c r="O38" s="151">
        <f>'測定　建設投資'!O38</f>
        <v>0.26298787076376301</v>
      </c>
      <c r="P38" s="137"/>
      <c r="Q38" s="151">
        <f>'測定　建設投資'!Q38</f>
        <v>0</v>
      </c>
      <c r="R38" t="s">
        <v>153</v>
      </c>
      <c r="T38" s="216">
        <v>2.785656301601614E-3</v>
      </c>
      <c r="U38" s="16"/>
      <c r="V38" s="151">
        <f t="shared" si="20"/>
        <v>2.7009999999999998E-3</v>
      </c>
      <c r="W38" s="200"/>
      <c r="Y38" s="28" t="str">
        <f t="shared" si="21"/>
        <v>41</v>
      </c>
      <c r="Z38" s="312" t="str">
        <f t="shared" si="21"/>
        <v>建設</v>
      </c>
      <c r="AB38" s="13"/>
      <c r="AD38" s="154">
        <f t="shared" si="37"/>
        <v>2.7009999999999998E-3</v>
      </c>
      <c r="AE38" s="16" t="s">
        <v>158</v>
      </c>
      <c r="AF38" s="13">
        <f t="shared" si="22"/>
        <v>675</v>
      </c>
      <c r="AG38" s="77"/>
      <c r="AH38" s="78"/>
      <c r="AI38" s="13">
        <f t="shared" si="1"/>
        <v>675</v>
      </c>
      <c r="AJ38" s="143" t="s">
        <v>157</v>
      </c>
      <c r="AK38" s="155">
        <f t="shared" si="2"/>
        <v>0.48747409554836901</v>
      </c>
      <c r="AL38" s="145" t="s">
        <v>158</v>
      </c>
      <c r="AM38" s="20">
        <f t="shared" si="41"/>
        <v>329</v>
      </c>
      <c r="AP38" s="28" t="str">
        <f t="shared" si="23"/>
        <v>41</v>
      </c>
      <c r="AQ38" s="312" t="str">
        <f t="shared" si="23"/>
        <v>建設</v>
      </c>
      <c r="AS38" s="13">
        <f t="shared" si="3"/>
        <v>675</v>
      </c>
      <c r="AT38" s="143" t="s">
        <v>157</v>
      </c>
      <c r="AU38" s="154">
        <f t="shared" si="4"/>
        <v>0.26298787076376301</v>
      </c>
      <c r="AV38" s="145" t="s">
        <v>158</v>
      </c>
      <c r="AW38" s="13">
        <f t="shared" si="24"/>
        <v>178</v>
      </c>
      <c r="AX38" s="163"/>
      <c r="AY38" s="210"/>
      <c r="AZ38" s="13">
        <f t="shared" si="5"/>
        <v>675</v>
      </c>
      <c r="BA38" s="143" t="s">
        <v>157</v>
      </c>
      <c r="BB38" s="154">
        <f t="shared" si="6"/>
        <v>8.79279124578E-4</v>
      </c>
      <c r="BC38" s="145" t="s">
        <v>158</v>
      </c>
      <c r="BD38" s="13">
        <f t="shared" si="38"/>
        <v>1</v>
      </c>
      <c r="BE38" s="77"/>
      <c r="BG38" s="13"/>
      <c r="BI38" s="151">
        <f t="shared" si="7"/>
        <v>0</v>
      </c>
      <c r="BK38" s="13">
        <f t="shared" si="39"/>
        <v>0</v>
      </c>
      <c r="BL38" s="16" t="s">
        <v>157</v>
      </c>
      <c r="BM38" s="154">
        <f t="shared" si="8"/>
        <v>0.99985391042320904</v>
      </c>
      <c r="BN38" s="16" t="s">
        <v>158</v>
      </c>
      <c r="BO38" s="13">
        <f t="shared" si="25"/>
        <v>0</v>
      </c>
      <c r="BP38" s="77"/>
      <c r="BQ38" s="36"/>
      <c r="BR38" s="150"/>
      <c r="BS38" s="34"/>
      <c r="BT38" s="20">
        <f t="shared" si="26"/>
        <v>0</v>
      </c>
      <c r="BV38" s="20">
        <v>205</v>
      </c>
      <c r="BW38" s="20"/>
      <c r="BX38" s="20">
        <f t="shared" si="27"/>
        <v>205</v>
      </c>
      <c r="BY38" s="145" t="s">
        <v>157</v>
      </c>
      <c r="BZ38" s="156">
        <f t="shared" si="9"/>
        <v>0.48747409554836901</v>
      </c>
      <c r="CA38" s="145" t="s">
        <v>158</v>
      </c>
      <c r="CB38" s="20">
        <f t="shared" si="28"/>
        <v>100</v>
      </c>
      <c r="CC38" s="34"/>
      <c r="CD38" s="78"/>
      <c r="CE38" s="13">
        <f t="shared" si="10"/>
        <v>205</v>
      </c>
      <c r="CF38" s="143" t="s">
        <v>157</v>
      </c>
      <c r="CG38" s="154">
        <f t="shared" si="11"/>
        <v>0.26298787076376301</v>
      </c>
      <c r="CH38" s="145" t="s">
        <v>158</v>
      </c>
      <c r="CI38" s="13">
        <f t="shared" si="29"/>
        <v>54</v>
      </c>
      <c r="CJ38" s="77"/>
      <c r="CL38" s="13">
        <f t="shared" si="30"/>
        <v>205</v>
      </c>
      <c r="CM38" s="143" t="s">
        <v>157</v>
      </c>
      <c r="CN38" s="154">
        <f t="shared" si="12"/>
        <v>8.79279124578E-4</v>
      </c>
      <c r="CO38" s="145" t="s">
        <v>158</v>
      </c>
      <c r="CP38" s="13">
        <f t="shared" si="40"/>
        <v>0</v>
      </c>
      <c r="CQ38" s="77"/>
      <c r="CR38" s="77"/>
      <c r="CS38" s="28" t="str">
        <f t="shared" si="31"/>
        <v>41</v>
      </c>
      <c r="CT38" s="312" t="str">
        <f t="shared" si="31"/>
        <v>建設</v>
      </c>
      <c r="CU38" s="147">
        <f t="shared" si="32"/>
        <v>675</v>
      </c>
      <c r="CV38" s="148">
        <f t="shared" si="13"/>
        <v>329</v>
      </c>
      <c r="CW38" s="34">
        <f t="shared" si="14"/>
        <v>178</v>
      </c>
      <c r="CX38" s="149">
        <f t="shared" si="15"/>
        <v>1</v>
      </c>
      <c r="CY38" s="34">
        <f t="shared" si="33"/>
        <v>0</v>
      </c>
      <c r="CZ38" s="20">
        <f t="shared" si="34"/>
        <v>0</v>
      </c>
      <c r="DA38" s="147">
        <f t="shared" si="16"/>
        <v>205</v>
      </c>
      <c r="DB38" s="148">
        <f t="shared" si="17"/>
        <v>100</v>
      </c>
      <c r="DC38" s="34">
        <f t="shared" si="18"/>
        <v>54</v>
      </c>
      <c r="DD38" s="149">
        <f t="shared" si="19"/>
        <v>0</v>
      </c>
      <c r="DE38" s="77"/>
      <c r="DF38" s="77"/>
      <c r="DG38" s="28" t="str">
        <f t="shared" si="35"/>
        <v>41</v>
      </c>
      <c r="DH38" s="312" t="str">
        <f t="shared" si="35"/>
        <v>建設</v>
      </c>
      <c r="DI38" s="147">
        <f t="shared" si="36"/>
        <v>880</v>
      </c>
      <c r="DJ38" s="148">
        <f t="shared" si="36"/>
        <v>429</v>
      </c>
      <c r="DK38" s="34">
        <f t="shared" si="36"/>
        <v>232</v>
      </c>
      <c r="DL38" s="149">
        <f t="shared" si="36"/>
        <v>1</v>
      </c>
    </row>
    <row r="39" spans="2:116">
      <c r="B39" s="28" t="str">
        <f>'測定　建設投資'!B39</f>
        <v>46</v>
      </c>
      <c r="C39" s="312" t="str">
        <f>'測定　建設投資'!C39</f>
        <v>電力・ガス・熱供給</v>
      </c>
      <c r="D39" s="137"/>
      <c r="E39" s="150"/>
      <c r="F39" s="137"/>
      <c r="G39" s="195">
        <f>'測定　建設投資'!G39</f>
        <v>0.95085779246484203</v>
      </c>
      <c r="H39" s="213"/>
      <c r="I39" s="195">
        <v>8.7390000000000002E-3</v>
      </c>
      <c r="J39" s="213"/>
      <c r="K39" s="151">
        <f>'測定　建設投資'!K39</f>
        <v>1.42274930552E-4</v>
      </c>
      <c r="L39" s="137"/>
      <c r="M39" s="151">
        <f>'測定　建設投資'!M39</f>
        <v>0.40809634850131998</v>
      </c>
      <c r="N39" s="137"/>
      <c r="O39" s="151">
        <f>'測定　建設投資'!O39</f>
        <v>8.8869575666209996E-2</v>
      </c>
      <c r="P39" s="137"/>
      <c r="Q39" s="151">
        <f>'測定　建設投資'!Q39</f>
        <v>1.328146575418028E-2</v>
      </c>
      <c r="R39" t="s">
        <v>153</v>
      </c>
      <c r="T39" s="216">
        <v>9.0124423988546237E-3</v>
      </c>
      <c r="U39" s="16"/>
      <c r="V39" s="151">
        <f t="shared" si="20"/>
        <v>8.7390000000000002E-3</v>
      </c>
      <c r="W39" s="200"/>
      <c r="Y39" s="28" t="str">
        <f t="shared" si="21"/>
        <v>46</v>
      </c>
      <c r="Z39" s="312" t="str">
        <f t="shared" si="21"/>
        <v>電力・ガス・熱供給</v>
      </c>
      <c r="AB39" s="13"/>
      <c r="AD39" s="154">
        <f t="shared" si="37"/>
        <v>8.7390000000000002E-3</v>
      </c>
      <c r="AE39" s="16" t="s">
        <v>158</v>
      </c>
      <c r="AF39" s="13">
        <f t="shared" si="22"/>
        <v>2185</v>
      </c>
      <c r="AG39" s="77"/>
      <c r="AH39" s="78"/>
      <c r="AI39" s="13">
        <f t="shared" si="1"/>
        <v>2185</v>
      </c>
      <c r="AJ39" s="143" t="s">
        <v>157</v>
      </c>
      <c r="AK39" s="155">
        <f t="shared" si="2"/>
        <v>0.40809634850131998</v>
      </c>
      <c r="AL39" s="145" t="s">
        <v>158</v>
      </c>
      <c r="AM39" s="20">
        <f t="shared" si="41"/>
        <v>892</v>
      </c>
      <c r="AP39" s="28" t="str">
        <f t="shared" si="23"/>
        <v>46</v>
      </c>
      <c r="AQ39" s="312" t="str">
        <f t="shared" si="23"/>
        <v>電力・ガス・熱供給</v>
      </c>
      <c r="AS39" s="13">
        <f t="shared" si="3"/>
        <v>2185</v>
      </c>
      <c r="AT39" s="143" t="s">
        <v>157</v>
      </c>
      <c r="AU39" s="154">
        <f t="shared" si="4"/>
        <v>8.8869575666209996E-2</v>
      </c>
      <c r="AV39" s="145" t="s">
        <v>158</v>
      </c>
      <c r="AW39" s="13">
        <f t="shared" si="24"/>
        <v>194</v>
      </c>
      <c r="AX39" s="163"/>
      <c r="AY39" s="210"/>
      <c r="AZ39" s="13">
        <f t="shared" si="5"/>
        <v>2185</v>
      </c>
      <c r="BA39" s="143" t="s">
        <v>157</v>
      </c>
      <c r="BB39" s="154">
        <f t="shared" si="6"/>
        <v>1.42274930552E-4</v>
      </c>
      <c r="BC39" s="145" t="s">
        <v>158</v>
      </c>
      <c r="BD39" s="13">
        <f t="shared" si="38"/>
        <v>0</v>
      </c>
      <c r="BE39" s="77"/>
      <c r="BG39" s="13"/>
      <c r="BI39" s="151">
        <f t="shared" si="7"/>
        <v>1.328146575418028E-2</v>
      </c>
      <c r="BK39" s="13">
        <f t="shared" si="39"/>
        <v>570</v>
      </c>
      <c r="BL39" s="16" t="s">
        <v>157</v>
      </c>
      <c r="BM39" s="154">
        <f t="shared" si="8"/>
        <v>0.95085779246484203</v>
      </c>
      <c r="BN39" s="16" t="s">
        <v>158</v>
      </c>
      <c r="BO39" s="13">
        <f t="shared" si="25"/>
        <v>542</v>
      </c>
      <c r="BP39" s="77"/>
      <c r="BQ39" s="36"/>
      <c r="BR39" s="150"/>
      <c r="BS39" s="34"/>
      <c r="BT39" s="20">
        <f t="shared" si="26"/>
        <v>542</v>
      </c>
      <c r="BV39" s="20">
        <v>889</v>
      </c>
      <c r="BW39" s="20"/>
      <c r="BX39" s="20">
        <f t="shared" si="27"/>
        <v>889</v>
      </c>
      <c r="BY39" s="145" t="s">
        <v>157</v>
      </c>
      <c r="BZ39" s="156">
        <f t="shared" si="9"/>
        <v>0.40809634850131998</v>
      </c>
      <c r="CA39" s="145" t="s">
        <v>158</v>
      </c>
      <c r="CB39" s="20">
        <f t="shared" si="28"/>
        <v>363</v>
      </c>
      <c r="CC39" s="34"/>
      <c r="CD39" s="78"/>
      <c r="CE39" s="13">
        <f t="shared" si="10"/>
        <v>889</v>
      </c>
      <c r="CF39" s="143" t="s">
        <v>157</v>
      </c>
      <c r="CG39" s="154">
        <f t="shared" si="11"/>
        <v>8.8869575666209996E-2</v>
      </c>
      <c r="CH39" s="145" t="s">
        <v>158</v>
      </c>
      <c r="CI39" s="13">
        <f t="shared" si="29"/>
        <v>79</v>
      </c>
      <c r="CJ39" s="77"/>
      <c r="CL39" s="13">
        <f t="shared" si="30"/>
        <v>889</v>
      </c>
      <c r="CM39" s="143" t="s">
        <v>157</v>
      </c>
      <c r="CN39" s="154">
        <f t="shared" si="12"/>
        <v>1.42274930552E-4</v>
      </c>
      <c r="CO39" s="145" t="s">
        <v>158</v>
      </c>
      <c r="CP39" s="13">
        <f t="shared" si="40"/>
        <v>0</v>
      </c>
      <c r="CQ39" s="77"/>
      <c r="CR39" s="77"/>
      <c r="CS39" s="28" t="str">
        <f t="shared" si="31"/>
        <v>46</v>
      </c>
      <c r="CT39" s="312" t="str">
        <f t="shared" si="31"/>
        <v>電力・ガス・熱供給</v>
      </c>
      <c r="CU39" s="147">
        <f t="shared" si="32"/>
        <v>2185</v>
      </c>
      <c r="CV39" s="148">
        <f t="shared" si="13"/>
        <v>892</v>
      </c>
      <c r="CW39" s="34">
        <f t="shared" si="14"/>
        <v>194</v>
      </c>
      <c r="CX39" s="149">
        <f t="shared" si="15"/>
        <v>0</v>
      </c>
      <c r="CY39" s="34">
        <f t="shared" si="33"/>
        <v>570</v>
      </c>
      <c r="CZ39" s="20">
        <f t="shared" si="34"/>
        <v>542</v>
      </c>
      <c r="DA39" s="147">
        <f t="shared" si="16"/>
        <v>889</v>
      </c>
      <c r="DB39" s="148">
        <f t="shared" si="17"/>
        <v>363</v>
      </c>
      <c r="DC39" s="34">
        <f t="shared" si="18"/>
        <v>79</v>
      </c>
      <c r="DD39" s="149">
        <f t="shared" si="19"/>
        <v>0</v>
      </c>
      <c r="DE39" s="77"/>
      <c r="DF39" s="77"/>
      <c r="DG39" s="28" t="str">
        <f t="shared" si="35"/>
        <v>46</v>
      </c>
      <c r="DH39" s="312" t="str">
        <f t="shared" si="35"/>
        <v>電力・ガス・熱供給</v>
      </c>
      <c r="DI39" s="147">
        <f t="shared" si="36"/>
        <v>3074</v>
      </c>
      <c r="DJ39" s="148">
        <f t="shared" si="36"/>
        <v>1255</v>
      </c>
      <c r="DK39" s="34">
        <f t="shared" si="36"/>
        <v>273</v>
      </c>
      <c r="DL39" s="149">
        <f t="shared" si="36"/>
        <v>0</v>
      </c>
    </row>
    <row r="40" spans="2:116">
      <c r="B40" s="28" t="str">
        <f>'測定　建設投資'!B40</f>
        <v>47</v>
      </c>
      <c r="C40" s="312" t="str">
        <f>'測定　建設投資'!C40</f>
        <v>水道</v>
      </c>
      <c r="D40" s="137"/>
      <c r="E40" s="150"/>
      <c r="F40" s="137"/>
      <c r="G40" s="195">
        <f>'測定　建設投資'!G40</f>
        <v>0.99902391130106805</v>
      </c>
      <c r="H40" s="213"/>
      <c r="I40" s="195">
        <v>6.1899999999999998E-4</v>
      </c>
      <c r="J40" s="213"/>
      <c r="K40" s="151">
        <f>'測定　建設投資'!K40</f>
        <v>3.2985614253999999E-4</v>
      </c>
      <c r="L40" s="137"/>
      <c r="M40" s="151">
        <f>'測定　建設投資'!M40</f>
        <v>0.51714513916280103</v>
      </c>
      <c r="N40" s="137"/>
      <c r="O40" s="151">
        <f>'測定　建設投資'!O40</f>
        <v>0.15704883510965001</v>
      </c>
      <c r="P40" s="137"/>
      <c r="Q40" s="151">
        <f>'測定　建設投資'!Q40</f>
        <v>6.5391804311106198E-3</v>
      </c>
      <c r="R40" t="s">
        <v>153</v>
      </c>
      <c r="T40" s="216">
        <v>6.3793218276792917E-4</v>
      </c>
      <c r="U40" s="16"/>
      <c r="V40" s="151">
        <f t="shared" si="20"/>
        <v>6.1899999999999998E-4</v>
      </c>
      <c r="W40" s="200"/>
      <c r="Y40" s="28" t="str">
        <f t="shared" si="21"/>
        <v>47</v>
      </c>
      <c r="Z40" s="312" t="str">
        <f t="shared" si="21"/>
        <v>水道</v>
      </c>
      <c r="AB40" s="13"/>
      <c r="AD40" s="154">
        <f t="shared" si="37"/>
        <v>6.1899999999999998E-4</v>
      </c>
      <c r="AE40" s="16" t="s">
        <v>158</v>
      </c>
      <c r="AF40" s="13">
        <f t="shared" si="22"/>
        <v>155</v>
      </c>
      <c r="AG40" s="77"/>
      <c r="AH40" s="78"/>
      <c r="AI40" s="13">
        <f t="shared" si="1"/>
        <v>155</v>
      </c>
      <c r="AJ40" s="143" t="s">
        <v>157</v>
      </c>
      <c r="AK40" s="155">
        <f t="shared" si="2"/>
        <v>0.51714513916280103</v>
      </c>
      <c r="AL40" s="145" t="s">
        <v>158</v>
      </c>
      <c r="AM40" s="20">
        <f t="shared" si="41"/>
        <v>80</v>
      </c>
      <c r="AP40" s="28" t="str">
        <f t="shared" si="23"/>
        <v>47</v>
      </c>
      <c r="AQ40" s="312" t="str">
        <f t="shared" si="23"/>
        <v>水道</v>
      </c>
      <c r="AS40" s="13">
        <f t="shared" si="3"/>
        <v>155</v>
      </c>
      <c r="AT40" s="143" t="s">
        <v>157</v>
      </c>
      <c r="AU40" s="154">
        <f t="shared" si="4"/>
        <v>0.15704883510965001</v>
      </c>
      <c r="AV40" s="145" t="s">
        <v>158</v>
      </c>
      <c r="AW40" s="13">
        <f t="shared" si="24"/>
        <v>24</v>
      </c>
      <c r="AX40" s="163"/>
      <c r="AY40" s="210"/>
      <c r="AZ40" s="13">
        <f t="shared" si="5"/>
        <v>155</v>
      </c>
      <c r="BA40" s="143" t="s">
        <v>157</v>
      </c>
      <c r="BB40" s="154">
        <f t="shared" si="6"/>
        <v>3.2985614253999999E-4</v>
      </c>
      <c r="BC40" s="145" t="s">
        <v>158</v>
      </c>
      <c r="BD40" s="13">
        <f t="shared" si="38"/>
        <v>0</v>
      </c>
      <c r="BE40" s="77"/>
      <c r="BG40" s="13"/>
      <c r="BI40" s="151">
        <f t="shared" si="7"/>
        <v>6.5391804311106198E-3</v>
      </c>
      <c r="BK40" s="13">
        <f t="shared" si="39"/>
        <v>280</v>
      </c>
      <c r="BL40" s="16" t="s">
        <v>157</v>
      </c>
      <c r="BM40" s="154">
        <f t="shared" si="8"/>
        <v>0.99902391130106805</v>
      </c>
      <c r="BN40" s="16" t="s">
        <v>158</v>
      </c>
      <c r="BO40" s="13">
        <f t="shared" si="25"/>
        <v>280</v>
      </c>
      <c r="BP40" s="77"/>
      <c r="BQ40" s="36"/>
      <c r="BR40" s="150"/>
      <c r="BS40" s="34"/>
      <c r="BT40" s="20">
        <f t="shared" si="26"/>
        <v>280</v>
      </c>
      <c r="BV40" s="20">
        <v>410</v>
      </c>
      <c r="BW40" s="20"/>
      <c r="BX40" s="20">
        <f t="shared" si="27"/>
        <v>410</v>
      </c>
      <c r="BY40" s="145" t="s">
        <v>157</v>
      </c>
      <c r="BZ40" s="156">
        <f t="shared" si="9"/>
        <v>0.51714513916280103</v>
      </c>
      <c r="CA40" s="145" t="s">
        <v>158</v>
      </c>
      <c r="CB40" s="20">
        <f t="shared" si="28"/>
        <v>212</v>
      </c>
      <c r="CC40" s="34"/>
      <c r="CD40" s="78"/>
      <c r="CE40" s="13">
        <f t="shared" si="10"/>
        <v>410</v>
      </c>
      <c r="CF40" s="143" t="s">
        <v>157</v>
      </c>
      <c r="CG40" s="154">
        <f t="shared" si="11"/>
        <v>0.15704883510965001</v>
      </c>
      <c r="CH40" s="145" t="s">
        <v>158</v>
      </c>
      <c r="CI40" s="13">
        <f t="shared" si="29"/>
        <v>64</v>
      </c>
      <c r="CJ40" s="77"/>
      <c r="CL40" s="13">
        <f t="shared" si="30"/>
        <v>410</v>
      </c>
      <c r="CM40" s="143" t="s">
        <v>157</v>
      </c>
      <c r="CN40" s="154">
        <f t="shared" si="12"/>
        <v>3.2985614253999999E-4</v>
      </c>
      <c r="CO40" s="145" t="s">
        <v>158</v>
      </c>
      <c r="CP40" s="13">
        <f t="shared" si="40"/>
        <v>0</v>
      </c>
      <c r="CQ40" s="77"/>
      <c r="CR40" s="77"/>
      <c r="CS40" s="28" t="str">
        <f t="shared" si="31"/>
        <v>47</v>
      </c>
      <c r="CT40" s="312" t="str">
        <f t="shared" si="31"/>
        <v>水道</v>
      </c>
      <c r="CU40" s="147">
        <f t="shared" si="32"/>
        <v>155</v>
      </c>
      <c r="CV40" s="148">
        <f t="shared" si="13"/>
        <v>80</v>
      </c>
      <c r="CW40" s="34">
        <f t="shared" si="14"/>
        <v>24</v>
      </c>
      <c r="CX40" s="149">
        <f t="shared" si="15"/>
        <v>0</v>
      </c>
      <c r="CY40" s="34">
        <f t="shared" si="33"/>
        <v>280</v>
      </c>
      <c r="CZ40" s="20">
        <f t="shared" si="34"/>
        <v>280</v>
      </c>
      <c r="DA40" s="147">
        <f t="shared" si="16"/>
        <v>410</v>
      </c>
      <c r="DB40" s="148">
        <f t="shared" si="17"/>
        <v>212</v>
      </c>
      <c r="DC40" s="34">
        <f t="shared" si="18"/>
        <v>64</v>
      </c>
      <c r="DD40" s="149">
        <f t="shared" si="19"/>
        <v>0</v>
      </c>
      <c r="DE40" s="77"/>
      <c r="DF40" s="77"/>
      <c r="DG40" s="28" t="str">
        <f t="shared" si="35"/>
        <v>47</v>
      </c>
      <c r="DH40" s="312" t="str">
        <f t="shared" si="35"/>
        <v>水道</v>
      </c>
      <c r="DI40" s="147">
        <f t="shared" si="36"/>
        <v>565</v>
      </c>
      <c r="DJ40" s="148">
        <f t="shared" si="36"/>
        <v>292</v>
      </c>
      <c r="DK40" s="34">
        <f t="shared" si="36"/>
        <v>88</v>
      </c>
      <c r="DL40" s="149">
        <f t="shared" si="36"/>
        <v>0</v>
      </c>
    </row>
    <row r="41" spans="2:116">
      <c r="B41" s="28" t="str">
        <f>'測定　建設投資'!B41</f>
        <v>48</v>
      </c>
      <c r="C41" s="312" t="str">
        <f>'測定　建設投資'!C41</f>
        <v>廃棄物処理</v>
      </c>
      <c r="D41" s="137"/>
      <c r="E41" s="150"/>
      <c r="F41" s="137"/>
      <c r="G41" s="195">
        <f>'測定　建設投資'!G41</f>
        <v>0.99962615178237602</v>
      </c>
      <c r="H41" s="213"/>
      <c r="I41" s="195">
        <v>4.9600000000000002E-4</v>
      </c>
      <c r="J41" s="213"/>
      <c r="K41" s="151">
        <f>'測定　建設投資'!K41</f>
        <v>1.054923612165E-3</v>
      </c>
      <c r="L41" s="137"/>
      <c r="M41" s="151">
        <f>'測定　建設投資'!M41</f>
        <v>0.68150941772472795</v>
      </c>
      <c r="N41" s="137"/>
      <c r="O41" s="151">
        <f>'測定　建設投資'!O41</f>
        <v>0.49588074662680498</v>
      </c>
      <c r="P41" s="137"/>
      <c r="Q41" s="151">
        <f>'測定　建設投資'!Q41</f>
        <v>8.0743316397536592E-4</v>
      </c>
      <c r="R41" t="s">
        <v>153</v>
      </c>
      <c r="T41" s="216">
        <v>5.1152213987456033E-4</v>
      </c>
      <c r="U41" s="16"/>
      <c r="V41" s="151">
        <f t="shared" si="20"/>
        <v>4.9600000000000002E-4</v>
      </c>
      <c r="W41" s="200"/>
      <c r="Y41" s="28" t="str">
        <f t="shared" si="21"/>
        <v>48</v>
      </c>
      <c r="Z41" s="312" t="str">
        <f t="shared" si="21"/>
        <v>廃棄物処理</v>
      </c>
      <c r="AB41" s="13"/>
      <c r="AD41" s="154">
        <f t="shared" si="37"/>
        <v>4.9600000000000002E-4</v>
      </c>
      <c r="AE41" s="16" t="s">
        <v>158</v>
      </c>
      <c r="AF41" s="13">
        <f t="shared" si="22"/>
        <v>124</v>
      </c>
      <c r="AG41" s="77"/>
      <c r="AH41" s="78"/>
      <c r="AI41" s="13">
        <f t="shared" si="1"/>
        <v>124</v>
      </c>
      <c r="AJ41" s="143" t="s">
        <v>157</v>
      </c>
      <c r="AK41" s="155">
        <f t="shared" si="2"/>
        <v>0.68150941772472795</v>
      </c>
      <c r="AL41" s="145" t="s">
        <v>158</v>
      </c>
      <c r="AM41" s="20">
        <f t="shared" si="41"/>
        <v>85</v>
      </c>
      <c r="AP41" s="28" t="str">
        <f t="shared" si="23"/>
        <v>48</v>
      </c>
      <c r="AQ41" s="312" t="str">
        <f t="shared" si="23"/>
        <v>廃棄物処理</v>
      </c>
      <c r="AS41" s="13">
        <f t="shared" si="3"/>
        <v>124</v>
      </c>
      <c r="AT41" s="143" t="s">
        <v>157</v>
      </c>
      <c r="AU41" s="154">
        <f t="shared" si="4"/>
        <v>0.49588074662680498</v>
      </c>
      <c r="AV41" s="145" t="s">
        <v>158</v>
      </c>
      <c r="AW41" s="13">
        <f t="shared" si="24"/>
        <v>61</v>
      </c>
      <c r="AX41" s="163"/>
      <c r="AY41" s="210"/>
      <c r="AZ41" s="13">
        <f t="shared" si="5"/>
        <v>124</v>
      </c>
      <c r="BA41" s="143" t="s">
        <v>157</v>
      </c>
      <c r="BB41" s="154">
        <f t="shared" si="6"/>
        <v>1.054923612165E-3</v>
      </c>
      <c r="BC41" s="145" t="s">
        <v>158</v>
      </c>
      <c r="BD41" s="13">
        <f t="shared" si="38"/>
        <v>0</v>
      </c>
      <c r="BE41" s="77"/>
      <c r="BG41" s="13"/>
      <c r="BI41" s="151">
        <f t="shared" si="7"/>
        <v>8.0743316397536592E-4</v>
      </c>
      <c r="BK41" s="13">
        <f t="shared" si="39"/>
        <v>35</v>
      </c>
      <c r="BL41" s="16" t="s">
        <v>157</v>
      </c>
      <c r="BM41" s="154">
        <f t="shared" si="8"/>
        <v>0.99962615178237602</v>
      </c>
      <c r="BN41" s="16" t="s">
        <v>158</v>
      </c>
      <c r="BO41" s="13">
        <f t="shared" si="25"/>
        <v>35</v>
      </c>
      <c r="BP41" s="77"/>
      <c r="BR41" s="150"/>
      <c r="BS41" s="34"/>
      <c r="BT41" s="20">
        <f t="shared" si="26"/>
        <v>35</v>
      </c>
      <c r="BV41" s="20">
        <v>150</v>
      </c>
      <c r="BW41" s="20"/>
      <c r="BX41" s="20">
        <f t="shared" si="27"/>
        <v>150</v>
      </c>
      <c r="BY41" s="145" t="s">
        <v>157</v>
      </c>
      <c r="BZ41" s="156">
        <f t="shared" si="9"/>
        <v>0.68150941772472795</v>
      </c>
      <c r="CA41" s="145" t="s">
        <v>158</v>
      </c>
      <c r="CB41" s="20">
        <f t="shared" si="28"/>
        <v>102</v>
      </c>
      <c r="CC41" s="34"/>
      <c r="CD41" s="78"/>
      <c r="CE41" s="13">
        <f t="shared" si="10"/>
        <v>150</v>
      </c>
      <c r="CF41" s="143" t="s">
        <v>157</v>
      </c>
      <c r="CG41" s="154">
        <f t="shared" si="11"/>
        <v>0.49588074662680498</v>
      </c>
      <c r="CH41" s="145" t="s">
        <v>158</v>
      </c>
      <c r="CI41" s="13">
        <f t="shared" si="29"/>
        <v>74</v>
      </c>
      <c r="CJ41" s="77"/>
      <c r="CL41" s="13">
        <f t="shared" si="30"/>
        <v>150</v>
      </c>
      <c r="CM41" s="143" t="s">
        <v>157</v>
      </c>
      <c r="CN41" s="154">
        <f t="shared" si="12"/>
        <v>1.054923612165E-3</v>
      </c>
      <c r="CO41" s="145" t="s">
        <v>158</v>
      </c>
      <c r="CP41" s="13">
        <f t="shared" si="40"/>
        <v>0</v>
      </c>
      <c r="CQ41" s="77"/>
      <c r="CR41" s="77"/>
      <c r="CS41" s="28" t="str">
        <f t="shared" si="31"/>
        <v>48</v>
      </c>
      <c r="CT41" s="312" t="str">
        <f t="shared" si="31"/>
        <v>廃棄物処理</v>
      </c>
      <c r="CU41" s="147">
        <f t="shared" si="32"/>
        <v>124</v>
      </c>
      <c r="CV41" s="148">
        <f t="shared" si="13"/>
        <v>85</v>
      </c>
      <c r="CW41" s="34">
        <f t="shared" si="14"/>
        <v>61</v>
      </c>
      <c r="CX41" s="149">
        <f t="shared" si="15"/>
        <v>0</v>
      </c>
      <c r="CY41" s="34">
        <f t="shared" si="33"/>
        <v>35</v>
      </c>
      <c r="CZ41" s="20">
        <f t="shared" si="34"/>
        <v>35</v>
      </c>
      <c r="DA41" s="147">
        <f t="shared" si="16"/>
        <v>150</v>
      </c>
      <c r="DB41" s="148">
        <f t="shared" si="17"/>
        <v>102</v>
      </c>
      <c r="DC41" s="34">
        <f t="shared" si="18"/>
        <v>74</v>
      </c>
      <c r="DD41" s="149">
        <f t="shared" si="19"/>
        <v>0</v>
      </c>
      <c r="DE41" s="77"/>
      <c r="DF41" s="77"/>
      <c r="DG41" s="28" t="str">
        <f t="shared" si="35"/>
        <v>48</v>
      </c>
      <c r="DH41" s="312" t="str">
        <f t="shared" si="35"/>
        <v>廃棄物処理</v>
      </c>
      <c r="DI41" s="147">
        <f t="shared" si="36"/>
        <v>274</v>
      </c>
      <c r="DJ41" s="148">
        <f t="shared" si="36"/>
        <v>187</v>
      </c>
      <c r="DK41" s="34">
        <f t="shared" si="36"/>
        <v>135</v>
      </c>
      <c r="DL41" s="149">
        <f t="shared" si="36"/>
        <v>0</v>
      </c>
    </row>
    <row r="42" spans="2:116">
      <c r="B42" s="28" t="str">
        <f>'測定　建設投資'!B42</f>
        <v>51</v>
      </c>
      <c r="C42" s="312" t="str">
        <f>'測定　建設投資'!C42</f>
        <v>商業</v>
      </c>
      <c r="D42" s="137"/>
      <c r="E42" s="150"/>
      <c r="F42" s="137"/>
      <c r="G42" s="195">
        <f>'測定　建設投資'!G42</f>
        <v>0.66901051025443403</v>
      </c>
      <c r="H42" s="213"/>
      <c r="I42" s="195">
        <v>3.8670000000000003E-2</v>
      </c>
      <c r="J42" s="213"/>
      <c r="K42" s="151">
        <f>'測定　建設投資'!K42</f>
        <v>1.519874857148E-3</v>
      </c>
      <c r="L42" s="137"/>
      <c r="M42" s="151">
        <f>'測定　建設投資'!M42</f>
        <v>0.741048964521552</v>
      </c>
      <c r="N42" s="137"/>
      <c r="O42" s="151">
        <f>'測定　建設投資'!O42</f>
        <v>0.29699064450206902</v>
      </c>
      <c r="P42" s="137"/>
      <c r="Q42" s="151">
        <f>'測定　建設投資'!Q42</f>
        <v>0.15472991169504294</v>
      </c>
      <c r="R42" t="s">
        <v>153</v>
      </c>
      <c r="T42" s="216">
        <v>3.9879272297196053E-2</v>
      </c>
      <c r="U42" s="16"/>
      <c r="V42" s="151">
        <f t="shared" si="20"/>
        <v>3.8670000000000003E-2</v>
      </c>
      <c r="W42" s="200"/>
      <c r="Y42" s="28" t="str">
        <f t="shared" si="21"/>
        <v>51</v>
      </c>
      <c r="Z42" s="312" t="str">
        <f t="shared" si="21"/>
        <v>商業</v>
      </c>
      <c r="AB42" s="13"/>
      <c r="AD42" s="154">
        <f t="shared" si="37"/>
        <v>3.8670000000000003E-2</v>
      </c>
      <c r="AE42" s="16" t="s">
        <v>158</v>
      </c>
      <c r="AF42" s="13">
        <f t="shared" si="22"/>
        <v>9668</v>
      </c>
      <c r="AG42" s="77"/>
      <c r="AH42" s="78"/>
      <c r="AI42" s="13">
        <f t="shared" si="1"/>
        <v>9668</v>
      </c>
      <c r="AJ42" s="143" t="s">
        <v>157</v>
      </c>
      <c r="AK42" s="155">
        <f t="shared" si="2"/>
        <v>0.741048964521552</v>
      </c>
      <c r="AL42" s="145" t="s">
        <v>158</v>
      </c>
      <c r="AM42" s="20">
        <f t="shared" si="41"/>
        <v>7164</v>
      </c>
      <c r="AP42" s="28" t="str">
        <f t="shared" si="23"/>
        <v>51</v>
      </c>
      <c r="AQ42" s="312" t="str">
        <f t="shared" si="23"/>
        <v>商業</v>
      </c>
      <c r="AS42" s="13">
        <f t="shared" si="3"/>
        <v>9668</v>
      </c>
      <c r="AT42" s="143" t="s">
        <v>157</v>
      </c>
      <c r="AU42" s="154">
        <f t="shared" si="4"/>
        <v>0.29699064450206902</v>
      </c>
      <c r="AV42" s="145" t="s">
        <v>158</v>
      </c>
      <c r="AW42" s="13">
        <f t="shared" si="24"/>
        <v>2871</v>
      </c>
      <c r="AX42" s="163"/>
      <c r="AY42" s="210"/>
      <c r="AZ42" s="13">
        <f t="shared" si="5"/>
        <v>9668</v>
      </c>
      <c r="BA42" s="143" t="s">
        <v>157</v>
      </c>
      <c r="BB42" s="154">
        <f t="shared" si="6"/>
        <v>1.519874857148E-3</v>
      </c>
      <c r="BC42" s="145" t="s">
        <v>158</v>
      </c>
      <c r="BD42" s="13">
        <f t="shared" si="38"/>
        <v>15</v>
      </c>
      <c r="BE42" s="77"/>
      <c r="BG42" s="13"/>
      <c r="BI42" s="151">
        <f t="shared" si="7"/>
        <v>0.15472991169504294</v>
      </c>
      <c r="BK42" s="13">
        <f t="shared" si="39"/>
        <v>6637</v>
      </c>
      <c r="BL42" s="16" t="s">
        <v>157</v>
      </c>
      <c r="BM42" s="154">
        <f t="shared" si="8"/>
        <v>0.66901051025443403</v>
      </c>
      <c r="BN42" s="16" t="s">
        <v>158</v>
      </c>
      <c r="BO42" s="13">
        <f t="shared" si="25"/>
        <v>4440</v>
      </c>
      <c r="BP42" s="77"/>
      <c r="BR42" s="150"/>
      <c r="BS42" s="34"/>
      <c r="BT42" s="20">
        <f t="shared" si="26"/>
        <v>4440</v>
      </c>
      <c r="BV42" s="20">
        <v>5110</v>
      </c>
      <c r="BW42" s="20"/>
      <c r="BX42" s="20">
        <f t="shared" si="27"/>
        <v>5110</v>
      </c>
      <c r="BY42" s="145" t="s">
        <v>157</v>
      </c>
      <c r="BZ42" s="156">
        <f t="shared" si="9"/>
        <v>0.741048964521552</v>
      </c>
      <c r="CA42" s="145" t="s">
        <v>158</v>
      </c>
      <c r="CB42" s="20">
        <f t="shared" si="28"/>
        <v>3787</v>
      </c>
      <c r="CC42" s="34"/>
      <c r="CD42" s="78"/>
      <c r="CE42" s="13">
        <f t="shared" si="10"/>
        <v>5110</v>
      </c>
      <c r="CF42" s="143" t="s">
        <v>157</v>
      </c>
      <c r="CG42" s="154">
        <f t="shared" si="11"/>
        <v>0.29699064450206902</v>
      </c>
      <c r="CH42" s="145" t="s">
        <v>158</v>
      </c>
      <c r="CI42" s="13">
        <f t="shared" si="29"/>
        <v>1518</v>
      </c>
      <c r="CJ42" s="77"/>
      <c r="CL42" s="13">
        <f t="shared" si="30"/>
        <v>5110</v>
      </c>
      <c r="CM42" s="143" t="s">
        <v>157</v>
      </c>
      <c r="CN42" s="154">
        <f t="shared" si="12"/>
        <v>1.519874857148E-3</v>
      </c>
      <c r="CO42" s="145" t="s">
        <v>158</v>
      </c>
      <c r="CP42" s="13">
        <f t="shared" si="40"/>
        <v>8</v>
      </c>
      <c r="CQ42" s="77"/>
      <c r="CR42" s="77"/>
      <c r="CS42" s="28" t="str">
        <f t="shared" si="31"/>
        <v>51</v>
      </c>
      <c r="CT42" s="312" t="str">
        <f t="shared" si="31"/>
        <v>商業</v>
      </c>
      <c r="CU42" s="147">
        <f t="shared" si="32"/>
        <v>9668</v>
      </c>
      <c r="CV42" s="148">
        <f t="shared" si="13"/>
        <v>7164</v>
      </c>
      <c r="CW42" s="34">
        <f t="shared" si="14"/>
        <v>2871</v>
      </c>
      <c r="CX42" s="149">
        <f t="shared" si="15"/>
        <v>15</v>
      </c>
      <c r="CY42" s="34">
        <f t="shared" si="33"/>
        <v>6637</v>
      </c>
      <c r="CZ42" s="20">
        <f t="shared" si="34"/>
        <v>4440</v>
      </c>
      <c r="DA42" s="147">
        <f t="shared" si="16"/>
        <v>5110</v>
      </c>
      <c r="DB42" s="148">
        <f t="shared" si="17"/>
        <v>3787</v>
      </c>
      <c r="DC42" s="34">
        <f t="shared" si="18"/>
        <v>1518</v>
      </c>
      <c r="DD42" s="149">
        <f t="shared" si="19"/>
        <v>8</v>
      </c>
      <c r="DE42" s="77"/>
      <c r="DF42" s="77"/>
      <c r="DG42" s="28" t="str">
        <f t="shared" si="35"/>
        <v>51</v>
      </c>
      <c r="DH42" s="312" t="str">
        <f t="shared" si="35"/>
        <v>商業</v>
      </c>
      <c r="DI42" s="147">
        <f t="shared" si="36"/>
        <v>14778</v>
      </c>
      <c r="DJ42" s="148">
        <f t="shared" si="36"/>
        <v>10951</v>
      </c>
      <c r="DK42" s="34">
        <f t="shared" si="36"/>
        <v>4389</v>
      </c>
      <c r="DL42" s="149">
        <f t="shared" si="36"/>
        <v>23</v>
      </c>
    </row>
    <row r="43" spans="2:116">
      <c r="B43" s="28" t="str">
        <f>'測定　建設投資'!B43</f>
        <v>53</v>
      </c>
      <c r="C43" s="312" t="str">
        <f>'測定　建設投資'!C43</f>
        <v>金融・保険</v>
      </c>
      <c r="D43" s="137"/>
      <c r="E43" s="150"/>
      <c r="F43" s="137"/>
      <c r="G43" s="195">
        <f>'測定　建設投資'!G43</f>
        <v>0.88604026748396802</v>
      </c>
      <c r="H43" s="213"/>
      <c r="I43" s="195">
        <v>6.4609999999999997E-3</v>
      </c>
      <c r="J43" s="213"/>
      <c r="K43" s="151">
        <f>'測定　建設投資'!K43</f>
        <v>5.0528913407800002E-4</v>
      </c>
      <c r="L43" s="137"/>
      <c r="M43" s="151">
        <f>'測定　建設投資'!M43</f>
        <v>0.70740929862690605</v>
      </c>
      <c r="N43" s="137"/>
      <c r="O43" s="151">
        <f>'測定　建設投資'!O43</f>
        <v>0.24202132237887899</v>
      </c>
      <c r="P43" s="137"/>
      <c r="Q43" s="151">
        <f>'測定　建設投資'!Q43</f>
        <v>4.9684322985019472E-2</v>
      </c>
      <c r="R43" t="s">
        <v>153</v>
      </c>
      <c r="T43" s="216">
        <v>6.6632316644235209E-3</v>
      </c>
      <c r="U43" s="16"/>
      <c r="V43" s="151">
        <f t="shared" si="20"/>
        <v>6.4609999999999997E-3</v>
      </c>
      <c r="W43" s="200"/>
      <c r="Y43" s="28" t="str">
        <f t="shared" si="21"/>
        <v>53</v>
      </c>
      <c r="Z43" s="312" t="str">
        <f t="shared" si="21"/>
        <v>金融・保険</v>
      </c>
      <c r="AB43" s="13"/>
      <c r="AD43" s="154">
        <f t="shared" si="37"/>
        <v>6.4609999999999997E-3</v>
      </c>
      <c r="AE43" s="16" t="s">
        <v>158</v>
      </c>
      <c r="AF43" s="13">
        <f t="shared" si="22"/>
        <v>1615</v>
      </c>
      <c r="AG43" s="77"/>
      <c r="AH43" s="78"/>
      <c r="AI43" s="13">
        <f t="shared" si="1"/>
        <v>1615</v>
      </c>
      <c r="AJ43" s="143" t="s">
        <v>157</v>
      </c>
      <c r="AK43" s="155">
        <f t="shared" si="2"/>
        <v>0.70740929862690605</v>
      </c>
      <c r="AL43" s="145" t="s">
        <v>158</v>
      </c>
      <c r="AM43" s="20">
        <f t="shared" si="41"/>
        <v>1142</v>
      </c>
      <c r="AP43" s="28" t="str">
        <f t="shared" si="23"/>
        <v>53</v>
      </c>
      <c r="AQ43" s="312" t="str">
        <f t="shared" si="23"/>
        <v>金融・保険</v>
      </c>
      <c r="AS43" s="13">
        <f t="shared" si="3"/>
        <v>1615</v>
      </c>
      <c r="AT43" s="143" t="s">
        <v>157</v>
      </c>
      <c r="AU43" s="154">
        <f t="shared" si="4"/>
        <v>0.24202132237887899</v>
      </c>
      <c r="AV43" s="145" t="s">
        <v>158</v>
      </c>
      <c r="AW43" s="13">
        <f t="shared" si="24"/>
        <v>391</v>
      </c>
      <c r="AX43" s="163"/>
      <c r="AY43" s="210"/>
      <c r="AZ43" s="13">
        <f t="shared" si="5"/>
        <v>1615</v>
      </c>
      <c r="BA43" s="143" t="s">
        <v>157</v>
      </c>
      <c r="BB43" s="154">
        <f t="shared" si="6"/>
        <v>5.0528913407800002E-4</v>
      </c>
      <c r="BC43" s="145" t="s">
        <v>158</v>
      </c>
      <c r="BD43" s="13">
        <f t="shared" si="38"/>
        <v>1</v>
      </c>
      <c r="BE43" s="77"/>
      <c r="BG43" s="13"/>
      <c r="BI43" s="151">
        <f t="shared" si="7"/>
        <v>4.9684322985019472E-2</v>
      </c>
      <c r="BK43" s="13">
        <f t="shared" si="39"/>
        <v>2131</v>
      </c>
      <c r="BL43" s="16" t="s">
        <v>157</v>
      </c>
      <c r="BM43" s="154">
        <f t="shared" si="8"/>
        <v>0.88604026748396802</v>
      </c>
      <c r="BN43" s="16" t="s">
        <v>158</v>
      </c>
      <c r="BO43" s="13">
        <f t="shared" si="25"/>
        <v>1888</v>
      </c>
      <c r="BP43" s="77"/>
      <c r="BR43" s="150"/>
      <c r="BS43" s="34"/>
      <c r="BT43" s="20">
        <f t="shared" si="26"/>
        <v>1888</v>
      </c>
      <c r="BV43" s="20">
        <v>2953</v>
      </c>
      <c r="BW43" s="20"/>
      <c r="BX43" s="20">
        <f t="shared" si="27"/>
        <v>2953</v>
      </c>
      <c r="BY43" s="145" t="s">
        <v>157</v>
      </c>
      <c r="BZ43" s="156">
        <f t="shared" si="9"/>
        <v>0.70740929862690605</v>
      </c>
      <c r="CA43" s="145" t="s">
        <v>158</v>
      </c>
      <c r="CB43" s="20">
        <f t="shared" si="28"/>
        <v>2089</v>
      </c>
      <c r="CC43" s="34"/>
      <c r="CD43" s="78"/>
      <c r="CE43" s="13">
        <f t="shared" si="10"/>
        <v>2953</v>
      </c>
      <c r="CF43" s="143" t="s">
        <v>157</v>
      </c>
      <c r="CG43" s="154">
        <f t="shared" si="11"/>
        <v>0.24202132237887899</v>
      </c>
      <c r="CH43" s="145" t="s">
        <v>158</v>
      </c>
      <c r="CI43" s="13">
        <f t="shared" si="29"/>
        <v>715</v>
      </c>
      <c r="CJ43" s="77"/>
      <c r="CL43" s="13">
        <f t="shared" si="30"/>
        <v>2953</v>
      </c>
      <c r="CM43" s="143" t="s">
        <v>157</v>
      </c>
      <c r="CN43" s="154">
        <f t="shared" si="12"/>
        <v>5.0528913407800002E-4</v>
      </c>
      <c r="CO43" s="145" t="s">
        <v>158</v>
      </c>
      <c r="CP43" s="13">
        <f t="shared" si="40"/>
        <v>1</v>
      </c>
      <c r="CQ43" s="77"/>
      <c r="CR43" s="77"/>
      <c r="CS43" s="28" t="str">
        <f t="shared" si="31"/>
        <v>53</v>
      </c>
      <c r="CT43" s="312" t="str">
        <f t="shared" si="31"/>
        <v>金融・保険</v>
      </c>
      <c r="CU43" s="147">
        <f t="shared" si="32"/>
        <v>1615</v>
      </c>
      <c r="CV43" s="148">
        <f t="shared" si="13"/>
        <v>1142</v>
      </c>
      <c r="CW43" s="34">
        <f t="shared" si="14"/>
        <v>391</v>
      </c>
      <c r="CX43" s="149">
        <f t="shared" si="15"/>
        <v>1</v>
      </c>
      <c r="CY43" s="34">
        <f t="shared" si="33"/>
        <v>2131</v>
      </c>
      <c r="CZ43" s="20">
        <f t="shared" si="34"/>
        <v>1888</v>
      </c>
      <c r="DA43" s="147">
        <f t="shared" si="16"/>
        <v>2953</v>
      </c>
      <c r="DB43" s="148">
        <f t="shared" si="17"/>
        <v>2089</v>
      </c>
      <c r="DC43" s="34">
        <f t="shared" si="18"/>
        <v>715</v>
      </c>
      <c r="DD43" s="149">
        <f t="shared" si="19"/>
        <v>1</v>
      </c>
      <c r="DE43" s="77"/>
      <c r="DF43" s="77"/>
      <c r="DG43" s="28" t="str">
        <f t="shared" si="35"/>
        <v>53</v>
      </c>
      <c r="DH43" s="312" t="str">
        <f t="shared" si="35"/>
        <v>金融・保険</v>
      </c>
      <c r="DI43" s="147">
        <f t="shared" si="36"/>
        <v>4568</v>
      </c>
      <c r="DJ43" s="148">
        <f t="shared" si="36"/>
        <v>3231</v>
      </c>
      <c r="DK43" s="34">
        <f t="shared" si="36"/>
        <v>1106</v>
      </c>
      <c r="DL43" s="149">
        <f t="shared" si="36"/>
        <v>2</v>
      </c>
    </row>
    <row r="44" spans="2:116">
      <c r="B44" s="28" t="str">
        <f>'測定　建設投資'!B44</f>
        <v>55</v>
      </c>
      <c r="C44" s="312" t="str">
        <f>'測定　建設投資'!C44</f>
        <v>不動産</v>
      </c>
      <c r="D44" s="137"/>
      <c r="E44" s="150"/>
      <c r="F44" s="137"/>
      <c r="G44" s="195">
        <f>'測定　建設投資'!G44</f>
        <v>0.99991460678824695</v>
      </c>
      <c r="H44" s="213"/>
      <c r="I44" s="195">
        <v>1.292E-3</v>
      </c>
      <c r="J44" s="213"/>
      <c r="K44" s="151">
        <f>'測定　建設投資'!K44</f>
        <v>7.7605734569000001E-5</v>
      </c>
      <c r="L44" s="137"/>
      <c r="M44" s="151">
        <f>'測定　建設投資'!M44</f>
        <v>0.85563170679980705</v>
      </c>
      <c r="N44" s="137"/>
      <c r="O44" s="151">
        <f>'測定　建設投資'!O44</f>
        <v>2.8338973327624001E-2</v>
      </c>
      <c r="P44" s="137"/>
      <c r="Q44" s="151">
        <f>'測定　建設投資'!Q44</f>
        <v>0.20266681388138938</v>
      </c>
      <c r="R44" t="s">
        <v>153</v>
      </c>
      <c r="T44" s="216">
        <v>1.3327655597905612E-3</v>
      </c>
      <c r="U44" s="16"/>
      <c r="V44" s="151">
        <f t="shared" si="20"/>
        <v>1.292E-3</v>
      </c>
      <c r="W44" s="200"/>
      <c r="Y44" s="28" t="str">
        <f t="shared" si="21"/>
        <v>55</v>
      </c>
      <c r="Z44" s="312" t="str">
        <f t="shared" si="21"/>
        <v>不動産</v>
      </c>
      <c r="AB44" s="13"/>
      <c r="AD44" s="154">
        <f t="shared" si="37"/>
        <v>1.292E-3</v>
      </c>
      <c r="AE44" s="16" t="s">
        <v>158</v>
      </c>
      <c r="AF44" s="13">
        <f t="shared" si="22"/>
        <v>323</v>
      </c>
      <c r="AG44" s="77"/>
      <c r="AH44" s="78"/>
      <c r="AI44" s="13">
        <f t="shared" si="1"/>
        <v>323</v>
      </c>
      <c r="AJ44" s="143" t="s">
        <v>157</v>
      </c>
      <c r="AK44" s="155">
        <f t="shared" si="2"/>
        <v>0.85563170679980705</v>
      </c>
      <c r="AL44" s="145" t="s">
        <v>158</v>
      </c>
      <c r="AM44" s="20">
        <f t="shared" si="41"/>
        <v>276</v>
      </c>
      <c r="AP44" s="28" t="str">
        <f t="shared" si="23"/>
        <v>55</v>
      </c>
      <c r="AQ44" s="312" t="str">
        <f t="shared" si="23"/>
        <v>不動産</v>
      </c>
      <c r="AS44" s="13">
        <f t="shared" si="3"/>
        <v>323</v>
      </c>
      <c r="AT44" s="143" t="s">
        <v>157</v>
      </c>
      <c r="AU44" s="154">
        <f t="shared" si="4"/>
        <v>2.8338973327624001E-2</v>
      </c>
      <c r="AV44" s="145" t="s">
        <v>158</v>
      </c>
      <c r="AW44" s="13">
        <f t="shared" si="24"/>
        <v>9</v>
      </c>
      <c r="AX44" s="163"/>
      <c r="AY44" s="210"/>
      <c r="AZ44" s="13">
        <f t="shared" si="5"/>
        <v>323</v>
      </c>
      <c r="BA44" s="143" t="s">
        <v>157</v>
      </c>
      <c r="BB44" s="154">
        <f t="shared" si="6"/>
        <v>7.7605734569000001E-5</v>
      </c>
      <c r="BC44" s="145" t="s">
        <v>158</v>
      </c>
      <c r="BD44" s="13">
        <f t="shared" si="38"/>
        <v>0</v>
      </c>
      <c r="BE44" s="77"/>
      <c r="BG44" s="13"/>
      <c r="BI44" s="151">
        <f t="shared" si="7"/>
        <v>0.20266681388138938</v>
      </c>
      <c r="BK44" s="13">
        <f t="shared" si="39"/>
        <v>8693</v>
      </c>
      <c r="BL44" s="16" t="s">
        <v>157</v>
      </c>
      <c r="BM44" s="154">
        <f t="shared" si="8"/>
        <v>0.99991460678824695</v>
      </c>
      <c r="BN44" s="16" t="s">
        <v>158</v>
      </c>
      <c r="BO44" s="13">
        <f t="shared" si="25"/>
        <v>8692</v>
      </c>
      <c r="BP44" s="77"/>
      <c r="BR44" s="150"/>
      <c r="BS44" s="34"/>
      <c r="BT44" s="20">
        <f t="shared" si="26"/>
        <v>8692</v>
      </c>
      <c r="BV44" s="20">
        <v>8915</v>
      </c>
      <c r="BW44" s="20"/>
      <c r="BX44" s="20">
        <f t="shared" si="27"/>
        <v>8915</v>
      </c>
      <c r="BY44" s="145" t="s">
        <v>157</v>
      </c>
      <c r="BZ44" s="156">
        <f t="shared" si="9"/>
        <v>0.85563170679980705</v>
      </c>
      <c r="CA44" s="145" t="s">
        <v>158</v>
      </c>
      <c r="CB44" s="20">
        <f t="shared" si="28"/>
        <v>7628</v>
      </c>
      <c r="CC44" s="34"/>
      <c r="CD44" s="78"/>
      <c r="CE44" s="13">
        <f t="shared" si="10"/>
        <v>8915</v>
      </c>
      <c r="CF44" s="143" t="s">
        <v>157</v>
      </c>
      <c r="CG44" s="154">
        <f t="shared" si="11"/>
        <v>2.8338973327624001E-2</v>
      </c>
      <c r="CH44" s="145" t="s">
        <v>158</v>
      </c>
      <c r="CI44" s="13">
        <f t="shared" si="29"/>
        <v>253</v>
      </c>
      <c r="CJ44" s="77"/>
      <c r="CL44" s="13">
        <f t="shared" si="30"/>
        <v>8915</v>
      </c>
      <c r="CM44" s="143" t="s">
        <v>157</v>
      </c>
      <c r="CN44" s="154">
        <f t="shared" si="12"/>
        <v>7.7605734569000001E-5</v>
      </c>
      <c r="CO44" s="145" t="s">
        <v>158</v>
      </c>
      <c r="CP44" s="13">
        <f t="shared" si="40"/>
        <v>1</v>
      </c>
      <c r="CQ44" s="77"/>
      <c r="CR44" s="77"/>
      <c r="CS44" s="28" t="str">
        <f t="shared" si="31"/>
        <v>55</v>
      </c>
      <c r="CT44" s="312" t="str">
        <f t="shared" si="31"/>
        <v>不動産</v>
      </c>
      <c r="CU44" s="147">
        <f t="shared" si="32"/>
        <v>323</v>
      </c>
      <c r="CV44" s="148">
        <f t="shared" si="13"/>
        <v>276</v>
      </c>
      <c r="CW44" s="34">
        <f t="shared" si="14"/>
        <v>9</v>
      </c>
      <c r="CX44" s="149">
        <f t="shared" si="15"/>
        <v>0</v>
      </c>
      <c r="CY44" s="34">
        <f t="shared" si="33"/>
        <v>8693</v>
      </c>
      <c r="CZ44" s="20">
        <f t="shared" si="34"/>
        <v>8692</v>
      </c>
      <c r="DA44" s="147">
        <f t="shared" si="16"/>
        <v>8915</v>
      </c>
      <c r="DB44" s="148">
        <f t="shared" si="17"/>
        <v>7628</v>
      </c>
      <c r="DC44" s="34">
        <f t="shared" si="18"/>
        <v>253</v>
      </c>
      <c r="DD44" s="149">
        <f t="shared" si="19"/>
        <v>1</v>
      </c>
      <c r="DE44" s="77"/>
      <c r="DF44" s="77"/>
      <c r="DG44" s="28" t="str">
        <f t="shared" si="35"/>
        <v>55</v>
      </c>
      <c r="DH44" s="312" t="str">
        <f t="shared" si="35"/>
        <v>不動産</v>
      </c>
      <c r="DI44" s="147">
        <f t="shared" si="36"/>
        <v>9238</v>
      </c>
      <c r="DJ44" s="148">
        <f t="shared" si="36"/>
        <v>7904</v>
      </c>
      <c r="DK44" s="34">
        <f t="shared" si="36"/>
        <v>262</v>
      </c>
      <c r="DL44" s="149">
        <f t="shared" si="36"/>
        <v>1</v>
      </c>
    </row>
    <row r="45" spans="2:116">
      <c r="B45" s="28" t="str">
        <f>'測定　建設投資'!B45</f>
        <v>57</v>
      </c>
      <c r="C45" s="312" t="str">
        <f>'測定　建設投資'!C45</f>
        <v>運輸・郵便</v>
      </c>
      <c r="D45" s="137"/>
      <c r="E45" s="150"/>
      <c r="F45" s="137"/>
      <c r="G45" s="195">
        <f>'測定　建設投資'!G45</f>
        <v>0.61504742809256197</v>
      </c>
      <c r="H45" s="213"/>
      <c r="I45" s="195">
        <v>1.9628E-2</v>
      </c>
      <c r="J45" s="213"/>
      <c r="K45" s="151">
        <f>'測定　建設投資'!K45</f>
        <v>5.3201501766300002E-4</v>
      </c>
      <c r="L45" s="137"/>
      <c r="M45" s="151">
        <f>'測定　建設投資'!M45</f>
        <v>0.54493016930161298</v>
      </c>
      <c r="N45" s="137"/>
      <c r="O45" s="151">
        <f>'測定　建設投資'!O45</f>
        <v>0.26575276289118099</v>
      </c>
      <c r="P45" s="137"/>
      <c r="Q45" s="151">
        <f>'測定　建設投資'!Q45</f>
        <v>4.8693103035143508E-2</v>
      </c>
      <c r="R45" t="s">
        <v>153</v>
      </c>
      <c r="T45" s="216">
        <v>2.0241536742271627E-2</v>
      </c>
      <c r="U45" s="16"/>
      <c r="V45" s="151">
        <f t="shared" si="20"/>
        <v>1.9628E-2</v>
      </c>
      <c r="W45" s="200"/>
      <c r="Y45" s="28" t="str">
        <f t="shared" si="21"/>
        <v>57</v>
      </c>
      <c r="Z45" s="312" t="str">
        <f t="shared" si="21"/>
        <v>運輸・郵便</v>
      </c>
      <c r="AB45" s="13"/>
      <c r="AD45" s="154">
        <f t="shared" si="37"/>
        <v>1.9628E-2</v>
      </c>
      <c r="AE45" s="16" t="s">
        <v>158</v>
      </c>
      <c r="AF45" s="13">
        <f t="shared" si="22"/>
        <v>4907</v>
      </c>
      <c r="AG45" s="77"/>
      <c r="AH45" s="78"/>
      <c r="AI45" s="13">
        <f t="shared" si="1"/>
        <v>4907</v>
      </c>
      <c r="AJ45" s="143" t="s">
        <v>157</v>
      </c>
      <c r="AK45" s="155">
        <f t="shared" si="2"/>
        <v>0.54493016930161298</v>
      </c>
      <c r="AL45" s="145" t="s">
        <v>158</v>
      </c>
      <c r="AM45" s="20">
        <f t="shared" si="41"/>
        <v>2674</v>
      </c>
      <c r="AP45" s="28" t="str">
        <f t="shared" si="23"/>
        <v>57</v>
      </c>
      <c r="AQ45" s="312" t="str">
        <f t="shared" si="23"/>
        <v>運輸・郵便</v>
      </c>
      <c r="AS45" s="13">
        <f t="shared" si="3"/>
        <v>4907</v>
      </c>
      <c r="AT45" s="143" t="s">
        <v>157</v>
      </c>
      <c r="AU45" s="154">
        <f t="shared" si="4"/>
        <v>0.26575276289118099</v>
      </c>
      <c r="AV45" s="145" t="s">
        <v>158</v>
      </c>
      <c r="AW45" s="13">
        <f t="shared" si="24"/>
        <v>1304</v>
      </c>
      <c r="AX45" s="163"/>
      <c r="AY45" s="210"/>
      <c r="AZ45" s="13">
        <f t="shared" si="5"/>
        <v>4907</v>
      </c>
      <c r="BA45" s="143" t="s">
        <v>157</v>
      </c>
      <c r="BB45" s="154">
        <f t="shared" si="6"/>
        <v>5.3201501766300002E-4</v>
      </c>
      <c r="BC45" s="145" t="s">
        <v>158</v>
      </c>
      <c r="BD45" s="13">
        <f t="shared" si="38"/>
        <v>3</v>
      </c>
      <c r="BE45" s="77"/>
      <c r="BG45" s="13"/>
      <c r="BI45" s="151">
        <f t="shared" si="7"/>
        <v>4.8693103035143508E-2</v>
      </c>
      <c r="BK45" s="13">
        <f t="shared" si="39"/>
        <v>2088</v>
      </c>
      <c r="BL45" s="16" t="s">
        <v>157</v>
      </c>
      <c r="BM45" s="154">
        <f t="shared" si="8"/>
        <v>0.61504742809256197</v>
      </c>
      <c r="BN45" s="16" t="s">
        <v>158</v>
      </c>
      <c r="BO45" s="13">
        <f t="shared" si="25"/>
        <v>1284</v>
      </c>
      <c r="BP45" s="77"/>
      <c r="BR45" s="150"/>
      <c r="BS45" s="34"/>
      <c r="BT45" s="20">
        <f t="shared" si="26"/>
        <v>1284</v>
      </c>
      <c r="BV45" s="20">
        <v>2169</v>
      </c>
      <c r="BW45" s="20"/>
      <c r="BX45" s="20">
        <f t="shared" si="27"/>
        <v>2169</v>
      </c>
      <c r="BY45" s="145" t="s">
        <v>157</v>
      </c>
      <c r="BZ45" s="156">
        <f t="shared" si="9"/>
        <v>0.54493016930161298</v>
      </c>
      <c r="CA45" s="145" t="s">
        <v>158</v>
      </c>
      <c r="CB45" s="20">
        <f t="shared" si="28"/>
        <v>1182</v>
      </c>
      <c r="CC45" s="34"/>
      <c r="CD45" s="78"/>
      <c r="CE45" s="13">
        <f t="shared" si="10"/>
        <v>2169</v>
      </c>
      <c r="CF45" s="143" t="s">
        <v>157</v>
      </c>
      <c r="CG45" s="154">
        <f t="shared" si="11"/>
        <v>0.26575276289118099</v>
      </c>
      <c r="CH45" s="145" t="s">
        <v>158</v>
      </c>
      <c r="CI45" s="13">
        <f t="shared" si="29"/>
        <v>576</v>
      </c>
      <c r="CJ45" s="77"/>
      <c r="CL45" s="13">
        <f t="shared" si="30"/>
        <v>2169</v>
      </c>
      <c r="CM45" s="143" t="s">
        <v>157</v>
      </c>
      <c r="CN45" s="154">
        <f t="shared" si="12"/>
        <v>5.3201501766300002E-4</v>
      </c>
      <c r="CO45" s="145" t="s">
        <v>158</v>
      </c>
      <c r="CP45" s="13">
        <f t="shared" si="40"/>
        <v>1</v>
      </c>
      <c r="CQ45" s="77"/>
      <c r="CR45" s="77"/>
      <c r="CS45" s="28" t="str">
        <f t="shared" si="31"/>
        <v>57</v>
      </c>
      <c r="CT45" s="312" t="str">
        <f t="shared" si="31"/>
        <v>運輸・郵便</v>
      </c>
      <c r="CU45" s="147">
        <f t="shared" si="32"/>
        <v>4907</v>
      </c>
      <c r="CV45" s="148">
        <f t="shared" si="13"/>
        <v>2674</v>
      </c>
      <c r="CW45" s="34">
        <f t="shared" si="14"/>
        <v>1304</v>
      </c>
      <c r="CX45" s="149">
        <f t="shared" si="15"/>
        <v>3</v>
      </c>
      <c r="CY45" s="34">
        <f t="shared" si="33"/>
        <v>2088</v>
      </c>
      <c r="CZ45" s="20">
        <f t="shared" si="34"/>
        <v>1284</v>
      </c>
      <c r="DA45" s="147">
        <f t="shared" si="16"/>
        <v>2169</v>
      </c>
      <c r="DB45" s="148">
        <f t="shared" si="17"/>
        <v>1182</v>
      </c>
      <c r="DC45" s="34">
        <f t="shared" si="18"/>
        <v>576</v>
      </c>
      <c r="DD45" s="149">
        <f t="shared" si="19"/>
        <v>1</v>
      </c>
      <c r="DE45" s="77"/>
      <c r="DF45" s="77"/>
      <c r="DG45" s="28" t="str">
        <f t="shared" si="35"/>
        <v>57</v>
      </c>
      <c r="DH45" s="312" t="str">
        <f t="shared" si="35"/>
        <v>運輸・郵便</v>
      </c>
      <c r="DI45" s="147">
        <f t="shared" si="36"/>
        <v>7076</v>
      </c>
      <c r="DJ45" s="148">
        <f t="shared" si="36"/>
        <v>3856</v>
      </c>
      <c r="DK45" s="34">
        <f t="shared" si="36"/>
        <v>1880</v>
      </c>
      <c r="DL45" s="149">
        <f t="shared" si="36"/>
        <v>4</v>
      </c>
    </row>
    <row r="46" spans="2:116">
      <c r="B46" s="28" t="str">
        <f>'測定　建設投資'!B46</f>
        <v>59</v>
      </c>
      <c r="C46" s="312" t="str">
        <f>'測定　建設投資'!C46</f>
        <v>情報通信</v>
      </c>
      <c r="D46" s="137"/>
      <c r="E46" s="150"/>
      <c r="F46" s="137"/>
      <c r="G46" s="195">
        <f>'測定　建設投資'!G46</f>
        <v>0.53331479520693204</v>
      </c>
      <c r="H46" s="213"/>
      <c r="I46" s="195">
        <v>1.2437999999999999E-2</v>
      </c>
      <c r="J46" s="213"/>
      <c r="K46" s="151">
        <f>'測定　建設投資'!K46</f>
        <v>2.0212338839699999E-4</v>
      </c>
      <c r="L46" s="137"/>
      <c r="M46" s="151">
        <f>'測定　建設投資'!M46</f>
        <v>0.53127054242777305</v>
      </c>
      <c r="N46" s="137"/>
      <c r="O46" s="151">
        <f>'測定　建設投資'!O46</f>
        <v>0.135998018440883</v>
      </c>
      <c r="P46" s="137"/>
      <c r="Q46" s="151">
        <f>'測定　建設投資'!Q46</f>
        <v>5.0877267306204087E-2</v>
      </c>
      <c r="R46" t="s">
        <v>153</v>
      </c>
      <c r="T46" s="216">
        <v>1.2826759034204289E-2</v>
      </c>
      <c r="U46" s="16"/>
      <c r="V46" s="151">
        <f t="shared" si="20"/>
        <v>1.2437999999999999E-2</v>
      </c>
      <c r="W46" s="200"/>
      <c r="Y46" s="28" t="str">
        <f t="shared" si="21"/>
        <v>59</v>
      </c>
      <c r="Z46" s="312" t="str">
        <f t="shared" si="21"/>
        <v>情報通信</v>
      </c>
      <c r="AB46" s="13"/>
      <c r="AD46" s="154">
        <f t="shared" si="37"/>
        <v>1.2437999999999999E-2</v>
      </c>
      <c r="AE46" s="16" t="s">
        <v>158</v>
      </c>
      <c r="AF46" s="13">
        <f t="shared" si="22"/>
        <v>3110</v>
      </c>
      <c r="AG46" s="77"/>
      <c r="AH46" s="78"/>
      <c r="AI46" s="13">
        <f t="shared" si="1"/>
        <v>3110</v>
      </c>
      <c r="AJ46" s="143" t="s">
        <v>157</v>
      </c>
      <c r="AK46" s="155">
        <f t="shared" si="2"/>
        <v>0.53127054242777305</v>
      </c>
      <c r="AL46" s="145" t="s">
        <v>158</v>
      </c>
      <c r="AM46" s="20">
        <f t="shared" si="41"/>
        <v>1652</v>
      </c>
      <c r="AP46" s="28" t="str">
        <f t="shared" si="23"/>
        <v>59</v>
      </c>
      <c r="AQ46" s="312" t="str">
        <f t="shared" si="23"/>
        <v>情報通信</v>
      </c>
      <c r="AS46" s="13">
        <f t="shared" si="3"/>
        <v>3110</v>
      </c>
      <c r="AT46" s="143" t="s">
        <v>157</v>
      </c>
      <c r="AU46" s="154">
        <f t="shared" si="4"/>
        <v>0.135998018440883</v>
      </c>
      <c r="AV46" s="145" t="s">
        <v>158</v>
      </c>
      <c r="AW46" s="13">
        <f t="shared" si="24"/>
        <v>423</v>
      </c>
      <c r="AX46" s="163"/>
      <c r="AY46" s="210"/>
      <c r="AZ46" s="13">
        <f t="shared" si="5"/>
        <v>3110</v>
      </c>
      <c r="BA46" s="143" t="s">
        <v>157</v>
      </c>
      <c r="BB46" s="154">
        <f t="shared" si="6"/>
        <v>2.0212338839699999E-4</v>
      </c>
      <c r="BC46" s="145" t="s">
        <v>158</v>
      </c>
      <c r="BD46" s="13">
        <f t="shared" si="38"/>
        <v>1</v>
      </c>
      <c r="BE46" s="77"/>
      <c r="BG46" s="13"/>
      <c r="BI46" s="151">
        <f t="shared" si="7"/>
        <v>5.0877267306204087E-2</v>
      </c>
      <c r="BK46" s="13">
        <f t="shared" si="39"/>
        <v>2182</v>
      </c>
      <c r="BL46" s="16" t="s">
        <v>157</v>
      </c>
      <c r="BM46" s="154">
        <f t="shared" si="8"/>
        <v>0.53331479520693204</v>
      </c>
      <c r="BN46" s="16" t="s">
        <v>158</v>
      </c>
      <c r="BO46" s="13">
        <f t="shared" si="25"/>
        <v>1164</v>
      </c>
      <c r="BP46" s="77"/>
      <c r="BR46" s="150"/>
      <c r="BS46" s="34"/>
      <c r="BT46" s="20">
        <f t="shared" si="26"/>
        <v>1164</v>
      </c>
      <c r="BV46" s="20">
        <v>1762</v>
      </c>
      <c r="BW46" s="20"/>
      <c r="BX46" s="20">
        <f t="shared" si="27"/>
        <v>1762</v>
      </c>
      <c r="BY46" s="145" t="s">
        <v>157</v>
      </c>
      <c r="BZ46" s="156">
        <f t="shared" si="9"/>
        <v>0.53127054242777305</v>
      </c>
      <c r="CA46" s="145" t="s">
        <v>158</v>
      </c>
      <c r="CB46" s="20">
        <f t="shared" si="28"/>
        <v>936</v>
      </c>
      <c r="CC46" s="34"/>
      <c r="CD46" s="78"/>
      <c r="CE46" s="13">
        <f t="shared" si="10"/>
        <v>1762</v>
      </c>
      <c r="CF46" s="143" t="s">
        <v>157</v>
      </c>
      <c r="CG46" s="154">
        <f t="shared" si="11"/>
        <v>0.135998018440883</v>
      </c>
      <c r="CH46" s="145" t="s">
        <v>158</v>
      </c>
      <c r="CI46" s="13">
        <f t="shared" si="29"/>
        <v>240</v>
      </c>
      <c r="CJ46" s="77"/>
      <c r="CL46" s="13">
        <f t="shared" si="30"/>
        <v>1762</v>
      </c>
      <c r="CM46" s="143" t="s">
        <v>157</v>
      </c>
      <c r="CN46" s="154">
        <f t="shared" si="12"/>
        <v>2.0212338839699999E-4</v>
      </c>
      <c r="CO46" s="145" t="s">
        <v>158</v>
      </c>
      <c r="CP46" s="13">
        <f t="shared" si="40"/>
        <v>0</v>
      </c>
      <c r="CQ46" s="77"/>
      <c r="CR46" s="77"/>
      <c r="CS46" s="28" t="str">
        <f t="shared" si="31"/>
        <v>59</v>
      </c>
      <c r="CT46" s="312" t="str">
        <f t="shared" si="31"/>
        <v>情報通信</v>
      </c>
      <c r="CU46" s="147">
        <f t="shared" si="32"/>
        <v>3110</v>
      </c>
      <c r="CV46" s="148">
        <f t="shared" si="13"/>
        <v>1652</v>
      </c>
      <c r="CW46" s="34">
        <f t="shared" si="14"/>
        <v>423</v>
      </c>
      <c r="CX46" s="149">
        <f t="shared" si="15"/>
        <v>1</v>
      </c>
      <c r="CY46" s="34">
        <f t="shared" si="33"/>
        <v>2182</v>
      </c>
      <c r="CZ46" s="20">
        <f t="shared" si="34"/>
        <v>1164</v>
      </c>
      <c r="DA46" s="147">
        <f t="shared" si="16"/>
        <v>1762</v>
      </c>
      <c r="DB46" s="148">
        <f t="shared" si="17"/>
        <v>936</v>
      </c>
      <c r="DC46" s="34">
        <f t="shared" si="18"/>
        <v>240</v>
      </c>
      <c r="DD46" s="149">
        <f t="shared" si="19"/>
        <v>0</v>
      </c>
      <c r="DE46" s="77"/>
      <c r="DF46" s="77"/>
      <c r="DG46" s="28" t="str">
        <f t="shared" si="35"/>
        <v>59</v>
      </c>
      <c r="DH46" s="312" t="str">
        <f t="shared" si="35"/>
        <v>情報通信</v>
      </c>
      <c r="DI46" s="147">
        <f t="shared" si="36"/>
        <v>4872</v>
      </c>
      <c r="DJ46" s="148">
        <f t="shared" si="36"/>
        <v>2588</v>
      </c>
      <c r="DK46" s="34">
        <f t="shared" si="36"/>
        <v>663</v>
      </c>
      <c r="DL46" s="149">
        <f t="shared" si="36"/>
        <v>1</v>
      </c>
    </row>
    <row r="47" spans="2:116">
      <c r="B47" s="28" t="str">
        <f>'測定　建設投資'!B47</f>
        <v>61</v>
      </c>
      <c r="C47" s="312" t="str">
        <f>'測定　建設投資'!C47</f>
        <v>公務</v>
      </c>
      <c r="D47" s="137"/>
      <c r="E47" s="150"/>
      <c r="F47" s="137"/>
      <c r="G47" s="195">
        <f>'測定　建設投資'!G47</f>
        <v>1</v>
      </c>
      <c r="H47" s="213"/>
      <c r="I47" s="195">
        <v>5.4299999999999997E-4</v>
      </c>
      <c r="J47" s="213"/>
      <c r="K47" s="151">
        <f>'測定　建設投資'!K47</f>
        <v>6.38013256555E-4</v>
      </c>
      <c r="L47" s="137"/>
      <c r="M47" s="151">
        <f>'測定　建設投資'!M47</f>
        <v>0.77084045236492904</v>
      </c>
      <c r="N47" s="137"/>
      <c r="O47" s="151">
        <f>'測定　建設投資'!O47</f>
        <v>0.49560051002897698</v>
      </c>
      <c r="P47" s="137"/>
      <c r="Q47" s="151">
        <f>'測定　建設投資'!Q47</f>
        <v>4.0090319721852912E-3</v>
      </c>
      <c r="R47" t="s">
        <v>153</v>
      </c>
      <c r="T47" s="216">
        <v>5.60404152408129E-4</v>
      </c>
      <c r="U47" s="16"/>
      <c r="V47" s="151">
        <f t="shared" si="20"/>
        <v>5.4299999999999997E-4</v>
      </c>
      <c r="W47" s="200"/>
      <c r="Y47" s="28" t="str">
        <f t="shared" si="21"/>
        <v>61</v>
      </c>
      <c r="Z47" s="312" t="str">
        <f t="shared" si="21"/>
        <v>公務</v>
      </c>
      <c r="AB47" s="13"/>
      <c r="AD47" s="154">
        <f t="shared" si="37"/>
        <v>5.4299999999999997E-4</v>
      </c>
      <c r="AE47" s="16" t="s">
        <v>158</v>
      </c>
      <c r="AF47" s="13">
        <f t="shared" si="22"/>
        <v>136</v>
      </c>
      <c r="AG47" s="77"/>
      <c r="AH47" s="78"/>
      <c r="AI47" s="13">
        <f t="shared" si="1"/>
        <v>136</v>
      </c>
      <c r="AJ47" s="143" t="s">
        <v>157</v>
      </c>
      <c r="AK47" s="155">
        <f t="shared" si="2"/>
        <v>0.77084045236492904</v>
      </c>
      <c r="AL47" s="145" t="s">
        <v>158</v>
      </c>
      <c r="AM47" s="20">
        <f t="shared" si="41"/>
        <v>105</v>
      </c>
      <c r="AP47" s="28" t="str">
        <f t="shared" si="23"/>
        <v>61</v>
      </c>
      <c r="AQ47" s="312" t="str">
        <f t="shared" si="23"/>
        <v>公務</v>
      </c>
      <c r="AS47" s="13">
        <f t="shared" si="3"/>
        <v>136</v>
      </c>
      <c r="AT47" s="143" t="s">
        <v>157</v>
      </c>
      <c r="AU47" s="154">
        <f t="shared" si="4"/>
        <v>0.49560051002897698</v>
      </c>
      <c r="AV47" s="145" t="s">
        <v>158</v>
      </c>
      <c r="AW47" s="13">
        <f t="shared" si="24"/>
        <v>67</v>
      </c>
      <c r="AX47" s="163"/>
      <c r="AY47" s="210"/>
      <c r="AZ47" s="13">
        <f t="shared" si="5"/>
        <v>136</v>
      </c>
      <c r="BA47" s="143" t="s">
        <v>157</v>
      </c>
      <c r="BB47" s="154">
        <f t="shared" si="6"/>
        <v>6.38013256555E-4</v>
      </c>
      <c r="BC47" s="145" t="s">
        <v>158</v>
      </c>
      <c r="BD47" s="13">
        <f t="shared" si="38"/>
        <v>0</v>
      </c>
      <c r="BE47" s="77"/>
      <c r="BG47" s="13"/>
      <c r="BI47" s="151">
        <f t="shared" si="7"/>
        <v>4.0090319721852912E-3</v>
      </c>
      <c r="BK47" s="13">
        <f t="shared" si="39"/>
        <v>172</v>
      </c>
      <c r="BL47" s="16" t="s">
        <v>157</v>
      </c>
      <c r="BM47" s="154">
        <f t="shared" si="8"/>
        <v>1</v>
      </c>
      <c r="BN47" s="16" t="s">
        <v>158</v>
      </c>
      <c r="BO47" s="13">
        <f t="shared" si="25"/>
        <v>172</v>
      </c>
      <c r="BP47" s="77"/>
      <c r="BR47" s="150"/>
      <c r="BS47" s="34"/>
      <c r="BT47" s="20">
        <f t="shared" si="26"/>
        <v>172</v>
      </c>
      <c r="BV47" s="20">
        <v>193</v>
      </c>
      <c r="BW47" s="20"/>
      <c r="BX47" s="20">
        <f t="shared" si="27"/>
        <v>193</v>
      </c>
      <c r="BY47" s="145" t="s">
        <v>157</v>
      </c>
      <c r="BZ47" s="156">
        <f t="shared" si="9"/>
        <v>0.77084045236492904</v>
      </c>
      <c r="CA47" s="145" t="s">
        <v>158</v>
      </c>
      <c r="CB47" s="20">
        <f t="shared" si="28"/>
        <v>149</v>
      </c>
      <c r="CC47" s="34"/>
      <c r="CD47" s="78"/>
      <c r="CE47" s="13">
        <f t="shared" si="10"/>
        <v>193</v>
      </c>
      <c r="CF47" s="143" t="s">
        <v>157</v>
      </c>
      <c r="CG47" s="154">
        <f t="shared" si="11"/>
        <v>0.49560051002897698</v>
      </c>
      <c r="CH47" s="145" t="s">
        <v>158</v>
      </c>
      <c r="CI47" s="13">
        <f t="shared" si="29"/>
        <v>96</v>
      </c>
      <c r="CJ47" s="77"/>
      <c r="CL47" s="13">
        <f t="shared" si="30"/>
        <v>193</v>
      </c>
      <c r="CM47" s="143" t="s">
        <v>157</v>
      </c>
      <c r="CN47" s="154">
        <f t="shared" si="12"/>
        <v>6.38013256555E-4</v>
      </c>
      <c r="CO47" s="145" t="s">
        <v>158</v>
      </c>
      <c r="CP47" s="13">
        <f t="shared" si="40"/>
        <v>0</v>
      </c>
      <c r="CQ47" s="77"/>
      <c r="CR47" s="77"/>
      <c r="CS47" s="28" t="str">
        <f t="shared" si="31"/>
        <v>61</v>
      </c>
      <c r="CT47" s="312" t="str">
        <f t="shared" si="31"/>
        <v>公務</v>
      </c>
      <c r="CU47" s="147">
        <f t="shared" si="32"/>
        <v>136</v>
      </c>
      <c r="CV47" s="148">
        <f t="shared" si="13"/>
        <v>105</v>
      </c>
      <c r="CW47" s="34">
        <f t="shared" si="14"/>
        <v>67</v>
      </c>
      <c r="CX47" s="149">
        <f t="shared" si="15"/>
        <v>0</v>
      </c>
      <c r="CY47" s="34">
        <f t="shared" si="33"/>
        <v>172</v>
      </c>
      <c r="CZ47" s="20">
        <f t="shared" si="34"/>
        <v>172</v>
      </c>
      <c r="DA47" s="147">
        <f t="shared" si="16"/>
        <v>193</v>
      </c>
      <c r="DB47" s="148">
        <f t="shared" si="17"/>
        <v>149</v>
      </c>
      <c r="DC47" s="34">
        <f t="shared" si="18"/>
        <v>96</v>
      </c>
      <c r="DD47" s="149">
        <f t="shared" si="19"/>
        <v>0</v>
      </c>
      <c r="DE47" s="77"/>
      <c r="DF47" s="77"/>
      <c r="DG47" s="28" t="str">
        <f t="shared" si="35"/>
        <v>61</v>
      </c>
      <c r="DH47" s="312" t="str">
        <f t="shared" si="35"/>
        <v>公務</v>
      </c>
      <c r="DI47" s="147">
        <f t="shared" si="36"/>
        <v>329</v>
      </c>
      <c r="DJ47" s="148">
        <f t="shared" si="36"/>
        <v>254</v>
      </c>
      <c r="DK47" s="34">
        <f t="shared" si="36"/>
        <v>163</v>
      </c>
      <c r="DL47" s="149">
        <f t="shared" si="36"/>
        <v>0</v>
      </c>
    </row>
    <row r="48" spans="2:116">
      <c r="B48" s="28" t="str">
        <f>'測定　建設投資'!B48</f>
        <v>63</v>
      </c>
      <c r="C48" s="312" t="str">
        <f>'測定　建設投資'!C48</f>
        <v>教育・研究</v>
      </c>
      <c r="D48" s="137"/>
      <c r="E48" s="150"/>
      <c r="F48" s="137"/>
      <c r="G48" s="195">
        <f>'測定　建設投資'!G48</f>
        <v>0.94738237988121798</v>
      </c>
      <c r="H48" s="213"/>
      <c r="I48" s="195">
        <v>8.0099999999999995E-4</v>
      </c>
      <c r="J48" s="213"/>
      <c r="K48" s="151">
        <f>'測定　建設投資'!K48</f>
        <v>1.0532596252040001E-3</v>
      </c>
      <c r="L48" s="137"/>
      <c r="M48" s="151">
        <f>'測定　建設投資'!M48</f>
        <v>0.83856896329297503</v>
      </c>
      <c r="N48" s="137"/>
      <c r="O48" s="151">
        <f>'測定　建設投資'!O48</f>
        <v>0.61791697216825903</v>
      </c>
      <c r="P48" s="137"/>
      <c r="Q48" s="151">
        <f>'測定　建設投資'!Q48</f>
        <v>2.4790235855984732E-2</v>
      </c>
      <c r="R48" t="s">
        <v>153</v>
      </c>
      <c r="T48" s="216">
        <v>8.2564226168375249E-4</v>
      </c>
      <c r="U48" s="16"/>
      <c r="V48" s="151">
        <f t="shared" si="20"/>
        <v>8.0099999999999995E-4</v>
      </c>
      <c r="W48" s="200"/>
      <c r="Y48" s="28" t="str">
        <f t="shared" si="21"/>
        <v>63</v>
      </c>
      <c r="Z48" s="312" t="str">
        <f t="shared" si="21"/>
        <v>教育・研究</v>
      </c>
      <c r="AB48" s="13"/>
      <c r="AD48" s="154">
        <f t="shared" si="37"/>
        <v>8.0099999999999995E-4</v>
      </c>
      <c r="AE48" s="16" t="s">
        <v>158</v>
      </c>
      <c r="AF48" s="13">
        <f t="shared" si="22"/>
        <v>200</v>
      </c>
      <c r="AG48" s="77"/>
      <c r="AH48" s="78"/>
      <c r="AI48" s="13">
        <f t="shared" si="1"/>
        <v>200</v>
      </c>
      <c r="AJ48" s="143" t="s">
        <v>157</v>
      </c>
      <c r="AK48" s="155">
        <f t="shared" si="2"/>
        <v>0.83856896329297503</v>
      </c>
      <c r="AL48" s="145" t="s">
        <v>158</v>
      </c>
      <c r="AM48" s="20">
        <f t="shared" si="41"/>
        <v>168</v>
      </c>
      <c r="AP48" s="28" t="str">
        <f t="shared" si="23"/>
        <v>63</v>
      </c>
      <c r="AQ48" s="312" t="str">
        <f t="shared" si="23"/>
        <v>教育・研究</v>
      </c>
      <c r="AS48" s="13">
        <f t="shared" si="3"/>
        <v>200</v>
      </c>
      <c r="AT48" s="143" t="s">
        <v>157</v>
      </c>
      <c r="AU48" s="154">
        <f t="shared" si="4"/>
        <v>0.61791697216825903</v>
      </c>
      <c r="AV48" s="145" t="s">
        <v>158</v>
      </c>
      <c r="AW48" s="13">
        <f t="shared" si="24"/>
        <v>124</v>
      </c>
      <c r="AX48" s="163"/>
      <c r="AY48" s="210"/>
      <c r="AZ48" s="13">
        <f t="shared" si="5"/>
        <v>200</v>
      </c>
      <c r="BA48" s="143" t="s">
        <v>157</v>
      </c>
      <c r="BB48" s="154">
        <f t="shared" si="6"/>
        <v>1.0532596252040001E-3</v>
      </c>
      <c r="BC48" s="145" t="s">
        <v>158</v>
      </c>
      <c r="BD48" s="13">
        <f t="shared" si="38"/>
        <v>0</v>
      </c>
      <c r="BE48" s="77"/>
      <c r="BG48" s="13"/>
      <c r="BI48" s="151">
        <f t="shared" si="7"/>
        <v>2.4790235855984732E-2</v>
      </c>
      <c r="BK48" s="13">
        <f t="shared" si="39"/>
        <v>1063</v>
      </c>
      <c r="BL48" s="16" t="s">
        <v>157</v>
      </c>
      <c r="BM48" s="154">
        <f t="shared" si="8"/>
        <v>0.94738237988121798</v>
      </c>
      <c r="BN48" s="16" t="s">
        <v>158</v>
      </c>
      <c r="BO48" s="13">
        <f t="shared" si="25"/>
        <v>1007</v>
      </c>
      <c r="BP48" s="77"/>
      <c r="BR48" s="150"/>
      <c r="BS48" s="34"/>
      <c r="BT48" s="20">
        <f t="shared" si="26"/>
        <v>1007</v>
      </c>
      <c r="BV48" s="20">
        <v>1022</v>
      </c>
      <c r="BW48" s="20"/>
      <c r="BX48" s="20">
        <f t="shared" si="27"/>
        <v>1022</v>
      </c>
      <c r="BY48" s="145" t="s">
        <v>157</v>
      </c>
      <c r="BZ48" s="156">
        <f t="shared" si="9"/>
        <v>0.83856896329297503</v>
      </c>
      <c r="CA48" s="145" t="s">
        <v>158</v>
      </c>
      <c r="CB48" s="20">
        <f t="shared" si="28"/>
        <v>857</v>
      </c>
      <c r="CC48" s="34"/>
      <c r="CD48" s="78"/>
      <c r="CE48" s="13">
        <f t="shared" si="10"/>
        <v>1022</v>
      </c>
      <c r="CF48" s="143" t="s">
        <v>157</v>
      </c>
      <c r="CG48" s="154">
        <f t="shared" si="11"/>
        <v>0.61791697216825903</v>
      </c>
      <c r="CH48" s="145" t="s">
        <v>158</v>
      </c>
      <c r="CI48" s="13">
        <f t="shared" si="29"/>
        <v>632</v>
      </c>
      <c r="CJ48" s="77"/>
      <c r="CL48" s="13">
        <f t="shared" si="30"/>
        <v>1022</v>
      </c>
      <c r="CM48" s="143" t="s">
        <v>157</v>
      </c>
      <c r="CN48" s="154">
        <f t="shared" si="12"/>
        <v>1.0532596252040001E-3</v>
      </c>
      <c r="CO48" s="145" t="s">
        <v>158</v>
      </c>
      <c r="CP48" s="13">
        <f t="shared" si="40"/>
        <v>1</v>
      </c>
      <c r="CQ48" s="77"/>
      <c r="CR48" s="77"/>
      <c r="CS48" s="28" t="str">
        <f t="shared" si="31"/>
        <v>63</v>
      </c>
      <c r="CT48" s="312" t="str">
        <f t="shared" si="31"/>
        <v>教育・研究</v>
      </c>
      <c r="CU48" s="147">
        <f t="shared" si="32"/>
        <v>200</v>
      </c>
      <c r="CV48" s="148">
        <f t="shared" si="13"/>
        <v>168</v>
      </c>
      <c r="CW48" s="34">
        <f t="shared" si="14"/>
        <v>124</v>
      </c>
      <c r="CX48" s="149">
        <f t="shared" si="15"/>
        <v>0</v>
      </c>
      <c r="CY48" s="34">
        <f t="shared" si="33"/>
        <v>1063</v>
      </c>
      <c r="CZ48" s="20">
        <f t="shared" si="34"/>
        <v>1007</v>
      </c>
      <c r="DA48" s="147">
        <f t="shared" si="16"/>
        <v>1022</v>
      </c>
      <c r="DB48" s="148">
        <f t="shared" si="17"/>
        <v>857</v>
      </c>
      <c r="DC48" s="34">
        <f t="shared" si="18"/>
        <v>632</v>
      </c>
      <c r="DD48" s="149">
        <f t="shared" si="19"/>
        <v>1</v>
      </c>
      <c r="DE48" s="77"/>
      <c r="DF48" s="77"/>
      <c r="DG48" s="28" t="str">
        <f t="shared" si="35"/>
        <v>63</v>
      </c>
      <c r="DH48" s="312" t="str">
        <f t="shared" si="35"/>
        <v>教育・研究</v>
      </c>
      <c r="DI48" s="147">
        <f t="shared" si="36"/>
        <v>1222</v>
      </c>
      <c r="DJ48" s="148">
        <f t="shared" si="36"/>
        <v>1025</v>
      </c>
      <c r="DK48" s="34">
        <f t="shared" si="36"/>
        <v>756</v>
      </c>
      <c r="DL48" s="149">
        <f t="shared" si="36"/>
        <v>1</v>
      </c>
    </row>
    <row r="49" spans="2:116">
      <c r="B49" s="28" t="str">
        <f>'測定　建設投資'!B49</f>
        <v>64</v>
      </c>
      <c r="C49" s="312" t="str">
        <f>'測定　建設投資'!C49</f>
        <v>医療・福祉</v>
      </c>
      <c r="D49" s="137"/>
      <c r="E49" s="150"/>
      <c r="F49" s="137"/>
      <c r="G49" s="195">
        <f>'測定　建設投資'!G49</f>
        <v>0.99998714746557404</v>
      </c>
      <c r="H49" s="213"/>
      <c r="I49" s="195">
        <v>5.8999999999999998E-5</v>
      </c>
      <c r="J49" s="213"/>
      <c r="K49" s="151">
        <f>'測定　建設投資'!K49</f>
        <v>1.2381867470820001E-3</v>
      </c>
      <c r="L49" s="137"/>
      <c r="M49" s="151">
        <f>'測定　建設投資'!M49</f>
        <v>0.625813073329332</v>
      </c>
      <c r="N49" s="137"/>
      <c r="O49" s="151">
        <f>'測定　建設投資'!O49</f>
        <v>0.51309842960756902</v>
      </c>
      <c r="P49" s="137"/>
      <c r="Q49" s="151">
        <f>'測定　建設投資'!Q49</f>
        <v>6.1595807184302548E-2</v>
      </c>
      <c r="R49" t="s">
        <v>153</v>
      </c>
      <c r="T49" s="216">
        <v>6.1283091074064579E-5</v>
      </c>
      <c r="U49" s="16"/>
      <c r="V49" s="151">
        <f t="shared" si="20"/>
        <v>5.8999999999999998E-5</v>
      </c>
      <c r="W49" s="200"/>
      <c r="Y49" s="28" t="str">
        <f t="shared" si="21"/>
        <v>64</v>
      </c>
      <c r="Z49" s="312" t="str">
        <f t="shared" si="21"/>
        <v>医療・福祉</v>
      </c>
      <c r="AB49" s="13"/>
      <c r="AD49" s="154">
        <f t="shared" si="37"/>
        <v>5.8999999999999998E-5</v>
      </c>
      <c r="AE49" s="16" t="s">
        <v>158</v>
      </c>
      <c r="AF49" s="13">
        <f t="shared" si="22"/>
        <v>15</v>
      </c>
      <c r="AG49" s="77"/>
      <c r="AH49" s="78"/>
      <c r="AI49" s="13">
        <f t="shared" si="1"/>
        <v>15</v>
      </c>
      <c r="AJ49" s="143" t="s">
        <v>157</v>
      </c>
      <c r="AK49" s="155">
        <f t="shared" si="2"/>
        <v>0.625813073329332</v>
      </c>
      <c r="AL49" s="145" t="s">
        <v>158</v>
      </c>
      <c r="AM49" s="20">
        <f t="shared" si="41"/>
        <v>9</v>
      </c>
      <c r="AP49" s="28" t="str">
        <f t="shared" si="23"/>
        <v>64</v>
      </c>
      <c r="AQ49" s="312" t="str">
        <f t="shared" si="23"/>
        <v>医療・福祉</v>
      </c>
      <c r="AS49" s="13">
        <f t="shared" si="3"/>
        <v>15</v>
      </c>
      <c r="AT49" s="143" t="s">
        <v>157</v>
      </c>
      <c r="AU49" s="154">
        <f t="shared" si="4"/>
        <v>0.51309842960756902</v>
      </c>
      <c r="AV49" s="145" t="s">
        <v>158</v>
      </c>
      <c r="AW49" s="13">
        <f t="shared" si="24"/>
        <v>8</v>
      </c>
      <c r="AX49" s="163"/>
      <c r="AY49" s="210"/>
      <c r="AZ49" s="13">
        <f t="shared" si="5"/>
        <v>15</v>
      </c>
      <c r="BA49" s="143" t="s">
        <v>157</v>
      </c>
      <c r="BB49" s="154">
        <f t="shared" si="6"/>
        <v>1.2381867470820001E-3</v>
      </c>
      <c r="BC49" s="145" t="s">
        <v>158</v>
      </c>
      <c r="BD49" s="13">
        <f t="shared" si="38"/>
        <v>0</v>
      </c>
      <c r="BE49" s="77"/>
      <c r="BG49" s="13"/>
      <c r="BI49" s="151">
        <f t="shared" si="7"/>
        <v>6.1595807184302548E-2</v>
      </c>
      <c r="BK49" s="13">
        <f t="shared" si="39"/>
        <v>2642</v>
      </c>
      <c r="BL49" s="16" t="s">
        <v>157</v>
      </c>
      <c r="BM49" s="154">
        <f t="shared" si="8"/>
        <v>0.99998714746557404</v>
      </c>
      <c r="BN49" s="16" t="s">
        <v>158</v>
      </c>
      <c r="BO49" s="13">
        <f t="shared" si="25"/>
        <v>2642</v>
      </c>
      <c r="BP49" s="77"/>
      <c r="BR49" s="150"/>
      <c r="BS49" s="34"/>
      <c r="BT49" s="20">
        <f t="shared" si="26"/>
        <v>2642</v>
      </c>
      <c r="BV49" s="20">
        <v>2698</v>
      </c>
      <c r="BW49" s="20"/>
      <c r="BX49" s="20">
        <f t="shared" si="27"/>
        <v>2698</v>
      </c>
      <c r="BY49" s="145" t="s">
        <v>157</v>
      </c>
      <c r="BZ49" s="156">
        <f t="shared" si="9"/>
        <v>0.625813073329332</v>
      </c>
      <c r="CA49" s="145" t="s">
        <v>158</v>
      </c>
      <c r="CB49" s="20">
        <f t="shared" si="28"/>
        <v>1688</v>
      </c>
      <c r="CC49" s="34"/>
      <c r="CD49" s="78"/>
      <c r="CE49" s="13">
        <f t="shared" si="10"/>
        <v>2698</v>
      </c>
      <c r="CF49" s="143" t="s">
        <v>157</v>
      </c>
      <c r="CG49" s="154">
        <f t="shared" si="11"/>
        <v>0.51309842960756902</v>
      </c>
      <c r="CH49" s="145" t="s">
        <v>158</v>
      </c>
      <c r="CI49" s="13">
        <f t="shared" si="29"/>
        <v>1384</v>
      </c>
      <c r="CJ49" s="77"/>
      <c r="CL49" s="13">
        <f t="shared" si="30"/>
        <v>2698</v>
      </c>
      <c r="CM49" s="143" t="s">
        <v>157</v>
      </c>
      <c r="CN49" s="154">
        <f t="shared" si="12"/>
        <v>1.2381867470820001E-3</v>
      </c>
      <c r="CO49" s="145" t="s">
        <v>158</v>
      </c>
      <c r="CP49" s="13">
        <f t="shared" si="40"/>
        <v>3</v>
      </c>
      <c r="CQ49" s="77"/>
      <c r="CR49" s="77"/>
      <c r="CS49" s="28" t="str">
        <f t="shared" si="31"/>
        <v>64</v>
      </c>
      <c r="CT49" s="312" t="str">
        <f t="shared" si="31"/>
        <v>医療・福祉</v>
      </c>
      <c r="CU49" s="147">
        <f t="shared" si="32"/>
        <v>15</v>
      </c>
      <c r="CV49" s="148">
        <f t="shared" si="13"/>
        <v>9</v>
      </c>
      <c r="CW49" s="34">
        <f t="shared" si="14"/>
        <v>8</v>
      </c>
      <c r="CX49" s="149">
        <f t="shared" si="15"/>
        <v>0</v>
      </c>
      <c r="CY49" s="34">
        <f t="shared" si="33"/>
        <v>2642</v>
      </c>
      <c r="CZ49" s="20">
        <f t="shared" si="34"/>
        <v>2642</v>
      </c>
      <c r="DA49" s="147">
        <f t="shared" si="16"/>
        <v>2698</v>
      </c>
      <c r="DB49" s="148">
        <f t="shared" si="17"/>
        <v>1688</v>
      </c>
      <c r="DC49" s="34">
        <f t="shared" si="18"/>
        <v>1384</v>
      </c>
      <c r="DD49" s="149">
        <f t="shared" si="19"/>
        <v>3</v>
      </c>
      <c r="DE49" s="77"/>
      <c r="DF49" s="77"/>
      <c r="DG49" s="28" t="str">
        <f t="shared" si="35"/>
        <v>64</v>
      </c>
      <c r="DH49" s="312" t="str">
        <f t="shared" si="35"/>
        <v>医療・福祉</v>
      </c>
      <c r="DI49" s="147">
        <f t="shared" si="36"/>
        <v>2713</v>
      </c>
      <c r="DJ49" s="148">
        <f t="shared" si="36"/>
        <v>1697</v>
      </c>
      <c r="DK49" s="34">
        <f t="shared" si="36"/>
        <v>1392</v>
      </c>
      <c r="DL49" s="149">
        <f t="shared" si="36"/>
        <v>3</v>
      </c>
    </row>
    <row r="50" spans="2:116">
      <c r="B50" s="28" t="str">
        <f>'測定　建設投資'!B50</f>
        <v>65</v>
      </c>
      <c r="C50" s="312" t="str">
        <f>'測定　建設投資'!C50</f>
        <v>他に分類されない会員制団体</v>
      </c>
      <c r="D50" s="137"/>
      <c r="E50" s="150"/>
      <c r="F50" s="137"/>
      <c r="G50" s="195">
        <f>'測定　建設投資'!G50</f>
        <v>0.98186739148298097</v>
      </c>
      <c r="H50" s="213"/>
      <c r="I50" s="195">
        <v>1.6490000000000001E-3</v>
      </c>
      <c r="J50" s="213"/>
      <c r="K50" s="151">
        <f>'測定　建設投資'!K50</f>
        <v>1.2503674406920001E-3</v>
      </c>
      <c r="L50" s="137"/>
      <c r="M50" s="151">
        <f>'測定　建設投資'!M50</f>
        <v>0.573778093525253</v>
      </c>
      <c r="N50" s="137"/>
      <c r="O50" s="151">
        <f>'測定　建設投資'!O50</f>
        <v>0.49306775838773398</v>
      </c>
      <c r="P50" s="137"/>
      <c r="Q50" s="151">
        <f>'測定　建設投資'!Q50</f>
        <v>1.0150891825523896E-2</v>
      </c>
      <c r="R50" t="s">
        <v>153</v>
      </c>
      <c r="T50" s="216">
        <v>1.7010362940344044E-3</v>
      </c>
      <c r="U50" s="16"/>
      <c r="V50" s="151">
        <f t="shared" si="20"/>
        <v>1.6490000000000001E-3</v>
      </c>
      <c r="W50" s="200"/>
      <c r="Y50" s="28" t="str">
        <f t="shared" si="21"/>
        <v>65</v>
      </c>
      <c r="Z50" s="312" t="str">
        <f t="shared" si="21"/>
        <v>他に分類されない会員制団体</v>
      </c>
      <c r="AB50" s="13"/>
      <c r="AD50" s="154">
        <f t="shared" si="37"/>
        <v>1.6490000000000001E-3</v>
      </c>
      <c r="AE50" s="16" t="s">
        <v>158</v>
      </c>
      <c r="AF50" s="13">
        <f t="shared" si="22"/>
        <v>412</v>
      </c>
      <c r="AG50" s="77"/>
      <c r="AH50" s="78"/>
      <c r="AI50" s="13">
        <f t="shared" si="1"/>
        <v>412</v>
      </c>
      <c r="AJ50" s="143" t="s">
        <v>157</v>
      </c>
      <c r="AK50" s="155">
        <f t="shared" si="2"/>
        <v>0.573778093525253</v>
      </c>
      <c r="AL50" s="145" t="s">
        <v>158</v>
      </c>
      <c r="AM50" s="20">
        <f t="shared" si="41"/>
        <v>236</v>
      </c>
      <c r="AP50" s="28" t="str">
        <f t="shared" si="23"/>
        <v>65</v>
      </c>
      <c r="AQ50" s="312" t="str">
        <f t="shared" si="23"/>
        <v>他に分類されない会員制団体</v>
      </c>
      <c r="AS50" s="13">
        <f t="shared" si="3"/>
        <v>412</v>
      </c>
      <c r="AT50" s="143" t="s">
        <v>157</v>
      </c>
      <c r="AU50" s="154">
        <f t="shared" si="4"/>
        <v>0.49306775838773398</v>
      </c>
      <c r="AV50" s="145" t="s">
        <v>158</v>
      </c>
      <c r="AW50" s="13">
        <f t="shared" si="24"/>
        <v>203</v>
      </c>
      <c r="AX50" s="163"/>
      <c r="AY50" s="210"/>
      <c r="AZ50" s="13">
        <f t="shared" si="5"/>
        <v>412</v>
      </c>
      <c r="BA50" s="143" t="s">
        <v>157</v>
      </c>
      <c r="BB50" s="154">
        <f t="shared" si="6"/>
        <v>1.2503674406920001E-3</v>
      </c>
      <c r="BC50" s="145" t="s">
        <v>158</v>
      </c>
      <c r="BD50" s="13">
        <f t="shared" si="38"/>
        <v>1</v>
      </c>
      <c r="BE50" s="77"/>
      <c r="BG50" s="13"/>
      <c r="BI50" s="151">
        <f t="shared" si="7"/>
        <v>1.0150891825523896E-2</v>
      </c>
      <c r="BK50" s="13">
        <f t="shared" si="39"/>
        <v>435</v>
      </c>
      <c r="BL50" s="16" t="s">
        <v>157</v>
      </c>
      <c r="BM50" s="154">
        <f t="shared" si="8"/>
        <v>0.98186739148298097</v>
      </c>
      <c r="BN50" s="16" t="s">
        <v>158</v>
      </c>
      <c r="BO50" s="13">
        <f t="shared" si="25"/>
        <v>427</v>
      </c>
      <c r="BP50" s="77"/>
      <c r="BR50" s="150"/>
      <c r="BS50" s="34"/>
      <c r="BT50" s="20">
        <f t="shared" si="26"/>
        <v>427</v>
      </c>
      <c r="BV50" s="20">
        <v>513</v>
      </c>
      <c r="BW50" s="20"/>
      <c r="BX50" s="20">
        <f t="shared" si="27"/>
        <v>513</v>
      </c>
      <c r="BY50" s="145" t="s">
        <v>157</v>
      </c>
      <c r="BZ50" s="156">
        <f t="shared" si="9"/>
        <v>0.573778093525253</v>
      </c>
      <c r="CA50" s="145" t="s">
        <v>158</v>
      </c>
      <c r="CB50" s="20">
        <f t="shared" si="28"/>
        <v>294</v>
      </c>
      <c r="CC50" s="34"/>
      <c r="CD50" s="78"/>
      <c r="CE50" s="13">
        <f t="shared" si="10"/>
        <v>513</v>
      </c>
      <c r="CF50" s="143" t="s">
        <v>157</v>
      </c>
      <c r="CG50" s="154">
        <f t="shared" si="11"/>
        <v>0.49306775838773398</v>
      </c>
      <c r="CH50" s="145" t="s">
        <v>158</v>
      </c>
      <c r="CI50" s="13">
        <f t="shared" si="29"/>
        <v>253</v>
      </c>
      <c r="CJ50" s="77"/>
      <c r="CL50" s="13">
        <f t="shared" si="30"/>
        <v>513</v>
      </c>
      <c r="CM50" s="143" t="s">
        <v>157</v>
      </c>
      <c r="CN50" s="154">
        <f t="shared" si="12"/>
        <v>1.2503674406920001E-3</v>
      </c>
      <c r="CO50" s="145" t="s">
        <v>158</v>
      </c>
      <c r="CP50" s="13">
        <f t="shared" si="40"/>
        <v>1</v>
      </c>
      <c r="CQ50" s="77"/>
      <c r="CR50" s="77"/>
      <c r="CS50" s="28" t="str">
        <f t="shared" si="31"/>
        <v>65</v>
      </c>
      <c r="CT50" s="312" t="str">
        <f t="shared" si="31"/>
        <v>他に分類されない会員制団体</v>
      </c>
      <c r="CU50" s="147">
        <f t="shared" si="32"/>
        <v>412</v>
      </c>
      <c r="CV50" s="148">
        <f t="shared" si="13"/>
        <v>236</v>
      </c>
      <c r="CW50" s="34">
        <f t="shared" si="14"/>
        <v>203</v>
      </c>
      <c r="CX50" s="149">
        <f t="shared" si="15"/>
        <v>1</v>
      </c>
      <c r="CY50" s="34">
        <f t="shared" si="33"/>
        <v>435</v>
      </c>
      <c r="CZ50" s="20">
        <f t="shared" si="34"/>
        <v>427</v>
      </c>
      <c r="DA50" s="147">
        <f t="shared" si="16"/>
        <v>513</v>
      </c>
      <c r="DB50" s="148">
        <f t="shared" si="17"/>
        <v>294</v>
      </c>
      <c r="DC50" s="34">
        <f t="shared" si="18"/>
        <v>253</v>
      </c>
      <c r="DD50" s="149">
        <f t="shared" si="19"/>
        <v>1</v>
      </c>
      <c r="DE50" s="77"/>
      <c r="DF50" s="77"/>
      <c r="DG50" s="28" t="str">
        <f t="shared" si="35"/>
        <v>65</v>
      </c>
      <c r="DH50" s="312" t="str">
        <f t="shared" si="35"/>
        <v>他に分類されない会員制団体</v>
      </c>
      <c r="DI50" s="147">
        <f t="shared" si="36"/>
        <v>925</v>
      </c>
      <c r="DJ50" s="148">
        <f t="shared" si="36"/>
        <v>530</v>
      </c>
      <c r="DK50" s="34">
        <f t="shared" si="36"/>
        <v>456</v>
      </c>
      <c r="DL50" s="149">
        <f t="shared" si="36"/>
        <v>2</v>
      </c>
    </row>
    <row r="51" spans="2:116">
      <c r="B51" s="28" t="str">
        <f>'測定　建設投資'!B51</f>
        <v>66</v>
      </c>
      <c r="C51" s="312" t="str">
        <f>'測定　建設投資'!C51</f>
        <v>対事業所サービス</v>
      </c>
      <c r="D51" s="137"/>
      <c r="E51" s="150"/>
      <c r="F51" s="137"/>
      <c r="G51" s="195">
        <f>'測定　建設投資'!G51</f>
        <v>0.61304534968629498</v>
      </c>
      <c r="H51" s="213"/>
      <c r="I51" s="195">
        <v>3.2273000000000003E-2</v>
      </c>
      <c r="J51" s="213"/>
      <c r="K51" s="151">
        <f>'測定　建設投資'!K51</f>
        <v>1.04446707099E-3</v>
      </c>
      <c r="L51" s="137"/>
      <c r="M51" s="151">
        <f>'測定　建設投資'!M51</f>
        <v>0.642968498950517</v>
      </c>
      <c r="N51" s="137"/>
      <c r="O51" s="151">
        <f>'測定　建設投資'!O51</f>
        <v>0.344735945795142</v>
      </c>
      <c r="P51" s="137"/>
      <c r="Q51" s="151">
        <f>'測定　建設投資'!Q51</f>
        <v>2.1344373662065999E-2</v>
      </c>
      <c r="T51" s="216">
        <v>3.3281678929544943E-2</v>
      </c>
      <c r="U51" s="16"/>
      <c r="V51" s="151">
        <f t="shared" si="20"/>
        <v>3.2273000000000003E-2</v>
      </c>
      <c r="W51" s="200"/>
      <c r="Y51" s="28" t="str">
        <f t="shared" si="21"/>
        <v>66</v>
      </c>
      <c r="Z51" s="312" t="str">
        <f t="shared" si="21"/>
        <v>対事業所サービス</v>
      </c>
      <c r="AB51" s="13"/>
      <c r="AD51" s="154">
        <f t="shared" si="37"/>
        <v>3.2273000000000003E-2</v>
      </c>
      <c r="AF51" s="13">
        <f t="shared" si="22"/>
        <v>8068</v>
      </c>
      <c r="AG51" s="77"/>
      <c r="AH51" s="78"/>
      <c r="AI51" s="13">
        <f t="shared" si="1"/>
        <v>8068</v>
      </c>
      <c r="AJ51" s="143" t="s">
        <v>157</v>
      </c>
      <c r="AK51" s="155">
        <f t="shared" si="2"/>
        <v>0.642968498950517</v>
      </c>
      <c r="AL51" s="145" t="s">
        <v>158</v>
      </c>
      <c r="AM51" s="20">
        <f t="shared" si="41"/>
        <v>5187</v>
      </c>
      <c r="AP51" s="28" t="str">
        <f t="shared" si="23"/>
        <v>66</v>
      </c>
      <c r="AQ51" s="312" t="str">
        <f t="shared" si="23"/>
        <v>対事業所サービス</v>
      </c>
      <c r="AS51" s="13">
        <f t="shared" si="3"/>
        <v>8068</v>
      </c>
      <c r="AT51" s="143" t="s">
        <v>157</v>
      </c>
      <c r="AU51" s="154">
        <f t="shared" si="4"/>
        <v>0.344735945795142</v>
      </c>
      <c r="AV51" s="145" t="s">
        <v>158</v>
      </c>
      <c r="AW51" s="13">
        <f t="shared" si="24"/>
        <v>2781</v>
      </c>
      <c r="AX51" s="163"/>
      <c r="AY51" s="210"/>
      <c r="AZ51" s="13">
        <f t="shared" si="5"/>
        <v>8068</v>
      </c>
      <c r="BA51" s="143" t="s">
        <v>157</v>
      </c>
      <c r="BB51" s="154">
        <f t="shared" si="6"/>
        <v>1.04446707099E-3</v>
      </c>
      <c r="BC51" s="145" t="s">
        <v>158</v>
      </c>
      <c r="BD51" s="13">
        <f t="shared" si="38"/>
        <v>8</v>
      </c>
      <c r="BE51" s="77"/>
      <c r="BG51" s="13"/>
      <c r="BI51" s="151">
        <f t="shared" si="7"/>
        <v>2.1344373662065999E-2</v>
      </c>
      <c r="BK51" s="13">
        <f t="shared" si="39"/>
        <v>915</v>
      </c>
      <c r="BL51" s="16" t="s">
        <v>157</v>
      </c>
      <c r="BM51" s="154">
        <f t="shared" si="8"/>
        <v>0.61304534968629498</v>
      </c>
      <c r="BN51" s="16" t="s">
        <v>158</v>
      </c>
      <c r="BO51" s="13">
        <f t="shared" si="25"/>
        <v>561</v>
      </c>
      <c r="BP51" s="77"/>
      <c r="BR51" s="150"/>
      <c r="BS51" s="34"/>
      <c r="BT51" s="20">
        <f t="shared" si="26"/>
        <v>561</v>
      </c>
      <c r="BV51" s="20">
        <v>1892</v>
      </c>
      <c r="BW51" s="20"/>
      <c r="BX51" s="20">
        <f t="shared" si="27"/>
        <v>1892</v>
      </c>
      <c r="BY51" s="145" t="s">
        <v>157</v>
      </c>
      <c r="BZ51" s="156">
        <f t="shared" si="9"/>
        <v>0.642968498950517</v>
      </c>
      <c r="CA51" s="145" t="s">
        <v>158</v>
      </c>
      <c r="CB51" s="20">
        <f t="shared" si="28"/>
        <v>1216</v>
      </c>
      <c r="CC51" s="34"/>
      <c r="CD51" s="78"/>
      <c r="CE51" s="13">
        <f t="shared" si="10"/>
        <v>1892</v>
      </c>
      <c r="CF51" s="143" t="s">
        <v>157</v>
      </c>
      <c r="CG51" s="154">
        <f t="shared" si="11"/>
        <v>0.344735945795142</v>
      </c>
      <c r="CH51" s="145" t="s">
        <v>158</v>
      </c>
      <c r="CI51" s="13">
        <f t="shared" si="29"/>
        <v>652</v>
      </c>
      <c r="CJ51" s="77"/>
      <c r="CL51" s="13">
        <f t="shared" si="30"/>
        <v>1892</v>
      </c>
      <c r="CM51" s="143" t="s">
        <v>157</v>
      </c>
      <c r="CN51" s="154">
        <f t="shared" si="12"/>
        <v>1.04446707099E-3</v>
      </c>
      <c r="CO51" s="145" t="s">
        <v>158</v>
      </c>
      <c r="CP51" s="13">
        <f t="shared" si="40"/>
        <v>2</v>
      </c>
      <c r="CQ51" s="77"/>
      <c r="CR51" s="77"/>
      <c r="CS51" s="28" t="str">
        <f t="shared" si="31"/>
        <v>66</v>
      </c>
      <c r="CT51" s="312" t="str">
        <f t="shared" si="31"/>
        <v>対事業所サービス</v>
      </c>
      <c r="CU51" s="147">
        <f>AF51</f>
        <v>8068</v>
      </c>
      <c r="CV51" s="148">
        <f>AM51</f>
        <v>5187</v>
      </c>
      <c r="CW51" s="34">
        <f>AW51</f>
        <v>2781</v>
      </c>
      <c r="CX51" s="149">
        <f>BD51</f>
        <v>8</v>
      </c>
      <c r="CY51" s="34">
        <f t="shared" si="33"/>
        <v>915</v>
      </c>
      <c r="CZ51" s="20">
        <f t="shared" si="34"/>
        <v>561</v>
      </c>
      <c r="DA51" s="147">
        <f>BV51</f>
        <v>1892</v>
      </c>
      <c r="DB51" s="148">
        <f>CB51</f>
        <v>1216</v>
      </c>
      <c r="DC51" s="34">
        <f>CI51</f>
        <v>652</v>
      </c>
      <c r="DD51" s="149">
        <f>CP51</f>
        <v>2</v>
      </c>
      <c r="DE51" s="77"/>
      <c r="DF51" s="77"/>
      <c r="DG51" s="28" t="str">
        <f t="shared" si="35"/>
        <v>66</v>
      </c>
      <c r="DH51" s="312" t="str">
        <f t="shared" si="35"/>
        <v>対事業所サービス</v>
      </c>
      <c r="DI51" s="147">
        <f t="shared" si="36"/>
        <v>9960</v>
      </c>
      <c r="DJ51" s="148">
        <f t="shared" si="36"/>
        <v>6403</v>
      </c>
      <c r="DK51" s="34">
        <f t="shared" si="36"/>
        <v>3433</v>
      </c>
      <c r="DL51" s="149">
        <f t="shared" si="36"/>
        <v>10</v>
      </c>
    </row>
    <row r="52" spans="2:116">
      <c r="B52" s="28" t="str">
        <f>'測定　建設投資'!B52</f>
        <v>67</v>
      </c>
      <c r="C52" s="312" t="str">
        <f>'測定　建設投資'!C52</f>
        <v>対個人サービス</v>
      </c>
      <c r="D52" s="137"/>
      <c r="E52" s="150"/>
      <c r="F52" s="137"/>
      <c r="G52" s="195">
        <f>'測定　建設投資'!G52</f>
        <v>0.72610904703220502</v>
      </c>
      <c r="H52" s="213"/>
      <c r="I52" s="195">
        <v>1.94E-4</v>
      </c>
      <c r="J52" s="213"/>
      <c r="K52" s="151">
        <f>'測定　建設投資'!K52</f>
        <v>1.4724558876120001E-3</v>
      </c>
      <c r="L52" s="137"/>
      <c r="M52" s="151">
        <f>'測定　建設投資'!M52</f>
        <v>0.54665400270694797</v>
      </c>
      <c r="N52" s="137"/>
      <c r="O52" s="151">
        <f>'測定　建設投資'!O52</f>
        <v>0.24401609922908701</v>
      </c>
      <c r="P52" s="137"/>
      <c r="Q52" s="151">
        <f>'測定　建設投資'!Q52</f>
        <v>0.13470285777570146</v>
      </c>
      <c r="T52" s="216">
        <v>1.9961491656704392E-4</v>
      </c>
      <c r="U52" s="16"/>
      <c r="V52" s="151">
        <f t="shared" si="20"/>
        <v>1.94E-4</v>
      </c>
      <c r="W52" s="200"/>
      <c r="Y52" s="28" t="str">
        <f t="shared" si="21"/>
        <v>67</v>
      </c>
      <c r="Z52" s="312" t="str">
        <f t="shared" si="21"/>
        <v>対個人サービス</v>
      </c>
      <c r="AB52" s="13"/>
      <c r="AD52" s="154">
        <f t="shared" si="37"/>
        <v>1.94E-4</v>
      </c>
      <c r="AF52" s="13">
        <f t="shared" si="22"/>
        <v>49</v>
      </c>
      <c r="AG52" s="77"/>
      <c r="AH52" s="78"/>
      <c r="AI52" s="13">
        <f t="shared" si="1"/>
        <v>49</v>
      </c>
      <c r="AJ52" s="143" t="s">
        <v>157</v>
      </c>
      <c r="AK52" s="155">
        <f t="shared" si="2"/>
        <v>0.54665400270694797</v>
      </c>
      <c r="AL52" s="145" t="s">
        <v>158</v>
      </c>
      <c r="AM52" s="20">
        <f t="shared" si="41"/>
        <v>27</v>
      </c>
      <c r="AP52" s="28" t="str">
        <f t="shared" si="23"/>
        <v>67</v>
      </c>
      <c r="AQ52" s="312" t="str">
        <f t="shared" si="23"/>
        <v>対個人サービス</v>
      </c>
      <c r="AS52" s="13">
        <f t="shared" si="3"/>
        <v>49</v>
      </c>
      <c r="AT52" s="143" t="s">
        <v>157</v>
      </c>
      <c r="AU52" s="154">
        <f t="shared" si="4"/>
        <v>0.24401609922908701</v>
      </c>
      <c r="AV52" s="145" t="s">
        <v>158</v>
      </c>
      <c r="AW52" s="13">
        <f t="shared" si="24"/>
        <v>12</v>
      </c>
      <c r="AX52" s="163"/>
      <c r="AY52" s="210"/>
      <c r="AZ52" s="13">
        <f t="shared" si="5"/>
        <v>49</v>
      </c>
      <c r="BA52" s="143" t="s">
        <v>157</v>
      </c>
      <c r="BB52" s="154">
        <f t="shared" si="6"/>
        <v>1.4724558876120001E-3</v>
      </c>
      <c r="BC52" s="145" t="s">
        <v>158</v>
      </c>
      <c r="BD52" s="13">
        <f t="shared" si="38"/>
        <v>0</v>
      </c>
      <c r="BE52" s="77"/>
      <c r="BG52" s="13"/>
      <c r="BI52" s="151">
        <f t="shared" si="7"/>
        <v>0.13470285777570146</v>
      </c>
      <c r="BK52" s="13">
        <f t="shared" si="39"/>
        <v>5778</v>
      </c>
      <c r="BL52" s="16" t="s">
        <v>157</v>
      </c>
      <c r="BM52" s="154">
        <f t="shared" si="8"/>
        <v>0.72610904703220502</v>
      </c>
      <c r="BN52" s="16" t="s">
        <v>158</v>
      </c>
      <c r="BO52" s="13">
        <f t="shared" si="25"/>
        <v>4195</v>
      </c>
      <c r="BP52" s="77"/>
      <c r="BR52" s="150"/>
      <c r="BS52" s="34"/>
      <c r="BT52" s="20">
        <f t="shared" si="26"/>
        <v>4195</v>
      </c>
      <c r="BV52" s="20">
        <v>4292</v>
      </c>
      <c r="BW52" s="20"/>
      <c r="BX52" s="20">
        <f t="shared" si="27"/>
        <v>4292</v>
      </c>
      <c r="BY52" s="145" t="s">
        <v>157</v>
      </c>
      <c r="BZ52" s="156">
        <f t="shared" si="9"/>
        <v>0.54665400270694797</v>
      </c>
      <c r="CA52" s="145" t="s">
        <v>158</v>
      </c>
      <c r="CB52" s="20">
        <f t="shared" si="28"/>
        <v>2346</v>
      </c>
      <c r="CC52" s="34"/>
      <c r="CD52" s="78"/>
      <c r="CE52" s="13">
        <f t="shared" si="10"/>
        <v>4292</v>
      </c>
      <c r="CF52" s="143" t="s">
        <v>157</v>
      </c>
      <c r="CG52" s="154">
        <f t="shared" si="11"/>
        <v>0.24401609922908701</v>
      </c>
      <c r="CH52" s="145" t="s">
        <v>158</v>
      </c>
      <c r="CI52" s="13">
        <f t="shared" si="29"/>
        <v>1047</v>
      </c>
      <c r="CJ52" s="77"/>
      <c r="CL52" s="13">
        <f t="shared" si="30"/>
        <v>4292</v>
      </c>
      <c r="CM52" s="143" t="s">
        <v>157</v>
      </c>
      <c r="CN52" s="154">
        <f t="shared" si="12"/>
        <v>1.4724558876120001E-3</v>
      </c>
      <c r="CO52" s="145" t="s">
        <v>158</v>
      </c>
      <c r="CP52" s="13">
        <f t="shared" si="40"/>
        <v>6</v>
      </c>
      <c r="CQ52" s="77"/>
      <c r="CR52" s="77"/>
      <c r="CS52" s="28" t="str">
        <f t="shared" si="31"/>
        <v>67</v>
      </c>
      <c r="CT52" s="312" t="str">
        <f t="shared" si="31"/>
        <v>対個人サービス</v>
      </c>
      <c r="CU52" s="147">
        <f>AF52</f>
        <v>49</v>
      </c>
      <c r="CV52" s="148">
        <f>AM52</f>
        <v>27</v>
      </c>
      <c r="CW52" s="34">
        <f>AW52</f>
        <v>12</v>
      </c>
      <c r="CX52" s="149">
        <f>BD52</f>
        <v>0</v>
      </c>
      <c r="CY52" s="34">
        <f t="shared" si="33"/>
        <v>5778</v>
      </c>
      <c r="CZ52" s="20">
        <f t="shared" si="34"/>
        <v>4195</v>
      </c>
      <c r="DA52" s="147">
        <f>BV52</f>
        <v>4292</v>
      </c>
      <c r="DB52" s="148">
        <f>CB52</f>
        <v>2346</v>
      </c>
      <c r="DC52" s="34">
        <f>CI52</f>
        <v>1047</v>
      </c>
      <c r="DD52" s="149">
        <f>CP52</f>
        <v>6</v>
      </c>
      <c r="DE52" s="77"/>
      <c r="DF52" s="77"/>
      <c r="DG52" s="28" t="str">
        <f t="shared" si="35"/>
        <v>67</v>
      </c>
      <c r="DH52" s="312" t="str">
        <f t="shared" si="35"/>
        <v>対個人サービス</v>
      </c>
      <c r="DI52" s="147">
        <f t="shared" si="36"/>
        <v>4341</v>
      </c>
      <c r="DJ52" s="148">
        <f t="shared" si="36"/>
        <v>2373</v>
      </c>
      <c r="DK52" s="34">
        <f t="shared" si="36"/>
        <v>1059</v>
      </c>
      <c r="DL52" s="149">
        <f t="shared" si="36"/>
        <v>6</v>
      </c>
    </row>
    <row r="53" spans="2:116">
      <c r="B53" s="28" t="str">
        <f>'測定　建設投資'!B53</f>
        <v>68</v>
      </c>
      <c r="C53" s="312" t="str">
        <f>'測定　建設投資'!C53</f>
        <v>事務用品</v>
      </c>
      <c r="D53" s="137"/>
      <c r="E53" s="150"/>
      <c r="F53" s="137"/>
      <c r="G53" s="195">
        <f>'測定　建設投資'!G53</f>
        <v>1</v>
      </c>
      <c r="H53" s="213"/>
      <c r="I53" s="195">
        <v>9.3099999999999997E-4</v>
      </c>
      <c r="J53" s="213"/>
      <c r="K53" s="151">
        <f>'測定　建設投資'!K53</f>
        <v>0</v>
      </c>
      <c r="L53" s="137"/>
      <c r="M53" s="151">
        <f>'測定　建設投資'!M53</f>
        <v>0</v>
      </c>
      <c r="N53" s="137"/>
      <c r="O53" s="151">
        <f>'測定　建設投資'!O53</f>
        <v>0</v>
      </c>
      <c r="P53" s="137"/>
      <c r="Q53" s="151">
        <f>'測定　建設投資'!Q53</f>
        <v>0</v>
      </c>
      <c r="T53" s="216">
        <v>9.6011707450244861E-4</v>
      </c>
      <c r="U53" s="16"/>
      <c r="V53" s="151">
        <f t="shared" si="20"/>
        <v>9.3099999999999997E-4</v>
      </c>
      <c r="W53" s="200"/>
      <c r="Y53" s="28" t="str">
        <f t="shared" si="21"/>
        <v>68</v>
      </c>
      <c r="Z53" s="312" t="str">
        <f t="shared" si="21"/>
        <v>事務用品</v>
      </c>
      <c r="AB53" s="13"/>
      <c r="AD53" s="154">
        <f t="shared" si="37"/>
        <v>9.3099999999999997E-4</v>
      </c>
      <c r="AF53" s="13">
        <f t="shared" si="22"/>
        <v>233</v>
      </c>
      <c r="AG53" s="77"/>
      <c r="AH53" s="78"/>
      <c r="AI53" s="13">
        <f t="shared" si="1"/>
        <v>233</v>
      </c>
      <c r="AJ53" s="143" t="s">
        <v>157</v>
      </c>
      <c r="AK53" s="155">
        <f t="shared" si="2"/>
        <v>0</v>
      </c>
      <c r="AL53" s="145" t="s">
        <v>158</v>
      </c>
      <c r="AM53" s="20">
        <f t="shared" si="41"/>
        <v>0</v>
      </c>
      <c r="AP53" s="28" t="str">
        <f t="shared" si="23"/>
        <v>68</v>
      </c>
      <c r="AQ53" s="312" t="str">
        <f t="shared" si="23"/>
        <v>事務用品</v>
      </c>
      <c r="AS53" s="13">
        <f t="shared" si="3"/>
        <v>233</v>
      </c>
      <c r="AT53" s="143" t="s">
        <v>157</v>
      </c>
      <c r="AU53" s="154">
        <f t="shared" si="4"/>
        <v>0</v>
      </c>
      <c r="AV53" s="145" t="s">
        <v>158</v>
      </c>
      <c r="AW53" s="13">
        <f t="shared" si="24"/>
        <v>0</v>
      </c>
      <c r="AX53" s="163"/>
      <c r="AY53" s="210"/>
      <c r="AZ53" s="13">
        <f t="shared" si="5"/>
        <v>233</v>
      </c>
      <c r="BA53" s="143" t="s">
        <v>157</v>
      </c>
      <c r="BB53" s="154">
        <f t="shared" si="6"/>
        <v>0</v>
      </c>
      <c r="BC53" s="145" t="s">
        <v>158</v>
      </c>
      <c r="BD53" s="13">
        <f t="shared" si="38"/>
        <v>0</v>
      </c>
      <c r="BE53" s="77"/>
      <c r="BG53" s="13"/>
      <c r="BI53" s="151">
        <f t="shared" si="7"/>
        <v>0</v>
      </c>
      <c r="BK53" s="13">
        <f t="shared" si="39"/>
        <v>0</v>
      </c>
      <c r="BL53" s="16" t="s">
        <v>157</v>
      </c>
      <c r="BM53" s="154">
        <f t="shared" si="8"/>
        <v>1</v>
      </c>
      <c r="BN53" s="16" t="s">
        <v>158</v>
      </c>
      <c r="BO53" s="13">
        <f t="shared" si="25"/>
        <v>0</v>
      </c>
      <c r="BP53" s="77"/>
      <c r="BR53" s="150"/>
      <c r="BS53" s="34"/>
      <c r="BT53" s="20">
        <f t="shared" si="26"/>
        <v>0</v>
      </c>
      <c r="BV53" s="20">
        <v>58</v>
      </c>
      <c r="BW53" s="20"/>
      <c r="BX53" s="20">
        <f t="shared" si="27"/>
        <v>58</v>
      </c>
      <c r="BY53" s="145" t="s">
        <v>157</v>
      </c>
      <c r="BZ53" s="156">
        <f t="shared" si="9"/>
        <v>0</v>
      </c>
      <c r="CA53" s="145" t="s">
        <v>158</v>
      </c>
      <c r="CB53" s="20">
        <f t="shared" si="28"/>
        <v>0</v>
      </c>
      <c r="CC53" s="34"/>
      <c r="CD53" s="78"/>
      <c r="CE53" s="13">
        <f t="shared" si="10"/>
        <v>58</v>
      </c>
      <c r="CF53" s="143" t="s">
        <v>157</v>
      </c>
      <c r="CG53" s="154">
        <f t="shared" si="11"/>
        <v>0</v>
      </c>
      <c r="CH53" s="145" t="s">
        <v>158</v>
      </c>
      <c r="CI53" s="13">
        <f t="shared" si="29"/>
        <v>0</v>
      </c>
      <c r="CJ53" s="77"/>
      <c r="CL53" s="13">
        <f t="shared" si="30"/>
        <v>58</v>
      </c>
      <c r="CM53" s="143" t="s">
        <v>157</v>
      </c>
      <c r="CN53" s="154">
        <f t="shared" si="12"/>
        <v>0</v>
      </c>
      <c r="CO53" s="145" t="s">
        <v>158</v>
      </c>
      <c r="CP53" s="13">
        <f t="shared" si="40"/>
        <v>0</v>
      </c>
      <c r="CQ53" s="77"/>
      <c r="CR53" s="77"/>
      <c r="CS53" s="28" t="str">
        <f t="shared" si="31"/>
        <v>68</v>
      </c>
      <c r="CT53" s="312" t="str">
        <f t="shared" si="31"/>
        <v>事務用品</v>
      </c>
      <c r="CU53" s="147">
        <f>AF53</f>
        <v>233</v>
      </c>
      <c r="CV53" s="148">
        <f>AM53</f>
        <v>0</v>
      </c>
      <c r="CW53" s="34">
        <f>AW53</f>
        <v>0</v>
      </c>
      <c r="CX53" s="149">
        <f>BD53</f>
        <v>0</v>
      </c>
      <c r="CY53" s="34">
        <f t="shared" si="33"/>
        <v>0</v>
      </c>
      <c r="CZ53" s="20">
        <f t="shared" si="34"/>
        <v>0</v>
      </c>
      <c r="DA53" s="147">
        <f>BV53</f>
        <v>58</v>
      </c>
      <c r="DB53" s="148">
        <f>CB53</f>
        <v>0</v>
      </c>
      <c r="DC53" s="34">
        <f>CI53</f>
        <v>0</v>
      </c>
      <c r="DD53" s="149">
        <f>CP53</f>
        <v>0</v>
      </c>
      <c r="DE53" s="77"/>
      <c r="DF53" s="77"/>
      <c r="DG53" s="28" t="str">
        <f t="shared" si="35"/>
        <v>68</v>
      </c>
      <c r="DH53" s="312" t="str">
        <f t="shared" si="35"/>
        <v>事務用品</v>
      </c>
      <c r="DI53" s="147">
        <f t="shared" si="36"/>
        <v>291</v>
      </c>
      <c r="DJ53" s="148">
        <f t="shared" si="36"/>
        <v>0</v>
      </c>
      <c r="DK53" s="34">
        <f t="shared" si="36"/>
        <v>0</v>
      </c>
      <c r="DL53" s="149">
        <f t="shared" si="36"/>
        <v>0</v>
      </c>
    </row>
    <row r="54" spans="2:116">
      <c r="B54" s="30" t="str">
        <f>'測定　建設投資'!B54</f>
        <v>69</v>
      </c>
      <c r="C54" s="328" t="str">
        <f>'測定　建設投資'!C54</f>
        <v>分類不明</v>
      </c>
      <c r="D54" s="137"/>
      <c r="E54" s="174"/>
      <c r="F54" s="137"/>
      <c r="G54" s="195">
        <f>'測定　建設投資'!G54</f>
        <v>0.51197824728942598</v>
      </c>
      <c r="H54" s="213"/>
      <c r="I54" s="195">
        <v>2.3419999999999999E-3</v>
      </c>
      <c r="J54" s="213"/>
      <c r="K54" s="151">
        <f>'測定　建設投資'!K54</f>
        <v>9.0803615423000001E-5</v>
      </c>
      <c r="L54" s="137"/>
      <c r="M54" s="151">
        <f>'測定　建設投資'!M54</f>
        <v>0.46207115851021802</v>
      </c>
      <c r="N54" s="137"/>
      <c r="O54" s="151">
        <f>'測定　建設投資'!O54</f>
        <v>2.2515184763084999E-2</v>
      </c>
      <c r="P54" s="137"/>
      <c r="Q54" s="151">
        <f>'測定　建設投資'!Q54</f>
        <v>3.6888368896661078E-5</v>
      </c>
      <c r="R54" t="s">
        <v>153</v>
      </c>
      <c r="T54" s="217">
        <v>2.415151863304872E-3</v>
      </c>
      <c r="U54" s="16"/>
      <c r="V54" s="151">
        <f t="shared" si="20"/>
        <v>2.3419999999999999E-3</v>
      </c>
      <c r="W54" s="200"/>
      <c r="Y54" s="30" t="str">
        <f t="shared" si="21"/>
        <v>69</v>
      </c>
      <c r="Z54" s="328" t="str">
        <f t="shared" si="21"/>
        <v>分類不明</v>
      </c>
      <c r="AB54" s="13"/>
      <c r="AD54" s="17">
        <f t="shared" si="37"/>
        <v>2.3419999999999999E-3</v>
      </c>
      <c r="AE54" s="16" t="s">
        <v>158</v>
      </c>
      <c r="AF54" s="14">
        <f t="shared" si="22"/>
        <v>586</v>
      </c>
      <c r="AG54" s="77"/>
      <c r="AH54" s="78"/>
      <c r="AI54" s="14">
        <f t="shared" si="1"/>
        <v>586</v>
      </c>
      <c r="AJ54" s="143" t="s">
        <v>157</v>
      </c>
      <c r="AK54" s="177">
        <f t="shared" si="2"/>
        <v>0.46207115851021802</v>
      </c>
      <c r="AL54" s="145" t="s">
        <v>158</v>
      </c>
      <c r="AM54" s="21">
        <f t="shared" si="41"/>
        <v>271</v>
      </c>
      <c r="AP54" s="30" t="str">
        <f t="shared" si="23"/>
        <v>69</v>
      </c>
      <c r="AQ54" s="328" t="str">
        <f t="shared" si="23"/>
        <v>分類不明</v>
      </c>
      <c r="AS54" s="14">
        <f t="shared" si="3"/>
        <v>586</v>
      </c>
      <c r="AT54" s="143" t="s">
        <v>157</v>
      </c>
      <c r="AU54" s="17">
        <f t="shared" si="4"/>
        <v>2.2515184763084999E-2</v>
      </c>
      <c r="AV54" s="145" t="s">
        <v>158</v>
      </c>
      <c r="AW54" s="14">
        <f t="shared" si="24"/>
        <v>13</v>
      </c>
      <c r="AX54" s="163"/>
      <c r="AY54" s="210"/>
      <c r="AZ54" s="14">
        <f t="shared" si="5"/>
        <v>586</v>
      </c>
      <c r="BA54" s="143" t="s">
        <v>157</v>
      </c>
      <c r="BB54" s="17">
        <f t="shared" si="6"/>
        <v>9.0803615423000001E-5</v>
      </c>
      <c r="BC54" s="145" t="s">
        <v>158</v>
      </c>
      <c r="BD54" s="14">
        <f>ROUND(AZ54*BB54,0)</f>
        <v>0</v>
      </c>
      <c r="BE54" s="77"/>
      <c r="BG54" s="14"/>
      <c r="BI54" s="151">
        <f t="shared" si="7"/>
        <v>3.6888368896661078E-5</v>
      </c>
      <c r="BK54" s="14">
        <f t="shared" si="39"/>
        <v>2</v>
      </c>
      <c r="BL54" s="16" t="s">
        <v>157</v>
      </c>
      <c r="BM54" s="17">
        <f t="shared" si="8"/>
        <v>0.51197824728942598</v>
      </c>
      <c r="BN54" s="16" t="s">
        <v>158</v>
      </c>
      <c r="BO54" s="14">
        <f t="shared" si="25"/>
        <v>1</v>
      </c>
      <c r="BP54" s="77"/>
      <c r="BR54" s="174"/>
      <c r="BS54" s="34"/>
      <c r="BT54" s="21">
        <f t="shared" si="26"/>
        <v>1</v>
      </c>
      <c r="BV54" s="21">
        <v>88</v>
      </c>
      <c r="BW54" s="20"/>
      <c r="BX54" s="21">
        <f t="shared" si="27"/>
        <v>88</v>
      </c>
      <c r="BY54" s="145" t="s">
        <v>157</v>
      </c>
      <c r="BZ54" s="178">
        <f t="shared" si="9"/>
        <v>0.46207115851021802</v>
      </c>
      <c r="CA54" s="145" t="s">
        <v>158</v>
      </c>
      <c r="CB54" s="21">
        <f t="shared" si="28"/>
        <v>41</v>
      </c>
      <c r="CC54" s="34"/>
      <c r="CD54" s="78"/>
      <c r="CE54" s="14">
        <f t="shared" si="10"/>
        <v>88</v>
      </c>
      <c r="CF54" s="143" t="s">
        <v>157</v>
      </c>
      <c r="CG54" s="17">
        <f t="shared" si="11"/>
        <v>2.2515184763084999E-2</v>
      </c>
      <c r="CH54" s="145" t="s">
        <v>158</v>
      </c>
      <c r="CI54" s="14">
        <f t="shared" si="29"/>
        <v>2</v>
      </c>
      <c r="CJ54" s="77"/>
      <c r="CL54" s="14">
        <f t="shared" si="30"/>
        <v>88</v>
      </c>
      <c r="CM54" s="143" t="s">
        <v>157</v>
      </c>
      <c r="CN54" s="17">
        <f t="shared" si="12"/>
        <v>9.0803615423000001E-5</v>
      </c>
      <c r="CO54" s="145" t="s">
        <v>158</v>
      </c>
      <c r="CP54" s="14">
        <f>ROUND(CL54*CN54,0)</f>
        <v>0</v>
      </c>
      <c r="CQ54" s="77"/>
      <c r="CR54" s="77"/>
      <c r="CS54" s="30" t="str">
        <f t="shared" si="31"/>
        <v>69</v>
      </c>
      <c r="CT54" s="328" t="str">
        <f t="shared" si="31"/>
        <v>分類不明</v>
      </c>
      <c r="CU54" s="179">
        <f t="shared" si="32"/>
        <v>586</v>
      </c>
      <c r="CV54" s="180">
        <f t="shared" si="13"/>
        <v>271</v>
      </c>
      <c r="CW54" s="181">
        <f t="shared" si="14"/>
        <v>13</v>
      </c>
      <c r="CX54" s="182">
        <f t="shared" si="15"/>
        <v>0</v>
      </c>
      <c r="CY54" s="181">
        <f t="shared" si="33"/>
        <v>2</v>
      </c>
      <c r="CZ54" s="21">
        <f t="shared" si="34"/>
        <v>1</v>
      </c>
      <c r="DA54" s="179">
        <f t="shared" si="16"/>
        <v>88</v>
      </c>
      <c r="DB54" s="180">
        <f t="shared" si="17"/>
        <v>41</v>
      </c>
      <c r="DC54" s="181">
        <f t="shared" si="18"/>
        <v>2</v>
      </c>
      <c r="DD54" s="182">
        <f t="shared" si="19"/>
        <v>0</v>
      </c>
      <c r="DE54" s="77"/>
      <c r="DF54" s="77"/>
      <c r="DG54" s="30" t="str">
        <f t="shared" si="35"/>
        <v>69</v>
      </c>
      <c r="DH54" s="328" t="str">
        <f t="shared" si="35"/>
        <v>分類不明</v>
      </c>
      <c r="DI54" s="179">
        <f t="shared" si="36"/>
        <v>674</v>
      </c>
      <c r="DJ54" s="180">
        <f t="shared" si="36"/>
        <v>312</v>
      </c>
      <c r="DK54" s="181">
        <f t="shared" si="36"/>
        <v>15</v>
      </c>
      <c r="DL54" s="182">
        <f t="shared" si="36"/>
        <v>0</v>
      </c>
    </row>
    <row r="55" spans="2:116">
      <c r="B55" s="32"/>
      <c r="C55" s="33" t="s">
        <v>155</v>
      </c>
      <c r="D55" s="183"/>
      <c r="E55" s="183"/>
      <c r="F55" s="183"/>
      <c r="G55" s="508">
        <f>'測定　建設投資'!G55</f>
        <v>0.67292814969260695</v>
      </c>
      <c r="H55" s="214"/>
      <c r="I55" s="196"/>
      <c r="J55" s="214"/>
      <c r="K55" s="191">
        <f>'測定　建設投資'!K55</f>
        <v>8.03979385086E-4</v>
      </c>
      <c r="L55" s="137"/>
      <c r="M55" s="191">
        <f>'測定　建設投資'!M55</f>
        <v>0.57320574807043101</v>
      </c>
      <c r="N55" s="137"/>
      <c r="O55" s="191">
        <f>'測定　建設投資'!O55</f>
        <v>0.26618400182929403</v>
      </c>
      <c r="P55" s="150"/>
      <c r="Q55" s="191">
        <f>'測定　建設投資'!Q55</f>
        <v>1.0000000000000018</v>
      </c>
      <c r="T55" s="184"/>
      <c r="U55" s="16"/>
      <c r="V55" s="184"/>
      <c r="W55" s="218"/>
      <c r="Y55" s="32"/>
      <c r="Z55" s="33" t="s">
        <v>155</v>
      </c>
      <c r="AB55" s="18">
        <v>250000</v>
      </c>
      <c r="AD55" s="188"/>
      <c r="AF55" s="18">
        <f>SUM(AF16:AF54)</f>
        <v>299881</v>
      </c>
      <c r="AG55" s="77"/>
      <c r="AH55" s="78"/>
      <c r="AI55" s="18">
        <f>SUM(AI16:AI54)</f>
        <v>299881</v>
      </c>
      <c r="AK55" s="177">
        <f t="shared" si="2"/>
        <v>0.57320574807043101</v>
      </c>
      <c r="AL55" s="35"/>
      <c r="AM55" s="18">
        <f>SUM(AM16:AM54)</f>
        <v>115099</v>
      </c>
      <c r="AP55" s="32"/>
      <c r="AQ55" s="33" t="s">
        <v>155</v>
      </c>
      <c r="AS55" s="18">
        <f>SUM(AS16:AS54)</f>
        <v>299881</v>
      </c>
      <c r="AU55" s="17">
        <f t="shared" si="4"/>
        <v>0.26618400182929403</v>
      </c>
      <c r="AW55" s="18">
        <f>SUM(AW16:AW54)</f>
        <v>61030</v>
      </c>
      <c r="AX55" s="163"/>
      <c r="AY55" s="210"/>
      <c r="AZ55" s="18">
        <f>SUM(AZ16:AZ54)</f>
        <v>299881</v>
      </c>
      <c r="BB55" s="17">
        <f t="shared" si="6"/>
        <v>8.03979385086E-4</v>
      </c>
      <c r="BD55" s="18">
        <f>SUM(BD16:BD54)</f>
        <v>130</v>
      </c>
      <c r="BE55" s="77"/>
      <c r="BG55" s="14">
        <f>BK8</f>
        <v>42891</v>
      </c>
      <c r="BI55" s="184">
        <f>Q55</f>
        <v>1.0000000000000018</v>
      </c>
      <c r="BK55" s="14">
        <f>SUM(BK16:BK54)</f>
        <v>42893</v>
      </c>
      <c r="BM55" s="17">
        <f t="shared" si="8"/>
        <v>0.67292814969260695</v>
      </c>
      <c r="BO55" s="14">
        <f>SUM(BO16:BO54)</f>
        <v>29938</v>
      </c>
      <c r="BP55" s="77"/>
      <c r="BR55" s="36"/>
      <c r="BS55" s="35"/>
      <c r="BT55" s="15">
        <f t="shared" si="26"/>
        <v>29938</v>
      </c>
      <c r="BV55" s="189">
        <f>SUM(BV16:BV54)</f>
        <v>37442</v>
      </c>
      <c r="BW55" s="34"/>
      <c r="BX55" s="189">
        <f>SUM(BX16:BX54)</f>
        <v>37442</v>
      </c>
      <c r="BY55" s="34"/>
      <c r="BZ55" s="178">
        <f t="shared" si="9"/>
        <v>0.57320574807043101</v>
      </c>
      <c r="CA55" s="34"/>
      <c r="CB55" s="189">
        <f>SUM(CB16:CB54)</f>
        <v>24392</v>
      </c>
      <c r="CC55" s="34"/>
      <c r="CD55" s="78"/>
      <c r="CE55" s="18">
        <f>SUM(CE16:CE54)</f>
        <v>37442</v>
      </c>
      <c r="CF55"/>
      <c r="CG55" s="17">
        <f t="shared" si="11"/>
        <v>0.26618400182929403</v>
      </c>
      <c r="CH55"/>
      <c r="CI55" s="18">
        <f>SUM(CI16:CI54)</f>
        <v>8097</v>
      </c>
      <c r="CJ55" s="77"/>
      <c r="CL55" s="18">
        <f>SUM(CL16:CL54)</f>
        <v>37442</v>
      </c>
      <c r="CN55" s="17">
        <f t="shared" si="12"/>
        <v>8.03979385086E-4</v>
      </c>
      <c r="CP55" s="18">
        <f>SUM(CP16:CP54)</f>
        <v>26</v>
      </c>
      <c r="CQ55" s="77"/>
      <c r="CR55" s="77"/>
      <c r="CS55" s="32"/>
      <c r="CT55" s="33" t="s">
        <v>20</v>
      </c>
      <c r="CU55" s="179">
        <f>SUM(CU16:CU54)</f>
        <v>299881</v>
      </c>
      <c r="CV55" s="180">
        <f>SUM(CV16:CV54)</f>
        <v>115099</v>
      </c>
      <c r="CW55" s="181">
        <f t="shared" ref="CW55:DI55" si="42">SUM(CW16:CW54)</f>
        <v>61030</v>
      </c>
      <c r="CX55" s="190">
        <f>SUM(CX16:CX54)</f>
        <v>130</v>
      </c>
      <c r="CY55" s="190">
        <f>SUM(CY16:CY54)</f>
        <v>42893</v>
      </c>
      <c r="CZ55" s="190">
        <f>SUM(CZ16:CZ54)</f>
        <v>29938</v>
      </c>
      <c r="DA55" s="179">
        <f t="shared" si="42"/>
        <v>37442</v>
      </c>
      <c r="DB55" s="180">
        <f>SUM(DB16:DB54)</f>
        <v>24392</v>
      </c>
      <c r="DC55" s="181">
        <f>SUM(DC16:DC54)</f>
        <v>8097</v>
      </c>
      <c r="DD55" s="190">
        <f t="shared" si="42"/>
        <v>26</v>
      </c>
      <c r="DE55" s="77"/>
      <c r="DF55" s="77"/>
      <c r="DG55" s="32"/>
      <c r="DH55" s="33" t="s">
        <v>20</v>
      </c>
      <c r="DI55" s="179">
        <f t="shared" si="42"/>
        <v>337323</v>
      </c>
      <c r="DJ55" s="180">
        <f>SUM(DJ16:DJ54)</f>
        <v>139491</v>
      </c>
      <c r="DK55" s="181">
        <f>SUM(DK16:DK54)</f>
        <v>69127</v>
      </c>
      <c r="DL55" s="190">
        <f>SUM(DL16:DL54)</f>
        <v>156</v>
      </c>
    </row>
    <row r="56" spans="2:116" ht="6.75" customHeight="1">
      <c r="B56" s="313"/>
      <c r="C56" s="314"/>
      <c r="D56" s="137"/>
      <c r="E56" s="137"/>
      <c r="F56" s="137"/>
      <c r="G56" s="137"/>
      <c r="H56" s="137"/>
      <c r="I56" s="137"/>
      <c r="J56" s="137"/>
      <c r="K56" s="137"/>
      <c r="L56" s="137"/>
      <c r="M56" s="137"/>
      <c r="N56" s="137"/>
      <c r="O56" s="137"/>
      <c r="P56" s="137"/>
      <c r="Q56" s="137"/>
      <c r="R56" t="s">
        <v>153</v>
      </c>
      <c r="V56" s="200"/>
      <c r="W56" s="200"/>
      <c r="Y56" s="313"/>
      <c r="Z56" s="314"/>
      <c r="AA56" s="59"/>
      <c r="AB56" s="77"/>
      <c r="AK56" s="36"/>
      <c r="AL56" s="34"/>
      <c r="AM56" s="34"/>
      <c r="AP56" s="313"/>
      <c r="AQ56" s="314"/>
      <c r="AR56" s="59"/>
      <c r="BK56" s="78"/>
      <c r="BR56" s="36"/>
      <c r="BS56" s="34"/>
      <c r="BT56" s="34"/>
      <c r="BY56" s="59"/>
      <c r="CA56" s="59"/>
      <c r="CB56" s="34"/>
      <c r="CC56" s="34"/>
      <c r="CJ56" s="34"/>
      <c r="CO56" s="34"/>
    </row>
    <row r="57" spans="2:116">
      <c r="B57" s="315"/>
      <c r="C57" s="137"/>
      <c r="D57" s="137"/>
      <c r="E57" s="137"/>
      <c r="F57" s="137"/>
      <c r="G57" s="137"/>
      <c r="H57" s="137"/>
      <c r="I57" s="137"/>
      <c r="J57" s="137"/>
      <c r="K57" s="137"/>
      <c r="L57" s="137"/>
      <c r="M57" s="137"/>
      <c r="N57" s="137"/>
      <c r="O57" s="137"/>
      <c r="P57" s="137"/>
      <c r="Q57" s="137"/>
      <c r="R57" t="s">
        <v>153</v>
      </c>
      <c r="V57" s="200"/>
      <c r="W57" s="200"/>
      <c r="Y57" s="315"/>
      <c r="Z57" s="137"/>
      <c r="AA57" s="59"/>
      <c r="AB57" s="77"/>
      <c r="AK57" s="36"/>
      <c r="AL57" s="34"/>
      <c r="AM57" s="34"/>
      <c r="AP57" s="315"/>
      <c r="AQ57" s="137"/>
      <c r="AR57" s="59"/>
      <c r="AT57" s="59"/>
      <c r="AU57" s="59"/>
      <c r="AV57" s="202"/>
      <c r="AW57" s="77"/>
      <c r="AX57" s="163"/>
      <c r="BR57" s="36"/>
      <c r="BS57" s="34"/>
      <c r="BT57" s="34"/>
      <c r="CB57" s="34"/>
      <c r="CC57" s="34"/>
      <c r="CJ57" s="34"/>
      <c r="CO57" s="34"/>
      <c r="CU57" s="78"/>
      <c r="DJ57" s="56"/>
      <c r="DK57" s="56" t="s">
        <v>92</v>
      </c>
    </row>
    <row r="58" spans="2:116" ht="13.5" customHeight="1">
      <c r="B58" s="315"/>
      <c r="C58" s="137"/>
      <c r="D58" s="137"/>
      <c r="E58" s="137"/>
      <c r="F58" s="137"/>
      <c r="G58" s="137"/>
      <c r="H58" s="137"/>
      <c r="I58" s="137"/>
      <c r="J58" s="137"/>
      <c r="K58" s="756" t="s">
        <v>224</v>
      </c>
      <c r="L58" s="756"/>
      <c r="M58" s="756"/>
      <c r="N58" s="756"/>
      <c r="O58" s="757">
        <f>'測定　建設投資'!O65:Q65</f>
        <v>0.70278833995921941</v>
      </c>
      <c r="P58" s="757"/>
      <c r="Q58" s="757"/>
      <c r="R58" t="s">
        <v>153</v>
      </c>
      <c r="V58" s="200"/>
      <c r="W58" s="200"/>
      <c r="Y58" s="315"/>
      <c r="Z58" s="137"/>
      <c r="AA58" s="59"/>
      <c r="AB58" s="77"/>
      <c r="AI58" s="198"/>
      <c r="AK58" s="36"/>
      <c r="AL58" s="34"/>
      <c r="AM58" s="34"/>
      <c r="AP58" s="315"/>
      <c r="AQ58" s="137"/>
      <c r="AR58" s="59"/>
      <c r="AT58" s="59"/>
      <c r="AU58" s="59"/>
      <c r="AV58" s="203"/>
      <c r="AW58" s="119"/>
      <c r="AX58" s="159"/>
      <c r="BR58" s="36"/>
      <c r="BS58" s="34"/>
      <c r="BT58" s="34"/>
      <c r="BV58" s="304"/>
      <c r="CB58" s="34"/>
      <c r="CC58" s="34"/>
      <c r="CJ58" s="34"/>
      <c r="CO58" s="34"/>
      <c r="DH58"/>
      <c r="DI58" s="775" t="s">
        <v>287</v>
      </c>
      <c r="DJ58" s="775" t="s">
        <v>265</v>
      </c>
      <c r="DK58" s="775" t="s">
        <v>266</v>
      </c>
    </row>
    <row r="59" spans="2:116" ht="14.25" customHeight="1">
      <c r="B59" s="315"/>
      <c r="C59" s="137"/>
      <c r="D59" s="137"/>
      <c r="E59" s="137"/>
      <c r="F59" s="137"/>
      <c r="G59" s="137"/>
      <c r="H59" s="137"/>
      <c r="I59" s="137"/>
      <c r="J59" s="137"/>
      <c r="K59" s="137"/>
      <c r="L59" s="137"/>
      <c r="M59" s="137"/>
      <c r="N59" s="137"/>
      <c r="O59" s="137"/>
      <c r="P59" s="137"/>
      <c r="Q59" s="137"/>
      <c r="R59" t="s">
        <v>153</v>
      </c>
      <c r="V59" s="200"/>
      <c r="W59" s="200"/>
      <c r="Y59" s="315"/>
      <c r="Z59" s="137"/>
      <c r="AA59" s="59"/>
      <c r="AB59" s="77"/>
      <c r="AK59" s="36"/>
      <c r="AL59" s="34"/>
      <c r="AM59" s="34"/>
      <c r="AP59" s="315"/>
      <c r="AQ59" s="137"/>
      <c r="AR59" s="59"/>
      <c r="AT59" s="59"/>
      <c r="AU59" s="59"/>
      <c r="AV59" s="202"/>
      <c r="AW59" s="77"/>
      <c r="AX59" s="163"/>
      <c r="BR59" s="36"/>
      <c r="BS59" s="34"/>
      <c r="BT59" s="34"/>
      <c r="CB59" s="34"/>
      <c r="CC59" s="34"/>
      <c r="CJ59" s="34"/>
      <c r="CO59" s="34"/>
      <c r="DH59"/>
      <c r="DI59" s="776"/>
      <c r="DJ59" s="776"/>
      <c r="DK59" s="776"/>
    </row>
    <row r="60" spans="2:116">
      <c r="B60" s="315"/>
      <c r="C60" s="137"/>
      <c r="D60" s="137"/>
      <c r="E60" s="137"/>
      <c r="F60" s="137"/>
      <c r="G60" s="137"/>
      <c r="H60" s="137"/>
      <c r="I60" s="137"/>
      <c r="J60" s="137"/>
      <c r="R60" t="s">
        <v>153</v>
      </c>
      <c r="V60" s="200"/>
      <c r="W60" s="200"/>
      <c r="Y60" s="315"/>
      <c r="Z60" s="137"/>
      <c r="AA60" s="59"/>
      <c r="AB60" s="77"/>
      <c r="AK60" s="36"/>
      <c r="AL60" s="34"/>
      <c r="AM60" s="34"/>
      <c r="AP60" s="315"/>
      <c r="AQ60" s="137"/>
      <c r="AR60" s="59"/>
      <c r="AT60" s="59"/>
      <c r="AU60" s="59"/>
      <c r="AV60" s="59"/>
      <c r="AW60" s="119"/>
      <c r="AX60" s="159"/>
      <c r="BR60" s="36"/>
      <c r="BS60" s="34"/>
      <c r="BT60" s="34"/>
      <c r="CB60" s="34"/>
      <c r="CC60" s="34"/>
      <c r="CJ60" s="34"/>
      <c r="CO60" s="34"/>
      <c r="DH60"/>
      <c r="DI60" s="835">
        <f>DI55</f>
        <v>337323</v>
      </c>
      <c r="DJ60" s="835">
        <f>AB55</f>
        <v>250000</v>
      </c>
      <c r="DK60" s="839">
        <f>DI60/DJ60</f>
        <v>1.3492919999999999</v>
      </c>
    </row>
    <row r="61" spans="2:116">
      <c r="B61" s="315"/>
      <c r="C61" s="137"/>
      <c r="D61" s="137"/>
      <c r="E61" s="137"/>
      <c r="F61" s="137"/>
      <c r="G61" s="137"/>
      <c r="H61" s="137"/>
      <c r="I61" s="137"/>
      <c r="J61" s="137"/>
      <c r="K61" s="137"/>
      <c r="L61" s="137"/>
      <c r="M61" s="137"/>
      <c r="N61" s="137"/>
      <c r="O61" s="137"/>
      <c r="P61" s="137"/>
      <c r="Q61" s="137"/>
      <c r="R61" t="s">
        <v>153</v>
      </c>
      <c r="V61" s="200"/>
      <c r="W61" s="200"/>
      <c r="Y61" s="315"/>
      <c r="Z61" s="137"/>
      <c r="AA61" s="59"/>
      <c r="AB61" s="77"/>
      <c r="AK61" s="36"/>
      <c r="AL61" s="34"/>
      <c r="AM61" s="34"/>
      <c r="AP61" s="315"/>
      <c r="AQ61" s="137"/>
      <c r="AR61" s="59"/>
      <c r="AT61" s="59"/>
      <c r="AU61" s="59"/>
      <c r="AV61" s="202"/>
      <c r="AW61" s="77"/>
      <c r="AX61" s="163"/>
      <c r="BR61" s="36"/>
      <c r="BS61" s="34"/>
      <c r="BT61" s="34"/>
      <c r="CB61" s="34"/>
      <c r="CC61" s="34"/>
      <c r="CJ61" s="34"/>
      <c r="CO61" s="34"/>
      <c r="DH61"/>
      <c r="DI61" s="836"/>
      <c r="DJ61" s="836"/>
      <c r="DK61" s="840"/>
    </row>
    <row r="62" spans="2:116">
      <c r="B62" s="315"/>
      <c r="C62" s="137"/>
      <c r="D62" s="137"/>
      <c r="E62" s="137"/>
      <c r="F62" s="137"/>
      <c r="G62" s="137"/>
      <c r="H62" s="137"/>
      <c r="I62" s="137"/>
      <c r="J62" s="137"/>
      <c r="K62" s="137"/>
      <c r="L62" s="137"/>
      <c r="M62" s="137"/>
      <c r="N62" s="137"/>
      <c r="O62" s="137"/>
      <c r="P62" s="137"/>
      <c r="Q62" s="137"/>
      <c r="R62" t="s">
        <v>153</v>
      </c>
      <c r="V62" s="200"/>
      <c r="W62" s="200"/>
      <c r="Y62" s="315"/>
      <c r="Z62" s="137"/>
      <c r="AA62" s="59"/>
      <c r="AB62" s="77"/>
      <c r="AK62" s="36"/>
      <c r="AL62" s="34"/>
      <c r="AM62" s="34"/>
      <c r="AP62" s="315"/>
      <c r="AQ62" s="137"/>
      <c r="AR62" s="59"/>
      <c r="BR62" s="36"/>
      <c r="BS62" s="34"/>
      <c r="BT62" s="34"/>
      <c r="CB62" s="34"/>
      <c r="CC62" s="34"/>
      <c r="CJ62" s="34"/>
      <c r="CO62" s="34"/>
    </row>
    <row r="63" spans="2:116">
      <c r="B63" s="59"/>
      <c r="C63" s="137"/>
      <c r="V63" s="201"/>
      <c r="W63" s="201"/>
      <c r="Y63" s="59"/>
      <c r="Z63" s="137"/>
      <c r="AA63" s="59"/>
      <c r="AB63" s="77"/>
      <c r="AP63" s="59"/>
      <c r="AQ63" s="137"/>
      <c r="AR63" s="59"/>
    </row>
    <row r="64" spans="2:116" ht="6" customHeight="1"/>
    <row r="66" spans="28:28">
      <c r="AB66" s="78"/>
    </row>
  </sheetData>
  <mergeCells count="52">
    <mergeCell ref="BG2:BI2"/>
    <mergeCell ref="BG4:BJ4"/>
    <mergeCell ref="BG6:BH6"/>
    <mergeCell ref="BI6:BJ6"/>
    <mergeCell ref="BG7:BH7"/>
    <mergeCell ref="BI7:BJ7"/>
    <mergeCell ref="BG8:BH8"/>
    <mergeCell ref="BI8:BJ8"/>
    <mergeCell ref="AB10:AE10"/>
    <mergeCell ref="AS10:AV10"/>
    <mergeCell ref="BG10:BI10"/>
    <mergeCell ref="CE10:CG10"/>
    <mergeCell ref="E12:Q12"/>
    <mergeCell ref="AB12:AF12"/>
    <mergeCell ref="AI12:AM12"/>
    <mergeCell ref="AS12:AW12"/>
    <mergeCell ref="AZ12:BD12"/>
    <mergeCell ref="BG12:BO12"/>
    <mergeCell ref="BR12:BV12"/>
    <mergeCell ref="BX12:CB12"/>
    <mergeCell ref="CE12:CI12"/>
    <mergeCell ref="BR10:BT10"/>
    <mergeCell ref="CL12:CP12"/>
    <mergeCell ref="CU12:CX12"/>
    <mergeCell ref="DI12:DL12"/>
    <mergeCell ref="B14:C15"/>
    <mergeCell ref="Y14:Z15"/>
    <mergeCell ref="AF14:AF15"/>
    <mergeCell ref="AP14:AQ15"/>
    <mergeCell ref="BK14:BK15"/>
    <mergeCell ref="CU14:CU15"/>
    <mergeCell ref="CV14:CV15"/>
    <mergeCell ref="DL14:DL15"/>
    <mergeCell ref="CW14:CW15"/>
    <mergeCell ref="CX14:CX15"/>
    <mergeCell ref="CY14:CY15"/>
    <mergeCell ref="CZ14:CZ15"/>
    <mergeCell ref="DA14:DA15"/>
    <mergeCell ref="DB14:DB15"/>
    <mergeCell ref="DI60:DI61"/>
    <mergeCell ref="DJ60:DJ61"/>
    <mergeCell ref="DK60:DK61"/>
    <mergeCell ref="DC14:DC15"/>
    <mergeCell ref="DD14:DD15"/>
    <mergeCell ref="DI14:DI15"/>
    <mergeCell ref="DJ14:DJ15"/>
    <mergeCell ref="DK14:DK15"/>
    <mergeCell ref="K58:N58"/>
    <mergeCell ref="O58:Q58"/>
    <mergeCell ref="DI58:DI59"/>
    <mergeCell ref="DJ58:DJ59"/>
    <mergeCell ref="DK58:DK59"/>
  </mergeCells>
  <phoneticPr fontId="6"/>
  <pageMargins left="0.23622047244094491" right="0.15748031496062992" top="0.47244094488188981" bottom="0.31496062992125984" header="0.51181102362204722" footer="0.51181102362204722"/>
  <pageSetup paperSize="9" scale="65" orientation="landscape" r:id="rId1"/>
  <headerFooter alignWithMargins="0"/>
  <colBreaks count="5" manualBreakCount="5">
    <brk id="23" max="61" man="1"/>
    <brk id="40" max="61" man="1"/>
    <brk id="57" max="61" man="1"/>
    <brk id="81" max="61" man="1"/>
    <brk id="109" max="61"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45"/>
  <sheetViews>
    <sheetView zoomScale="70" zoomScaleNormal="70" workbookViewId="0">
      <selection activeCell="V24" sqref="V24"/>
    </sheetView>
  </sheetViews>
  <sheetFormatPr defaultRowHeight="13.5"/>
  <cols>
    <col min="1" max="1" width="3.625" customWidth="1"/>
    <col min="2" max="2" width="4.5" bestFit="1" customWidth="1"/>
    <col min="3" max="3" width="18.125" bestFit="1" customWidth="1"/>
    <col min="4" max="6" width="13.75" customWidth="1"/>
    <col min="19" max="19" width="9" customWidth="1"/>
    <col min="20" max="20" width="5.25" customWidth="1"/>
  </cols>
  <sheetData>
    <row r="1" spans="2:6" ht="14.25">
      <c r="B1" s="57" t="s">
        <v>53</v>
      </c>
      <c r="C1" s="68"/>
    </row>
    <row r="3" spans="2:6">
      <c r="B3" s="68" t="s">
        <v>54</v>
      </c>
    </row>
    <row r="4" spans="2:6">
      <c r="F4" s="56" t="s">
        <v>42</v>
      </c>
    </row>
    <row r="5" spans="2:6" ht="17.100000000000001" customHeight="1">
      <c r="B5" s="54"/>
      <c r="C5" s="55"/>
      <c r="D5" s="49" t="s">
        <v>226</v>
      </c>
      <c r="E5" s="49" t="s">
        <v>227</v>
      </c>
      <c r="F5" s="50" t="s">
        <v>40</v>
      </c>
    </row>
    <row r="6" spans="2:6" ht="17.100000000000001" customHeight="1">
      <c r="B6" s="38" t="str">
        <f>'測定　操業後'!B16</f>
        <v>01</v>
      </c>
      <c r="C6" s="329" t="str">
        <f>'測定　操業後'!C16</f>
        <v>農業</v>
      </c>
      <c r="D6" s="40">
        <f>'測定　操業後'!CU16</f>
        <v>7</v>
      </c>
      <c r="E6" s="51">
        <f>'測定　操業後'!DA16</f>
        <v>864</v>
      </c>
      <c r="F6" s="51">
        <f>SUM(D6:E6)</f>
        <v>871</v>
      </c>
    </row>
    <row r="7" spans="2:6" ht="17.100000000000001" customHeight="1">
      <c r="B7" s="41" t="str">
        <f>'測定　操業後'!B17</f>
        <v>02</v>
      </c>
      <c r="C7" s="323" t="str">
        <f>'測定　操業後'!C17</f>
        <v>林業</v>
      </c>
      <c r="D7" s="43">
        <f>'測定　操業後'!CU17</f>
        <v>31</v>
      </c>
      <c r="E7" s="52">
        <f>'測定　操業後'!DA17</f>
        <v>37</v>
      </c>
      <c r="F7" s="52">
        <f t="shared" ref="F7:F44" si="0">SUM(D7:E7)</f>
        <v>68</v>
      </c>
    </row>
    <row r="8" spans="2:6" ht="17.100000000000001" customHeight="1">
      <c r="B8" s="41" t="str">
        <f>'測定　操業後'!B18</f>
        <v>03</v>
      </c>
      <c r="C8" s="323" t="str">
        <f>'測定　操業後'!C18</f>
        <v>漁業</v>
      </c>
      <c r="D8" s="43">
        <f>'測定　操業後'!CU18</f>
        <v>1</v>
      </c>
      <c r="E8" s="52">
        <f>'測定　操業後'!DA18</f>
        <v>104</v>
      </c>
      <c r="F8" s="52">
        <f t="shared" si="0"/>
        <v>105</v>
      </c>
    </row>
    <row r="9" spans="2:6" ht="17.100000000000001" customHeight="1">
      <c r="B9" s="41" t="str">
        <f>'測定　操業後'!B19</f>
        <v>06</v>
      </c>
      <c r="C9" s="323" t="str">
        <f>'測定　操業後'!C19</f>
        <v>鉱業</v>
      </c>
      <c r="D9" s="43">
        <f>'測定　操業後'!CU19</f>
        <v>162</v>
      </c>
      <c r="E9" s="52">
        <f>'測定　操業後'!DA19</f>
        <v>41</v>
      </c>
      <c r="F9" s="52">
        <f t="shared" si="0"/>
        <v>203</v>
      </c>
    </row>
    <row r="10" spans="2:6" ht="17.100000000000001" customHeight="1">
      <c r="B10" s="41" t="str">
        <f>'測定　操業後'!B20</f>
        <v>11</v>
      </c>
      <c r="C10" s="323" t="str">
        <f>'測定　操業後'!C20</f>
        <v>飲食料品</v>
      </c>
      <c r="D10" s="43">
        <f>'測定　操業後'!CU20</f>
        <v>9</v>
      </c>
      <c r="E10" s="52">
        <f>'測定　操業後'!DA20</f>
        <v>2343</v>
      </c>
      <c r="F10" s="52">
        <f t="shared" si="0"/>
        <v>2352</v>
      </c>
    </row>
    <row r="11" spans="2:6" ht="17.100000000000001" customHeight="1">
      <c r="B11" s="41" t="str">
        <f>'測定　操業後'!B21</f>
        <v>15</v>
      </c>
      <c r="C11" s="323" t="str">
        <f>'測定　操業後'!C21</f>
        <v>繊維製品</v>
      </c>
      <c r="D11" s="43">
        <f>'測定　操業後'!CU21</f>
        <v>25</v>
      </c>
      <c r="E11" s="52">
        <f>'測定　操業後'!DA21</f>
        <v>44</v>
      </c>
      <c r="F11" s="52">
        <f t="shared" si="0"/>
        <v>69</v>
      </c>
    </row>
    <row r="12" spans="2:6" ht="17.100000000000001" customHeight="1">
      <c r="B12" s="41" t="str">
        <f>'測定　操業後'!B22</f>
        <v>16</v>
      </c>
      <c r="C12" s="323" t="str">
        <f>'測定　操業後'!C22</f>
        <v>パルプ・紙・木製品</v>
      </c>
      <c r="D12" s="43">
        <f>'測定　操業後'!CU22</f>
        <v>502</v>
      </c>
      <c r="E12" s="52">
        <f>'測定　操業後'!DA22</f>
        <v>82</v>
      </c>
      <c r="F12" s="52">
        <f t="shared" si="0"/>
        <v>584</v>
      </c>
    </row>
    <row r="13" spans="2:6" ht="17.100000000000001" customHeight="1">
      <c r="B13" s="41" t="str">
        <f>'測定　操業後'!B23</f>
        <v>20</v>
      </c>
      <c r="C13" s="323" t="str">
        <f>'測定　操業後'!C23</f>
        <v>化学製品</v>
      </c>
      <c r="D13" s="43">
        <f>'測定　操業後'!CU23</f>
        <v>113</v>
      </c>
      <c r="E13" s="52">
        <f>'測定　操業後'!DA23</f>
        <v>45</v>
      </c>
      <c r="F13" s="52">
        <f t="shared" si="0"/>
        <v>158</v>
      </c>
    </row>
    <row r="14" spans="2:6" ht="17.100000000000001" customHeight="1">
      <c r="B14" s="41" t="str">
        <f>'測定　操業後'!B24</f>
        <v>21</v>
      </c>
      <c r="C14" s="323" t="str">
        <f>'測定　操業後'!C24</f>
        <v>石油・石炭製品</v>
      </c>
      <c r="D14" s="43">
        <f>'測定　操業後'!CU24</f>
        <v>26</v>
      </c>
      <c r="E14" s="52">
        <f>'測定　操業後'!DA24</f>
        <v>29</v>
      </c>
      <c r="F14" s="52">
        <f t="shared" si="0"/>
        <v>55</v>
      </c>
    </row>
    <row r="15" spans="2:6" ht="17.100000000000001" customHeight="1">
      <c r="B15" s="41" t="str">
        <f>'測定　操業後'!B25</f>
        <v>22</v>
      </c>
      <c r="C15" s="323" t="str">
        <f>'測定　操業後'!C25</f>
        <v>プラスチック・ゴム製品</v>
      </c>
      <c r="D15" s="43">
        <f>'測定　操業後'!CU25</f>
        <v>844</v>
      </c>
      <c r="E15" s="52">
        <f>'測定　操業後'!DA25</f>
        <v>38</v>
      </c>
      <c r="F15" s="52">
        <f t="shared" si="0"/>
        <v>882</v>
      </c>
    </row>
    <row r="16" spans="2:6" ht="17.100000000000001" customHeight="1">
      <c r="B16" s="41" t="str">
        <f>'測定　操業後'!B26</f>
        <v>25</v>
      </c>
      <c r="C16" s="323" t="str">
        <f>'測定　操業後'!C26</f>
        <v>窯業・土石製品</v>
      </c>
      <c r="D16" s="43">
        <f>'測定　操業後'!CU26</f>
        <v>1180</v>
      </c>
      <c r="E16" s="52">
        <f>'測定　操業後'!DA26</f>
        <v>25</v>
      </c>
      <c r="F16" s="52">
        <f t="shared" si="0"/>
        <v>1205</v>
      </c>
    </row>
    <row r="17" spans="2:6" ht="17.100000000000001" customHeight="1">
      <c r="B17" s="41" t="str">
        <f>'測定　操業後'!B27</f>
        <v>26</v>
      </c>
      <c r="C17" s="323" t="str">
        <f>'測定　操業後'!C27</f>
        <v>鉄鋼</v>
      </c>
      <c r="D17" s="43">
        <f>'測定　操業後'!CU27</f>
        <v>480</v>
      </c>
      <c r="E17" s="52">
        <f>'測定　操業後'!DA27</f>
        <v>1</v>
      </c>
      <c r="F17" s="52">
        <f t="shared" si="0"/>
        <v>481</v>
      </c>
    </row>
    <row r="18" spans="2:6" ht="17.100000000000001" customHeight="1">
      <c r="B18" s="41" t="str">
        <f>'測定　操業後'!B28</f>
        <v>27</v>
      </c>
      <c r="C18" s="323" t="str">
        <f>'測定　操業後'!C28</f>
        <v>非鉄金属</v>
      </c>
      <c r="D18" s="43">
        <f>'測定　操業後'!CU28</f>
        <v>444</v>
      </c>
      <c r="E18" s="52">
        <f>'測定　操業後'!DA28</f>
        <v>2</v>
      </c>
      <c r="F18" s="52">
        <f t="shared" si="0"/>
        <v>446</v>
      </c>
    </row>
    <row r="19" spans="2:6" ht="17.100000000000001" customHeight="1">
      <c r="B19" s="41" t="str">
        <f>'測定　操業後'!B29</f>
        <v>28</v>
      </c>
      <c r="C19" s="323" t="str">
        <f>'測定　操業後'!C29</f>
        <v>金属製品</v>
      </c>
      <c r="D19" s="43">
        <f>'測定　操業後'!CU29</f>
        <v>1351</v>
      </c>
      <c r="E19" s="52">
        <f>'測定　操業後'!DA29</f>
        <v>19</v>
      </c>
      <c r="F19" s="52">
        <f t="shared" si="0"/>
        <v>1370</v>
      </c>
    </row>
    <row r="20" spans="2:6" ht="17.100000000000001" customHeight="1">
      <c r="B20" s="41" t="str">
        <f>'測定　操業後'!B30</f>
        <v>29</v>
      </c>
      <c r="C20" s="323" t="str">
        <f>'測定　操業後'!C30</f>
        <v>はん用機械</v>
      </c>
      <c r="D20" s="43">
        <f>'測定　操業後'!CU30</f>
        <v>224</v>
      </c>
      <c r="E20" s="52">
        <f>'測定　操業後'!DA30</f>
        <v>1</v>
      </c>
      <c r="F20" s="52">
        <f t="shared" si="0"/>
        <v>225</v>
      </c>
    </row>
    <row r="21" spans="2:6" ht="17.100000000000001" customHeight="1">
      <c r="B21" s="41" t="str">
        <f>'測定　操業後'!B31</f>
        <v>30</v>
      </c>
      <c r="C21" s="323" t="str">
        <f>'測定　操業後'!C31</f>
        <v>生産用機械</v>
      </c>
      <c r="D21" s="43">
        <f>'測定　操業後'!CU31</f>
        <v>224</v>
      </c>
      <c r="E21" s="52">
        <f>'測定　操業後'!DA31</f>
        <v>6</v>
      </c>
      <c r="F21" s="52">
        <f t="shared" si="0"/>
        <v>230</v>
      </c>
    </row>
    <row r="22" spans="2:6" ht="17.100000000000001" customHeight="1">
      <c r="B22" s="41" t="str">
        <f>'測定　操業後'!B32</f>
        <v>31</v>
      </c>
      <c r="C22" s="323" t="str">
        <f>'測定　操業後'!C32</f>
        <v>業務用機械</v>
      </c>
      <c r="D22" s="43">
        <f>'測定　操業後'!CU32</f>
        <v>4</v>
      </c>
      <c r="E22" s="52">
        <f>'測定　操業後'!DA32</f>
        <v>4</v>
      </c>
      <c r="F22" s="52">
        <f t="shared" si="0"/>
        <v>8</v>
      </c>
    </row>
    <row r="23" spans="2:6" ht="17.100000000000001" customHeight="1">
      <c r="B23" s="41" t="str">
        <f>'測定　操業後'!B33</f>
        <v>32</v>
      </c>
      <c r="C23" s="323" t="str">
        <f>'測定　操業後'!C33</f>
        <v>電子部品</v>
      </c>
      <c r="D23" s="43">
        <f>'測定　操業後'!CU33</f>
        <v>11561</v>
      </c>
      <c r="E23" s="52">
        <f>'測定　操業後'!DA33</f>
        <v>51</v>
      </c>
      <c r="F23" s="52">
        <f t="shared" si="0"/>
        <v>11612</v>
      </c>
    </row>
    <row r="24" spans="2:6" ht="17.100000000000001" customHeight="1">
      <c r="B24" s="41" t="str">
        <f>'測定　操業後'!B34</f>
        <v>33</v>
      </c>
      <c r="C24" s="323" t="str">
        <f>'測定　操業後'!C34</f>
        <v>電気機械</v>
      </c>
      <c r="D24" s="43">
        <f>'測定　操業後'!CU34</f>
        <v>250000</v>
      </c>
      <c r="E24" s="52">
        <f>'測定　操業後'!DA34</f>
        <v>90</v>
      </c>
      <c r="F24" s="52">
        <f t="shared" si="0"/>
        <v>250090</v>
      </c>
    </row>
    <row r="25" spans="2:6" ht="17.100000000000001" customHeight="1">
      <c r="B25" s="41" t="str">
        <f>'測定　操業後'!B35</f>
        <v>34</v>
      </c>
      <c r="C25" s="323" t="str">
        <f>'測定　操業後'!C35</f>
        <v>情報通信機器</v>
      </c>
      <c r="D25" s="43">
        <f>'測定　操業後'!CU35</f>
        <v>5</v>
      </c>
      <c r="E25" s="52">
        <f>'測定　操業後'!DA35</f>
        <v>85</v>
      </c>
      <c r="F25" s="52">
        <f t="shared" si="0"/>
        <v>90</v>
      </c>
    </row>
    <row r="26" spans="2:6" ht="17.100000000000001" customHeight="1">
      <c r="B26" s="41" t="str">
        <f>'測定　操業後'!B36</f>
        <v>35</v>
      </c>
      <c r="C26" s="323" t="str">
        <f>'測定　操業後'!C36</f>
        <v>輸送機械</v>
      </c>
      <c r="D26" s="43">
        <f>'測定　操業後'!CU36</f>
        <v>22</v>
      </c>
      <c r="E26" s="52">
        <f>'測定　操業後'!DA36</f>
        <v>65</v>
      </c>
      <c r="F26" s="52">
        <f t="shared" si="0"/>
        <v>87</v>
      </c>
    </row>
    <row r="27" spans="2:6" ht="17.100000000000001" customHeight="1">
      <c r="B27" s="41" t="str">
        <f>'測定　操業後'!B37</f>
        <v>39</v>
      </c>
      <c r="C27" s="323" t="str">
        <f>'測定　操業後'!C37</f>
        <v>その他の製造工業製品</v>
      </c>
      <c r="D27" s="43">
        <f>'測定　操業後'!CU37</f>
        <v>205</v>
      </c>
      <c r="E27" s="52">
        <f>'測定　操業後'!DA37</f>
        <v>147</v>
      </c>
      <c r="F27" s="52">
        <f t="shared" si="0"/>
        <v>352</v>
      </c>
    </row>
    <row r="28" spans="2:6" ht="17.100000000000001" customHeight="1">
      <c r="B28" s="41" t="str">
        <f>'測定　操業後'!B38</f>
        <v>41</v>
      </c>
      <c r="C28" s="323" t="str">
        <f>'測定　操業後'!C38</f>
        <v>建設</v>
      </c>
      <c r="D28" s="43">
        <f>'測定　操業後'!CU38</f>
        <v>675</v>
      </c>
      <c r="E28" s="52">
        <f>'測定　操業後'!DA38</f>
        <v>205</v>
      </c>
      <c r="F28" s="52">
        <f t="shared" si="0"/>
        <v>880</v>
      </c>
    </row>
    <row r="29" spans="2:6" ht="17.100000000000001" customHeight="1">
      <c r="B29" s="41" t="str">
        <f>'測定　操業後'!B39</f>
        <v>46</v>
      </c>
      <c r="C29" s="323" t="str">
        <f>'測定　操業後'!C39</f>
        <v>電力・ガス・熱供給</v>
      </c>
      <c r="D29" s="43">
        <f>'測定　操業後'!CU39</f>
        <v>2185</v>
      </c>
      <c r="E29" s="52">
        <f>'測定　操業後'!DA39</f>
        <v>889</v>
      </c>
      <c r="F29" s="52">
        <f t="shared" si="0"/>
        <v>3074</v>
      </c>
    </row>
    <row r="30" spans="2:6" ht="17.100000000000001" customHeight="1">
      <c r="B30" s="41" t="str">
        <f>'測定　操業後'!B40</f>
        <v>47</v>
      </c>
      <c r="C30" s="323" t="str">
        <f>'測定　操業後'!C40</f>
        <v>水道</v>
      </c>
      <c r="D30" s="43">
        <f>'測定　操業後'!CU40</f>
        <v>155</v>
      </c>
      <c r="E30" s="52">
        <f>'測定　操業後'!DA40</f>
        <v>410</v>
      </c>
      <c r="F30" s="52">
        <f t="shared" si="0"/>
        <v>565</v>
      </c>
    </row>
    <row r="31" spans="2:6" ht="17.100000000000001" customHeight="1">
      <c r="B31" s="41" t="str">
        <f>'測定　操業後'!B41</f>
        <v>48</v>
      </c>
      <c r="C31" s="323" t="str">
        <f>'測定　操業後'!C41</f>
        <v>廃棄物処理</v>
      </c>
      <c r="D31" s="43">
        <f>'測定　操業後'!CU41</f>
        <v>124</v>
      </c>
      <c r="E31" s="52">
        <f>'測定　操業後'!DA41</f>
        <v>150</v>
      </c>
      <c r="F31" s="52">
        <f t="shared" si="0"/>
        <v>274</v>
      </c>
    </row>
    <row r="32" spans="2:6" ht="17.100000000000001" customHeight="1">
      <c r="B32" s="41" t="str">
        <f>'測定　操業後'!B42</f>
        <v>51</v>
      </c>
      <c r="C32" s="323" t="str">
        <f>'測定　操業後'!C42</f>
        <v>商業</v>
      </c>
      <c r="D32" s="43">
        <f>'測定　操業後'!CU42</f>
        <v>9668</v>
      </c>
      <c r="E32" s="52">
        <f>'測定　操業後'!DA42</f>
        <v>5110</v>
      </c>
      <c r="F32" s="52">
        <f t="shared" si="0"/>
        <v>14778</v>
      </c>
    </row>
    <row r="33" spans="2:6" ht="17.100000000000001" customHeight="1">
      <c r="B33" s="41" t="str">
        <f>'測定　操業後'!B43</f>
        <v>53</v>
      </c>
      <c r="C33" s="323" t="str">
        <f>'測定　操業後'!C43</f>
        <v>金融・保険</v>
      </c>
      <c r="D33" s="43">
        <f>'測定　操業後'!CU43</f>
        <v>1615</v>
      </c>
      <c r="E33" s="52">
        <f>'測定　操業後'!DA43</f>
        <v>2953</v>
      </c>
      <c r="F33" s="52">
        <f t="shared" si="0"/>
        <v>4568</v>
      </c>
    </row>
    <row r="34" spans="2:6" ht="17.100000000000001" customHeight="1">
      <c r="B34" s="41" t="str">
        <f>'測定　操業後'!B44</f>
        <v>55</v>
      </c>
      <c r="C34" s="323" t="str">
        <f>'測定　操業後'!C44</f>
        <v>不動産</v>
      </c>
      <c r="D34" s="43">
        <f>'測定　操業後'!CU44</f>
        <v>323</v>
      </c>
      <c r="E34" s="52">
        <f>'測定　操業後'!DA44</f>
        <v>8915</v>
      </c>
      <c r="F34" s="52">
        <f t="shared" si="0"/>
        <v>9238</v>
      </c>
    </row>
    <row r="35" spans="2:6" ht="17.100000000000001" customHeight="1">
      <c r="B35" s="41" t="str">
        <f>'測定　操業後'!B45</f>
        <v>57</v>
      </c>
      <c r="C35" s="323" t="str">
        <f>'測定　操業後'!C45</f>
        <v>運輸・郵便</v>
      </c>
      <c r="D35" s="43">
        <f>'測定　操業後'!CU45</f>
        <v>4907</v>
      </c>
      <c r="E35" s="52">
        <f>'測定　操業後'!DA45</f>
        <v>2169</v>
      </c>
      <c r="F35" s="52">
        <f t="shared" si="0"/>
        <v>7076</v>
      </c>
    </row>
    <row r="36" spans="2:6" ht="17.100000000000001" customHeight="1">
      <c r="B36" s="41" t="str">
        <f>'測定　操業後'!B46</f>
        <v>59</v>
      </c>
      <c r="C36" s="323" t="str">
        <f>'測定　操業後'!C46</f>
        <v>情報通信</v>
      </c>
      <c r="D36" s="43">
        <f>'測定　操業後'!CU46</f>
        <v>3110</v>
      </c>
      <c r="E36" s="52">
        <f>'測定　操業後'!DA46</f>
        <v>1762</v>
      </c>
      <c r="F36" s="52">
        <f t="shared" si="0"/>
        <v>4872</v>
      </c>
    </row>
    <row r="37" spans="2:6" ht="17.100000000000001" customHeight="1">
      <c r="B37" s="41" t="str">
        <f>'測定　操業後'!B47</f>
        <v>61</v>
      </c>
      <c r="C37" s="323" t="str">
        <f>'測定　操業後'!C47</f>
        <v>公務</v>
      </c>
      <c r="D37" s="43">
        <f>'測定　操業後'!CU47</f>
        <v>136</v>
      </c>
      <c r="E37" s="52">
        <f>'測定　操業後'!DA47</f>
        <v>193</v>
      </c>
      <c r="F37" s="52">
        <f t="shared" si="0"/>
        <v>329</v>
      </c>
    </row>
    <row r="38" spans="2:6" ht="17.100000000000001" customHeight="1">
      <c r="B38" s="41" t="str">
        <f>'測定　操業後'!B48</f>
        <v>63</v>
      </c>
      <c r="C38" s="323" t="str">
        <f>'測定　操業後'!C48</f>
        <v>教育・研究</v>
      </c>
      <c r="D38" s="43">
        <f>'測定　操業後'!CU48</f>
        <v>200</v>
      </c>
      <c r="E38" s="52">
        <f>'測定　操業後'!DA48</f>
        <v>1022</v>
      </c>
      <c r="F38" s="52">
        <f t="shared" si="0"/>
        <v>1222</v>
      </c>
    </row>
    <row r="39" spans="2:6" ht="17.100000000000001" customHeight="1">
      <c r="B39" s="41" t="str">
        <f>'測定　操業後'!B49</f>
        <v>64</v>
      </c>
      <c r="C39" s="323" t="str">
        <f>'測定　操業後'!C49</f>
        <v>医療・福祉</v>
      </c>
      <c r="D39" s="43">
        <f>'測定　操業後'!CU49</f>
        <v>15</v>
      </c>
      <c r="E39" s="52">
        <f>'測定　操業後'!DA49</f>
        <v>2698</v>
      </c>
      <c r="F39" s="52">
        <f t="shared" si="0"/>
        <v>2713</v>
      </c>
    </row>
    <row r="40" spans="2:6" ht="17.100000000000001" customHeight="1">
      <c r="B40" s="41" t="str">
        <f>'測定　操業後'!B50</f>
        <v>65</v>
      </c>
      <c r="C40" s="323" t="str">
        <f>'測定　操業後'!C50</f>
        <v>他に分類されない会員制団体</v>
      </c>
      <c r="D40" s="43">
        <f>'測定　操業後'!CU50</f>
        <v>412</v>
      </c>
      <c r="E40" s="52">
        <f>'測定　操業後'!DA50</f>
        <v>513</v>
      </c>
      <c r="F40" s="52">
        <f t="shared" si="0"/>
        <v>925</v>
      </c>
    </row>
    <row r="41" spans="2:6" ht="17.100000000000001" customHeight="1">
      <c r="B41" s="41" t="str">
        <f>'測定　操業後'!B51</f>
        <v>66</v>
      </c>
      <c r="C41" s="323" t="str">
        <f>'測定　操業後'!C51</f>
        <v>対事業所サービス</v>
      </c>
      <c r="D41" s="43">
        <f>'測定　操業後'!CU51</f>
        <v>8068</v>
      </c>
      <c r="E41" s="52">
        <f>'測定　操業後'!DA51</f>
        <v>1892</v>
      </c>
      <c r="F41" s="52">
        <f t="shared" si="0"/>
        <v>9960</v>
      </c>
    </row>
    <row r="42" spans="2:6" ht="17.100000000000001" customHeight="1">
      <c r="B42" s="41" t="str">
        <f>'測定　操業後'!B52</f>
        <v>67</v>
      </c>
      <c r="C42" s="323" t="str">
        <f>'測定　操業後'!C52</f>
        <v>対個人サービス</v>
      </c>
      <c r="D42" s="43">
        <f>'測定　操業後'!CU52</f>
        <v>49</v>
      </c>
      <c r="E42" s="52">
        <f>'測定　操業後'!DA52</f>
        <v>4292</v>
      </c>
      <c r="F42" s="52">
        <f t="shared" si="0"/>
        <v>4341</v>
      </c>
    </row>
    <row r="43" spans="2:6" ht="17.100000000000001" customHeight="1">
      <c r="B43" s="41" t="str">
        <f>'測定　操業後'!B53</f>
        <v>68</v>
      </c>
      <c r="C43" s="323" t="str">
        <f>'測定　操業後'!C53</f>
        <v>事務用品</v>
      </c>
      <c r="D43" s="43">
        <f>'測定　操業後'!CU53</f>
        <v>233</v>
      </c>
      <c r="E43" s="52">
        <f>'測定　操業後'!DA53</f>
        <v>58</v>
      </c>
      <c r="F43" s="52">
        <f t="shared" si="0"/>
        <v>291</v>
      </c>
    </row>
    <row r="44" spans="2:6" ht="17.100000000000001" customHeight="1">
      <c r="B44" s="44" t="str">
        <f>'測定　操業後'!B54</f>
        <v>69</v>
      </c>
      <c r="C44" s="330" t="str">
        <f>'測定　操業後'!C54</f>
        <v>分類不明</v>
      </c>
      <c r="D44" s="46">
        <f>'測定　操業後'!CU54</f>
        <v>586</v>
      </c>
      <c r="E44" s="53">
        <f>'測定　操業後'!DA54</f>
        <v>88</v>
      </c>
      <c r="F44" s="53">
        <f t="shared" si="0"/>
        <v>674</v>
      </c>
    </row>
    <row r="45" spans="2:6" ht="17.100000000000001" customHeight="1">
      <c r="B45" s="47"/>
      <c r="C45" s="48" t="s">
        <v>20</v>
      </c>
      <c r="D45" s="46">
        <f>SUM(D6:D44)</f>
        <v>299881</v>
      </c>
      <c r="E45" s="46">
        <f>SUM(E6:E44)</f>
        <v>37442</v>
      </c>
      <c r="F45" s="46">
        <f>SUM(F6:F44)</f>
        <v>337323</v>
      </c>
    </row>
  </sheetData>
  <phoneticPr fontId="6"/>
  <printOptions horizontalCentered="1"/>
  <pageMargins left="0.39370078740157483" right="0.39370078740157483" top="0.98425196850393704" bottom="0.59055118110236227" header="0" footer="0.19685039370078741"/>
  <pageSetup paperSize="9" orientation="landscape" r:id="rId1"/>
  <headerFooter alignWithMargins="0">
    <oddFooter>&amp;R&amp;"ＭＳ Ｐ明朝,標準"&amp;F　&amp;D</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5" zoomScaleNormal="85" workbookViewId="0">
      <selection activeCell="O4" sqref="O4"/>
    </sheetView>
  </sheetViews>
  <sheetFormatPr defaultRowHeight="13.5"/>
  <sheetData/>
  <phoneticPr fontId="6"/>
  <pageMargins left="0.70866141732283472" right="0.70866141732283472" top="0.74803149606299213" bottom="0.74803149606299213" header="0.31496062992125984" footer="0.31496062992125984"/>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2"/>
  <sheetViews>
    <sheetView showGridLines="0" zoomScale="80" zoomScaleNormal="80" workbookViewId="0">
      <selection activeCell="N13" sqref="N13"/>
    </sheetView>
  </sheetViews>
  <sheetFormatPr defaultRowHeight="13.5"/>
  <cols>
    <col min="1" max="1" width="1.125" customWidth="1"/>
    <col min="2" max="2" width="4" customWidth="1"/>
    <col min="3" max="3" width="19.25" customWidth="1"/>
    <col min="4" max="15" width="9.875" customWidth="1"/>
    <col min="16" max="16" width="0.75" customWidth="1"/>
    <col min="17" max="20" width="9.875" customWidth="1"/>
    <col min="21" max="27" width="7.5" customWidth="1"/>
    <col min="28" max="28" width="8.5" customWidth="1"/>
    <col min="29" max="31" width="7.5" customWidth="1"/>
    <col min="32" max="43" width="9.875" customWidth="1"/>
  </cols>
  <sheetData>
    <row r="1" spans="2:15" ht="17.25">
      <c r="B1" s="303" t="s">
        <v>556</v>
      </c>
    </row>
    <row r="2" spans="2:15">
      <c r="O2" s="242" t="s">
        <v>563</v>
      </c>
    </row>
    <row r="3" spans="2:15" ht="17.25" customHeight="1">
      <c r="B3" s="853"/>
      <c r="C3" s="854"/>
      <c r="D3" s="260" t="s">
        <v>228</v>
      </c>
      <c r="E3" s="261"/>
      <c r="F3" s="261"/>
      <c r="G3" s="262"/>
      <c r="H3" s="260" t="s">
        <v>227</v>
      </c>
      <c r="I3" s="261"/>
      <c r="J3" s="261"/>
      <c r="K3" s="262"/>
      <c r="L3" s="260" t="s">
        <v>229</v>
      </c>
      <c r="M3" s="261"/>
      <c r="N3" s="261"/>
      <c r="O3" s="262"/>
    </row>
    <row r="4" spans="2:15" ht="14.25">
      <c r="B4" s="855"/>
      <c r="C4" s="856"/>
      <c r="D4" s="263" t="s">
        <v>242</v>
      </c>
      <c r="E4" s="264"/>
      <c r="F4" s="264"/>
      <c r="G4" s="265"/>
      <c r="H4" s="263" t="s">
        <v>243</v>
      </c>
      <c r="I4" s="264"/>
      <c r="J4" s="264"/>
      <c r="K4" s="265"/>
      <c r="L4" s="263" t="s">
        <v>244</v>
      </c>
      <c r="M4" s="264"/>
      <c r="N4" s="264"/>
      <c r="O4" s="265"/>
    </row>
    <row r="5" spans="2:15" ht="17.25" customHeight="1">
      <c r="B5" s="855"/>
      <c r="C5" s="856"/>
      <c r="D5" s="266" t="s">
        <v>44</v>
      </c>
      <c r="E5" s="267"/>
      <c r="F5" s="268"/>
      <c r="G5" s="269"/>
      <c r="H5" s="266" t="s">
        <v>44</v>
      </c>
      <c r="I5" s="267"/>
      <c r="J5" s="268"/>
      <c r="K5" s="269"/>
      <c r="L5" s="266" t="s">
        <v>44</v>
      </c>
      <c r="M5" s="267"/>
      <c r="N5" s="268"/>
      <c r="O5" s="269"/>
    </row>
    <row r="6" spans="2:15" ht="17.25" customHeight="1">
      <c r="B6" s="855"/>
      <c r="C6" s="856"/>
      <c r="D6" s="270"/>
      <c r="E6" s="271" t="s">
        <v>230</v>
      </c>
      <c r="F6" s="272"/>
      <c r="G6" s="269" t="s">
        <v>245</v>
      </c>
      <c r="H6" s="270"/>
      <c r="I6" s="271" t="s">
        <v>230</v>
      </c>
      <c r="J6" s="272"/>
      <c r="K6" s="269" t="s">
        <v>245</v>
      </c>
      <c r="L6" s="270"/>
      <c r="M6" s="271" t="s">
        <v>230</v>
      </c>
      <c r="N6" s="272"/>
      <c r="O6" s="269" t="s">
        <v>245</v>
      </c>
    </row>
    <row r="7" spans="2:15" ht="17.25" customHeight="1">
      <c r="B7" s="855"/>
      <c r="C7" s="856"/>
      <c r="D7" s="270"/>
      <c r="E7" s="273"/>
      <c r="F7" s="273" t="s">
        <v>246</v>
      </c>
      <c r="G7" s="269" t="s">
        <v>231</v>
      </c>
      <c r="H7" s="270"/>
      <c r="I7" s="273"/>
      <c r="J7" s="273" t="s">
        <v>246</v>
      </c>
      <c r="K7" s="269" t="s">
        <v>231</v>
      </c>
      <c r="L7" s="270"/>
      <c r="M7" s="273"/>
      <c r="N7" s="273" t="s">
        <v>246</v>
      </c>
      <c r="O7" s="269" t="s">
        <v>231</v>
      </c>
    </row>
    <row r="8" spans="2:15" ht="17.25" customHeight="1">
      <c r="B8" s="857"/>
      <c r="C8" s="858"/>
      <c r="D8" s="274"/>
      <c r="E8" s="275"/>
      <c r="F8" s="276" t="s">
        <v>232</v>
      </c>
      <c r="G8" s="277"/>
      <c r="H8" s="274"/>
      <c r="I8" s="275"/>
      <c r="J8" s="276" t="s">
        <v>232</v>
      </c>
      <c r="K8" s="277"/>
      <c r="L8" s="274"/>
      <c r="M8" s="275"/>
      <c r="N8" s="276" t="s">
        <v>232</v>
      </c>
      <c r="O8" s="277"/>
    </row>
    <row r="9" spans="2:15" ht="45" customHeight="1">
      <c r="B9" s="859" t="s">
        <v>233</v>
      </c>
      <c r="C9" s="278" t="s">
        <v>234</v>
      </c>
      <c r="D9" s="279">
        <f>'測定　建設投資'!DH55+'測定　建設投資'!DL55</f>
        <v>123146.41135489359</v>
      </c>
      <c r="E9" s="280">
        <f>'測定　建設投資'!DI55+'測定　建設投資'!DM55</f>
        <v>62768</v>
      </c>
      <c r="F9" s="280">
        <f>'測定　建設投資'!DJ55+'測定　建設投資'!DN55</f>
        <v>44903</v>
      </c>
      <c r="G9" s="281">
        <f>'測定　建設投資'!DK55+'測定　建設投資'!DO55</f>
        <v>105</v>
      </c>
      <c r="H9" s="279">
        <f>'測定　建設投資'!DT55</f>
        <v>27550.359963742721</v>
      </c>
      <c r="I9" s="280">
        <f>'測定　建設投資'!DU55</f>
        <v>17949</v>
      </c>
      <c r="J9" s="280">
        <f>'測定　建設投資'!DV55</f>
        <v>5958</v>
      </c>
      <c r="K9" s="281">
        <f>'測定　建設投資'!DW55</f>
        <v>20</v>
      </c>
      <c r="L9" s="279">
        <f>D9+H9</f>
        <v>150696.77131863631</v>
      </c>
      <c r="M9" s="280">
        <f>E9+I9</f>
        <v>80717</v>
      </c>
      <c r="N9" s="282">
        <f>F9+J9</f>
        <v>50861</v>
      </c>
      <c r="O9" s="281">
        <f>G9+K9</f>
        <v>125</v>
      </c>
    </row>
    <row r="10" spans="2:15" ht="45" customHeight="1">
      <c r="B10" s="860"/>
      <c r="C10" s="283" t="s">
        <v>235</v>
      </c>
      <c r="D10" s="284">
        <f>'測定　機械設備投資'!DD55</f>
        <v>147396</v>
      </c>
      <c r="E10" s="285">
        <f>'測定　機械設備投資'!DE55</f>
        <v>107191</v>
      </c>
      <c r="F10" s="285">
        <f>'測定　機械設備投資'!DF55</f>
        <v>68574</v>
      </c>
      <c r="G10" s="286">
        <f>'測定　機械設備投資'!DG55</f>
        <v>128</v>
      </c>
      <c r="H10" s="284">
        <f>'測定　機械設備投資'!DJ55</f>
        <v>42076</v>
      </c>
      <c r="I10" s="285">
        <f>'測定　機械設備投資'!DK55</f>
        <v>27411</v>
      </c>
      <c r="J10" s="285">
        <f>'測定　機械設備投資'!DL55</f>
        <v>9094</v>
      </c>
      <c r="K10" s="286">
        <f>'測定　機械設備投資'!DM55</f>
        <v>30</v>
      </c>
      <c r="L10" s="284">
        <f>D10+H10</f>
        <v>189472</v>
      </c>
      <c r="M10" s="285">
        <f t="shared" ref="M10:N10" si="0">E10+I10</f>
        <v>134602</v>
      </c>
      <c r="N10" s="287">
        <f t="shared" si="0"/>
        <v>77668</v>
      </c>
      <c r="O10" s="286">
        <f>G10+K10</f>
        <v>158</v>
      </c>
    </row>
    <row r="11" spans="2:15" ht="45" customHeight="1">
      <c r="B11" s="861"/>
      <c r="C11" s="288" t="s">
        <v>236</v>
      </c>
      <c r="D11" s="289">
        <f t="shared" ref="D11:O11" si="1">SUM(D9:D10)</f>
        <v>270542.41135489359</v>
      </c>
      <c r="E11" s="290">
        <f t="shared" si="1"/>
        <v>169959</v>
      </c>
      <c r="F11" s="290">
        <f t="shared" si="1"/>
        <v>113477</v>
      </c>
      <c r="G11" s="291">
        <f t="shared" si="1"/>
        <v>233</v>
      </c>
      <c r="H11" s="289">
        <f t="shared" si="1"/>
        <v>69626.359963742725</v>
      </c>
      <c r="I11" s="290">
        <f t="shared" si="1"/>
        <v>45360</v>
      </c>
      <c r="J11" s="290">
        <f t="shared" si="1"/>
        <v>15052</v>
      </c>
      <c r="K11" s="291">
        <f t="shared" si="1"/>
        <v>50</v>
      </c>
      <c r="L11" s="289">
        <f t="shared" si="1"/>
        <v>340168.77131863631</v>
      </c>
      <c r="M11" s="290">
        <f t="shared" si="1"/>
        <v>215319</v>
      </c>
      <c r="N11" s="290">
        <f t="shared" si="1"/>
        <v>128529</v>
      </c>
      <c r="O11" s="291">
        <f t="shared" si="1"/>
        <v>283</v>
      </c>
    </row>
    <row r="12" spans="2:15" ht="45" customHeight="1">
      <c r="B12" s="292" t="s">
        <v>237</v>
      </c>
      <c r="C12" s="293" t="s">
        <v>238</v>
      </c>
      <c r="D12" s="301">
        <f>'測定　操業後'!CU55</f>
        <v>299881</v>
      </c>
      <c r="E12" s="302">
        <f>'測定　操業後'!CV55</f>
        <v>115099</v>
      </c>
      <c r="F12" s="331">
        <f>'測定　操業後'!CW55</f>
        <v>61030</v>
      </c>
      <c r="G12" s="332">
        <f>'測定　操業後'!CX55</f>
        <v>130</v>
      </c>
      <c r="H12" s="294">
        <f>'測定　操業後'!DA55</f>
        <v>37442</v>
      </c>
      <c r="I12" s="295">
        <f>'測定　操業後'!DB55</f>
        <v>24392</v>
      </c>
      <c r="J12" s="295">
        <f>'測定　操業後'!DC55</f>
        <v>8097</v>
      </c>
      <c r="K12" s="296">
        <f>'測定　操業後'!DD55</f>
        <v>26</v>
      </c>
      <c r="L12" s="294">
        <f>D12+H12</f>
        <v>337323</v>
      </c>
      <c r="M12" s="295">
        <f>E12+I12</f>
        <v>139491</v>
      </c>
      <c r="N12" s="297">
        <f>F12+J12</f>
        <v>69127</v>
      </c>
      <c r="O12" s="296">
        <f>G12+K12</f>
        <v>156</v>
      </c>
    </row>
    <row r="13" spans="2:15" ht="36" customHeight="1">
      <c r="B13" s="298" t="s">
        <v>20</v>
      </c>
      <c r="C13" s="299"/>
      <c r="D13" s="300">
        <f t="shared" ref="D13:K13" si="2">SUM(D12,D9:D10)</f>
        <v>570423.41135489359</v>
      </c>
      <c r="E13" s="295">
        <f t="shared" si="2"/>
        <v>285058</v>
      </c>
      <c r="F13" s="297">
        <f t="shared" si="2"/>
        <v>174507</v>
      </c>
      <c r="G13" s="296">
        <f t="shared" si="2"/>
        <v>363</v>
      </c>
      <c r="H13" s="300">
        <f t="shared" si="2"/>
        <v>107068.35996374273</v>
      </c>
      <c r="I13" s="295">
        <f t="shared" si="2"/>
        <v>69752</v>
      </c>
      <c r="J13" s="297">
        <f t="shared" si="2"/>
        <v>23149</v>
      </c>
      <c r="K13" s="296">
        <f t="shared" si="2"/>
        <v>76</v>
      </c>
      <c r="L13" s="294">
        <f>SUM(D13,H13)</f>
        <v>677491.77131863637</v>
      </c>
      <c r="M13" s="297">
        <f>SUM(E13,I13)</f>
        <v>354810</v>
      </c>
      <c r="N13" s="297">
        <f>SUM(F13,J13)</f>
        <v>197656</v>
      </c>
      <c r="O13" s="296">
        <f>SUM(G13,K13)</f>
        <v>439</v>
      </c>
    </row>
    <row r="14" spans="2:15" ht="6" customHeight="1"/>
    <row r="15" spans="2:15">
      <c r="L15" s="79">
        <f>L9+L10+L12</f>
        <v>677491.77131863637</v>
      </c>
      <c r="M15" s="79">
        <f>M9+M10+M12</f>
        <v>354810</v>
      </c>
      <c r="N15" s="79">
        <f>N9+N10+N12</f>
        <v>197656</v>
      </c>
      <c r="O15" s="79">
        <f>O9+O10+O12</f>
        <v>439</v>
      </c>
    </row>
    <row r="17" spans="3:15">
      <c r="L17" s="78"/>
      <c r="M17" s="78"/>
      <c r="N17" s="78"/>
      <c r="O17" s="78"/>
    </row>
    <row r="19" spans="3:15" ht="40.5">
      <c r="C19" s="246"/>
      <c r="D19" s="506" t="s">
        <v>226</v>
      </c>
      <c r="E19" s="506" t="s">
        <v>227</v>
      </c>
      <c r="F19" s="247" t="s">
        <v>240</v>
      </c>
    </row>
    <row r="20" spans="3:15">
      <c r="C20" s="243" t="s">
        <v>45</v>
      </c>
      <c r="D20" s="393">
        <f>D9</f>
        <v>123146.41135489359</v>
      </c>
      <c r="E20" s="393">
        <f>H9</f>
        <v>27550.359963742721</v>
      </c>
      <c r="F20" s="393">
        <f>D20+E20</f>
        <v>150696.77131863631</v>
      </c>
    </row>
    <row r="21" spans="3:15">
      <c r="C21" s="244" t="s">
        <v>239</v>
      </c>
      <c r="D21" s="244">
        <f>D10</f>
        <v>147396</v>
      </c>
      <c r="E21" s="244">
        <f>H10</f>
        <v>42076</v>
      </c>
      <c r="F21" s="244">
        <f>D21+E21</f>
        <v>189472</v>
      </c>
    </row>
    <row r="22" spans="3:15">
      <c r="C22" s="248" t="s">
        <v>238</v>
      </c>
      <c r="D22" s="245">
        <f>D12</f>
        <v>299881</v>
      </c>
      <c r="E22" s="245">
        <f>H12</f>
        <v>37442</v>
      </c>
      <c r="F22" s="245">
        <f>D22+E22</f>
        <v>337323</v>
      </c>
    </row>
  </sheetData>
  <mergeCells count="2">
    <mergeCell ref="B3:C8"/>
    <mergeCell ref="B9:B11"/>
  </mergeCells>
  <phoneticPr fontId="6"/>
  <pageMargins left="0.72" right="0.27559055118110237" top="0.98425196850393704" bottom="0.19685039370078741" header="0.51181102362204722" footer="0.51181102362204722"/>
  <pageSetup paperSize="9" scale="6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19</vt:i4>
      </vt:variant>
    </vt:vector>
  </HeadingPairs>
  <TitlesOfParts>
    <vt:vector size="36" baseType="lpstr">
      <vt:lpstr>フロー図</vt:lpstr>
      <vt:lpstr>測定　建設投資</vt:lpstr>
      <vt:lpstr>逆行列係数</vt:lpstr>
      <vt:lpstr>取引表</vt:lpstr>
      <vt:lpstr>建設IO</vt:lpstr>
      <vt:lpstr>雇用表</vt:lpstr>
      <vt:lpstr>消費性向</vt:lpstr>
      <vt:lpstr>グラフ 建設投資</vt:lpstr>
      <vt:lpstr>表4-3-4</vt:lpstr>
      <vt:lpstr>測定　機械設備投資</vt:lpstr>
      <vt:lpstr>グラフ 機械設備投資</vt:lpstr>
      <vt:lpstr>図4-3-2</vt:lpstr>
      <vt:lpstr>外生化波及係数</vt:lpstr>
      <vt:lpstr>測定　操業後</vt:lpstr>
      <vt:lpstr>グラフ 操業後</vt:lpstr>
      <vt:lpstr>図4-3-3</vt:lpstr>
      <vt:lpstr>測定結果表</vt:lpstr>
      <vt:lpstr>'グラフ 機械設備投資'!Print_Area</vt:lpstr>
      <vt:lpstr>'グラフ 建設投資'!Print_Area</vt:lpstr>
      <vt:lpstr>'グラフ 操業後'!Print_Area</vt:lpstr>
      <vt:lpstr>フロー図!Print_Area</vt:lpstr>
      <vt:lpstr>外生化波及係数!Print_Area</vt:lpstr>
      <vt:lpstr>逆行列係数!Print_Area</vt:lpstr>
      <vt:lpstr>建設IO!Print_Area</vt:lpstr>
      <vt:lpstr>雇用表!Print_Area</vt:lpstr>
      <vt:lpstr>取引表!Print_Area</vt:lpstr>
      <vt:lpstr>消費性向!Print_Area</vt:lpstr>
      <vt:lpstr>'図4-3-2'!Print_Area</vt:lpstr>
      <vt:lpstr>'測定　機械設備投資'!Print_Area</vt:lpstr>
      <vt:lpstr>'測定　建設投資'!Print_Area</vt:lpstr>
      <vt:lpstr>'測定　操業後'!Print_Area</vt:lpstr>
      <vt:lpstr>測定結果表!Print_Area</vt:lpstr>
      <vt:lpstr>'表4-3-4'!Print_Area</vt:lpstr>
      <vt:lpstr>逆行列係数!Print_Titles</vt:lpstr>
      <vt:lpstr>建設IO!Print_Titles</vt:lpstr>
      <vt:lpstr>取引表!Print_Titles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鹿児島県統計協会</dc:creator>
  <cp:lastModifiedBy>鹿児島県</cp:lastModifiedBy>
  <cp:lastPrinted>2020-06-11T01:02:16Z</cp:lastPrinted>
  <dcterms:created xsi:type="dcterms:W3CDTF">1999-12-22T06:09:19Z</dcterms:created>
  <dcterms:modified xsi:type="dcterms:W3CDTF">2021-01-08T07:05:49Z</dcterms:modified>
</cp:coreProperties>
</file>