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33 大和村\"/>
    </mc:Choice>
  </mc:AlternateContent>
  <xr:revisionPtr revIDLastSave="0" documentId="13_ncr:1_{D6B055E9-B63F-4884-AAB2-0E0BD2CF494E}" xr6:coauthVersionLast="36" xr6:coauthVersionMax="36" xr10:uidLastSave="{00000000-0000-0000-0000-000000000000}"/>
  <workbookProtection workbookAlgorithmName="SHA-512" workbookHashValue="vjizOo9QqGw+GTy0MQKfEhiYp3w91L5h38z6ykva2oC7XJVG0jfoYenuOVw5sU1fc7K0sgk6KbNeuvZ5+JmRtA==" workbookSaltValue="F0KtIP/O2Vjjn5SW2atDdA==" workbookSpinCount="100000" lockStructure="1"/>
  <bookViews>
    <workbookView xWindow="0" yWindow="0" windowWidth="23040" windowHeight="921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BB10" i="4"/>
  <c r="AT10" i="4"/>
  <c r="AL10" i="4"/>
  <c r="W10" i="4"/>
  <c r="I10" i="4"/>
  <c r="BB8" i="4"/>
  <c r="AT8" i="4"/>
  <c r="AD8" i="4"/>
  <c r="P8" i="4"/>
  <c r="B8"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<sst xmlns="http://schemas.openxmlformats.org/spreadsheetml/2006/main" count="233" uniqueCount="116">
  <si>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</si>
  <si>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</si>
  <si>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</si>
  <si>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</si>
  <si>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</si>
  <si>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</si>
  <si>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</si>
  <si>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</si>
  <si>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</si>
  <si>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</si>
  <si>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</si>
  <si>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</si>
  <si>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</si>
  <si>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</si>
  <si>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</si>
  <si>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</si>
  <si>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</si>
  <si>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</si>
  <si>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</si>
  <si>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</si>
  <si>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</si>
  <si>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</si>
  <si>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</si>
  <si>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</si>
  <si>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</si>
  <si>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</si>
  <si>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</si>
  <si>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</si>
  <si>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</si>
  <si>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</si>
  <si>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</si>
  <si>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</si>
  <si>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</si>
  <si>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</si>
  <si>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</si>
  <si>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</si>
  <si>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</si>
  <si>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</si>
  <si>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</si>
  <si>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</si>
  <si>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</si>
  <si>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</si>
  <si>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</si>
  <si>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</si>
  <si>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</si>
  <si>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</si>
  <si>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</si>
  <si>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</si>
  <si>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</si>
  <si>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</si>
  <si>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</si>
  <si>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</si>
  <si>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</si>
  <si>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</si>
  <si>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</si>
  <si>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</si>
  <si>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</si>
  <si>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</si>
  <si>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</si>
  <si>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</si>
  <si>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</si>
  <si>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</si>
  <si>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</si>
  <si>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</si>
  <si>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</si>
  <si>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</si>
  <si>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</si>
  <si>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</si>
  <si>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</si>
  <si>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</si>
  <si>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</si>
  <si>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</si>
  <si>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</si>
  <si>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</si>
  <si>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</si>
  <si>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</si>
  <si>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</si>
  <si>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</si>
  <si>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</si>
  <si>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</si>
  <si>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</si>
  <si>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</si>
  <si>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</si>
  <si>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</si>
  <si>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</si>
  <si>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</si>
  <si>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</si>
  <si>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</si>
  <si>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</si>
  <si>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</si>
  <si>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</si>
  <si>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</si>
  <si>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</si>
  <si>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</si>
  <si>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</si>
  <si>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</si>
  <si>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大和村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</si>
  <si>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</si>
  <si>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</si>
  <si>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</si>
  <si>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</si>
  <si>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</si>
  <si>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</si>
  <si>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</si>
  <si>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</si>
  <si>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</si>
  <si>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</si>
  <si>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</si>
  <si>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</si>
  <si>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</si>
  <si>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</si>
  <si>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</si>
  <si>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</si>
  <si>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本村の簡易水道事業においても，社会的問題である少子高齢化に伴う人口減少が懸念され，今後の老朽化に伴う施設設備更新や耐震化への投資による，経営へ影響が出る事が見込まれ，これに対し重視していかなければならないところである。
　よって，簡易水道事業の適性化や経営の見直し等を図り中長期的な計画を策定し経営の安定化を図る必要がある。</t>
    <rPh sb="54" eb="56">
      <t>コウシン</t>
    </rPh>
    <rPh sb="57" eb="60">
      <t>タイシンカ</t>
    </rPh>
    <phoneticPr fontId="4"/>
  </si>
  <si>
    <t>①収益的収支比率について
　前年度と比べ20.72ポイント増となった。要因としては次年度からの公営企業法の一部適用に向けての準備資金としての他会計繰入金の増額によるものと考えられる。今後人口減少により，営業収益は減少していく見込みであり経営の健全化を図って行かなければいけない状況である。
④企業債残高対給水収益比率について
　前年度と比べ63.79ポイント増となった。企業債残高は減少傾向にあったが，公営企業法の一部適用にむけ企業債の借入れを行ったためと考えられる。今後も計画的な経営を図っていく。
⑤料金回収率について
　前年度と比べ1.72ポイント減となった。要因としては，人口減少等が考えられ給水に係る費用は今後，増える事も懸念され，料金収益の減少も予想されることから経営の見直しを図る必要性が高いところである。
⑥給水原価については
　前年度と比べ0.27ポイント増となった。要因としては，管理費の増によるものだと考えられる。費用に関しては支出の抑制を計画的に行っていくことが重要である。
⑦施設利用率については
　前年度と比べ0.23ポイント減となった。要因としては前年に比べ人口が減となり，施設の利用率が下がった事によるものである。
⑧有収率について
　前年度と同様となっている。</t>
    <rPh sb="1" eb="3">
      <t>シュウエキ</t>
    </rPh>
    <rPh sb="3" eb="4">
      <t>テキ</t>
    </rPh>
    <rPh sb="4" eb="6">
      <t>シュウシ</t>
    </rPh>
    <rPh sb="6" eb="8">
      <t>ヒリツ</t>
    </rPh>
    <rPh sb="14" eb="17">
      <t>ゼンネンド</t>
    </rPh>
    <rPh sb="18" eb="19">
      <t>クラ</t>
    </rPh>
    <rPh sb="29" eb="30">
      <t>ゾウ</t>
    </rPh>
    <rPh sb="35" eb="37">
      <t>ヨウイン</t>
    </rPh>
    <rPh sb="41" eb="44">
      <t>ジネンド</t>
    </rPh>
    <rPh sb="47" eb="49">
      <t>コウエイ</t>
    </rPh>
    <rPh sb="49" eb="51">
      <t>キギョウ</t>
    </rPh>
    <rPh sb="51" eb="52">
      <t>ホウ</t>
    </rPh>
    <rPh sb="53" eb="55">
      <t>イチブ</t>
    </rPh>
    <rPh sb="55" eb="57">
      <t>テキヨウ</t>
    </rPh>
    <rPh sb="58" eb="59">
      <t>ム</t>
    </rPh>
    <rPh sb="62" eb="64">
      <t>ジュンビ</t>
    </rPh>
    <rPh sb="64" eb="66">
      <t>シキン</t>
    </rPh>
    <rPh sb="70" eb="72">
      <t>タカイ</t>
    </rPh>
    <rPh sb="72" eb="73">
      <t>ケイ</t>
    </rPh>
    <rPh sb="73" eb="76">
      <t>クリイレキン</t>
    </rPh>
    <rPh sb="77" eb="79">
      <t>ゾウガク</t>
    </rPh>
    <rPh sb="85" eb="86">
      <t>カンガ</t>
    </rPh>
    <rPh sb="91" eb="93">
      <t>コンゴ</t>
    </rPh>
    <rPh sb="146" eb="149">
      <t>キギョウサイ</t>
    </rPh>
    <rPh sb="149" eb="151">
      <t>ザンダカ</t>
    </rPh>
    <rPh sb="151" eb="152">
      <t>タイ</t>
    </rPh>
    <rPh sb="152" eb="154">
      <t>キュウスイ</t>
    </rPh>
    <rPh sb="154" eb="156">
      <t>シュウエキ</t>
    </rPh>
    <rPh sb="156" eb="158">
      <t>ヒリツ</t>
    </rPh>
    <rPh sb="164" eb="167">
      <t>ゼンネンド</t>
    </rPh>
    <rPh sb="168" eb="169">
      <t>クラ</t>
    </rPh>
    <rPh sb="179" eb="180">
      <t>ゾウ</t>
    </rPh>
    <rPh sb="185" eb="188">
      <t>キギョウサイ</t>
    </rPh>
    <rPh sb="188" eb="190">
      <t>ザンダカ</t>
    </rPh>
    <rPh sb="191" eb="193">
      <t>ゲンショウ</t>
    </rPh>
    <rPh sb="193" eb="195">
      <t>ケイコウ</t>
    </rPh>
    <rPh sb="201" eb="203">
      <t>コウエイ</t>
    </rPh>
    <rPh sb="203" eb="205">
      <t>キギョウ</t>
    </rPh>
    <rPh sb="205" eb="206">
      <t>ホウ</t>
    </rPh>
    <rPh sb="207" eb="209">
      <t>イチブ</t>
    </rPh>
    <rPh sb="209" eb="211">
      <t>テキヨウ</t>
    </rPh>
    <rPh sb="214" eb="217">
      <t>キギョウサイ</t>
    </rPh>
    <rPh sb="218" eb="220">
      <t>カリイ</t>
    </rPh>
    <rPh sb="222" eb="223">
      <t>オコナ</t>
    </rPh>
    <rPh sb="228" eb="229">
      <t>カンガ</t>
    </rPh>
    <rPh sb="234" eb="236">
      <t>コンゴ</t>
    </rPh>
    <rPh sb="237" eb="240">
      <t>ケイカクテキ</t>
    </rPh>
    <rPh sb="241" eb="243">
      <t>ケイエイ</t>
    </rPh>
    <rPh sb="244" eb="245">
      <t>ハカ</t>
    </rPh>
    <rPh sb="252" eb="254">
      <t>リョウキン</t>
    </rPh>
    <rPh sb="254" eb="256">
      <t>カイシュウ</t>
    </rPh>
    <rPh sb="256" eb="257">
      <t>リツ</t>
    </rPh>
    <rPh sb="263" eb="266">
      <t>ゼンネンド</t>
    </rPh>
    <rPh sb="267" eb="268">
      <t>クラ</t>
    </rPh>
    <rPh sb="277" eb="278">
      <t>ゲン</t>
    </rPh>
    <rPh sb="283" eb="285">
      <t>ヨウイン</t>
    </rPh>
    <rPh sb="316" eb="318">
      <t>ケネン</t>
    </rPh>
    <rPh sb="321" eb="323">
      <t>リョウキン</t>
    </rPh>
    <rPh sb="323" eb="325">
      <t>シュウエキ</t>
    </rPh>
    <rPh sb="326" eb="328">
      <t>ゲンショウ</t>
    </rPh>
    <rPh sb="329" eb="331">
      <t>ヨソウ</t>
    </rPh>
    <rPh sb="338" eb="340">
      <t>ケイエイ</t>
    </rPh>
    <rPh sb="341" eb="343">
      <t>ミナオ</t>
    </rPh>
    <rPh sb="345" eb="346">
      <t>ハカ</t>
    </rPh>
    <rPh sb="347" eb="350">
      <t>ヒツヨウセイ</t>
    </rPh>
    <rPh sb="351" eb="352">
      <t>タカ</t>
    </rPh>
    <rPh sb="387" eb="388">
      <t>ゾウ</t>
    </rPh>
    <rPh sb="400" eb="403">
      <t>カンリヒ</t>
    </rPh>
    <rPh sb="404" eb="405">
      <t>ゾウ</t>
    </rPh>
    <rPh sb="412" eb="413">
      <t>カンガ</t>
    </rPh>
    <rPh sb="431" eb="434">
      <t>ケイカクテキ</t>
    </rPh>
    <rPh sb="435" eb="436">
      <t>オコナ</t>
    </rPh>
    <rPh sb="477" eb="478">
      <t>ゲン</t>
    </rPh>
    <rPh sb="497" eb="498">
      <t>ゲン</t>
    </rPh>
    <rPh sb="509" eb="510">
      <t>サ</t>
    </rPh>
    <phoneticPr fontId="4"/>
  </si>
  <si>
    <t>③管路更新率について
　老朽化に関しては，施設設備及び管路等の健全化計画を立てる必要性があり今後検討していく。</t>
    <rPh sb="1" eb="3">
      <t>カンロ</t>
    </rPh>
    <rPh sb="3" eb="5">
      <t>コウシン</t>
    </rPh>
    <rPh sb="5" eb="6">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</si>
</sst>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formatCode="#,##0.00;&quot;△&quot;#,##0.00;&quot;-&quot;">
                  <c:v>0.32</c:v>
                </c:pt>
                <c:pt idx="4">
                  <c:v>0</c:v>
                </c:pt>
              </c:numCache>
            </c:numRef>
          </c:val>
          <c:extLst>
            <c:ext xmlns:c16="http://schemas.microsoft.com/office/drawing/2014/chart" uri="{C3380CC4-5D6E-409C-BE32-E72D297353CC}">
              <c16:uniqueId val="{00000000-99C9-4F75-BF1C-FBAEDA38C51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99C9-4F75-BF1C-FBAEDA38C51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40.28</c:v>
                </c:pt>
                <c:pt idx="1">
                  <c:v>40.06</c:v>
                </c:pt>
                <c:pt idx="2">
                  <c:v>40.18</c:v>
                </c:pt>
                <c:pt idx="3">
                  <c:v>39.79</c:v>
                </c:pt>
                <c:pt idx="4">
                  <c:v>39.56</c:v>
                </c:pt>
              </c:numCache>
            </c:numRef>
          </c:val>
          <c:extLst>
            <c:ext xmlns:c16="http://schemas.microsoft.com/office/drawing/2014/chart" uri="{C3380CC4-5D6E-409C-BE32-E72D297353CC}">
              <c16:uniqueId val="{00000000-4D62-4385-A0B9-04F293E2039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4D62-4385-A0B9-04F293E2039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90.91</c:v>
                </c:pt>
                <c:pt idx="1">
                  <c:v>90.91</c:v>
                </c:pt>
                <c:pt idx="2">
                  <c:v>90.91</c:v>
                </c:pt>
                <c:pt idx="3">
                  <c:v>90.91</c:v>
                </c:pt>
                <c:pt idx="4">
                  <c:v>90.91</c:v>
                </c:pt>
              </c:numCache>
            </c:numRef>
          </c:val>
          <c:extLst>
            <c:ext xmlns:c16="http://schemas.microsoft.com/office/drawing/2014/chart" uri="{C3380CC4-5D6E-409C-BE32-E72D297353CC}">
              <c16:uniqueId val="{00000000-341E-4EAE-85E5-683D5CB2AD0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341E-4EAE-85E5-683D5CB2AD0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61.27</c:v>
                </c:pt>
                <c:pt idx="1">
                  <c:v>71.73</c:v>
                </c:pt>
                <c:pt idx="2">
                  <c:v>72.78</c:v>
                </c:pt>
                <c:pt idx="3">
                  <c:v>63.87</c:v>
                </c:pt>
                <c:pt idx="4">
                  <c:v>84.59</c:v>
                </c:pt>
              </c:numCache>
            </c:numRef>
          </c:val>
          <c:extLst>
            <c:ext xmlns:c16="http://schemas.microsoft.com/office/drawing/2014/chart" uri="{C3380CC4-5D6E-409C-BE32-E72D297353CC}">
              <c16:uniqueId val="{00000000-6C29-4F65-873F-6F91D5B6C0B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6C29-4F65-873F-6F91D5B6C0B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92-4D6F-8EC9-51AA220D060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92-4D6F-8EC9-51AA220D060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0B-4678-8FE4-A9F49387781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0B-4678-8FE4-A9F49387781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60-4F98-AFF8-CD70F2875D8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60-4F98-AFF8-CD70F2875D8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F7-4CCE-B364-8FEE2EEED0A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F7-4CCE-B364-8FEE2EEED0A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890.12</c:v>
                </c:pt>
                <c:pt idx="1">
                  <c:v>786.7</c:v>
                </c:pt>
                <c:pt idx="2">
                  <c:v>712.81</c:v>
                </c:pt>
                <c:pt idx="3">
                  <c:v>687.81</c:v>
                </c:pt>
                <c:pt idx="4">
                  <c:v>751.6</c:v>
                </c:pt>
              </c:numCache>
            </c:numRef>
          </c:val>
          <c:extLst>
            <c:ext xmlns:c16="http://schemas.microsoft.com/office/drawing/2014/chart" uri="{C3380CC4-5D6E-409C-BE32-E72D297353CC}">
              <c16:uniqueId val="{00000000-C1C1-4BF9-B55C-8CA4883B22D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C1C1-4BF9-B55C-8CA4883B22D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31.97</c:v>
                </c:pt>
                <c:pt idx="1">
                  <c:v>31.84</c:v>
                </c:pt>
                <c:pt idx="2">
                  <c:v>34.42</c:v>
                </c:pt>
                <c:pt idx="3">
                  <c:v>35.6</c:v>
                </c:pt>
                <c:pt idx="4">
                  <c:v>33.880000000000003</c:v>
                </c:pt>
              </c:numCache>
            </c:numRef>
          </c:val>
          <c:extLst>
            <c:ext xmlns:c16="http://schemas.microsoft.com/office/drawing/2014/chart" uri="{C3380CC4-5D6E-409C-BE32-E72D297353CC}">
              <c16:uniqueId val="{00000000-4316-4933-8D42-3FD3062ADF2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4316-4933-8D42-3FD3062ADF2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443.15</c:v>
                </c:pt>
                <c:pt idx="1">
                  <c:v>450.32</c:v>
                </c:pt>
                <c:pt idx="2">
                  <c:v>416.56</c:v>
                </c:pt>
                <c:pt idx="3">
                  <c:v>402.82</c:v>
                </c:pt>
                <c:pt idx="4">
                  <c:v>403.09</c:v>
                </c:pt>
              </c:numCache>
            </c:numRef>
          </c:val>
          <c:extLst>
            <c:ext xmlns:c16="http://schemas.microsoft.com/office/drawing/2014/chart" uri="{C3380CC4-5D6E-409C-BE32-E72D297353CC}">
              <c16:uniqueId val="{00000000-0845-43BC-B6EA-77D2BF655C1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0845-43BC-B6EA-77D2BF655C1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0" t="str">
        <f>データ!H6</f>
        <v>鹿児島県　大和村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1413</v>
      </c>
      <c r="AM8" s="36"/>
      <c r="AN8" s="36"/>
      <c r="AO8" s="36"/>
      <c r="AP8" s="36"/>
      <c r="AQ8" s="36"/>
      <c r="AR8" s="36"/>
      <c r="AS8" s="36"/>
      <c r="AT8" s="37">
        <f>データ!$S$6</f>
        <v>88.26</v>
      </c>
      <c r="AU8" s="37"/>
      <c r="AV8" s="37"/>
      <c r="AW8" s="37"/>
      <c r="AX8" s="37"/>
      <c r="AY8" s="37"/>
      <c r="AZ8" s="37"/>
      <c r="BA8" s="37"/>
      <c r="BB8" s="37">
        <f>データ!$T$6</f>
        <v>16.010000000000002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c r="A10" s="2"/>
      <c r="B10" s="37" t="str">
        <f>データ!$N$6</f>
        <v>-</v>
      </c>
      <c r="C10" s="37"/>
      <c r="D10" s="37"/>
      <c r="E10" s="37"/>
      <c r="F10" s="37"/>
      <c r="G10" s="37"/>
      <c r="H10" s="37"/>
      <c r="I10" s="37" t="str">
        <f>データ!$O$6</f>
        <v>該当数値なし</v>
      </c>
      <c r="J10" s="37"/>
      <c r="K10" s="37"/>
      <c r="L10" s="37"/>
      <c r="M10" s="37"/>
      <c r="N10" s="37"/>
      <c r="O10" s="37"/>
      <c r="P10" s="37">
        <f>データ!$P$6</f>
        <v>100</v>
      </c>
      <c r="Q10" s="37"/>
      <c r="R10" s="37"/>
      <c r="S10" s="37"/>
      <c r="T10" s="37"/>
      <c r="U10" s="37"/>
      <c r="V10" s="37"/>
      <c r="W10" s="36">
        <f>データ!$Q$6</f>
        <v>2540</v>
      </c>
      <c r="X10" s="36"/>
      <c r="Y10" s="36"/>
      <c r="Z10" s="36"/>
      <c r="AA10" s="36"/>
      <c r="AB10" s="36"/>
      <c r="AC10" s="36"/>
      <c r="AD10" s="2"/>
      <c r="AE10" s="2"/>
      <c r="AF10" s="2"/>
      <c r="AG10" s="2"/>
      <c r="AH10" s="2"/>
      <c r="AI10" s="2"/>
      <c r="AJ10" s="2"/>
      <c r="AK10" s="2"/>
      <c r="AL10" s="36">
        <f>データ!$U$6</f>
        <v>1385</v>
      </c>
      <c r="AM10" s="36"/>
      <c r="AN10" s="36"/>
      <c r="AO10" s="36"/>
      <c r="AP10" s="36"/>
      <c r="AQ10" s="36"/>
      <c r="AR10" s="36"/>
      <c r="AS10" s="36"/>
      <c r="AT10" s="37">
        <f>データ!$V$6</f>
        <v>6</v>
      </c>
      <c r="AU10" s="37"/>
      <c r="AV10" s="37"/>
      <c r="AW10" s="37"/>
      <c r="AX10" s="37"/>
      <c r="AY10" s="37"/>
      <c r="AZ10" s="37"/>
      <c r="BA10" s="37"/>
      <c r="BB10" s="37">
        <f>データ!$W$6</f>
        <v>230.83</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114</v>
      </c>
      <c r="BM16" s="47"/>
      <c r="BN16" s="47"/>
      <c r="BO16" s="47"/>
      <c r="BP16" s="47"/>
      <c r="BQ16" s="47"/>
      <c r="BR16" s="47"/>
      <c r="BS16" s="47"/>
      <c r="BT16" s="47"/>
      <c r="BU16" s="47"/>
      <c r="BV16" s="47"/>
      <c r="BW16" s="47"/>
      <c r="BX16" s="47"/>
      <c r="BY16" s="47"/>
      <c r="BZ16" s="48"/>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115</v>
      </c>
      <c r="BM47" s="47"/>
      <c r="BN47" s="47"/>
      <c r="BO47" s="47"/>
      <c r="BP47" s="47"/>
      <c r="BQ47" s="47"/>
      <c r="BR47" s="47"/>
      <c r="BS47" s="47"/>
      <c r="BT47" s="47"/>
      <c r="BU47" s="47"/>
      <c r="BV47" s="47"/>
      <c r="BW47" s="47"/>
      <c r="BX47" s="47"/>
      <c r="BY47" s="47"/>
      <c r="BZ47" s="48"/>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113</v>
      </c>
      <c r="BM66" s="47"/>
      <c r="BN66" s="47"/>
      <c r="BO66" s="47"/>
      <c r="BP66" s="47"/>
      <c r="BQ66" s="47"/>
      <c r="BR66" s="47"/>
      <c r="BS66" s="47"/>
      <c r="BT66" s="47"/>
      <c r="BU66" s="47"/>
      <c r="BV66" s="47"/>
      <c r="BW66" s="47"/>
      <c r="BX66" s="47"/>
      <c r="BY66" s="47"/>
      <c r="BZ66" s="48"/>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Bjn8Rc8ziaHf9IfN2cQpw07SdmzMuZqucEmvb7dZusDi/XQ2dLbk5UXv60wSpheQRUt3QAhPb4kns2n8hYuwdA==" saltValue="WzJYh0PDqOkcwgVABDSI+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c r="A6" s="15" t="s">
        <v>95</v>
      </c>
      <c r="B6" s="20">
        <f>B7</f>
        <v>2023</v>
      </c>
      <c r="C6" s="20">
        <f t="shared" ref="C6:W6" si="3">C7</f>
        <v>465232</v>
      </c>
      <c r="D6" s="20">
        <f t="shared" si="3"/>
        <v>47</v>
      </c>
      <c r="E6" s="20">
        <f t="shared" si="3"/>
        <v>1</v>
      </c>
      <c r="F6" s="20">
        <f t="shared" si="3"/>
        <v>0</v>
      </c>
      <c r="G6" s="20">
        <f t="shared" si="3"/>
        <v>0</v>
      </c>
      <c r="H6" s="20" t="str">
        <f t="shared" si="3"/>
        <v>鹿児島県　大和村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2540</v>
      </c>
      <c r="R6" s="21">
        <f t="shared" si="3"/>
        <v>1413</v>
      </c>
      <c r="S6" s="21">
        <f t="shared" si="3"/>
        <v>88.26</v>
      </c>
      <c r="T6" s="21">
        <f t="shared" si="3"/>
        <v>16.010000000000002</v>
      </c>
      <c r="U6" s="21">
        <f t="shared" si="3"/>
        <v>1385</v>
      </c>
      <c r="V6" s="21">
        <f t="shared" si="3"/>
        <v>6</v>
      </c>
      <c r="W6" s="21">
        <f t="shared" si="3"/>
        <v>230.83</v>
      </c>
      <c r="X6" s="22">
        <f>IF(X7="",NA(),X7)</f>
        <v>61.27</v>
      </c>
      <c r="Y6" s="22">
        <f t="shared" ref="Y6:AG6" si="4">IF(Y7="",NA(),Y7)</f>
        <v>71.73</v>
      </c>
      <c r="Z6" s="22">
        <f t="shared" si="4"/>
        <v>72.78</v>
      </c>
      <c r="AA6" s="22">
        <f t="shared" si="4"/>
        <v>63.87</v>
      </c>
      <c r="AB6" s="22">
        <f t="shared" si="4"/>
        <v>84.59</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890.12</v>
      </c>
      <c r="BF6" s="22">
        <f t="shared" ref="BF6:BN6" si="7">IF(BF7="",NA(),BF7)</f>
        <v>786.7</v>
      </c>
      <c r="BG6" s="22">
        <f t="shared" si="7"/>
        <v>712.81</v>
      </c>
      <c r="BH6" s="22">
        <f t="shared" si="7"/>
        <v>687.81</v>
      </c>
      <c r="BI6" s="22">
        <f t="shared" si="7"/>
        <v>751.6</v>
      </c>
      <c r="BJ6" s="22">
        <f t="shared" si="7"/>
        <v>1183.92</v>
      </c>
      <c r="BK6" s="22">
        <f t="shared" si="7"/>
        <v>1128.72</v>
      </c>
      <c r="BL6" s="22">
        <f t="shared" si="7"/>
        <v>1125.25</v>
      </c>
      <c r="BM6" s="22">
        <f t="shared" si="7"/>
        <v>1157.05</v>
      </c>
      <c r="BN6" s="22">
        <f t="shared" si="7"/>
        <v>1228.8</v>
      </c>
      <c r="BO6" s="21" t="str">
        <f>IF(BO7="","",IF(BO7="-","【-】","【"&amp;SUBSTITUTE(TEXT(BO7,"#,##0.00"),"-","△")&amp;"】"))</f>
        <v>【1,045.20】</v>
      </c>
      <c r="BP6" s="22">
        <f>IF(BP7="",NA(),BP7)</f>
        <v>31.97</v>
      </c>
      <c r="BQ6" s="22">
        <f t="shared" ref="BQ6:BY6" si="8">IF(BQ7="",NA(),BQ7)</f>
        <v>31.84</v>
      </c>
      <c r="BR6" s="22">
        <f t="shared" si="8"/>
        <v>34.42</v>
      </c>
      <c r="BS6" s="22">
        <f t="shared" si="8"/>
        <v>35.6</v>
      </c>
      <c r="BT6" s="22">
        <f t="shared" si="8"/>
        <v>33.880000000000003</v>
      </c>
      <c r="BU6" s="22">
        <f t="shared" si="8"/>
        <v>42.5</v>
      </c>
      <c r="BV6" s="22">
        <f t="shared" si="8"/>
        <v>41.84</v>
      </c>
      <c r="BW6" s="22">
        <f t="shared" si="8"/>
        <v>41.44</v>
      </c>
      <c r="BX6" s="22">
        <f t="shared" si="8"/>
        <v>37.65</v>
      </c>
      <c r="BY6" s="22">
        <f t="shared" si="8"/>
        <v>37.31</v>
      </c>
      <c r="BZ6" s="21" t="str">
        <f>IF(BZ7="","",IF(BZ7="-","【-】","【"&amp;SUBSTITUTE(TEXT(BZ7,"#,##0.00"),"-","△")&amp;"】"))</f>
        <v>【49.51】</v>
      </c>
      <c r="CA6" s="22">
        <f>IF(CA7="",NA(),CA7)</f>
        <v>443.15</v>
      </c>
      <c r="CB6" s="22">
        <f t="shared" ref="CB6:CJ6" si="9">IF(CB7="",NA(),CB7)</f>
        <v>450.32</v>
      </c>
      <c r="CC6" s="22">
        <f t="shared" si="9"/>
        <v>416.56</v>
      </c>
      <c r="CD6" s="22">
        <f t="shared" si="9"/>
        <v>402.82</v>
      </c>
      <c r="CE6" s="22">
        <f t="shared" si="9"/>
        <v>403.09</v>
      </c>
      <c r="CF6" s="22">
        <f t="shared" si="9"/>
        <v>377.72</v>
      </c>
      <c r="CG6" s="22">
        <f t="shared" si="9"/>
        <v>390.47</v>
      </c>
      <c r="CH6" s="22">
        <f t="shared" si="9"/>
        <v>403.61</v>
      </c>
      <c r="CI6" s="22">
        <f t="shared" si="9"/>
        <v>442.82</v>
      </c>
      <c r="CJ6" s="22">
        <f t="shared" si="9"/>
        <v>425.76</v>
      </c>
      <c r="CK6" s="21" t="str">
        <f>IF(CK7="","",IF(CK7="-","【-】","【"&amp;SUBSTITUTE(TEXT(CK7,"#,##0.00"),"-","△")&amp;"】"))</f>
        <v>【317.14】</v>
      </c>
      <c r="CL6" s="22">
        <f>IF(CL7="",NA(),CL7)</f>
        <v>40.28</v>
      </c>
      <c r="CM6" s="22">
        <f t="shared" ref="CM6:CU6" si="10">IF(CM7="",NA(),CM7)</f>
        <v>40.06</v>
      </c>
      <c r="CN6" s="22">
        <f t="shared" si="10"/>
        <v>40.18</v>
      </c>
      <c r="CO6" s="22">
        <f t="shared" si="10"/>
        <v>39.79</v>
      </c>
      <c r="CP6" s="22">
        <f t="shared" si="10"/>
        <v>39.56</v>
      </c>
      <c r="CQ6" s="22">
        <f t="shared" si="10"/>
        <v>48.01</v>
      </c>
      <c r="CR6" s="22">
        <f t="shared" si="10"/>
        <v>49.08</v>
      </c>
      <c r="CS6" s="22">
        <f t="shared" si="10"/>
        <v>51.46</v>
      </c>
      <c r="CT6" s="22">
        <f t="shared" si="10"/>
        <v>51.84</v>
      </c>
      <c r="CU6" s="22">
        <f t="shared" si="10"/>
        <v>52.34</v>
      </c>
      <c r="CV6" s="21" t="str">
        <f>IF(CV7="","",IF(CV7="-","【-】","【"&amp;SUBSTITUTE(TEXT(CV7,"#,##0.00"),"-","△")&amp;"】"))</f>
        <v>【55.00】</v>
      </c>
      <c r="CW6" s="22">
        <f>IF(CW7="",NA(),CW7)</f>
        <v>90.91</v>
      </c>
      <c r="CX6" s="22">
        <f t="shared" ref="CX6:DF6" si="11">IF(CX7="",NA(),CX7)</f>
        <v>90.91</v>
      </c>
      <c r="CY6" s="22">
        <f t="shared" si="11"/>
        <v>90.91</v>
      </c>
      <c r="CZ6" s="22">
        <f t="shared" si="11"/>
        <v>90.91</v>
      </c>
      <c r="DA6" s="22">
        <f t="shared" si="11"/>
        <v>90.91</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2">
        <f t="shared" si="14"/>
        <v>0.32</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c r="A7" s="15"/>
      <c r="B7" s="24">
        <v>2023</v>
      </c>
      <c r="C7" s="24">
        <v>465232</v>
      </c>
      <c r="D7" s="24">
        <v>47</v>
      </c>
      <c r="E7" s="24">
        <v>1</v>
      </c>
      <c r="F7" s="24">
        <v>0</v>
      </c>
      <c r="G7" s="24">
        <v>0</v>
      </c>
      <c r="H7" s="24" t="s">
        <v>96</v>
      </c>
      <c r="I7" s="24" t="s">
        <v>97</v>
      </c>
      <c r="J7" s="24" t="s">
        <v>98</v>
      </c>
      <c r="K7" s="24" t="s">
        <v>99</v>
      </c>
      <c r="L7" s="24" t="s">
        <v>100</v>
      </c>
      <c r="M7" s="24" t="s">
        <v>101</v>
      </c>
      <c r="N7" s="25" t="s">
        <v>102</v>
      </c>
      <c r="O7" s="25" t="s">
        <v>103</v>
      </c>
      <c r="P7" s="25">
        <v>100</v>
      </c>
      <c r="Q7" s="25">
        <v>2540</v>
      </c>
      <c r="R7" s="25">
        <v>1413</v>
      </c>
      <c r="S7" s="25">
        <v>88.26</v>
      </c>
      <c r="T7" s="25">
        <v>16.010000000000002</v>
      </c>
      <c r="U7" s="25">
        <v>1385</v>
      </c>
      <c r="V7" s="25">
        <v>6</v>
      </c>
      <c r="W7" s="25">
        <v>230.83</v>
      </c>
      <c r="X7" s="25">
        <v>61.27</v>
      </c>
      <c r="Y7" s="25">
        <v>71.73</v>
      </c>
      <c r="Z7" s="25">
        <v>72.78</v>
      </c>
      <c r="AA7" s="25">
        <v>63.87</v>
      </c>
      <c r="AB7" s="25">
        <v>84.59</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890.12</v>
      </c>
      <c r="BF7" s="25">
        <v>786.7</v>
      </c>
      <c r="BG7" s="25">
        <v>712.81</v>
      </c>
      <c r="BH7" s="25">
        <v>687.81</v>
      </c>
      <c r="BI7" s="25">
        <v>751.6</v>
      </c>
      <c r="BJ7" s="25">
        <v>1183.92</v>
      </c>
      <c r="BK7" s="25">
        <v>1128.72</v>
      </c>
      <c r="BL7" s="25">
        <v>1125.25</v>
      </c>
      <c r="BM7" s="25">
        <v>1157.05</v>
      </c>
      <c r="BN7" s="25">
        <v>1228.8</v>
      </c>
      <c r="BO7" s="25">
        <v>1045.2</v>
      </c>
      <c r="BP7" s="25">
        <v>31.97</v>
      </c>
      <c r="BQ7" s="25">
        <v>31.84</v>
      </c>
      <c r="BR7" s="25">
        <v>34.42</v>
      </c>
      <c r="BS7" s="25">
        <v>35.6</v>
      </c>
      <c r="BT7" s="25">
        <v>33.880000000000003</v>
      </c>
      <c r="BU7" s="25">
        <v>42.5</v>
      </c>
      <c r="BV7" s="25">
        <v>41.84</v>
      </c>
      <c r="BW7" s="25">
        <v>41.44</v>
      </c>
      <c r="BX7" s="25">
        <v>37.65</v>
      </c>
      <c r="BY7" s="25">
        <v>37.31</v>
      </c>
      <c r="BZ7" s="25">
        <v>49.51</v>
      </c>
      <c r="CA7" s="25">
        <v>443.15</v>
      </c>
      <c r="CB7" s="25">
        <v>450.32</v>
      </c>
      <c r="CC7" s="25">
        <v>416.56</v>
      </c>
      <c r="CD7" s="25">
        <v>402.82</v>
      </c>
      <c r="CE7" s="25">
        <v>403.09</v>
      </c>
      <c r="CF7" s="25">
        <v>377.72</v>
      </c>
      <c r="CG7" s="25">
        <v>390.47</v>
      </c>
      <c r="CH7" s="25">
        <v>403.61</v>
      </c>
      <c r="CI7" s="25">
        <v>442.82</v>
      </c>
      <c r="CJ7" s="25">
        <v>425.76</v>
      </c>
      <c r="CK7" s="25">
        <v>317.14</v>
      </c>
      <c r="CL7" s="25">
        <v>40.28</v>
      </c>
      <c r="CM7" s="25">
        <v>40.06</v>
      </c>
      <c r="CN7" s="25">
        <v>40.18</v>
      </c>
      <c r="CO7" s="25">
        <v>39.79</v>
      </c>
      <c r="CP7" s="25">
        <v>39.56</v>
      </c>
      <c r="CQ7" s="25">
        <v>48.01</v>
      </c>
      <c r="CR7" s="25">
        <v>49.08</v>
      </c>
      <c r="CS7" s="25">
        <v>51.46</v>
      </c>
      <c r="CT7" s="25">
        <v>51.84</v>
      </c>
      <c r="CU7" s="25">
        <v>52.34</v>
      </c>
      <c r="CV7" s="25">
        <v>55</v>
      </c>
      <c r="CW7" s="25">
        <v>90.91</v>
      </c>
      <c r="CX7" s="25">
        <v>90.91</v>
      </c>
      <c r="CY7" s="25">
        <v>90.91</v>
      </c>
      <c r="CZ7" s="25">
        <v>90.91</v>
      </c>
      <c r="DA7" s="25">
        <v>90.91</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0.32</v>
      </c>
      <c r="EH7" s="25">
        <v>0</v>
      </c>
      <c r="EI7" s="25">
        <v>0.39</v>
      </c>
      <c r="EJ7" s="25">
        <v>0.61</v>
      </c>
      <c r="EK7" s="25">
        <v>0.4</v>
      </c>
      <c r="EL7" s="25">
        <v>0.59</v>
      </c>
      <c r="EM7" s="25">
        <v>0.5</v>
      </c>
      <c r="EN7" s="25">
        <v>0.4</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46</v>
      </c>
      <c r="B10" s="28">
        <f>DATEVALUE($B7-B11&amp;"/1/"&amp;B12)</f>
        <v>36892</v>
      </c>
      <c r="C10" s="28">
        <f t="shared" ref="C10:F10" si="15">DATEVALUE($B7-C11&amp;"/1/"&amp;C12)</f>
        <v>37257</v>
      </c>
      <c r="D10" s="28">
        <f t="shared" si="15"/>
        <v>37622</v>
      </c>
      <c r="E10" s="28">
        <f t="shared" si="15"/>
        <v>37987</v>
      </c>
      <c r="F10" s="28">
        <f t="shared" si="15"/>
        <v>38353</v>
      </c>
    </row>
    <row r="11" spans="1:144">
      <c r="B11">
        <v>22</v>
      </c>
      <c r="C11">
        <v>21</v>
      </c>
      <c r="D11">
        <v>20</v>
      </c>
      <c r="E11">
        <v>19</v>
      </c>
      <c r="F11">
        <v>18</v>
      </c>
      <c r="G11" t="s">
        <v>109</v>
      </c>
    </row>
    <row r="12" spans="1:144">
      <c r="B12">
        <v>1</v>
      </c>
      <c r="C12">
        <v>1</v>
      </c>
      <c r="D12">
        <v>1</v>
      </c>
      <c r="E12">
        <v>1</v>
      </c>
      <c r="F12">
        <v>1</v>
      </c>
      <c r="G12" t="s">
        <v>110</v>
      </c>
    </row>
    <row r="13" spans="1:144">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2025-02-17T01:20:13Z</cp:lastPrinted>
  <dcterms:created xsi:type="dcterms:W3CDTF">2025-01-24T06:41:25Z</dcterms:created>
  <dcterms:modified xsi:type="dcterms:W3CDTF">2025-02-17T01:20:15Z</dcterms:modified>
  <cp:category/>
</cp:coreProperties>
</file>