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5\02　決算統計関連調査\060116　公営企業に係る経営比較分析表（令和４年度決算）の分析等について\04　市町村回答\38　徳之島町◎（主幹確認事項照会中）\03_徳之島町から\"/>
    </mc:Choice>
  </mc:AlternateContent>
  <workbookProtection workbookAlgorithmName="SHA-512" workbookHashValue="/Xt2MLuz6f9wl2diAivTM6zs+aJrI5ZwEKKxgdBxKUSZoYKsSCx2fwmHOyOEDXYQ+6bJGencGElB1sVWXWLwjA==" workbookSaltValue="AR5V61GXfGyfRGMAquMH0g==" workbookSpinCount="100000" lockStructure="1"/>
  <bookViews>
    <workbookView xWindow="0" yWindow="0" windowWidth="20490" windowHeight="778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V6" i="5"/>
  <c r="AL10" i="4" s="1"/>
  <c r="U6" i="5"/>
  <c r="BB8" i="4" s="1"/>
  <c r="T6" i="5"/>
  <c r="S6" i="5"/>
  <c r="AL8" i="4" s="1"/>
  <c r="R6" i="5"/>
  <c r="AD10" i="4" s="1"/>
  <c r="Q6" i="5"/>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BB10" i="4"/>
  <c r="AT10" i="4"/>
  <c r="W10" i="4"/>
  <c r="P10" i="4"/>
  <c r="I10" i="4"/>
  <c r="AT8" i="4"/>
  <c r="W8" i="4"/>
  <c r="P8" i="4"/>
  <c r="B6" i="4"/>
</calcChain>
</file>

<file path=xl/sharedStrings.xml><?xml version="1.0" encoding="utf-8"?>
<sst xmlns="http://schemas.openxmlformats.org/spreadsheetml/2006/main" count="236" uniqueCount="121">
  <si>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</si>
  <si>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</si>
  <si>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</si>
  <si>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</si>
  <si>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</si>
  <si>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</si>
  <si>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</si>
  <si>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</si>
  <si>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</si>
  <si>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</si>
  <si>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</si>
  <si>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</si>
  <si>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</si>
  <si>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</si>
  <si>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</si>
  <si>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</si>
  <si>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</si>
  <si>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</si>
  <si>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</si>
  <si>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</si>
  <si>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</si>
  <si>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</si>
  <si>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</si>
  <si>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</si>
  <si>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</si>
  <si>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</si>
  <si>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</si>
  <si>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</si>
  <si>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</si>
  <si>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</si>
  <si>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</si>
  <si>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</si>
  <si>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</si>
  <si>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</si>
  <si>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</si>
  <si>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</si>
  <si>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</si>
  <si>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</si>
  <si>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</si>
  <si>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</si>
  <si>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</si>
  <si>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</si>
  <si>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</si>
  <si>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</si>
  <si>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</si>
  <si>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</si>
  <si>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</si>
  <si>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</si>
  <si>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</si>
  <si>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</si>
  <si>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</si>
  <si>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</si>
  <si>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</si>
  <si>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</si>
  <si>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</si>
  <si>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</si>
  <si>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</si>
  <si>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</si>
  <si>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</si>
  <si>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</si>
  <si>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</si>
  <si>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</si>
  <si>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</si>
  <si>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</si>
  <si>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</si>
  <si>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</si>
  <si>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</si>
  <si>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</si>
  <si>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</si>
  <si>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</si>
  <si>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</si>
  <si>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</si>
  <si>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</si>
  <si>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</si>
  <si>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</si>
  <si>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</si>
  <si>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</si>
  <si>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</si>
  <si>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</si>
  <si>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</si>
  <si>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</si>
  <si>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</si>
  <si>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</si>
  <si>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</si>
  <si>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</si>
  <si>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</si>
  <si>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</si>
  <si>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</si>
  <si>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</si>
  <si>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</si>
  <si>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</si>
  <si>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</si>
  <si>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</si>
  <si>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</si>
  <si>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</si>
  <si>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</si>
  <si>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</si>
  <si>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</si>
  <si>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</si>
  <si>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徳之島町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</si>
  <si>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</si>
  <si>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</si>
  <si>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</si>
  <si>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</si>
  <si>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</si>
  <si>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</si>
  <si>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</si>
  <si>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</si>
  <si>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</si>
  <si>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</si>
  <si>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</si>
  <si>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</si>
  <si>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</si>
  <si>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</si>
  <si>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</si>
  <si>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</si>
  <si>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</si>
  <si>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</si>
  <si>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③現在、管渠の更新等は行っておらず、管渠改善率は「0」となっているが、今後の管の更新時期等の到来を見据え、H29年度に劣化状況等を調べる機能診断等を実施し、H30年度に最適整備構想を実施した。今後は機能強化に向け計画策定を実施予定である。</t>
    <phoneticPr fontId="4"/>
  </si>
  <si>
    <t>事業規模が小さく、事業地域が過疎化高齢化が進む地域であることから、適切な使用料収入の確保が難しく、汚水処理費用の削減も難しい状況である。今後、民間委託・合併浄化槽への移行等の検討が必要である。</t>
    <phoneticPr fontId="4"/>
  </si>
  <si>
    <t xml:space="preserve">①収益的収支比率が100％前後を推移しているが、過疎化高齢化による加入者の減少等が予想され、本来使用料で賄わなければならない経費を今後も一般会計からの繰入金に依存していくと予想される。
④企業債残高対事業規模比率は「0」であるが、今後も元利償還金に対して一般会計繰入を行うため「0」で推移すると予想される。
⑤経費回収率が類似団体区分の平均値に比べ低い数値で推移しているため適切な使用料収入の確保及び汚水処理費の削減が必要となる。
⑥汚水処理原価について類似団体平均より高い状況にあるので、汚水維持管理費等削減に努め今後効率的な施設活用が必要である。
⑦施設利用率は高い数値を推移しており、今後も効率的な施設活用に努める。
⑧水洗化率は過去5ヵ年同等の数値であり、処理区域の過疎化で今後大きく推移することはないと考えるが経営効率の観点から引き続き加入促進を図る必要がある。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</si>
</sst>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E67-4002-9950-D545090454A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AE67-4002-9950-D545090454A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100.49</c:v>
                </c:pt>
                <c:pt idx="1">
                  <c:v>99.84</c:v>
                </c:pt>
                <c:pt idx="2">
                  <c:v>100.27</c:v>
                </c:pt>
                <c:pt idx="3">
                  <c:v>99.34</c:v>
                </c:pt>
                <c:pt idx="4">
                  <c:v>98.77</c:v>
                </c:pt>
              </c:numCache>
            </c:numRef>
          </c:val>
          <c:extLst>
            <c:ext xmlns:c16="http://schemas.microsoft.com/office/drawing/2014/chart" uri="{C3380CC4-5D6E-409C-BE32-E72D297353CC}">
              <c16:uniqueId val="{00000000-29ED-41C4-A7D9-48D1E6DE24F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ED-41C4-A7D9-48D1E6DE24F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519-490A-B799-C04A2941D5D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19-490A-B799-C04A2941D5D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CF3-416F-B928-CED6EECC7C0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F3-416F-B928-CED6EECC7C0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EDD-4272-87B7-B15D21036EF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EDD-4272-87B7-B15D21036EF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AB6-4C69-B537-A68C535C163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AB6-4C69-B537-A68C535C163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664-4D84-9937-D6870E9F214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5664-4D84-9937-D6870E9F214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15.32</c:v>
                </c:pt>
                <c:pt idx="1">
                  <c:v>12.89</c:v>
                </c:pt>
                <c:pt idx="2">
                  <c:v>19.64</c:v>
                </c:pt>
                <c:pt idx="3">
                  <c:v>15.84</c:v>
                </c:pt>
                <c:pt idx="4">
                  <c:v>15.97</c:v>
                </c:pt>
              </c:numCache>
            </c:numRef>
          </c:val>
          <c:extLst>
            <c:ext xmlns:c16="http://schemas.microsoft.com/office/drawing/2014/chart" uri="{C3380CC4-5D6E-409C-BE32-E72D297353CC}">
              <c16:uniqueId val="{00000000-7378-409D-9463-D438001EC51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7378-409D-9463-D438001EC51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403.49</c:v>
                </c:pt>
                <c:pt idx="1">
                  <c:v>443.33</c:v>
                </c:pt>
                <c:pt idx="2">
                  <c:v>338.67</c:v>
                </c:pt>
                <c:pt idx="3">
                  <c:v>369.07</c:v>
                </c:pt>
                <c:pt idx="4">
                  <c:v>337</c:v>
                </c:pt>
              </c:numCache>
            </c:numRef>
          </c:val>
          <c:extLst>
            <c:ext xmlns:c16="http://schemas.microsoft.com/office/drawing/2014/chart" uri="{C3380CC4-5D6E-409C-BE32-E72D297353CC}">
              <c16:uniqueId val="{00000000-FC35-4A27-9029-5B2A04A1CD9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FC35-4A27-9029-5B2A04A1CD9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92.54</c:v>
                </c:pt>
                <c:pt idx="1">
                  <c:v>101.49</c:v>
                </c:pt>
                <c:pt idx="2">
                  <c:v>101.49</c:v>
                </c:pt>
                <c:pt idx="3">
                  <c:v>101.49</c:v>
                </c:pt>
                <c:pt idx="4">
                  <c:v>102.99</c:v>
                </c:pt>
              </c:numCache>
            </c:numRef>
          </c:val>
          <c:extLst>
            <c:ext xmlns:c16="http://schemas.microsoft.com/office/drawing/2014/chart" uri="{C3380CC4-5D6E-409C-BE32-E72D297353CC}">
              <c16:uniqueId val="{00000000-2DBD-4D7F-870E-C3F8E6C90A8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2DBD-4D7F-870E-C3F8E6C90A8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94.33</c:v>
                </c:pt>
                <c:pt idx="1">
                  <c:v>94.03</c:v>
                </c:pt>
                <c:pt idx="2">
                  <c:v>94.03</c:v>
                </c:pt>
                <c:pt idx="3">
                  <c:v>95</c:v>
                </c:pt>
                <c:pt idx="4">
                  <c:v>93.75</c:v>
                </c:pt>
              </c:numCache>
            </c:numRef>
          </c:val>
          <c:extLst>
            <c:ext xmlns:c16="http://schemas.microsoft.com/office/drawing/2014/chart" uri="{C3380CC4-5D6E-409C-BE32-E72D297353CC}">
              <c16:uniqueId val="{00000000-6DB7-4C69-94E7-4CD04565A83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6DB7-4C69-94E7-4CD04565A83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52" zoomScaleNormal="52"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鹿児島県　徳之島町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6">
        <f>データ!S6</f>
        <v>10290</v>
      </c>
      <c r="AM8" s="46"/>
      <c r="AN8" s="46"/>
      <c r="AO8" s="46"/>
      <c r="AP8" s="46"/>
      <c r="AQ8" s="46"/>
      <c r="AR8" s="46"/>
      <c r="AS8" s="46"/>
      <c r="AT8" s="45">
        <f>データ!T6</f>
        <v>104.92</v>
      </c>
      <c r="AU8" s="45"/>
      <c r="AV8" s="45"/>
      <c r="AW8" s="45"/>
      <c r="AX8" s="45"/>
      <c r="AY8" s="45"/>
      <c r="AZ8" s="45"/>
      <c r="BA8" s="45"/>
      <c r="BB8" s="45">
        <f>データ!U6</f>
        <v>98.07</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1.44</v>
      </c>
      <c r="Q10" s="45"/>
      <c r="R10" s="45"/>
      <c r="S10" s="45"/>
      <c r="T10" s="45"/>
      <c r="U10" s="45"/>
      <c r="V10" s="45"/>
      <c r="W10" s="45">
        <f>データ!Q6</f>
        <v>100</v>
      </c>
      <c r="X10" s="45"/>
      <c r="Y10" s="45"/>
      <c r="Z10" s="45"/>
      <c r="AA10" s="45"/>
      <c r="AB10" s="45"/>
      <c r="AC10" s="45"/>
      <c r="AD10" s="46">
        <f>データ!R6</f>
        <v>2600</v>
      </c>
      <c r="AE10" s="46"/>
      <c r="AF10" s="46"/>
      <c r="AG10" s="46"/>
      <c r="AH10" s="46"/>
      <c r="AI10" s="46"/>
      <c r="AJ10" s="46"/>
      <c r="AK10" s="2"/>
      <c r="AL10" s="46">
        <f>データ!V6</f>
        <v>144</v>
      </c>
      <c r="AM10" s="46"/>
      <c r="AN10" s="46"/>
      <c r="AO10" s="46"/>
      <c r="AP10" s="46"/>
      <c r="AQ10" s="46"/>
      <c r="AR10" s="46"/>
      <c r="AS10" s="46"/>
      <c r="AT10" s="45">
        <f>データ!W6</f>
        <v>0.09</v>
      </c>
      <c r="AU10" s="45"/>
      <c r="AV10" s="45"/>
      <c r="AW10" s="45"/>
      <c r="AX10" s="45"/>
      <c r="AY10" s="45"/>
      <c r="AZ10" s="45"/>
      <c r="BA10" s="45"/>
      <c r="BB10" s="45">
        <f>データ!X6</f>
        <v>1600</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120</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【809.19】</v>
      </c>
      <c r="I86" s="12" t="str">
        <f>データ!CA6</f>
        <v>【57.02】</v>
      </c>
      <c r="J86" s="12" t="str">
        <f>データ!CL6</f>
        <v>【273.68】</v>
      </c>
      <c r="K86" s="12" t="str">
        <f>データ!CW6</f>
        <v>【52.55】</v>
      </c>
      <c r="L86" s="12" t="str">
        <f>データ!DH6</f>
        <v>【87.30】</v>
      </c>
      <c r="M86" s="12" t="s">
        <v>44</v>
      </c>
      <c r="N86" s="12" t="s">
        <v>45</v>
      </c>
      <c r="O86" s="12" t="str">
        <f>データ!EO6</f>
        <v>【0.02】</v>
      </c>
    </row>
  </sheetData>
  <sheetProtection algorithmName="SHA-512" hashValue="jCo+ECG46u/069GEM5bW8Muk9wPzHJvi8OMhMUBALjbn8yhAAzXRceivpfFJVl/zkk6gOWlDNzJPc674DSV4HA==" saltValue="GVyfxdGcK9JvQ+mzZHTKV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2022</v>
      </c>
      <c r="C6" s="19">
        <f t="shared" ref="C6:X6" si="3">C7</f>
        <v>465305</v>
      </c>
      <c r="D6" s="19">
        <f t="shared" si="3"/>
        <v>47</v>
      </c>
      <c r="E6" s="19">
        <f t="shared" si="3"/>
        <v>17</v>
      </c>
      <c r="F6" s="19">
        <f t="shared" si="3"/>
        <v>5</v>
      </c>
      <c r="G6" s="19">
        <f t="shared" si="3"/>
        <v>0</v>
      </c>
      <c r="H6" s="19" t="str">
        <f t="shared" si="3"/>
        <v>鹿児島県　徳之島町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1.44</v>
      </c>
      <c r="Q6" s="20">
        <f t="shared" si="3"/>
        <v>100</v>
      </c>
      <c r="R6" s="20">
        <f t="shared" si="3"/>
        <v>2600</v>
      </c>
      <c r="S6" s="20">
        <f t="shared" si="3"/>
        <v>10290</v>
      </c>
      <c r="T6" s="20">
        <f t="shared" si="3"/>
        <v>104.92</v>
      </c>
      <c r="U6" s="20">
        <f t="shared" si="3"/>
        <v>98.07</v>
      </c>
      <c r="V6" s="20">
        <f t="shared" si="3"/>
        <v>144</v>
      </c>
      <c r="W6" s="20">
        <f t="shared" si="3"/>
        <v>0.09</v>
      </c>
      <c r="X6" s="20">
        <f t="shared" si="3"/>
        <v>1600</v>
      </c>
      <c r="Y6" s="21">
        <f>IF(Y7="",NA(),Y7)</f>
        <v>100.49</v>
      </c>
      <c r="Z6" s="21">
        <f t="shared" ref="Z6:AH6" si="4">IF(Z7="",NA(),Z7)</f>
        <v>99.84</v>
      </c>
      <c r="AA6" s="21">
        <f t="shared" si="4"/>
        <v>100.27</v>
      </c>
      <c r="AB6" s="21">
        <f t="shared" si="4"/>
        <v>99.34</v>
      </c>
      <c r="AC6" s="21">
        <f t="shared" si="4"/>
        <v>98.77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789.46</v>
      </c>
      <c r="BL6" s="21">
        <f t="shared" si="7"/>
        <v>826.83</v>
      </c>
      <c r="BM6" s="21">
        <f t="shared" si="7"/>
        <v>867.83</v>
      </c>
      <c r="BN6" s="21">
        <f t="shared" si="7"/>
        <v>791.76</v>
      </c>
      <c r="BO6" s="21">
        <f t="shared" si="7"/>
        <v>900.82</v>
      </c>
      <c r="BP6" s="20" t="str">
        <f>IF(BP7="","",IF(BP7="-","【-】","【"&amp;SUBSTITUTE(TEXT(BP7,"#,##0.00"),"-","△")&amp;"】"))</f>
        <v>【809.19】</v>
      </c>
      <c r="BQ6" s="21">
        <f>IF(BQ7="",NA(),BQ7)</f>
        <v>15.32</v>
      </c>
      <c r="BR6" s="21">
        <f t="shared" ref="BR6:BZ6" si="8">IF(BR7="",NA(),BR7)</f>
        <v>12.89</v>
      </c>
      <c r="BS6" s="21">
        <f t="shared" si="8"/>
        <v>19.64</v>
      </c>
      <c r="BT6" s="21">
        <f t="shared" si="8"/>
        <v>15.84</v>
      </c>
      <c r="BU6" s="21">
        <f t="shared" si="8"/>
        <v>15.97</v>
      </c>
      <c r="BV6" s="21">
        <f t="shared" si="8"/>
        <v>57.77</v>
      </c>
      <c r="BW6" s="21">
        <f t="shared" si="8"/>
        <v>57.31</v>
      </c>
      <c r="BX6" s="21">
        <f t="shared" si="8"/>
        <v>57.08</v>
      </c>
      <c r="BY6" s="21">
        <f t="shared" si="8"/>
        <v>56.26</v>
      </c>
      <c r="BZ6" s="21">
        <f t="shared" si="8"/>
        <v>52.94</v>
      </c>
      <c r="CA6" s="20" t="str">
        <f>IF(CA7="","",IF(CA7="-","【-】","【"&amp;SUBSTITUTE(TEXT(CA7,"#,##0.00"),"-","△")&amp;"】"))</f>
        <v>【57.02】</v>
      </c>
      <c r="CB6" s="21">
        <f>IF(CB7="",NA(),CB7)</f>
        <v>403.49</v>
      </c>
      <c r="CC6" s="21">
        <f t="shared" ref="CC6:CK6" si="9">IF(CC7="",NA(),CC7)</f>
        <v>443.33</v>
      </c>
      <c r="CD6" s="21">
        <f t="shared" si="9"/>
        <v>338.67</v>
      </c>
      <c r="CE6" s="21">
        <f t="shared" si="9"/>
        <v>369.07</v>
      </c>
      <c r="CF6" s="21">
        <f t="shared" si="9"/>
        <v>337</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92.54</v>
      </c>
      <c r="CN6" s="21">
        <f t="shared" ref="CN6:CV6" si="10">IF(CN7="",NA(),CN7)</f>
        <v>101.49</v>
      </c>
      <c r="CO6" s="21">
        <f t="shared" si="10"/>
        <v>101.49</v>
      </c>
      <c r="CP6" s="21">
        <f t="shared" si="10"/>
        <v>101.49</v>
      </c>
      <c r="CQ6" s="21">
        <f t="shared" si="10"/>
        <v>102.99</v>
      </c>
      <c r="CR6" s="21">
        <f t="shared" si="10"/>
        <v>50.68</v>
      </c>
      <c r="CS6" s="21">
        <f t="shared" si="10"/>
        <v>50.14</v>
      </c>
      <c r="CT6" s="21">
        <f t="shared" si="10"/>
        <v>54.83</v>
      </c>
      <c r="CU6" s="21">
        <f t="shared" si="10"/>
        <v>66.53</v>
      </c>
      <c r="CV6" s="21">
        <f t="shared" si="10"/>
        <v>52.35</v>
      </c>
      <c r="CW6" s="20" t="str">
        <f>IF(CW7="","",IF(CW7="-","【-】","【"&amp;SUBSTITUTE(TEXT(CW7,"#,##0.00"),"-","△")&amp;"】"))</f>
        <v>【52.55】</v>
      </c>
      <c r="CX6" s="21">
        <f>IF(CX7="",NA(),CX7)</f>
        <v>94.33</v>
      </c>
      <c r="CY6" s="21">
        <f t="shared" ref="CY6:DG6" si="11">IF(CY7="",NA(),CY7)</f>
        <v>94.03</v>
      </c>
      <c r="CZ6" s="21">
        <f t="shared" si="11"/>
        <v>94.03</v>
      </c>
      <c r="DA6" s="21">
        <f t="shared" si="11"/>
        <v>95</v>
      </c>
      <c r="DB6" s="21">
        <f t="shared" si="11"/>
        <v>93.75</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465305</v>
      </c>
      <c r="D7" s="23">
        <v>47</v>
      </c>
      <c r="E7" s="23">
        <v>17</v>
      </c>
      <c r="F7" s="23">
        <v>5</v>
      </c>
      <c r="G7" s="23">
        <v>0</v>
      </c>
      <c r="H7" s="23" t="s">
        <v>99</v>
      </c>
      <c r="I7" s="23" t="s">
        <v>100</v>
      </c>
      <c r="J7" s="23" t="s">
        <v>101</v>
      </c>
      <c r="K7" s="23" t="s">
        <v>102</v>
      </c>
      <c r="L7" s="23" t="s">
        <v>103</v>
      </c>
      <c r="M7" s="23" t="s">
        <v>104</v>
      </c>
      <c r="N7" s="24" t="s">
        <v>105</v>
      </c>
      <c r="O7" s="24" t="s">
        <v>106</v>
      </c>
      <c r="P7" s="24">
        <v>1.44</v>
      </c>
      <c r="Q7" s="24">
        <v>100</v>
      </c>
      <c r="R7" s="24">
        <v>2600</v>
      </c>
      <c r="S7" s="24">
        <v>10290</v>
      </c>
      <c r="T7" s="24">
        <v>104.92</v>
      </c>
      <c r="U7" s="24">
        <v>98.07</v>
      </c>
      <c r="V7" s="24">
        <v>144</v>
      </c>
      <c r="W7" s="24">
        <v>0.09</v>
      </c>
      <c r="X7" s="24">
        <v>1600</v>
      </c>
      <c r="Y7" s="24">
        <v>100.49</v>
      </c>
      <c r="Z7" s="24">
        <v>99.84</v>
      </c>
      <c r="AA7" s="24">
        <v>100.27</v>
      </c>
      <c r="AB7" s="24">
        <v>99.34</v>
      </c>
      <c r="AC7" s="24">
        <v>98.77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789.46</v>
      </c>
      <c r="BL7" s="24">
        <v>826.83</v>
      </c>
      <c r="BM7" s="24">
        <v>867.83</v>
      </c>
      <c r="BN7" s="24">
        <v>791.76</v>
      </c>
      <c r="BO7" s="24">
        <v>900.82</v>
      </c>
      <c r="BP7" s="24">
        <v>809.19</v>
      </c>
      <c r="BQ7" s="24">
        <v>15.32</v>
      </c>
      <c r="BR7" s="24">
        <v>12.89</v>
      </c>
      <c r="BS7" s="24">
        <v>19.64</v>
      </c>
      <c r="BT7" s="24">
        <v>15.84</v>
      </c>
      <c r="BU7" s="24">
        <v>15.97</v>
      </c>
      <c r="BV7" s="24">
        <v>57.77</v>
      </c>
      <c r="BW7" s="24">
        <v>57.31</v>
      </c>
      <c r="BX7" s="24">
        <v>57.08</v>
      </c>
      <c r="BY7" s="24">
        <v>56.26</v>
      </c>
      <c r="BZ7" s="24">
        <v>52.94</v>
      </c>
      <c r="CA7" s="24">
        <v>57.02</v>
      </c>
      <c r="CB7" s="24">
        <v>403.49</v>
      </c>
      <c r="CC7" s="24">
        <v>443.33</v>
      </c>
      <c r="CD7" s="24">
        <v>338.67</v>
      </c>
      <c r="CE7" s="24">
        <v>369.07</v>
      </c>
      <c r="CF7" s="24">
        <v>337</v>
      </c>
      <c r="CG7" s="24">
        <v>274.35000000000002</v>
      </c>
      <c r="CH7" s="24">
        <v>273.52</v>
      </c>
      <c r="CI7" s="24">
        <v>274.99</v>
      </c>
      <c r="CJ7" s="24">
        <v>282.08999999999997</v>
      </c>
      <c r="CK7" s="24">
        <v>303.27999999999997</v>
      </c>
      <c r="CL7" s="24">
        <v>273.68</v>
      </c>
      <c r="CM7" s="24">
        <v>92.54</v>
      </c>
      <c r="CN7" s="24">
        <v>101.49</v>
      </c>
      <c r="CO7" s="24">
        <v>101.49</v>
      </c>
      <c r="CP7" s="24">
        <v>101.49</v>
      </c>
      <c r="CQ7" s="24">
        <v>102.99</v>
      </c>
      <c r="CR7" s="24">
        <v>50.68</v>
      </c>
      <c r="CS7" s="24">
        <v>50.14</v>
      </c>
      <c r="CT7" s="24">
        <v>54.83</v>
      </c>
      <c r="CU7" s="24">
        <v>66.53</v>
      </c>
      <c r="CV7" s="24">
        <v>52.35</v>
      </c>
      <c r="CW7" s="24">
        <v>52.55</v>
      </c>
      <c r="CX7" s="24">
        <v>94.33</v>
      </c>
      <c r="CY7" s="24">
        <v>94.03</v>
      </c>
      <c r="CZ7" s="24">
        <v>94.03</v>
      </c>
      <c r="DA7" s="24">
        <v>95</v>
      </c>
      <c r="DB7" s="24">
        <v>93.75</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112</v>
      </c>
    </row>
    <row r="12" spans="1:145" x14ac:dyDescent="0.15">
      <c r="B12">
        <v>1</v>
      </c>
      <c r="C12">
        <v>1</v>
      </c>
      <c r="D12">
        <v>2</v>
      </c>
      <c r="E12">
        <v>3</v>
      </c>
      <c r="F12">
        <v>4</v>
      </c>
      <c r="G12" t="s">
        <v>113</v>
      </c>
    </row>
    <row r="13" spans="1:145" x14ac:dyDescent="0.15">
      <c r="B13" t="s">
        <v>114</v>
      </c>
      <c r="C13" t="s">
        <v>115</v>
      </c>
      <c r="D13" t="s">
        <v>116</v>
      </c>
      <c r="E13" t="s">
        <v>116</v>
      </c>
      <c r="F13" t="s">
        <v>115</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dcterms:created xsi:type="dcterms:W3CDTF">2023-12-12T02:56:48Z</dcterms:created>
  <dcterms:modified xsi:type="dcterms:W3CDTF">2024-02-20T00:04:48Z</dcterms:modified>
  <cp:category/>
</cp:coreProperties>
</file>