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5\02　決算統計関連調査\060116　公営企業に係る経営比較分析表（令和４年度決算）の分析等について\★完成版\25_大崎町(済，了)\"/>
    </mc:Choice>
  </mc:AlternateContent>
  <workbookProtection workbookAlgorithmName="SHA-512" workbookHashValue="LDt06NSbe1XbGlxIH/wpWWrPcUjK6+HUvzDYjK1cvR3F0FhWa5S/8j7955FQ0q/xIW6w5ZY3R8ZLQ1ni0azL5g==" workbookSaltValue="OW+VW3jRQNyP+umZa5YzDQ==" workbookSpinCount="100000" lockStructure="1"/>
  <bookViews>
    <workbookView xWindow="0" yWindow="0" windowWidth="28800" windowHeight="12465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Q6" i="5"/>
  <c r="P6" i="5"/>
  <c r="O6" i="5"/>
  <c r="I10" i="4" s="1"/>
  <c r="N6" i="5"/>
  <c r="B10" i="4" s="1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F85" i="4"/>
  <c r="BB10" i="4"/>
  <c r="AL10" i="4"/>
  <c r="W10" i="4"/>
  <c r="P10" i="4"/>
  <c r="BB8" i="4"/>
  <c r="AT8" i="4"/>
  <c r="AL8" i="4"/>
  <c r="AD8" i="4"/>
  <c r="W8" i="4"/>
  <c r="P8" i="4"/>
  <c r="B6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<sst xmlns="http://schemas.openxmlformats.org/spreadsheetml/2006/main" count="228" uniqueCount="114">
  <si>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</si>
  <si>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</si>
  <si>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</si>
  <si>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</si>
  <si>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</si>
  <si>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</si>
  <si>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</si>
  <si>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</si>
  <si>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</si>
  <si>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</si>
  <si>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</si>
  <si>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</si>
  <si>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</si>
  <si>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</si>
  <si>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</si>
  <si>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</si>
  <si>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</si>
  <si>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</si>
  <si>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</si>
  <si>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</si>
  <si>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</si>
  <si>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</si>
  <si>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</si>
  <si>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</si>
  <si>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</si>
  <si>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</si>
  <si>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</si>
  <si>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</si>
  <si>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</si>
  <si>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</si>
  <si>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</si>
  <si>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</si>
  <si>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</si>
  <si>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</si>
  <si>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</si>
  <si>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</si>
  <si>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</si>
  <si>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</si>
  <si>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</si>
  <si>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</si>
  <si>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</si>
  <si>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</si>
  <si>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</si>
  <si>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</si>
  <si>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</si>
  <si>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</si>
  <si>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</si>
  <si>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</si>
  <si>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</si>
  <si>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</si>
  <si>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</si>
  <si>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</si>
  <si>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</si>
  <si>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</si>
  <si>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</si>
  <si>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</si>
  <si>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</si>
  <si>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</si>
  <si>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</si>
  <si>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</si>
  <si>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</si>
  <si>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</si>
  <si>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</si>
  <si>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</si>
  <si>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</si>
  <si>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</si>
  <si>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</si>
  <si>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</si>
  <si>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</si>
  <si>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</si>
  <si>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</si>
  <si>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</si>
  <si>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</si>
  <si>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</si>
  <si>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</si>
  <si>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</si>
  <si>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</si>
  <si>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</si>
  <si>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</si>
  <si>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</si>
  <si>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</si>
  <si>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</si>
  <si>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</si>
  <si>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</si>
  <si>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</si>
  <si>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</si>
  <si>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</si>
  <si>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</si>
  <si>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</si>
  <si>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</si>
  <si>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</si>
  <si>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</si>
  <si>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</si>
  <si>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大崎町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</si>
  <si>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</si>
  <si>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</si>
  <si>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</si>
  <si>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</si>
  <si>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</si>
  <si>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</si>
  <si>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</si>
  <si>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</si>
  <si>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</si>
  <si>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</si>
  <si>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</si>
  <si>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</si>
  <si>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</si>
  <si>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</si>
  <si>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</si>
  <si>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</si>
  <si>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</si>
  <si>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 
　毎年度100％を超えており、黒字経営が継続的に続いている。また、類似団体平均も上回っている状況にある。
②累積欠損金比率
  累積欠損金は発生していない。
③流動比率
  理想比率とされる200％以上を毎年大きく上回っており、短期債務に対する支払い能力はあるといえる。
④企業債残高対給水収益比率
  類似団体平均と比較しても低い水準である。
⑤料金回収率
　毎年度100％以上あり、給水にかかる費用を給水収益で賄えており、経営の健全性を維持している。
⑥給水原価
  類似団体平均より低く、費用の効率性は良いといえる。
⑦施設利用率
  本町は類似団体平均と比べ低い状況にある。経営効率化の観点からはこの指標は高いほどよいが、本管漏水事故等に対応できる一定の余裕は必要である。
⑧有収率
　類似団体平均を上回っているが、漏水が主な原因により有収率が低くなってきているため，引き続き漏水の早期発見に努めていく。</t>
    <rPh sb="371" eb="373">
      <t>ロウスイ</t>
    </rPh>
    <rPh sb="374" eb="375">
      <t>オモ</t>
    </rPh>
    <rPh sb="376" eb="378">
      <t>ゲンイン</t>
    </rPh>
    <rPh sb="381" eb="384">
      <t>ユウシュウリツ</t>
    </rPh>
    <rPh sb="385" eb="386">
      <t>ヒク</t>
    </rPh>
    <phoneticPr fontId="4"/>
  </si>
  <si>
    <t>類似団体と比較し、全体的に概ね良好な経営を行っており、有収率についても類似団体より高い状況にある。しかしながら、管路経年化率が高く老朽化が進んでおり、今後ますます更新事業が増加していく状況にあるため、中長期的な更新計画を立て効率的に更新を行っていく必要がある。</t>
    <phoneticPr fontId="4"/>
  </si>
  <si>
    <t>①有形固定資産減価償却率
　類似団体平均を上回っており、減価償却が進み、老朽化が進んでいる状況にあり、計画的な更新が必要である。
②管路経年化率
　管路経年化率が高く、老朽化が進んでいる状況にあり、計画的な更新が必要である。
③管路更新率
　令和４年度は，令和３年度より更新率は上昇したものの類似団体平均を下回っている。今後も管路の経年化率が年々増加することを踏まえ、計画的な更新が必要である。</t>
    <rPh sb="128" eb="130">
      <t>レイワ</t>
    </rPh>
    <rPh sb="131" eb="133">
      <t>ネンド</t>
    </rPh>
    <rPh sb="135" eb="137">
      <t>コウシン</t>
    </rPh>
    <rPh sb="137" eb="138">
      <t>リツ</t>
    </rPh>
    <rPh sb="139" eb="141">
      <t>ジョウショウ</t>
    </rPh>
    <rPh sb="153" eb="155">
      <t>シタマワ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</si>
</sst>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0.66</c:v>
                </c:pt>
                <c:pt idx="2">
                  <c:v>0.67</c:v>
                </c:pt>
                <c:pt idx="3">
                  <c:v>0.15</c:v>
                </c:pt>
                <c:pt idx="4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3-4647-986E-21EE760D9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0.43</c:v>
                </c:pt>
                <c:pt idx="1">
                  <c:v>0.42</c:v>
                </c:pt>
                <c:pt idx="2">
                  <c:v>0.44</c:v>
                </c:pt>
                <c:pt idx="3">
                  <c:v>0.5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3-4647-986E-21EE760D9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50.48</c:v>
                </c:pt>
                <c:pt idx="1">
                  <c:v>51.75</c:v>
                </c:pt>
                <c:pt idx="2">
                  <c:v>51.56</c:v>
                </c:pt>
                <c:pt idx="3">
                  <c:v>52.12</c:v>
                </c:pt>
                <c:pt idx="4">
                  <c:v>51.15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4-4D7E-87B5-5B315212A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55.22</c:v>
                </c:pt>
                <c:pt idx="1">
                  <c:v>54.05</c:v>
                </c:pt>
                <c:pt idx="2">
                  <c:v>54.43</c:v>
                </c:pt>
                <c:pt idx="3">
                  <c:v>53.87</c:v>
                </c:pt>
                <c:pt idx="4">
                  <c:v>54.49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34-4D7E-87B5-5B315212A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90.45</c:v>
                </c:pt>
                <c:pt idx="1">
                  <c:v>82.98</c:v>
                </c:pt>
                <c:pt idx="2">
                  <c:v>83.93</c:v>
                </c:pt>
                <c:pt idx="3">
                  <c:v>80.7</c:v>
                </c:pt>
                <c:pt idx="4">
                  <c:v>80.599999999999994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8-43B1-A8EC-F29E205DA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80.930000000000007</c:v>
                </c:pt>
                <c:pt idx="1">
                  <c:v>80.510000000000005</c:v>
                </c:pt>
                <c:pt idx="2">
                  <c:v>79.44</c:v>
                </c:pt>
                <c:pt idx="3">
                  <c:v>79.489999999999995</c:v>
                </c:pt>
                <c:pt idx="4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08-43B1-A8EC-F29E205DA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121.51</c:v>
                </c:pt>
                <c:pt idx="1">
                  <c:v>122.44</c:v>
                </c:pt>
                <c:pt idx="2">
                  <c:v>119.31</c:v>
                </c:pt>
                <c:pt idx="3">
                  <c:v>117.45</c:v>
                </c:pt>
                <c:pt idx="4">
                  <c:v>116.48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F-4F71-BFF6-3070B776B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108.76</c:v>
                </c:pt>
                <c:pt idx="1">
                  <c:v>108.46</c:v>
                </c:pt>
                <c:pt idx="2">
                  <c:v>109.02</c:v>
                </c:pt>
                <c:pt idx="3">
                  <c:v>107.81</c:v>
                </c:pt>
                <c:pt idx="4">
                  <c:v>107.21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F-4F71-BFF6-3070B776B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60.78</c:v>
                </c:pt>
                <c:pt idx="1">
                  <c:v>60.95</c:v>
                </c:pt>
                <c:pt idx="2">
                  <c:v>60.41</c:v>
                </c:pt>
                <c:pt idx="3">
                  <c:v>59.43</c:v>
                </c:pt>
                <c:pt idx="4">
                  <c:v>59.86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B-4B6C-B280-0177985B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47.97</c:v>
                </c:pt>
                <c:pt idx="1">
                  <c:v>49.12</c:v>
                </c:pt>
                <c:pt idx="2">
                  <c:v>49.39</c:v>
                </c:pt>
                <c:pt idx="3">
                  <c:v>50.75</c:v>
                </c:pt>
                <c:pt idx="4">
                  <c:v>51.72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0B-4B6C-B280-0177985B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30.89</c:v>
                </c:pt>
                <c:pt idx="1">
                  <c:v>32.630000000000003</c:v>
                </c:pt>
                <c:pt idx="2">
                  <c:v>35.659999999999997</c:v>
                </c:pt>
                <c:pt idx="3">
                  <c:v>35.49</c:v>
                </c:pt>
                <c:pt idx="4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5-4243-9A74-8329617D6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15.33</c:v>
                </c:pt>
                <c:pt idx="1">
                  <c:v>16.760000000000002</c:v>
                </c:pt>
                <c:pt idx="2">
                  <c:v>18.57</c:v>
                </c:pt>
                <c:pt idx="3">
                  <c:v>21.14</c:v>
                </c:pt>
                <c:pt idx="4">
                  <c:v>22.12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5-4243-9A74-8329617D6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3-43F4-B700-B776FC8E1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7.48</c:v>
                </c:pt>
                <c:pt idx="1">
                  <c:v>11.94</c:v>
                </c:pt>
                <c:pt idx="2">
                  <c:v>11</c:v>
                </c:pt>
                <c:pt idx="3">
                  <c:v>8.86</c:v>
                </c:pt>
                <c:pt idx="4">
                  <c:v>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73-43F4-B700-B776FC8E1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1377.37</c:v>
                </c:pt>
                <c:pt idx="1">
                  <c:v>1604.76</c:v>
                </c:pt>
                <c:pt idx="2">
                  <c:v>1344.12</c:v>
                </c:pt>
                <c:pt idx="3">
                  <c:v>3220.45</c:v>
                </c:pt>
                <c:pt idx="4">
                  <c:v>2650.1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A-4824-83DF-86D57864B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359.7</c:v>
                </c:pt>
                <c:pt idx="1">
                  <c:v>362.93</c:v>
                </c:pt>
                <c:pt idx="2">
                  <c:v>371.81</c:v>
                </c:pt>
                <c:pt idx="3">
                  <c:v>384.23</c:v>
                </c:pt>
                <c:pt idx="4">
                  <c:v>364.3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5A-4824-83DF-86D57864B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27.13</c:v>
                </c:pt>
                <c:pt idx="1">
                  <c:v>17.829999999999998</c:v>
                </c:pt>
                <c:pt idx="2">
                  <c:v>10.64</c:v>
                </c:pt>
                <c:pt idx="3">
                  <c:v>6.52</c:v>
                </c:pt>
                <c:pt idx="4">
                  <c:v>5.0599999999999996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D-4B27-9755-B21432D9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447.01</c:v>
                </c:pt>
                <c:pt idx="1">
                  <c:v>439.05</c:v>
                </c:pt>
                <c:pt idx="2">
                  <c:v>465.85</c:v>
                </c:pt>
                <c:pt idx="3">
                  <c:v>439.43</c:v>
                </c:pt>
                <c:pt idx="4">
                  <c:v>438.41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8D-4B27-9755-B21432D9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120.87</c:v>
                </c:pt>
                <c:pt idx="1">
                  <c:v>120.28</c:v>
                </c:pt>
                <c:pt idx="2">
                  <c:v>116.06</c:v>
                </c:pt>
                <c:pt idx="3">
                  <c:v>115.2</c:v>
                </c:pt>
                <c:pt idx="4">
                  <c:v>107.56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A-403B-BC9B-2B164D689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95.81</c:v>
                </c:pt>
                <c:pt idx="1">
                  <c:v>95.26</c:v>
                </c:pt>
                <c:pt idx="2">
                  <c:v>92.39</c:v>
                </c:pt>
                <c:pt idx="3">
                  <c:v>94.41</c:v>
                </c:pt>
                <c:pt idx="4">
                  <c:v>90.96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CA-403B-BC9B-2B164D689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124.24</c:v>
                </c:pt>
                <c:pt idx="1">
                  <c:v>126.2</c:v>
                </c:pt>
                <c:pt idx="2">
                  <c:v>130.51</c:v>
                </c:pt>
                <c:pt idx="3">
                  <c:v>131.88</c:v>
                </c:pt>
                <c:pt idx="4">
                  <c:v>141.44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4-409D-94EB-59C1D0A1F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189.58</c:v>
                </c:pt>
                <c:pt idx="1">
                  <c:v>192.82</c:v>
                </c:pt>
                <c:pt idx="2">
                  <c:v>192.98</c:v>
                </c:pt>
                <c:pt idx="3">
                  <c:v>192.13</c:v>
                </c:pt>
                <c:pt idx="4">
                  <c:v>197.04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4-409D-94EB-59C1D0A1F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52" zoomScaleNormal="52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32" t="str">
        <f>データ!H6</f>
        <v>鹿児島県　大崎町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A7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12398</v>
      </c>
      <c r="AM8" s="45"/>
      <c r="AN8" s="45"/>
      <c r="AO8" s="45"/>
      <c r="AP8" s="45"/>
      <c r="AQ8" s="45"/>
      <c r="AR8" s="45"/>
      <c r="AS8" s="45"/>
      <c r="AT8" s="46">
        <f>データ!$S$6</f>
        <v>100.64</v>
      </c>
      <c r="AU8" s="47"/>
      <c r="AV8" s="47"/>
      <c r="AW8" s="47"/>
      <c r="AX8" s="47"/>
      <c r="AY8" s="47"/>
      <c r="AZ8" s="47"/>
      <c r="BA8" s="47"/>
      <c r="BB8" s="48">
        <f>データ!$T$6</f>
        <v>123.19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97.76</v>
      </c>
      <c r="J10" s="47"/>
      <c r="K10" s="47"/>
      <c r="L10" s="47"/>
      <c r="M10" s="47"/>
      <c r="N10" s="47"/>
      <c r="O10" s="81"/>
      <c r="P10" s="48">
        <f>データ!$P$6</f>
        <v>99.42</v>
      </c>
      <c r="Q10" s="48"/>
      <c r="R10" s="48"/>
      <c r="S10" s="48"/>
      <c r="T10" s="48"/>
      <c r="U10" s="48"/>
      <c r="V10" s="48"/>
      <c r="W10" s="45">
        <f>データ!$Q$6</f>
        <v>3090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12148</v>
      </c>
      <c r="AM10" s="45"/>
      <c r="AN10" s="45"/>
      <c r="AO10" s="45"/>
      <c r="AP10" s="45"/>
      <c r="AQ10" s="45"/>
      <c r="AR10" s="45"/>
      <c r="AS10" s="45"/>
      <c r="AT10" s="46">
        <f>データ!$V$6</f>
        <v>66.400000000000006</v>
      </c>
      <c r="AU10" s="47"/>
      <c r="AV10" s="47"/>
      <c r="AW10" s="47"/>
      <c r="AX10" s="47"/>
      <c r="AY10" s="47"/>
      <c r="AZ10" s="47"/>
      <c r="BA10" s="47"/>
      <c r="BB10" s="48">
        <f>データ!$W$6</f>
        <v>182.95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111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113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112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12"/>
    </row>
    <row r="84" spans="1:78" hidden="1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YjH57dIyAE+WDdETO1vkpRdsrV0gaY04Kc3UgcbbzFT7N6+imLqjSWJdpzrNTWt2KQtPF87xrQYp4HG0k2JENw==" saltValue="4SLCEBSgUD9k0FAAIvCgh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>
      <c r="A6" s="15" t="s">
        <v>92</v>
      </c>
      <c r="B6" s="20">
        <f>B7</f>
        <v>2022</v>
      </c>
      <c r="C6" s="20">
        <f t="shared" ref="C6:W6" si="3">C7</f>
        <v>464686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鹿児島県　大崎町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A7</v>
      </c>
      <c r="M6" s="20" t="str">
        <f t="shared" si="3"/>
        <v>非設置</v>
      </c>
      <c r="N6" s="21" t="str">
        <f t="shared" si="3"/>
        <v>-</v>
      </c>
      <c r="O6" s="21">
        <f t="shared" si="3"/>
        <v>97.76</v>
      </c>
      <c r="P6" s="21">
        <f t="shared" si="3"/>
        <v>99.42</v>
      </c>
      <c r="Q6" s="21">
        <f t="shared" si="3"/>
        <v>3090</v>
      </c>
      <c r="R6" s="21">
        <f t="shared" si="3"/>
        <v>12398</v>
      </c>
      <c r="S6" s="21">
        <f t="shared" si="3"/>
        <v>100.64</v>
      </c>
      <c r="T6" s="21">
        <f t="shared" si="3"/>
        <v>123.19</v>
      </c>
      <c r="U6" s="21">
        <f t="shared" si="3"/>
        <v>12148</v>
      </c>
      <c r="V6" s="21">
        <f t="shared" si="3"/>
        <v>66.400000000000006</v>
      </c>
      <c r="W6" s="21">
        <f t="shared" si="3"/>
        <v>182.95</v>
      </c>
      <c r="X6" s="22">
        <f>IF(X7="",NA(),X7)</f>
        <v>121.51</v>
      </c>
      <c r="Y6" s="22">
        <f t="shared" ref="Y6:AG6" si="4">IF(Y7="",NA(),Y7)</f>
        <v>122.44</v>
      </c>
      <c r="Z6" s="22">
        <f t="shared" si="4"/>
        <v>119.31</v>
      </c>
      <c r="AA6" s="22">
        <f t="shared" si="4"/>
        <v>117.45</v>
      </c>
      <c r="AB6" s="22">
        <f t="shared" si="4"/>
        <v>116.48</v>
      </c>
      <c r="AC6" s="22">
        <f t="shared" si="4"/>
        <v>108.76</v>
      </c>
      <c r="AD6" s="22">
        <f t="shared" si="4"/>
        <v>108.46</v>
      </c>
      <c r="AE6" s="22">
        <f t="shared" si="4"/>
        <v>109.02</v>
      </c>
      <c r="AF6" s="22">
        <f t="shared" si="4"/>
        <v>107.81</v>
      </c>
      <c r="AG6" s="22">
        <f t="shared" si="4"/>
        <v>107.21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7.48</v>
      </c>
      <c r="AO6" s="22">
        <f t="shared" si="5"/>
        <v>11.94</v>
      </c>
      <c r="AP6" s="22">
        <f t="shared" si="5"/>
        <v>11</v>
      </c>
      <c r="AQ6" s="22">
        <f t="shared" si="5"/>
        <v>8.86</v>
      </c>
      <c r="AR6" s="22">
        <f t="shared" si="5"/>
        <v>7.65</v>
      </c>
      <c r="AS6" s="21" t="str">
        <f>IF(AS7="","",IF(AS7="-","【-】","【"&amp;SUBSTITUTE(TEXT(AS7,"#,##0.00"),"-","△")&amp;"】"))</f>
        <v>【1.34】</v>
      </c>
      <c r="AT6" s="22">
        <f>IF(AT7="",NA(),AT7)</f>
        <v>1377.37</v>
      </c>
      <c r="AU6" s="22">
        <f t="shared" ref="AU6:BC6" si="6">IF(AU7="",NA(),AU7)</f>
        <v>1604.76</v>
      </c>
      <c r="AV6" s="22">
        <f t="shared" si="6"/>
        <v>1344.12</v>
      </c>
      <c r="AW6" s="22">
        <f t="shared" si="6"/>
        <v>3220.45</v>
      </c>
      <c r="AX6" s="22">
        <f t="shared" si="6"/>
        <v>2650.1</v>
      </c>
      <c r="AY6" s="22">
        <f t="shared" si="6"/>
        <v>359.7</v>
      </c>
      <c r="AZ6" s="22">
        <f t="shared" si="6"/>
        <v>362.93</v>
      </c>
      <c r="BA6" s="22">
        <f t="shared" si="6"/>
        <v>371.81</v>
      </c>
      <c r="BB6" s="22">
        <f t="shared" si="6"/>
        <v>384.23</v>
      </c>
      <c r="BC6" s="22">
        <f t="shared" si="6"/>
        <v>364.3</v>
      </c>
      <c r="BD6" s="21" t="str">
        <f>IF(BD7="","",IF(BD7="-","【-】","【"&amp;SUBSTITUTE(TEXT(BD7,"#,##0.00"),"-","△")&amp;"】"))</f>
        <v>【252.29】</v>
      </c>
      <c r="BE6" s="22">
        <f>IF(BE7="",NA(),BE7)</f>
        <v>27.13</v>
      </c>
      <c r="BF6" s="22">
        <f t="shared" ref="BF6:BN6" si="7">IF(BF7="",NA(),BF7)</f>
        <v>17.829999999999998</v>
      </c>
      <c r="BG6" s="22">
        <f t="shared" si="7"/>
        <v>10.64</v>
      </c>
      <c r="BH6" s="22">
        <f t="shared" si="7"/>
        <v>6.52</v>
      </c>
      <c r="BI6" s="22">
        <f t="shared" si="7"/>
        <v>5.0599999999999996</v>
      </c>
      <c r="BJ6" s="22">
        <f t="shared" si="7"/>
        <v>447.01</v>
      </c>
      <c r="BK6" s="22">
        <f t="shared" si="7"/>
        <v>439.05</v>
      </c>
      <c r="BL6" s="22">
        <f t="shared" si="7"/>
        <v>465.85</v>
      </c>
      <c r="BM6" s="22">
        <f t="shared" si="7"/>
        <v>439.43</v>
      </c>
      <c r="BN6" s="22">
        <f t="shared" si="7"/>
        <v>438.41</v>
      </c>
      <c r="BO6" s="21" t="str">
        <f>IF(BO7="","",IF(BO7="-","【-】","【"&amp;SUBSTITUTE(TEXT(BO7,"#,##0.00"),"-","△")&amp;"】"))</f>
        <v>【268.07】</v>
      </c>
      <c r="BP6" s="22">
        <f>IF(BP7="",NA(),BP7)</f>
        <v>120.87</v>
      </c>
      <c r="BQ6" s="22">
        <f t="shared" ref="BQ6:BY6" si="8">IF(BQ7="",NA(),BQ7)</f>
        <v>120.28</v>
      </c>
      <c r="BR6" s="22">
        <f t="shared" si="8"/>
        <v>116.06</v>
      </c>
      <c r="BS6" s="22">
        <f t="shared" si="8"/>
        <v>115.2</v>
      </c>
      <c r="BT6" s="22">
        <f t="shared" si="8"/>
        <v>107.56</v>
      </c>
      <c r="BU6" s="22">
        <f t="shared" si="8"/>
        <v>95.81</v>
      </c>
      <c r="BV6" s="22">
        <f t="shared" si="8"/>
        <v>95.26</v>
      </c>
      <c r="BW6" s="22">
        <f t="shared" si="8"/>
        <v>92.39</v>
      </c>
      <c r="BX6" s="22">
        <f t="shared" si="8"/>
        <v>94.41</v>
      </c>
      <c r="BY6" s="22">
        <f t="shared" si="8"/>
        <v>90.96</v>
      </c>
      <c r="BZ6" s="21" t="str">
        <f>IF(BZ7="","",IF(BZ7="-","【-】","【"&amp;SUBSTITUTE(TEXT(BZ7,"#,##0.00"),"-","△")&amp;"】"))</f>
        <v>【97.47】</v>
      </c>
      <c r="CA6" s="22">
        <f>IF(CA7="",NA(),CA7)</f>
        <v>124.24</v>
      </c>
      <c r="CB6" s="22">
        <f t="shared" ref="CB6:CJ6" si="9">IF(CB7="",NA(),CB7)</f>
        <v>126.2</v>
      </c>
      <c r="CC6" s="22">
        <f t="shared" si="9"/>
        <v>130.51</v>
      </c>
      <c r="CD6" s="22">
        <f t="shared" si="9"/>
        <v>131.88</v>
      </c>
      <c r="CE6" s="22">
        <f t="shared" si="9"/>
        <v>141.44</v>
      </c>
      <c r="CF6" s="22">
        <f t="shared" si="9"/>
        <v>189.58</v>
      </c>
      <c r="CG6" s="22">
        <f t="shared" si="9"/>
        <v>192.82</v>
      </c>
      <c r="CH6" s="22">
        <f t="shared" si="9"/>
        <v>192.98</v>
      </c>
      <c r="CI6" s="22">
        <f t="shared" si="9"/>
        <v>192.13</v>
      </c>
      <c r="CJ6" s="22">
        <f t="shared" si="9"/>
        <v>197.04</v>
      </c>
      <c r="CK6" s="21" t="str">
        <f>IF(CK7="","",IF(CK7="-","【-】","【"&amp;SUBSTITUTE(TEXT(CK7,"#,##0.00"),"-","△")&amp;"】"))</f>
        <v>【174.75】</v>
      </c>
      <c r="CL6" s="22">
        <f>IF(CL7="",NA(),CL7)</f>
        <v>50.48</v>
      </c>
      <c r="CM6" s="22">
        <f t="shared" ref="CM6:CU6" si="10">IF(CM7="",NA(),CM7)</f>
        <v>51.75</v>
      </c>
      <c r="CN6" s="22">
        <f t="shared" si="10"/>
        <v>51.56</v>
      </c>
      <c r="CO6" s="22">
        <f t="shared" si="10"/>
        <v>52.12</v>
      </c>
      <c r="CP6" s="22">
        <f t="shared" si="10"/>
        <v>51.15</v>
      </c>
      <c r="CQ6" s="22">
        <f t="shared" si="10"/>
        <v>55.22</v>
      </c>
      <c r="CR6" s="22">
        <f t="shared" si="10"/>
        <v>54.05</v>
      </c>
      <c r="CS6" s="22">
        <f t="shared" si="10"/>
        <v>54.43</v>
      </c>
      <c r="CT6" s="22">
        <f t="shared" si="10"/>
        <v>53.87</v>
      </c>
      <c r="CU6" s="22">
        <f t="shared" si="10"/>
        <v>54.49</v>
      </c>
      <c r="CV6" s="21" t="str">
        <f>IF(CV7="","",IF(CV7="-","【-】","【"&amp;SUBSTITUTE(TEXT(CV7,"#,##0.00"),"-","△")&amp;"】"))</f>
        <v>【59.97】</v>
      </c>
      <c r="CW6" s="22">
        <f>IF(CW7="",NA(),CW7)</f>
        <v>90.45</v>
      </c>
      <c r="CX6" s="22">
        <f t="shared" ref="CX6:DF6" si="11">IF(CX7="",NA(),CX7)</f>
        <v>82.98</v>
      </c>
      <c r="CY6" s="22">
        <f t="shared" si="11"/>
        <v>83.93</v>
      </c>
      <c r="CZ6" s="22">
        <f t="shared" si="11"/>
        <v>80.7</v>
      </c>
      <c r="DA6" s="22">
        <f t="shared" si="11"/>
        <v>80.599999999999994</v>
      </c>
      <c r="DB6" s="22">
        <f t="shared" si="11"/>
        <v>80.930000000000007</v>
      </c>
      <c r="DC6" s="22">
        <f t="shared" si="11"/>
        <v>80.510000000000005</v>
      </c>
      <c r="DD6" s="22">
        <f t="shared" si="11"/>
        <v>79.44</v>
      </c>
      <c r="DE6" s="22">
        <f t="shared" si="11"/>
        <v>79.489999999999995</v>
      </c>
      <c r="DF6" s="22">
        <f t="shared" si="11"/>
        <v>78.8</v>
      </c>
      <c r="DG6" s="21" t="str">
        <f>IF(DG7="","",IF(DG7="-","【-】","【"&amp;SUBSTITUTE(TEXT(DG7,"#,##0.00"),"-","△")&amp;"】"))</f>
        <v>【89.76】</v>
      </c>
      <c r="DH6" s="22">
        <f>IF(DH7="",NA(),DH7)</f>
        <v>60.78</v>
      </c>
      <c r="DI6" s="22">
        <f t="shared" ref="DI6:DQ6" si="12">IF(DI7="",NA(),DI7)</f>
        <v>60.95</v>
      </c>
      <c r="DJ6" s="22">
        <f t="shared" si="12"/>
        <v>60.41</v>
      </c>
      <c r="DK6" s="22">
        <f t="shared" si="12"/>
        <v>59.43</v>
      </c>
      <c r="DL6" s="22">
        <f t="shared" si="12"/>
        <v>59.86</v>
      </c>
      <c r="DM6" s="22">
        <f t="shared" si="12"/>
        <v>47.97</v>
      </c>
      <c r="DN6" s="22">
        <f t="shared" si="12"/>
        <v>49.12</v>
      </c>
      <c r="DO6" s="22">
        <f t="shared" si="12"/>
        <v>49.39</v>
      </c>
      <c r="DP6" s="22">
        <f t="shared" si="12"/>
        <v>50.75</v>
      </c>
      <c r="DQ6" s="22">
        <f t="shared" si="12"/>
        <v>51.72</v>
      </c>
      <c r="DR6" s="21" t="str">
        <f>IF(DR7="","",IF(DR7="-","【-】","【"&amp;SUBSTITUTE(TEXT(DR7,"#,##0.00"),"-","△")&amp;"】"))</f>
        <v>【51.51】</v>
      </c>
      <c r="DS6" s="22">
        <f>IF(DS7="",NA(),DS7)</f>
        <v>30.89</v>
      </c>
      <c r="DT6" s="22">
        <f t="shared" ref="DT6:EB6" si="13">IF(DT7="",NA(),DT7)</f>
        <v>32.630000000000003</v>
      </c>
      <c r="DU6" s="22">
        <f t="shared" si="13"/>
        <v>35.659999999999997</v>
      </c>
      <c r="DV6" s="22">
        <f t="shared" si="13"/>
        <v>35.49</v>
      </c>
      <c r="DW6" s="22">
        <f t="shared" si="13"/>
        <v>34.5</v>
      </c>
      <c r="DX6" s="22">
        <f t="shared" si="13"/>
        <v>15.33</v>
      </c>
      <c r="DY6" s="22">
        <f t="shared" si="13"/>
        <v>16.760000000000002</v>
      </c>
      <c r="DZ6" s="22">
        <f t="shared" si="13"/>
        <v>18.57</v>
      </c>
      <c r="EA6" s="22">
        <f t="shared" si="13"/>
        <v>21.14</v>
      </c>
      <c r="EB6" s="22">
        <f t="shared" si="13"/>
        <v>22.12</v>
      </c>
      <c r="EC6" s="21" t="str">
        <f>IF(EC7="","",IF(EC7="-","【-】","【"&amp;SUBSTITUTE(TEXT(EC7,"#,##0.00"),"-","△")&amp;"】"))</f>
        <v>【23.75】</v>
      </c>
      <c r="ED6" s="22">
        <f>IF(ED7="",NA(),ED7)</f>
        <v>0.66</v>
      </c>
      <c r="EE6" s="22">
        <f t="shared" ref="EE6:EM6" si="14">IF(EE7="",NA(),EE7)</f>
        <v>0.66</v>
      </c>
      <c r="EF6" s="22">
        <f t="shared" si="14"/>
        <v>0.67</v>
      </c>
      <c r="EG6" s="22">
        <f t="shared" si="14"/>
        <v>0.15</v>
      </c>
      <c r="EH6" s="22">
        <f t="shared" si="14"/>
        <v>0.39</v>
      </c>
      <c r="EI6" s="22">
        <f t="shared" si="14"/>
        <v>0.43</v>
      </c>
      <c r="EJ6" s="22">
        <f t="shared" si="14"/>
        <v>0.42</v>
      </c>
      <c r="EK6" s="22">
        <f t="shared" si="14"/>
        <v>0.44</v>
      </c>
      <c r="EL6" s="22">
        <f t="shared" si="14"/>
        <v>0.5</v>
      </c>
      <c r="EM6" s="22">
        <f t="shared" si="14"/>
        <v>0.4</v>
      </c>
      <c r="EN6" s="21" t="str">
        <f>IF(EN7="","",IF(EN7="-","【-】","【"&amp;SUBSTITUTE(TEXT(EN7,"#,##0.00"),"-","△")&amp;"】"))</f>
        <v>【0.67】</v>
      </c>
    </row>
    <row r="7" spans="1:144" s="23" customFormat="1">
      <c r="A7" s="15"/>
      <c r="B7" s="24">
        <v>2022</v>
      </c>
      <c r="C7" s="24">
        <v>464686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97.76</v>
      </c>
      <c r="P7" s="25">
        <v>99.42</v>
      </c>
      <c r="Q7" s="25">
        <v>3090</v>
      </c>
      <c r="R7" s="25">
        <v>12398</v>
      </c>
      <c r="S7" s="25">
        <v>100.64</v>
      </c>
      <c r="T7" s="25">
        <v>123.19</v>
      </c>
      <c r="U7" s="25">
        <v>12148</v>
      </c>
      <c r="V7" s="25">
        <v>66.400000000000006</v>
      </c>
      <c r="W7" s="25">
        <v>182.95</v>
      </c>
      <c r="X7" s="25">
        <v>121.51</v>
      </c>
      <c r="Y7" s="25">
        <v>122.44</v>
      </c>
      <c r="Z7" s="25">
        <v>119.31</v>
      </c>
      <c r="AA7" s="25">
        <v>117.45</v>
      </c>
      <c r="AB7" s="25">
        <v>116.48</v>
      </c>
      <c r="AC7" s="25">
        <v>108.76</v>
      </c>
      <c r="AD7" s="25">
        <v>108.46</v>
      </c>
      <c r="AE7" s="25">
        <v>109.02</v>
      </c>
      <c r="AF7" s="25">
        <v>107.81</v>
      </c>
      <c r="AG7" s="25">
        <v>107.21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7.48</v>
      </c>
      <c r="AO7" s="25">
        <v>11.94</v>
      </c>
      <c r="AP7" s="25">
        <v>11</v>
      </c>
      <c r="AQ7" s="25">
        <v>8.86</v>
      </c>
      <c r="AR7" s="25">
        <v>7.65</v>
      </c>
      <c r="AS7" s="25">
        <v>1.34</v>
      </c>
      <c r="AT7" s="25">
        <v>1377.37</v>
      </c>
      <c r="AU7" s="25">
        <v>1604.76</v>
      </c>
      <c r="AV7" s="25">
        <v>1344.12</v>
      </c>
      <c r="AW7" s="25">
        <v>3220.45</v>
      </c>
      <c r="AX7" s="25">
        <v>2650.1</v>
      </c>
      <c r="AY7" s="25">
        <v>359.7</v>
      </c>
      <c r="AZ7" s="25">
        <v>362.93</v>
      </c>
      <c r="BA7" s="25">
        <v>371.81</v>
      </c>
      <c r="BB7" s="25">
        <v>384.23</v>
      </c>
      <c r="BC7" s="25">
        <v>364.3</v>
      </c>
      <c r="BD7" s="25">
        <v>252.29</v>
      </c>
      <c r="BE7" s="25">
        <v>27.13</v>
      </c>
      <c r="BF7" s="25">
        <v>17.829999999999998</v>
      </c>
      <c r="BG7" s="25">
        <v>10.64</v>
      </c>
      <c r="BH7" s="25">
        <v>6.52</v>
      </c>
      <c r="BI7" s="25">
        <v>5.0599999999999996</v>
      </c>
      <c r="BJ7" s="25">
        <v>447.01</v>
      </c>
      <c r="BK7" s="25">
        <v>439.05</v>
      </c>
      <c r="BL7" s="25">
        <v>465.85</v>
      </c>
      <c r="BM7" s="25">
        <v>439.43</v>
      </c>
      <c r="BN7" s="25">
        <v>438.41</v>
      </c>
      <c r="BO7" s="25">
        <v>268.07</v>
      </c>
      <c r="BP7" s="25">
        <v>120.87</v>
      </c>
      <c r="BQ7" s="25">
        <v>120.28</v>
      </c>
      <c r="BR7" s="25">
        <v>116.06</v>
      </c>
      <c r="BS7" s="25">
        <v>115.2</v>
      </c>
      <c r="BT7" s="25">
        <v>107.56</v>
      </c>
      <c r="BU7" s="25">
        <v>95.81</v>
      </c>
      <c r="BV7" s="25">
        <v>95.26</v>
      </c>
      <c r="BW7" s="25">
        <v>92.39</v>
      </c>
      <c r="BX7" s="25">
        <v>94.41</v>
      </c>
      <c r="BY7" s="25">
        <v>90.96</v>
      </c>
      <c r="BZ7" s="25">
        <v>97.47</v>
      </c>
      <c r="CA7" s="25">
        <v>124.24</v>
      </c>
      <c r="CB7" s="25">
        <v>126.2</v>
      </c>
      <c r="CC7" s="25">
        <v>130.51</v>
      </c>
      <c r="CD7" s="25">
        <v>131.88</v>
      </c>
      <c r="CE7" s="25">
        <v>141.44</v>
      </c>
      <c r="CF7" s="25">
        <v>189.58</v>
      </c>
      <c r="CG7" s="25">
        <v>192.82</v>
      </c>
      <c r="CH7" s="25">
        <v>192.98</v>
      </c>
      <c r="CI7" s="25">
        <v>192.13</v>
      </c>
      <c r="CJ7" s="25">
        <v>197.04</v>
      </c>
      <c r="CK7" s="25">
        <v>174.75</v>
      </c>
      <c r="CL7" s="25">
        <v>50.48</v>
      </c>
      <c r="CM7" s="25">
        <v>51.75</v>
      </c>
      <c r="CN7" s="25">
        <v>51.56</v>
      </c>
      <c r="CO7" s="25">
        <v>52.12</v>
      </c>
      <c r="CP7" s="25">
        <v>51.15</v>
      </c>
      <c r="CQ7" s="25">
        <v>55.22</v>
      </c>
      <c r="CR7" s="25">
        <v>54.05</v>
      </c>
      <c r="CS7" s="25">
        <v>54.43</v>
      </c>
      <c r="CT7" s="25">
        <v>53.87</v>
      </c>
      <c r="CU7" s="25">
        <v>54.49</v>
      </c>
      <c r="CV7" s="25">
        <v>59.97</v>
      </c>
      <c r="CW7" s="25">
        <v>90.45</v>
      </c>
      <c r="CX7" s="25">
        <v>82.98</v>
      </c>
      <c r="CY7" s="25">
        <v>83.93</v>
      </c>
      <c r="CZ7" s="25">
        <v>80.7</v>
      </c>
      <c r="DA7" s="25">
        <v>80.599999999999994</v>
      </c>
      <c r="DB7" s="25">
        <v>80.930000000000007</v>
      </c>
      <c r="DC7" s="25">
        <v>80.510000000000005</v>
      </c>
      <c r="DD7" s="25">
        <v>79.44</v>
      </c>
      <c r="DE7" s="25">
        <v>79.489999999999995</v>
      </c>
      <c r="DF7" s="25">
        <v>78.8</v>
      </c>
      <c r="DG7" s="25">
        <v>89.76</v>
      </c>
      <c r="DH7" s="25">
        <v>60.78</v>
      </c>
      <c r="DI7" s="25">
        <v>60.95</v>
      </c>
      <c r="DJ7" s="25">
        <v>60.41</v>
      </c>
      <c r="DK7" s="25">
        <v>59.43</v>
      </c>
      <c r="DL7" s="25">
        <v>59.86</v>
      </c>
      <c r="DM7" s="25">
        <v>47.97</v>
      </c>
      <c r="DN7" s="25">
        <v>49.12</v>
      </c>
      <c r="DO7" s="25">
        <v>49.39</v>
      </c>
      <c r="DP7" s="25">
        <v>50.75</v>
      </c>
      <c r="DQ7" s="25">
        <v>51.72</v>
      </c>
      <c r="DR7" s="25">
        <v>51.51</v>
      </c>
      <c r="DS7" s="25">
        <v>30.89</v>
      </c>
      <c r="DT7" s="25">
        <v>32.630000000000003</v>
      </c>
      <c r="DU7" s="25">
        <v>35.659999999999997</v>
      </c>
      <c r="DV7" s="25">
        <v>35.49</v>
      </c>
      <c r="DW7" s="25">
        <v>34.5</v>
      </c>
      <c r="DX7" s="25">
        <v>15.33</v>
      </c>
      <c r="DY7" s="25">
        <v>16.760000000000002</v>
      </c>
      <c r="DZ7" s="25">
        <v>18.57</v>
      </c>
      <c r="EA7" s="25">
        <v>21.14</v>
      </c>
      <c r="EB7" s="25">
        <v>22.12</v>
      </c>
      <c r="EC7" s="25">
        <v>23.75</v>
      </c>
      <c r="ED7" s="25">
        <v>0.66</v>
      </c>
      <c r="EE7" s="25">
        <v>0.66</v>
      </c>
      <c r="EF7" s="25">
        <v>0.67</v>
      </c>
      <c r="EG7" s="25">
        <v>0.15</v>
      </c>
      <c r="EH7" s="25">
        <v>0.39</v>
      </c>
      <c r="EI7" s="25">
        <v>0.43</v>
      </c>
      <c r="EJ7" s="25">
        <v>0.42</v>
      </c>
      <c r="EK7" s="25">
        <v>0.44</v>
      </c>
      <c r="EL7" s="25">
        <v>0.5</v>
      </c>
      <c r="EM7" s="25">
        <v>0.4</v>
      </c>
      <c r="EN7" s="25">
        <v>0.67</v>
      </c>
    </row>
    <row r="8" spans="1:144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>
      <c r="B13" t="s">
        <v>107</v>
      </c>
      <c r="C13" t="s">
        <v>108</v>
      </c>
      <c r="D13" t="s">
        <v>109</v>
      </c>
      <c r="E13" t="s">
        <v>108</v>
      </c>
      <c r="F13" t="s">
        <v>108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cp:lastPrinted>2024-01-19T00:33:24Z</cp:lastPrinted>
  <dcterms:created xsi:type="dcterms:W3CDTF">2023-12-05T01:02:56Z</dcterms:created>
  <dcterms:modified xsi:type="dcterms:W3CDTF">2024-02-21T04:56:35Z</dcterms:modified>
  <cp:category/>
</cp:coreProperties>
</file>