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43 与論町○\03再提出\"/>
    </mc:Choice>
  </mc:AlternateContent>
  <workbookProtection workbookAlgorithmName="SHA-512" workbookHashValue="CsenarfeNytyhG/hQ31/5MmS0YE+YflxJa+sJyEdCHorLF9arLroPfcQ4xNpCQKx0p4refmy7rGua4meN1vetA==" workbookSaltValue="FdxmEm6pW2bjyLGc3Q/fnQ==" workbookSpinCount="100000" lockStructure="1"/>
  <bookViews>
    <workbookView xWindow="0" yWindow="0" windowWidth="19200" windowHeight="108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<sst xmlns="http://schemas.openxmlformats.org/spreadsheetml/2006/main" count="228" uniqueCount="116">
  <si>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</si>
  <si>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</si>
  <si>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</si>
  <si>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</si>
  <si>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</si>
  <si>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</si>
  <si>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</si>
  <si>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</si>
  <si>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</si>
  <si>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</si>
  <si>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</si>
  <si>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</si>
  <si>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</si>
  <si>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</si>
  <si>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</si>
  <si>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</si>
  <si>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</si>
  <si>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</si>
  <si>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</si>
  <si>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</si>
  <si>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</si>
  <si>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</si>
  <si>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</si>
  <si>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</si>
  <si>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</si>
  <si>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</si>
  <si>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</si>
  <si>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</si>
  <si>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</si>
  <si>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</si>
  <si>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</si>
  <si>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</si>
  <si>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</si>
  <si>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</si>
  <si>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</si>
  <si>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</si>
  <si>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</si>
  <si>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</si>
  <si>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</si>
  <si>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</si>
  <si>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</si>
  <si>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</si>
  <si>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</si>
  <si>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</si>
  <si>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</si>
  <si>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</si>
  <si>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</si>
  <si>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</si>
  <si>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</si>
  <si>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</si>
  <si>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</si>
  <si>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</si>
  <si>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</si>
  <si>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</si>
  <si>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</si>
  <si>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</si>
  <si>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</si>
  <si>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</si>
  <si>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</si>
  <si>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</si>
  <si>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</si>
  <si>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</si>
  <si>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</si>
  <si>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</si>
  <si>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</si>
  <si>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</si>
  <si>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</si>
  <si>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</si>
  <si>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</si>
  <si>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</si>
  <si>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</si>
  <si>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</si>
  <si>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</si>
  <si>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</si>
  <si>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</si>
  <si>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</si>
  <si>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</si>
  <si>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</si>
  <si>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</si>
  <si>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</si>
  <si>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</si>
  <si>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</si>
  <si>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</si>
  <si>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</si>
  <si>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</si>
  <si>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</si>
  <si>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</si>
  <si>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</si>
  <si>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</si>
  <si>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</si>
  <si>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</si>
  <si>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</si>
  <si>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</si>
  <si>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与論町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</si>
  <si>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</si>
  <si>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</si>
  <si>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</si>
  <si>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</si>
  <si>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</si>
  <si>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</si>
  <si>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</si>
  <si>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</si>
  <si>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</si>
  <si>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</si>
  <si>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</si>
  <si>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</si>
  <si>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</si>
  <si>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</si>
  <si>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</si>
  <si>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</si>
  <si>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</si>
  <si>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</si>
  <si>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</si>
  <si>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【①経常損益】経常収支比率
　与論町水道事業の経営状況は、経常黒字（単年度収支が１００％超）となっているため、施設維持管理費や施設建設時の企業債（借金）の利息返済を行いつつも、年度毎の給水収益（料金収入）で費用を賄うことが出来ている。
　しかし、人口減少による水需要の減少に伴い、給水収益（料金収入）は年々減少傾向にある。
【②累積欠損】累積欠損金比率
　現在欠損金は発生していない。しかし、給水収益は年々減少する傾向にある。（人口減、節水技術の向上等。）
　①のとおり平成２９年度の１１２.７％から年々収支比率が減少傾向にあり、今後赤字となる可能性がある。そのため様々な経費削減を行っているが、最も大きな削減は、水道管布設替工事の際に水道事業以外が行う事業（町や県が行う道路工事）と協力して工事を行う事による、路面（アスファルト等）工事費の経費削減である。
【③支払能力】流動比率
　短期的(１年以内)な債務に対する支払能力を示す指標であるが、現時点では問題ない。
【④債務残高】企業債残高対給水収益比率
　類似団体と比較し、低い値となっている。地理的要因から与論町の浄水場は海水淡水化施設を導入しているが、施設の更新には多大な費用が発生する。また、管路の経年劣化率も高いため、今後大規模な修繕及び更新が必要であり、債務残高の増加が見込まれる。
【⑤料金水準の適切性】料金回収率
　給水に係る費用がどの程度給水収益で賄えているかを示す指標となる。現在約１００％で推移しているが、経費削減により、今後１００％以下とならないよう努めなければならない。
【⑥費用の効率性】給水原価
　類似団体と比較し、高い値となっている。浄水場（海水淡水化施設）の運営に多大な費用が掛かるため、高い傾向にある。
【⑦施設の効率性】施設利用率
　浄水場建設時の計画人口6,100人に対し現在の給水人口は5,056人となっており、水道事業の経営の健全性を確保するためにも、浄水場施設の更新時期に合わせた施設のダウンサイジング（小規模化）等を行い維持管理費の減少及び施設の利用率向上に努めたい。
【⑧供給した配水量の効率性】有収率
　経年劣化の管路が多いため、依然として漏水が多い状況にある。一時的な漏水工事だけでなく、管路の布設替により有収率の向上に努めることで、全体的な経費の削減に努めたい。</t>
    <phoneticPr fontId="4"/>
  </si>
  <si>
    <t>　施設全体の減価償却の状況が約７０％、管路経年化率約９４％と施設及び管路の更新時期が迫っている。類似団体と比較し、管路更新率は高い値となっているが、更新投資をより一層強化する必要がある。
【①施設全体の減価償却の状況】有形固定資産減価償却率
　水源ポンプ室や電気室の殆どが建造後３０年以上経過している。また、配水池にも法定耐用年数を超えるものもある。
【②管路の経年化の状況】管路経年化率
　導水・送水・配水管路の約９４％が法定耐用年数を経過している。その為、漏水等が発生し経営状況に影響を与える要因となっている。
【③管路の更新投資の実施状況】管路更新率
　類似団体と比較し、高い値となっているが、現在の１.０３％の場合、すべての管路を更新するのに約９７年かかる更新ペースである。法定耐用年数を超える物が約９４％あるため、財源を確保し順次更新していく必要がある。
　ただし、単独での布設替工事は膨大な費用がかかるため、補助事業を利用できるものについては、積極的に補助事業を利用し更新を進める必要がある。</t>
    <phoneticPr fontId="4"/>
  </si>
  <si>
    <r>
      <t>　</t>
    </r>
    <r>
      <rPr>
        <sz val="8"/>
        <color theme="1"/>
        <rFont val="ＭＳ ゴシック"/>
        <family val="3"/>
        <charset val="128"/>
      </rPr>
      <t xml:space="preserve">収益のほとんどが給水収益であり、少子高齢化による人口の減少・節水意識の向上などにより年々給水収益が減少傾向にある。経常収支比率は１００％を超えているが、給水収益が減少してきているため十分な余裕があるとはいえない。また、配水量に対する有収水量の割合（有収率）は、類似団体の平均値を上回っているが依然として漏水が多い状況にあるので、更に有収率の向上を図る必要がある。今後は、老朽施設の更新・耐震化等の事業費の増加が確実に見込まれるため、一層の合理化が必要になってくる。   
　本町は、給水原価が高い状況にあるが、これは珊瑚礁で形成された地理的要因（地下水源）による水質の改善（海水淡水化施設による硬度・不純物・塩分等の除去）を行っているためで、高度浄水処理によるコストが高くなっている。
　近年、町民からの安全でおいしい水の安定供給への要求は、ますます強くなっており、町民のニーズに応えるためにも浄水施設能力を強化し、より一層水質を向上させるために電気透析装置の更新が必要である。また、管路経年化率に表れているとおり、法定耐用年数を経過した管路を多く保有していること等、老朽化した施設の維持管理の更新費用が膨大である。安定した経営を維持していくためには、老朽化施設及び管路の更新計画を策定し、順次更新するにあたって議会や町民のコンセンサスを得ながら近い将来料金改定が必要になると思われる。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</si>
</sst>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c:v>
                </c:pt>
                <c:pt idx="1">
                  <c:v>1.4</c:v>
                </c:pt>
                <c:pt idx="2">
                  <c:v>0.94</c:v>
                </c:pt>
                <c:pt idx="3">
                  <c:v>0.57999999999999996</c:v>
                </c:pt>
                <c:pt idx="4">
                  <c:v>1.03</c:v>
                </c:pt>
              </c:numCache>
            </c:numRef>
          </c:val>
          <c:extLst>
            <c:ext xmlns:c16="http://schemas.microsoft.com/office/drawing/2014/chart" uri="{C3380CC4-5D6E-409C-BE32-E72D297353CC}">
              <c16:uniqueId val="{00000000-E1A4-43FF-A37E-DB1B870B54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E1A4-43FF-A37E-DB1B870B54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51.26</c:v>
                </c:pt>
                <c:pt idx="1">
                  <c:v>50.18</c:v>
                </c:pt>
                <c:pt idx="2">
                  <c:v>49.99</c:v>
                </c:pt>
                <c:pt idx="3">
                  <c:v>49.2</c:v>
                </c:pt>
                <c:pt idx="4">
                  <c:v>49.55</c:v>
                </c:pt>
              </c:numCache>
            </c:numRef>
          </c:val>
          <c:extLst>
            <c:ext xmlns:c16="http://schemas.microsoft.com/office/drawing/2014/chart" uri="{C3380CC4-5D6E-409C-BE32-E72D297353CC}">
              <c16:uniqueId val="{00000000-B96C-4F9F-9965-480EF21CF2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B96C-4F9F-9965-480EF21CF2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87.7</c:v>
                </c:pt>
                <c:pt idx="1">
                  <c:v>87.5</c:v>
                </c:pt>
                <c:pt idx="2">
                  <c:v>87.1</c:v>
                </c:pt>
                <c:pt idx="3">
                  <c:v>85.99</c:v>
                </c:pt>
                <c:pt idx="4">
                  <c:v>85</c:v>
                </c:pt>
              </c:numCache>
            </c:numRef>
          </c:val>
          <c:extLst>
            <c:ext xmlns:c16="http://schemas.microsoft.com/office/drawing/2014/chart" uri="{C3380CC4-5D6E-409C-BE32-E72D297353CC}">
              <c16:uniqueId val="{00000000-30A3-4707-B870-97173644C4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30A3-4707-B870-97173644C4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112.73</c:v>
                </c:pt>
                <c:pt idx="1">
                  <c:v>107.32</c:v>
                </c:pt>
                <c:pt idx="2">
                  <c:v>104.52</c:v>
                </c:pt>
                <c:pt idx="3">
                  <c:v>114.97</c:v>
                </c:pt>
                <c:pt idx="4">
                  <c:v>108.26</c:v>
                </c:pt>
              </c:numCache>
            </c:numRef>
          </c:val>
          <c:extLst>
            <c:ext xmlns:c16="http://schemas.microsoft.com/office/drawing/2014/chart" uri="{C3380CC4-5D6E-409C-BE32-E72D297353CC}">
              <c16:uniqueId val="{00000000-4814-437D-AFEB-0F9FE952D75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4814-437D-AFEB-0F9FE952D75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67.150000000000006</c:v>
                </c:pt>
                <c:pt idx="1">
                  <c:v>67.989999999999995</c:v>
                </c:pt>
                <c:pt idx="2">
                  <c:v>69.19</c:v>
                </c:pt>
                <c:pt idx="3">
                  <c:v>69.98</c:v>
                </c:pt>
                <c:pt idx="4">
                  <c:v>70.319999999999993</c:v>
                </c:pt>
              </c:numCache>
            </c:numRef>
          </c:val>
          <c:extLst>
            <c:ext xmlns:c16="http://schemas.microsoft.com/office/drawing/2014/chart" uri="{C3380CC4-5D6E-409C-BE32-E72D297353CC}">
              <c16:uniqueId val="{00000000-B2C7-4E95-8D2B-4B5B450AE3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B2C7-4E95-8D2B-4B5B450AE3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86.5</c:v>
                </c:pt>
                <c:pt idx="1">
                  <c:v>90.3</c:v>
                </c:pt>
                <c:pt idx="2">
                  <c:v>91.04</c:v>
                </c:pt>
                <c:pt idx="3">
                  <c:v>92.06</c:v>
                </c:pt>
                <c:pt idx="4">
                  <c:v>93.78</c:v>
                </c:pt>
              </c:numCache>
            </c:numRef>
          </c:val>
          <c:extLst>
            <c:ext xmlns:c16="http://schemas.microsoft.com/office/drawing/2014/chart" uri="{C3380CC4-5D6E-409C-BE32-E72D297353CC}">
              <c16:uniqueId val="{00000000-2375-4601-9B70-BDCA4ADF136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2375-4601-9B70-BDCA4ADF136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92-41F2-9A9C-9346D363700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6C92-41F2-9A9C-9346D363700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984.4</c:v>
                </c:pt>
                <c:pt idx="1">
                  <c:v>988.78</c:v>
                </c:pt>
                <c:pt idx="2">
                  <c:v>641.36</c:v>
                </c:pt>
                <c:pt idx="3">
                  <c:v>851.65</c:v>
                </c:pt>
                <c:pt idx="4">
                  <c:v>618.72</c:v>
                </c:pt>
              </c:numCache>
            </c:numRef>
          </c:val>
          <c:extLst>
            <c:ext xmlns:c16="http://schemas.microsoft.com/office/drawing/2014/chart" uri="{C3380CC4-5D6E-409C-BE32-E72D297353CC}">
              <c16:uniqueId val="{00000000-7696-4085-880C-EBB5F45E2F4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7696-4085-880C-EBB5F45E2F4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98.91</c:v>
                </c:pt>
                <c:pt idx="1">
                  <c:v>93.56</c:v>
                </c:pt>
                <c:pt idx="2">
                  <c:v>86.09</c:v>
                </c:pt>
                <c:pt idx="3">
                  <c:v>81.290000000000006</c:v>
                </c:pt>
                <c:pt idx="4">
                  <c:v>72.59</c:v>
                </c:pt>
              </c:numCache>
            </c:numRef>
          </c:val>
          <c:extLst>
            <c:ext xmlns:c16="http://schemas.microsoft.com/office/drawing/2014/chart" uri="{C3380CC4-5D6E-409C-BE32-E72D297353CC}">
              <c16:uniqueId val="{00000000-D1C8-458F-9F46-8741573770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D1C8-458F-9F46-8741573770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112.57</c:v>
                </c:pt>
                <c:pt idx="1">
                  <c:v>106.08</c:v>
                </c:pt>
                <c:pt idx="2">
                  <c:v>103.42</c:v>
                </c:pt>
                <c:pt idx="3">
                  <c:v>112.85</c:v>
                </c:pt>
                <c:pt idx="4">
                  <c:v>106.53</c:v>
                </c:pt>
              </c:numCache>
            </c:numRef>
          </c:val>
          <c:extLst>
            <c:ext xmlns:c16="http://schemas.microsoft.com/office/drawing/2014/chart" uri="{C3380CC4-5D6E-409C-BE32-E72D297353CC}">
              <c16:uniqueId val="{00000000-8CB5-4D87-8F23-5851DE683DF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8CB5-4D87-8F23-5851DE683DF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240.11</c:v>
                </c:pt>
                <c:pt idx="1">
                  <c:v>253.86</c:v>
                </c:pt>
                <c:pt idx="2">
                  <c:v>259.5</c:v>
                </c:pt>
                <c:pt idx="3">
                  <c:v>234.33</c:v>
                </c:pt>
                <c:pt idx="4">
                  <c:v>248.24</c:v>
                </c:pt>
              </c:numCache>
            </c:numRef>
          </c:val>
          <c:extLst>
            <c:ext xmlns:c16="http://schemas.microsoft.com/office/drawing/2014/chart" uri="{C3380CC4-5D6E-409C-BE32-E72D297353CC}">
              <c16:uniqueId val="{00000000-BC50-49B4-8194-4228B3B1859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BC50-49B4-8194-4228B3B1859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与論町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5150</v>
      </c>
      <c r="AM8" s="45"/>
      <c r="AN8" s="45"/>
      <c r="AO8" s="45"/>
      <c r="AP8" s="45"/>
      <c r="AQ8" s="45"/>
      <c r="AR8" s="45"/>
      <c r="AS8" s="45"/>
      <c r="AT8" s="46">
        <f>データ!$S$6</f>
        <v>20.58</v>
      </c>
      <c r="AU8" s="47"/>
      <c r="AV8" s="47"/>
      <c r="AW8" s="47"/>
      <c r="AX8" s="47"/>
      <c r="AY8" s="47"/>
      <c r="AZ8" s="47"/>
      <c r="BA8" s="47"/>
      <c r="BB8" s="48">
        <f>データ!$T$6</f>
        <v>250.24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85.7</v>
      </c>
      <c r="J10" s="47"/>
      <c r="K10" s="47"/>
      <c r="L10" s="47"/>
      <c r="M10" s="47"/>
      <c r="N10" s="47"/>
      <c r="O10" s="81"/>
      <c r="P10" s="48">
        <f>データ!$P$6</f>
        <v>99.9</v>
      </c>
      <c r="Q10" s="48"/>
      <c r="R10" s="48"/>
      <c r="S10" s="48"/>
      <c r="T10" s="48"/>
      <c r="U10" s="48"/>
      <c r="V10" s="48"/>
      <c r="W10" s="45">
        <f>データ!$Q$6</f>
        <v>5115</v>
      </c>
      <c r="X10" s="45"/>
      <c r="Y10" s="45"/>
      <c r="Z10" s="45"/>
      <c r="AA10" s="45"/>
      <c r="AB10" s="45"/>
      <c r="AC10" s="45"/>
      <c r="AD10" s="2"/>
      <c r="AE10" s="2"/>
      <c r="AF10" s="2"/>
      <c r="AG10" s="2"/>
      <c r="AH10" s="2"/>
      <c r="AI10" s="2"/>
      <c r="AJ10" s="2"/>
      <c r="AK10" s="2"/>
      <c r="AL10" s="45">
        <f>データ!$U$6</f>
        <v>5056</v>
      </c>
      <c r="AM10" s="45"/>
      <c r="AN10" s="45"/>
      <c r="AO10" s="45"/>
      <c r="AP10" s="45"/>
      <c r="AQ10" s="45"/>
      <c r="AR10" s="45"/>
      <c r="AS10" s="45"/>
      <c r="AT10" s="46">
        <f>データ!$V$6</f>
        <v>20</v>
      </c>
      <c r="AU10" s="47"/>
      <c r="AV10" s="47"/>
      <c r="AW10" s="47"/>
      <c r="AX10" s="47"/>
      <c r="AY10" s="47"/>
      <c r="AZ10" s="47"/>
      <c r="BA10" s="47"/>
      <c r="BB10" s="48">
        <f>データ!$W$6</f>
        <v>252.8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114</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xVYoS4vKyQSBieiREJLxiLQbLlD2RMpppQpsirJSDRUlN1l//KvCAT8VskP4MTvdGt/165tse+207jdyxpVYA==" saltValue="BGB3LTnTK5hfzSxT7Bfz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465356</v>
      </c>
      <c r="D6" s="20">
        <f t="shared" si="3"/>
        <v>46</v>
      </c>
      <c r="E6" s="20">
        <f t="shared" si="3"/>
        <v>1</v>
      </c>
      <c r="F6" s="20">
        <f t="shared" si="3"/>
        <v>0</v>
      </c>
      <c r="G6" s="20">
        <f t="shared" si="3"/>
        <v>1</v>
      </c>
      <c r="H6" s="20" t="str">
        <f t="shared" si="3"/>
        <v>鹿児島県　与論町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85.7</v>
      </c>
      <c r="P6" s="21">
        <f t="shared" si="3"/>
        <v>99.9</v>
      </c>
      <c r="Q6" s="21">
        <f t="shared" si="3"/>
        <v>5115</v>
      </c>
      <c r="R6" s="21">
        <f t="shared" si="3"/>
        <v>5150</v>
      </c>
      <c r="S6" s="21">
        <f t="shared" si="3"/>
        <v>20.58</v>
      </c>
      <c r="T6" s="21">
        <f t="shared" si="3"/>
        <v>250.24</v>
      </c>
      <c r="U6" s="21">
        <f t="shared" si="3"/>
        <v>5056</v>
      </c>
      <c r="V6" s="21">
        <f t="shared" si="3"/>
        <v>20</v>
      </c>
      <c r="W6" s="21">
        <f t="shared" si="3"/>
        <v>252.8</v>
      </c>
      <c r="X6" s="22">
        <f>IF(X7="",NA(),X7)</f>
        <v>112.73</v>
      </c>
      <c r="Y6" s="22">
        <f t="shared" ref="Y6:AG6" si="4">IF(Y7="",NA(),Y7)</f>
        <v>107.32</v>
      </c>
      <c r="Z6" s="22">
        <f t="shared" si="4"/>
        <v>104.52</v>
      </c>
      <c r="AA6" s="22">
        <f t="shared" si="4"/>
        <v>114.97</v>
      </c>
      <c r="AB6" s="22">
        <f t="shared" si="4"/>
        <v>108.26</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984.4</v>
      </c>
      <c r="AU6" s="22">
        <f t="shared" ref="AU6:BC6" si="6">IF(AU7="",NA(),AU7)</f>
        <v>988.78</v>
      </c>
      <c r="AV6" s="22">
        <f t="shared" si="6"/>
        <v>641.36</v>
      </c>
      <c r="AW6" s="22">
        <f t="shared" si="6"/>
        <v>851.65</v>
      </c>
      <c r="AX6" s="22">
        <f t="shared" si="6"/>
        <v>618.72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98.91</v>
      </c>
      <c r="BF6" s="22">
        <f t="shared" ref="BF6:BN6" si="7">IF(BF7="",NA(),BF7)</f>
        <v>93.56</v>
      </c>
      <c r="BG6" s="22">
        <f t="shared" si="7"/>
        <v>86.09</v>
      </c>
      <c r="BH6" s="22">
        <f t="shared" si="7"/>
        <v>81.290000000000006</v>
      </c>
      <c r="BI6" s="22">
        <f t="shared" si="7"/>
        <v>72.59</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112.57</v>
      </c>
      <c r="BQ6" s="22">
        <f t="shared" ref="BQ6:BY6" si="8">IF(BQ7="",NA(),BQ7)</f>
        <v>106.08</v>
      </c>
      <c r="BR6" s="22">
        <f t="shared" si="8"/>
        <v>103.42</v>
      </c>
      <c r="BS6" s="22">
        <f t="shared" si="8"/>
        <v>112.85</v>
      </c>
      <c r="BT6" s="22">
        <f t="shared" si="8"/>
        <v>106.53</v>
      </c>
      <c r="BU6" s="22">
        <f t="shared" si="8"/>
        <v>87.51</v>
      </c>
      <c r="BV6" s="22">
        <f t="shared" si="8"/>
        <v>84.77</v>
      </c>
      <c r="BW6" s="22">
        <f t="shared" si="8"/>
        <v>87.11</v>
      </c>
      <c r="BX6" s="22">
        <f t="shared" si="8"/>
        <v>82.78</v>
      </c>
      <c r="BY6" s="22">
        <f t="shared" si="8"/>
        <v>84.82</v>
      </c>
      <c r="BZ6" s="21" t="str">
        <f>IF(BZ7="","",IF(BZ7="-","【-】","【"&amp;SUBSTITUTE(TEXT(BZ7,"#,##0.00"),"-","△")&amp;"】"))</f>
        <v>【102.35】</v>
      </c>
      <c r="CA6" s="22">
        <f>IF(CA7="",NA(),CA7)</f>
        <v>240.11</v>
      </c>
      <c r="CB6" s="22">
        <f t="shared" ref="CB6:CJ6" si="9">IF(CB7="",NA(),CB7)</f>
        <v>253.86</v>
      </c>
      <c r="CC6" s="22">
        <f t="shared" si="9"/>
        <v>259.5</v>
      </c>
      <c r="CD6" s="22">
        <f t="shared" si="9"/>
        <v>234.33</v>
      </c>
      <c r="CE6" s="22">
        <f t="shared" si="9"/>
        <v>248.24</v>
      </c>
      <c r="CF6" s="22">
        <f t="shared" si="9"/>
        <v>218.42</v>
      </c>
      <c r="CG6" s="22">
        <f t="shared" si="9"/>
        <v>227.27</v>
      </c>
      <c r="CH6" s="22">
        <f t="shared" si="9"/>
        <v>223.98</v>
      </c>
      <c r="CI6" s="22">
        <f t="shared" si="9"/>
        <v>225.09</v>
      </c>
      <c r="CJ6" s="22">
        <f t="shared" si="9"/>
        <v>224.82</v>
      </c>
      <c r="CK6" s="21" t="str">
        <f>IF(CK7="","",IF(CK7="-","【-】","【"&amp;SUBSTITUTE(TEXT(CK7,"#,##0.00"),"-","△")&amp;"】"))</f>
        <v>【167.74】</v>
      </c>
      <c r="CL6" s="22">
        <f>IF(CL7="",NA(),CL7)</f>
        <v>51.26</v>
      </c>
      <c r="CM6" s="22">
        <f t="shared" ref="CM6:CU6" si="10">IF(CM7="",NA(),CM7)</f>
        <v>50.18</v>
      </c>
      <c r="CN6" s="22">
        <f t="shared" si="10"/>
        <v>49.99</v>
      </c>
      <c r="CO6" s="22">
        <f t="shared" si="10"/>
        <v>49.2</v>
      </c>
      <c r="CP6" s="22">
        <f t="shared" si="10"/>
        <v>49.55</v>
      </c>
      <c r="CQ6" s="22">
        <f t="shared" si="10"/>
        <v>50.24</v>
      </c>
      <c r="CR6" s="22">
        <f t="shared" si="10"/>
        <v>50.29</v>
      </c>
      <c r="CS6" s="22">
        <f t="shared" si="10"/>
        <v>49.64</v>
      </c>
      <c r="CT6" s="22">
        <f t="shared" si="10"/>
        <v>49.38</v>
      </c>
      <c r="CU6" s="22">
        <f t="shared" si="10"/>
        <v>50.09</v>
      </c>
      <c r="CV6" s="21" t="str">
        <f>IF(CV7="","",IF(CV7="-","【-】","【"&amp;SUBSTITUTE(TEXT(CV7,"#,##0.00"),"-","△")&amp;"】"))</f>
        <v>【60.29】</v>
      </c>
      <c r="CW6" s="22">
        <f>IF(CW7="",NA(),CW7)</f>
        <v>87.7</v>
      </c>
      <c r="CX6" s="22">
        <f t="shared" ref="CX6:DF6" si="11">IF(CX7="",NA(),CX7)</f>
        <v>87.5</v>
      </c>
      <c r="CY6" s="22">
        <f t="shared" si="11"/>
        <v>87.1</v>
      </c>
      <c r="CZ6" s="22">
        <f t="shared" si="11"/>
        <v>85.99</v>
      </c>
      <c r="DA6" s="22">
        <f t="shared" si="11"/>
        <v>85</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67.150000000000006</v>
      </c>
      <c r="DI6" s="22">
        <f t="shared" ref="DI6:DQ6" si="12">IF(DI7="",NA(),DI7)</f>
        <v>67.989999999999995</v>
      </c>
      <c r="DJ6" s="22">
        <f t="shared" si="12"/>
        <v>69.19</v>
      </c>
      <c r="DK6" s="22">
        <f t="shared" si="12"/>
        <v>69.98</v>
      </c>
      <c r="DL6" s="22">
        <f t="shared" si="12"/>
        <v>70.319999999999993</v>
      </c>
      <c r="DM6" s="22">
        <f t="shared" si="12"/>
        <v>45.14</v>
      </c>
      <c r="DN6" s="22">
        <f t="shared" si="12"/>
        <v>45.85</v>
      </c>
      <c r="DO6" s="22">
        <f t="shared" si="12"/>
        <v>47.31</v>
      </c>
      <c r="DP6" s="22">
        <f t="shared" si="12"/>
        <v>47.5</v>
      </c>
      <c r="DQ6" s="22">
        <f t="shared" si="12"/>
        <v>48.41</v>
      </c>
      <c r="DR6" s="21" t="str">
        <f>IF(DR7="","",IF(DR7="-","【-】","【"&amp;SUBSTITUTE(TEXT(DR7,"#,##0.00"),"-","△")&amp;"】"))</f>
        <v>【50.88】</v>
      </c>
      <c r="DS6" s="22">
        <f>IF(DS7="",NA(),DS7)</f>
        <v>86.5</v>
      </c>
      <c r="DT6" s="22">
        <f t="shared" ref="DT6:EB6" si="13">IF(DT7="",NA(),DT7)</f>
        <v>90.3</v>
      </c>
      <c r="DU6" s="22">
        <f t="shared" si="13"/>
        <v>91.04</v>
      </c>
      <c r="DV6" s="22">
        <f t="shared" si="13"/>
        <v>92.06</v>
      </c>
      <c r="DW6" s="22">
        <f t="shared" si="13"/>
        <v>93.78</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1.3</v>
      </c>
      <c r="EE6" s="22">
        <f t="shared" ref="EE6:EM6" si="14">IF(EE7="",NA(),EE7)</f>
        <v>1.4</v>
      </c>
      <c r="EF6" s="22">
        <f t="shared" si="14"/>
        <v>0.94</v>
      </c>
      <c r="EG6" s="22">
        <f t="shared" si="14"/>
        <v>0.57999999999999996</v>
      </c>
      <c r="EH6" s="22">
        <f t="shared" si="14"/>
        <v>1.03</v>
      </c>
      <c r="EI6" s="22">
        <f t="shared" si="14"/>
        <v>0.44</v>
      </c>
      <c r="EJ6" s="22">
        <f t="shared" si="14"/>
        <v>0.52</v>
      </c>
      <c r="EK6" s="22">
        <f t="shared" si="14"/>
        <v>0.47</v>
      </c>
      <c r="EL6" s="22">
        <f t="shared" si="14"/>
        <v>0.4</v>
      </c>
      <c r="EM6" s="22">
        <f t="shared" si="14"/>
        <v>0.36</v>
      </c>
      <c r="EN6" s="21" t="str">
        <f>IF(EN7="","",IF(EN7="-","【-】","【"&amp;SUBSTITUTE(TEXT(EN7,"#,##0.00"),"-","△")&amp;"】"))</f>
        <v>【0.66】</v>
      </c>
    </row>
    <row r="7" spans="1:144" s="23" customFormat="1">
      <c r="A7" s="15"/>
      <c r="B7" s="24">
        <v>2021</v>
      </c>
      <c r="C7" s="24">
        <v>465356</v>
      </c>
      <c r="D7" s="24">
        <v>46</v>
      </c>
      <c r="E7" s="24">
        <v>1</v>
      </c>
      <c r="F7" s="24">
        <v>0</v>
      </c>
      <c r="G7" s="24">
        <v>1</v>
      </c>
      <c r="H7" s="24" t="s">
        <v>93</v>
      </c>
      <c r="I7" s="24" t="s">
        <v>94</v>
      </c>
      <c r="J7" s="24" t="s">
        <v>95</v>
      </c>
      <c r="K7" s="24" t="s">
        <v>96</v>
      </c>
      <c r="L7" s="24" t="s">
        <v>97</v>
      </c>
      <c r="M7" s="24" t="s">
        <v>98</v>
      </c>
      <c r="N7" s="25" t="s">
        <v>99</v>
      </c>
      <c r="O7" s="25">
        <v>85.7</v>
      </c>
      <c r="P7" s="25">
        <v>99.9</v>
      </c>
      <c r="Q7" s="25">
        <v>5115</v>
      </c>
      <c r="R7" s="25">
        <v>5150</v>
      </c>
      <c r="S7" s="25">
        <v>20.58</v>
      </c>
      <c r="T7" s="25">
        <v>250.24</v>
      </c>
      <c r="U7" s="25">
        <v>5056</v>
      </c>
      <c r="V7" s="25">
        <v>20</v>
      </c>
      <c r="W7" s="25">
        <v>252.8</v>
      </c>
      <c r="X7" s="25">
        <v>112.73</v>
      </c>
      <c r="Y7" s="25">
        <v>107.32</v>
      </c>
      <c r="Z7" s="25">
        <v>104.52</v>
      </c>
      <c r="AA7" s="25">
        <v>114.97</v>
      </c>
      <c r="AB7" s="25">
        <v>108.26</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984.4</v>
      </c>
      <c r="AU7" s="25">
        <v>988.78</v>
      </c>
      <c r="AV7" s="25">
        <v>641.36</v>
      </c>
      <c r="AW7" s="25">
        <v>851.65</v>
      </c>
      <c r="AX7" s="25">
        <v>618.72</v>
      </c>
      <c r="AY7" s="25">
        <v>293.23</v>
      </c>
      <c r="AZ7" s="25">
        <v>300.14</v>
      </c>
      <c r="BA7" s="25">
        <v>301.04000000000002</v>
      </c>
      <c r="BB7" s="25">
        <v>305.08</v>
      </c>
      <c r="BC7" s="25">
        <v>305.33999999999997</v>
      </c>
      <c r="BD7" s="25">
        <v>261.51</v>
      </c>
      <c r="BE7" s="25">
        <v>98.91</v>
      </c>
      <c r="BF7" s="25">
        <v>93.56</v>
      </c>
      <c r="BG7" s="25">
        <v>86.09</v>
      </c>
      <c r="BH7" s="25">
        <v>81.290000000000006</v>
      </c>
      <c r="BI7" s="25">
        <v>72.59</v>
      </c>
      <c r="BJ7" s="25">
        <v>542.29999999999995</v>
      </c>
      <c r="BK7" s="25">
        <v>566.65</v>
      </c>
      <c r="BL7" s="25">
        <v>551.62</v>
      </c>
      <c r="BM7" s="25">
        <v>585.59</v>
      </c>
      <c r="BN7" s="25">
        <v>561.34</v>
      </c>
      <c r="BO7" s="25">
        <v>265.16000000000003</v>
      </c>
      <c r="BP7" s="25">
        <v>112.57</v>
      </c>
      <c r="BQ7" s="25">
        <v>106.08</v>
      </c>
      <c r="BR7" s="25">
        <v>103.42</v>
      </c>
      <c r="BS7" s="25">
        <v>112.85</v>
      </c>
      <c r="BT7" s="25">
        <v>106.53</v>
      </c>
      <c r="BU7" s="25">
        <v>87.51</v>
      </c>
      <c r="BV7" s="25">
        <v>84.77</v>
      </c>
      <c r="BW7" s="25">
        <v>87.11</v>
      </c>
      <c r="BX7" s="25">
        <v>82.78</v>
      </c>
      <c r="BY7" s="25">
        <v>84.82</v>
      </c>
      <c r="BZ7" s="25">
        <v>102.35</v>
      </c>
      <c r="CA7" s="25">
        <v>240.11</v>
      </c>
      <c r="CB7" s="25">
        <v>253.86</v>
      </c>
      <c r="CC7" s="25">
        <v>259.5</v>
      </c>
      <c r="CD7" s="25">
        <v>234.33</v>
      </c>
      <c r="CE7" s="25">
        <v>248.24</v>
      </c>
      <c r="CF7" s="25">
        <v>218.42</v>
      </c>
      <c r="CG7" s="25">
        <v>227.27</v>
      </c>
      <c r="CH7" s="25">
        <v>223.98</v>
      </c>
      <c r="CI7" s="25">
        <v>225.09</v>
      </c>
      <c r="CJ7" s="25">
        <v>224.82</v>
      </c>
      <c r="CK7" s="25">
        <v>167.74</v>
      </c>
      <c r="CL7" s="25">
        <v>51.26</v>
      </c>
      <c r="CM7" s="25">
        <v>50.18</v>
      </c>
      <c r="CN7" s="25">
        <v>49.99</v>
      </c>
      <c r="CO7" s="25">
        <v>49.2</v>
      </c>
      <c r="CP7" s="25">
        <v>49.55</v>
      </c>
      <c r="CQ7" s="25">
        <v>50.24</v>
      </c>
      <c r="CR7" s="25">
        <v>50.29</v>
      </c>
      <c r="CS7" s="25">
        <v>49.64</v>
      </c>
      <c r="CT7" s="25">
        <v>49.38</v>
      </c>
      <c r="CU7" s="25">
        <v>50.09</v>
      </c>
      <c r="CV7" s="25">
        <v>60.29</v>
      </c>
      <c r="CW7" s="25">
        <v>87.7</v>
      </c>
      <c r="CX7" s="25">
        <v>87.5</v>
      </c>
      <c r="CY7" s="25">
        <v>87.1</v>
      </c>
      <c r="CZ7" s="25">
        <v>85.99</v>
      </c>
      <c r="DA7" s="25">
        <v>85</v>
      </c>
      <c r="DB7" s="25">
        <v>78.650000000000006</v>
      </c>
      <c r="DC7" s="25">
        <v>77.73</v>
      </c>
      <c r="DD7" s="25">
        <v>78.09</v>
      </c>
      <c r="DE7" s="25">
        <v>78.010000000000005</v>
      </c>
      <c r="DF7" s="25">
        <v>77.599999999999994</v>
      </c>
      <c r="DG7" s="25">
        <v>90.12</v>
      </c>
      <c r="DH7" s="25">
        <v>67.150000000000006</v>
      </c>
      <c r="DI7" s="25">
        <v>67.989999999999995</v>
      </c>
      <c r="DJ7" s="25">
        <v>69.19</v>
      </c>
      <c r="DK7" s="25">
        <v>69.98</v>
      </c>
      <c r="DL7" s="25">
        <v>70.319999999999993</v>
      </c>
      <c r="DM7" s="25">
        <v>45.14</v>
      </c>
      <c r="DN7" s="25">
        <v>45.85</v>
      </c>
      <c r="DO7" s="25">
        <v>47.31</v>
      </c>
      <c r="DP7" s="25">
        <v>47.5</v>
      </c>
      <c r="DQ7" s="25">
        <v>48.41</v>
      </c>
      <c r="DR7" s="25">
        <v>50.88</v>
      </c>
      <c r="DS7" s="25">
        <v>86.5</v>
      </c>
      <c r="DT7" s="25">
        <v>90.3</v>
      </c>
      <c r="DU7" s="25">
        <v>91.04</v>
      </c>
      <c r="DV7" s="25">
        <v>92.06</v>
      </c>
      <c r="DW7" s="25">
        <v>93.78</v>
      </c>
      <c r="DX7" s="25">
        <v>13.58</v>
      </c>
      <c r="DY7" s="25">
        <v>14.13</v>
      </c>
      <c r="DZ7" s="25">
        <v>16.77</v>
      </c>
      <c r="EA7" s="25">
        <v>17.399999999999999</v>
      </c>
      <c r="EB7" s="25">
        <v>18.64</v>
      </c>
      <c r="EC7" s="25">
        <v>22.3</v>
      </c>
      <c r="ED7" s="25">
        <v>1.3</v>
      </c>
      <c r="EE7" s="25">
        <v>1.4</v>
      </c>
      <c r="EF7" s="25">
        <v>0.94</v>
      </c>
      <c r="EG7" s="25">
        <v>0.57999999999999996</v>
      </c>
      <c r="EH7" s="25">
        <v>1.03</v>
      </c>
      <c r="EI7" s="25">
        <v>0.44</v>
      </c>
      <c r="EJ7" s="25">
        <v>0.52</v>
      </c>
      <c r="EK7" s="25">
        <v>0.47</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2023-02-21T01:12:23Z</cp:lastPrinted>
  <dcterms:created xsi:type="dcterms:W3CDTF">2022-12-01T01:07:20Z</dcterms:created>
  <dcterms:modified xsi:type="dcterms:W3CDTF">2023-02-21T01:12:33Z</dcterms:modified>
  <cp:category/>
</cp:coreProperties>
</file>